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.1 - Stavební a konstru..." sheetId="2" r:id="rId2"/>
    <sheet name="01.2 - Zdravotně technick..." sheetId="3" r:id="rId3"/>
    <sheet name="01.3 - Vytápění" sheetId="4" r:id="rId4"/>
    <sheet name="01.4 - Elektroinstalace" sheetId="5" r:id="rId5"/>
    <sheet name="01.5 - Vzduchotechnika" sheetId="6" r:id="rId6"/>
    <sheet name="01.6 - Vedlejší a ostatní..." sheetId="7" r:id="rId7"/>
    <sheet name="02.1 - Sadové úpravy" sheetId="8" r:id="rId8"/>
    <sheet name="02.2 - Vedlejší a ostatní..." sheetId="9" r:id="rId9"/>
    <sheet name="Seznam figur" sheetId="10" r:id="rId10"/>
  </sheets>
  <definedNames>
    <definedName name="_xlnm.Print_Area" localSheetId="0">'Rekapitulace stavby'!$D$4:$AO$76,'Rekapitulace stavby'!$C$82:$AQ$105</definedName>
    <definedName name="_xlnm._FilterDatabase" localSheetId="1" hidden="1">'01.1 - Stavební a konstru...'!$C$148:$K$1349</definedName>
    <definedName name="_xlnm.Print_Area" localSheetId="1">'01.1 - Stavební a konstru...'!$C$4:$J$76,'01.1 - Stavební a konstru...'!$C$82:$J$128,'01.1 - Stavební a konstru...'!$C$134:$K$1349</definedName>
    <definedName name="_xlnm._FilterDatabase" localSheetId="2" hidden="1">'01.2 - Zdravotně technick...'!$C$135:$K$411</definedName>
    <definedName name="_xlnm.Print_Area" localSheetId="2">'01.2 - Zdravotně technick...'!$C$4:$J$76,'01.2 - Zdravotně technick...'!$C$82:$J$115,'01.2 - Zdravotně technick...'!$C$121:$K$411</definedName>
    <definedName name="_xlnm._FilterDatabase" localSheetId="3" hidden="1">'01.3 - Vytápění'!$C$128:$K$236</definedName>
    <definedName name="_xlnm.Print_Area" localSheetId="3">'01.3 - Vytápění'!$C$4:$J$76,'01.3 - Vytápění'!$C$82:$J$108,'01.3 - Vytápění'!$C$114:$K$236</definedName>
    <definedName name="_xlnm._FilterDatabase" localSheetId="4" hidden="1">'01.4 - Elektroinstalace'!$C$122:$K$425</definedName>
    <definedName name="_xlnm.Print_Area" localSheetId="4">'01.4 - Elektroinstalace'!$C$4:$J$76,'01.4 - Elektroinstalace'!$C$82:$J$102,'01.4 - Elektroinstalace'!$C$108:$K$425</definedName>
    <definedName name="_xlnm._FilterDatabase" localSheetId="5" hidden="1">'01.5 - Vzduchotechnika'!$C$125:$K$158</definedName>
    <definedName name="_xlnm.Print_Area" localSheetId="5">'01.5 - Vzduchotechnika'!$C$4:$J$76,'01.5 - Vzduchotechnika'!$C$82:$J$105,'01.5 - Vzduchotechnika'!$C$111:$K$158</definedName>
    <definedName name="_xlnm._FilterDatabase" localSheetId="6" hidden="1">'01.6 - Vedlejší a ostatní...'!$C$124:$K$150</definedName>
    <definedName name="_xlnm.Print_Area" localSheetId="6">'01.6 - Vedlejší a ostatní...'!$C$4:$J$76,'01.6 - Vedlejší a ostatní...'!$C$82:$J$104,'01.6 - Vedlejší a ostatní...'!$C$110:$K$150</definedName>
    <definedName name="_xlnm._FilterDatabase" localSheetId="7" hidden="1">'02.1 - Sadové úpravy'!$C$140:$K$241</definedName>
    <definedName name="_xlnm.Print_Area" localSheetId="7">'02.1 - Sadové úpravy'!$C$4:$J$76,'02.1 - Sadové úpravy'!$C$82:$J$120,'02.1 - Sadové úpravy'!$C$126:$K$241</definedName>
    <definedName name="_xlnm._FilterDatabase" localSheetId="8" hidden="1">'02.2 - Vedlejší a ostatní...'!$C$121:$K$126</definedName>
    <definedName name="_xlnm.Print_Area" localSheetId="8">'02.2 - Vedlejší a ostatní...'!$C$4:$J$76,'02.2 - Vedlejší a ostatní...'!$C$82:$J$101,'02.2 - Vedlejší a ostatní...'!$C$107:$K$126</definedName>
    <definedName name="_xlnm.Print_Area" localSheetId="9">'Seznam figur'!$C$4:$G$341</definedName>
    <definedName name="_xlnm.Print_Titles" localSheetId="0">'Rekapitulace stavby'!$92:$92</definedName>
    <definedName name="_xlnm.Print_Titles" localSheetId="1">'01.1 - Stavební a konstru...'!$148:$148</definedName>
    <definedName name="_xlnm.Print_Titles" localSheetId="2">'01.2 - Zdravotně technick...'!$135:$135</definedName>
    <definedName name="_xlnm.Print_Titles" localSheetId="3">'01.3 - Vytápění'!$128:$128</definedName>
    <definedName name="_xlnm.Print_Titles" localSheetId="4">'01.4 - Elektroinstalace'!$122:$122</definedName>
    <definedName name="_xlnm.Print_Titles" localSheetId="5">'01.5 - Vzduchotechnika'!$125:$125</definedName>
    <definedName name="_xlnm.Print_Titles" localSheetId="6">'01.6 - Vedlejší a ostatní...'!$124:$124</definedName>
    <definedName name="_xlnm.Print_Titles" localSheetId="7">'02.1 - Sadové úpravy'!$140:$140</definedName>
    <definedName name="_xlnm.Print_Titles" localSheetId="8">'02.2 - Vedlejší a ostatní...'!$121:$121</definedName>
    <definedName name="_xlnm.Print_Titles" localSheetId="9">'Seznam figur'!$9:$9</definedName>
  </definedNames>
  <calcPr fullCalcOnLoad="1"/>
</workbook>
</file>

<file path=xl/sharedStrings.xml><?xml version="1.0" encoding="utf-8"?>
<sst xmlns="http://schemas.openxmlformats.org/spreadsheetml/2006/main" count="25381" uniqueCount="4064">
  <si>
    <t>Export Komplet</t>
  </si>
  <si>
    <t/>
  </si>
  <si>
    <t>2.0</t>
  </si>
  <si>
    <t>ZAMOK</t>
  </si>
  <si>
    <t>False</t>
  </si>
  <si>
    <t>{53d4142b-1188-4ff8-8dbb-27ebb8f53201}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</si>
  <si>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</si>
  <si>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</si>
  <si>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</si>
  <si>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</si>
  <si>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</si>
  <si>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</si>
  <si>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</si>
  <si>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</si>
  <si>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EBC02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</si>
  <si>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</si>
  <si>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</si>
  <si>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Rozvoj komunitních sociálních služeb - chráněné bydlení v lokalitě Jičín</t>
  </si>
  <si>
    <t>KSO:</t>
  </si>
  <si>
    <t>CC-CZ:</t>
  </si>
  <si>
    <t>Místo:</t>
  </si>
  <si>
    <t>Ruská 30, Jičín</t>
  </si>
  <si>
    <t>Datum:</t>
  </si>
  <si>
    <t>28. 2. 2022</t>
  </si>
  <si>
    <t>Zadavatel:</t>
  </si>
  <si>
    <t>IČ:</t>
  </si>
  <si>
    <t>Královéhradecký kraj</t>
  </si>
  <si>
    <t>DIČ:</t>
  </si>
  <si>
    <t>Uchazeč:</t>
  </si>
  <si>
    <t>Vyplň údaj</t>
  </si>
  <si>
    <t>Projektant:</t>
  </si>
  <si>
    <t>Energy Benefit Centre a.s.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</si>
  <si>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</si>
  <si>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</si>
  <si>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</si>
  <si>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</si>
  <si>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</si>
  <si>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</si>
  <si>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</si>
  <si>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</si>
  <si>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</si>
  <si>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</si>
  <si>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</si>
  <si>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</si>
  <si>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</si>
  <si>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</si>
  <si>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</si>
  <si>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</si>
  <si>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</si>
  <si>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</si>
  <si>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</si>
  <si>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</si>
  <si>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</si>
  <si>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</si>
  <si>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</si>
  <si>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</si>
  <si>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</si>
  <si>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</si>
  <si>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</si>
  <si>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</si>
  <si>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</si>
  <si>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</si>
  <si>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</si>
  <si>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</si>
  <si>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</si>
  <si>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</si>
  <si>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</si>
  <si>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</si>
  <si>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</si>
  <si>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</si>
  <si>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</si>
  <si>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</si>
  <si>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</si>
  <si>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</si>
  <si>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</si>
  <si>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</si>
  <si>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</si>
  <si>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</si>
  <si>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</si>
  <si>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</si>
  <si>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</si>
  <si>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</si>
  <si>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SO 01 - Hlavní projektové náklady - vlastní budova</t>
  </si>
  <si>
    <t>STA</t>
  </si>
  <si>
    <t>1</t>
  </si>
  <si>
    <t>{5a1f07c6-04e8-4d4e-9e66-2f9a147cfe60}</t>
  </si>
  <si>
    <t>/</t>
  </si>
  <si>
    <t>01.1</t>
  </si>
  <si>
    <t>Stavební a konstrukční část</t>
  </si>
  <si>
    <t>Soupis</t>
  </si>
  <si>
    <t>2</t>
  </si>
  <si>
    <t>{5e0e55db-6291-43e0-8b3c-f7d4efd349bb}</t>
  </si>
  <si>
    <t>01.2</t>
  </si>
  <si>
    <t>Zdravotně technické instalace</t>
  </si>
  <si>
    <t>{1df20033-4d16-4084-937f-c7a4e9e76255}</t>
  </si>
  <si>
    <t>01.3</t>
  </si>
  <si>
    <t>Vytápění</t>
  </si>
  <si>
    <t>{a54e52d4-fe23-45f6-88a9-b361457aa423}</t>
  </si>
  <si>
    <t>01.4</t>
  </si>
  <si>
    <t>Elektroinstalace</t>
  </si>
  <si>
    <t>{9eb1eb46-66b2-4a46-913f-e958b58731a7}</t>
  </si>
  <si>
    <t>01.5</t>
  </si>
  <si>
    <t>Vzduchotechnika</t>
  </si>
  <si>
    <t>{479b699a-3da7-43b6-a93a-32067ad9abaf}</t>
  </si>
  <si>
    <t>01.6</t>
  </si>
  <si>
    <t>Vedlejší a ostatní náklady</t>
  </si>
  <si>
    <t>{7627dc0f-8b59-40ed-9b5d-2b00112f65b7}</t>
  </si>
  <si>
    <t>02</t>
  </si>
  <si>
    <t>SO 02 - Vedlejší projektové náklady</t>
  </si>
  <si>
    <t>{f69bb13d-ed1a-473a-84b4-7a15607a570c}</t>
  </si>
  <si>
    <t>02.1</t>
  </si>
  <si>
    <t>Sadové úpravy</t>
  </si>
  <si>
    <t>{f30b1e8e-2c17-4ec1-be23-2751785e0421}</t>
  </si>
  <si>
    <t>02.2</t>
  </si>
  <si>
    <t>{6461ddf6-5343-4164-8c82-daf0e1725bf9}</t>
  </si>
  <si>
    <t>pdl2B</t>
  </si>
  <si>
    <t>bourání - skladba pdl2</t>
  </si>
  <si>
    <t>146,4</t>
  </si>
  <si>
    <t>pdl2k</t>
  </si>
  <si>
    <t xml:space="preserve">nová podlaha koupelna skladba pdl2 </t>
  </si>
  <si>
    <t>6,59</t>
  </si>
  <si>
    <t>KRYCÍ LIST SOUPISU PRACÍ</t>
  </si>
  <si>
    <t>pdl2</t>
  </si>
  <si>
    <t>nová podlaha skladba pdl2</t>
  </si>
  <si>
    <t>144,334</t>
  </si>
  <si>
    <t>pdl1</t>
  </si>
  <si>
    <t>nová skladba pdl1</t>
  </si>
  <si>
    <t>1,792</t>
  </si>
  <si>
    <t>pdl3</t>
  </si>
  <si>
    <t>nová skladba pdl3</t>
  </si>
  <si>
    <t>5,074</t>
  </si>
  <si>
    <t>pdl4k</t>
  </si>
  <si>
    <t>podlaha pdl4 - koupelny</t>
  </si>
  <si>
    <t>24,94</t>
  </si>
  <si>
    <t>Objekt:</t>
  </si>
  <si>
    <t>pdl4B</t>
  </si>
  <si>
    <t>bourání skladba pdl4</t>
  </si>
  <si>
    <t>265,28</t>
  </si>
  <si>
    <t>01 - SO 01 - Hlavní projektové náklady - vlastní budova</t>
  </si>
  <si>
    <t>pdl4p</t>
  </si>
  <si>
    <t>skladba podlahy pdl4 - pokoje</t>
  </si>
  <si>
    <t>120,5</t>
  </si>
  <si>
    <t>Soupis:</t>
  </si>
  <si>
    <t>pdl6B</t>
  </si>
  <si>
    <t>bourání skladba pdl6</t>
  </si>
  <si>
    <t>145,85</t>
  </si>
  <si>
    <t>01.1 - Stavební a konstrukční část</t>
  </si>
  <si>
    <t>pdl6k</t>
  </si>
  <si>
    <t>nová podlaha skladba pdl6 - koupelny</t>
  </si>
  <si>
    <t>11,95</t>
  </si>
  <si>
    <t>pdl6</t>
  </si>
  <si>
    <t>nová podlaha skladba pdl6 - heterog.vinyl</t>
  </si>
  <si>
    <t>59,61</t>
  </si>
  <si>
    <t>pdl5</t>
  </si>
  <si>
    <t>nová podlaha skladba pdl5</t>
  </si>
  <si>
    <t>13,808</t>
  </si>
  <si>
    <t>pdl8</t>
  </si>
  <si>
    <t>nová podlaha skladba pdl8</t>
  </si>
  <si>
    <t>35,624</t>
  </si>
  <si>
    <t>pdl4</t>
  </si>
  <si>
    <t>nová podlaha skladba pdl4 - heterog. vinyl</t>
  </si>
  <si>
    <t>124,707</t>
  </si>
  <si>
    <t>pdl6p</t>
  </si>
  <si>
    <t>nová podlaha skladba pdl6 - pokoje</t>
  </si>
  <si>
    <t>82,15</t>
  </si>
  <si>
    <t>fas16</t>
  </si>
  <si>
    <t>kzs 160mm</t>
  </si>
  <si>
    <t>330,922</t>
  </si>
  <si>
    <t>fas08</t>
  </si>
  <si>
    <t>zateplení pod terénem</t>
  </si>
  <si>
    <t>33,003</t>
  </si>
  <si>
    <t>omsan</t>
  </si>
  <si>
    <t>sanační omítka</t>
  </si>
  <si>
    <t>383,811</t>
  </si>
  <si>
    <t>omn</t>
  </si>
  <si>
    <t>omítka na novém zdivu</t>
  </si>
  <si>
    <t>464,89</t>
  </si>
  <si>
    <t>oms2</t>
  </si>
  <si>
    <t>oprava omítek zdiva</t>
  </si>
  <si>
    <t>1131,73</t>
  </si>
  <si>
    <t>oms1</t>
  </si>
  <si>
    <t>oprava omítek stropů</t>
  </si>
  <si>
    <t>445,614</t>
  </si>
  <si>
    <t>str</t>
  </si>
  <si>
    <t>plocha střechy</t>
  </si>
  <si>
    <t>277,035</t>
  </si>
  <si>
    <t>pdl7</t>
  </si>
  <si>
    <t>podlaha podkroví pdl7</t>
  </si>
  <si>
    <t>166,965</t>
  </si>
  <si>
    <t>les</t>
  </si>
  <si>
    <t>plocha lešení</t>
  </si>
  <si>
    <t>385,377</t>
  </si>
  <si>
    <t>obk</t>
  </si>
  <si>
    <t>keramický obklad</t>
  </si>
  <si>
    <t>206,61</t>
  </si>
  <si>
    <t>izv</t>
  </si>
  <si>
    <t>hydroizolace</t>
  </si>
  <si>
    <t>225,034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</si>
  <si>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</si>
  <si>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</si>
  <si>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</si>
  <si>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</si>
  <si>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</si>
  <si>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</si>
  <si>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</si>
  <si>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</si>
  <si>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</si>
  <si>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</si>
  <si>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</si>
  <si>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</si>
  <si>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</si>
  <si>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</si>
  <si>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</si>
  <si>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</si>
  <si>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</si>
  <si>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</si>
  <si>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</si>
  <si>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</si>
  <si>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</si>
  <si>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</si>
  <si>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</si>
  <si>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</si>
  <si>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</si>
  <si>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</si>
  <si>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</si>
  <si>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</si>
  <si>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</si>
  <si>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</si>
  <si>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</si>
  <si>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</si>
  <si>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</si>
  <si>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33-M - Montáže dopr.zařízení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</si>
  <si>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</si>
  <si>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</si>
  <si>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</si>
  <si>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</si>
  <si>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</si>
  <si>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</si>
  <si>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</si>
  <si>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</si>
  <si>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</si>
  <si>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</si>
  <si>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</si>
  <si>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</si>
  <si>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</si>
  <si>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</si>
  <si>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</si>
  <si>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</si>
  <si>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</si>
  <si>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</si>
  <si>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113106111</t>
  </si>
  <si>
    <t>Rozebrání dlažeb z mozaiky komunikací pro pěší ručně</t>
  </si>
  <si>
    <t>m2</t>
  </si>
  <si>
    <t>CS ÚRS 2022 01</t>
  </si>
  <si>
    <t>4</t>
  </si>
  <si>
    <t>657883785</t>
  </si>
  <si>
    <t>VV</t>
  </si>
  <si>
    <t>"chodník"15,5*1,5</t>
  </si>
  <si>
    <t>132212131</t>
  </si>
  <si>
    <t>Hloubení nezapažených rýh šířky do 800 mm v soudržných horninách třídy těžitelnosti I skupiny 3 ručně</t>
  </si>
  <si>
    <t>m3</t>
  </si>
  <si>
    <t>-224844719</t>
  </si>
  <si>
    <t>"1pp pro ZTI"45,0*0,5*0,25</t>
  </si>
  <si>
    <t>"pergola"0,60*0,60*0,90*3+3,02*0,60*0,9</t>
  </si>
  <si>
    <t>"pro plotové sloupky"0,20*0,20*0,70*22</t>
  </si>
  <si>
    <t>Součet</t>
  </si>
  <si>
    <t>3</t>
  </si>
  <si>
    <t>132212331</t>
  </si>
  <si>
    <t>Hloubení nezapažených rýh šířky do 2000 mm v soudržných horninách třídy těžitelnosti I skupiny 3 ručně</t>
  </si>
  <si>
    <t>1215630598</t>
  </si>
  <si>
    <t>"pro izolaci 1pp pod chodníkem"15,5*1,05*2,15</t>
  </si>
  <si>
    <t>162751117</t>
  </si>
  <si>
    <t>Vodorovné přemístění přes 9 000 do 10000 m výkopku/sypaniny z horniny třídy těžitelnosti I skupiny 1 až 3</t>
  </si>
  <si>
    <t>-1914433971</t>
  </si>
  <si>
    <t>8,844+34,991-32,55</t>
  </si>
  <si>
    <t>5</t>
  </si>
  <si>
    <t>162751119</t>
  </si>
  <si>
    <t>Příplatek k vodorovnému přemístění výkopku/sypaniny z horniny třídy těžitelnosti I skupiny 1 až 3 ZKD 1000 m přes 10000 m</t>
  </si>
  <si>
    <t>-1504948538</t>
  </si>
  <si>
    <t>11,285*9</t>
  </si>
  <si>
    <t>6</t>
  </si>
  <si>
    <t>171201221</t>
  </si>
  <si>
    <t>Poplatek za uložení na skládce (skládkovné) zeminy a kamení kód odpadu 17 05 04</t>
  </si>
  <si>
    <t>t</t>
  </si>
  <si>
    <t>754862365</t>
  </si>
  <si>
    <t>11,285*1,8</t>
  </si>
  <si>
    <t>7</t>
  </si>
  <si>
    <t>171251201</t>
  </si>
  <si>
    <t>Uložení sypaniny na skládky nebo meziskládky</t>
  </si>
  <si>
    <t>1974000823</t>
  </si>
  <si>
    <t>11,285</t>
  </si>
  <si>
    <t>8</t>
  </si>
  <si>
    <t>174111101</t>
  </si>
  <si>
    <t>Zásyp jam, šachet rýh nebo kolem objektů sypaninou se zhutněním ručně</t>
  </si>
  <si>
    <t>-1427344631</t>
  </si>
  <si>
    <t>"zpět po izolaci 1pp pod chodníkem"15,5*1,05*2,0</t>
  </si>
  <si>
    <t>9</t>
  </si>
  <si>
    <t>181912112</t>
  </si>
  <si>
    <t>Úprava pláně v hornině třídy těžitelnosti I skupiny 3 se zhutněním ručně</t>
  </si>
  <si>
    <t>1553066830</t>
  </si>
  <si>
    <t>"terasa"19,900*1,2</t>
  </si>
  <si>
    <t>Zakládání</t>
  </si>
  <si>
    <t>10</t>
  </si>
  <si>
    <t>271542211</t>
  </si>
  <si>
    <t>Podsyp pod základové konstrukce se zhutněním z netříděné štěrkodrtě</t>
  </si>
  <si>
    <t>1797408262</t>
  </si>
  <si>
    <t>"pro pergolu"0,6*0,6*0,1*3+3,02*0,60*0,10</t>
  </si>
  <si>
    <t>11</t>
  </si>
  <si>
    <t>274313611</t>
  </si>
  <si>
    <t>Základové pásy z betonu tř. C 16/20</t>
  </si>
  <si>
    <t>-1229291948</t>
  </si>
  <si>
    <t>"pergola"3,02*0,60*0,90*1,03</t>
  </si>
  <si>
    <t>12</t>
  </si>
  <si>
    <t>275313611</t>
  </si>
  <si>
    <t>Základové patky z betonu tř. C 16/20</t>
  </si>
  <si>
    <t>25254587</t>
  </si>
  <si>
    <t>"pro pergolu"0,6*0,6*0,9*3*1,03</t>
  </si>
  <si>
    <t>"pro plotové sloupky"0,20*0,20*0,70*22*1,03</t>
  </si>
  <si>
    <t>Svislé a kompletní konstrukce</t>
  </si>
  <si>
    <t>13</t>
  </si>
  <si>
    <t>310235251</t>
  </si>
  <si>
    <t>Zazdívka otvorů pl do 0,0225 m2 ve zdivu nadzákladovém cihlami pálenými tl přes 300 do 450 mm</t>
  </si>
  <si>
    <t>kus</t>
  </si>
  <si>
    <t>524689945</t>
  </si>
  <si>
    <t>"fasáda"23*2</t>
  </si>
  <si>
    <t>14</t>
  </si>
  <si>
    <t>310238211</t>
  </si>
  <si>
    <t>Zazdívka otvorů pl přes 0,25 do 1 m2 ve zdivu nadzákladovém cihlami pálenými na MVC</t>
  </si>
  <si>
    <t>978016143</t>
  </si>
  <si>
    <t>"1np"0,65*0,65*0,2+0,65*1,5*0,2*2</t>
  </si>
  <si>
    <t>310239211</t>
  </si>
  <si>
    <t>Zazdívka otvorů pl přes 1 do 4 m2 ve zdivu nadzákladovém cihlami pálenými na MVC</t>
  </si>
  <si>
    <t>1476304903</t>
  </si>
  <si>
    <t>"1pp"0,63*2,43*0,28</t>
  </si>
  <si>
    <t>(1,4*2,43-0,8*1,97)*0,25</t>
  </si>
  <si>
    <t>"1np"0,96*2,1*0,38</t>
  </si>
  <si>
    <t>"2np"1,13*2,1*0,52+1,0*2,1*0,52+(1,94*2,1-0,8*1,97)*0,52</t>
  </si>
  <si>
    <t>"3np"1,13*2,1*0,52+1,0*2,1*0,52+(1,84*2,1-0,8*1,97)*0,52</t>
  </si>
  <si>
    <t>"podkr"0,57*2,3*0,2</t>
  </si>
  <si>
    <t>16</t>
  </si>
  <si>
    <t>311113212</t>
  </si>
  <si>
    <t>Nosná zeď tl 200 mm ze štípaných tvárnic ztraceného bednění přírodních včetně výplně z betonu</t>
  </si>
  <si>
    <t>833957289</t>
  </si>
  <si>
    <t>"1pp"2,77*3,1</t>
  </si>
  <si>
    <t>17</t>
  </si>
  <si>
    <t>311272031</t>
  </si>
  <si>
    <t>Zdivo z pórobetonových tvárnic hladkých přes P2 do P4 přes 450 do 600 kg/m3 na tenkovrstvou maltu tl 200 mm</t>
  </si>
  <si>
    <t>1193801664</t>
  </si>
  <si>
    <t>"1np"4,22*2,90</t>
  </si>
  <si>
    <t>18</t>
  </si>
  <si>
    <t>311272141</t>
  </si>
  <si>
    <t>Zdivo z pórobetonových tvárnic na pero a drážku přes P2 do P4 přes 450 do 600 kg/m3 na tenkovrstvou maltu tl 250 mm</t>
  </si>
  <si>
    <t>1139204760</t>
  </si>
  <si>
    <t>"1pp"(1,88+2,27+2,3)*2,6-0,9*1,97*4</t>
  </si>
  <si>
    <t>1,7*2,43-0,9*1,97</t>
  </si>
  <si>
    <t>19</t>
  </si>
  <si>
    <t>317142422</t>
  </si>
  <si>
    <t>Překlad nenosný pórobetonový š 100 mm v do 250 mm na tenkovrstvou maltu dl přes 1000 do 1250 mm</t>
  </si>
  <si>
    <t>-242846118</t>
  </si>
  <si>
    <t>20</t>
  </si>
  <si>
    <t>317142442</t>
  </si>
  <si>
    <t>Překlad nenosný pórobetonový š 150 mm v do 250 mm na tenkovrstvou maltu dl přes 1000 do 1250 mm</t>
  </si>
  <si>
    <t>264382061</t>
  </si>
  <si>
    <t>317143442</t>
  </si>
  <si>
    <t>Překlad nosný z pórobetonu ve zdech tl 250 mm dl přes 1300 do 1500 mm</t>
  </si>
  <si>
    <t>1530084047</t>
  </si>
  <si>
    <t>22</t>
  </si>
  <si>
    <t>317944321</t>
  </si>
  <si>
    <t>Válcované nosníky do č.12 dodatečně osazované do připravených otvorů</t>
  </si>
  <si>
    <t>-1209524887</t>
  </si>
  <si>
    <t>"dle statiky překlady XA - XD"</t>
  </si>
  <si>
    <t>"1PP HEA 12"(1,45+1,45+1,35+1,25+1,8+1,2+1,4+1,4+1,4+1,8+1,3+1,5+1,3+1,5+1,4+1,5)*4*19,9*0,001</t>
  </si>
  <si>
    <t>"1NP HEA12"(1,8+1,8+1,3+1,3+1,3+1,8+1,4+1,4)*4*19,9*0,001</t>
  </si>
  <si>
    <t>"2NP HEA12"(1,4+1,3+1,4+1,4+1,8+1,8+1,3+1,3+1,8)*4*19,9*0,001</t>
  </si>
  <si>
    <t>Mezisoučet</t>
  </si>
  <si>
    <t>23</t>
  </si>
  <si>
    <t>317944323</t>
  </si>
  <si>
    <t>Válcované nosníky č.14 až 22 dodatečně osazované do připravených otvorů</t>
  </si>
  <si>
    <t>-2093820213</t>
  </si>
  <si>
    <t>"1PP I14"(1,4)*2*14,4*0,001</t>
  </si>
  <si>
    <t>"3NP I14"(1,4+1,3+1,4+1,4+1,8+1,8+1,3+1,3+1,3+1,8)*4*14,4*0,001</t>
  </si>
  <si>
    <t>"1PP I16"(2,5)*2*17,9*0,001</t>
  </si>
  <si>
    <t>"1NP HEA 14"(1,7+2,2+1,4+1,4)*4*25,3*0,001</t>
  </si>
  <si>
    <t>"2NP HEA 14"(1,8)*4*25,3*0,001</t>
  </si>
  <si>
    <t>"3NP HEA 14"(1,8)*4*25,3*0,001</t>
  </si>
  <si>
    <t>"1NP HEA 16"(2,75)*4*30,4*0,001</t>
  </si>
  <si>
    <t>"1NP I18"(2,5)*2*21,9*0,001</t>
  </si>
  <si>
    <t>24</t>
  </si>
  <si>
    <t>319201321</t>
  </si>
  <si>
    <t>Vyrovnání nerovného povrchu zdiva tl do 30 mm maltou</t>
  </si>
  <si>
    <t>-1121990366</t>
  </si>
  <si>
    <t>"po vybourání oken a zárubní"</t>
  </si>
  <si>
    <t>"1pp"(0,6+0,45)*2*0,20*5+(1,0+2,58*2+0,85+2,05*2+1,1*3+2,1*6)*0,20</t>
  </si>
  <si>
    <t>"1np"(0,87+1,74)*2*0,2*7+(1,0+2,1*2)*0,20*5+(1,6+3,04*2)*0,20</t>
  </si>
  <si>
    <t>"2np"(0,87+1,74)*2*0,2*8+(1,0+2,1*2)*0,20*3</t>
  </si>
  <si>
    <t>"3np"(0,87+1,74)*2*0,2*8+(1,0+2,1*2)*0,20*3</t>
  </si>
  <si>
    <t>25</t>
  </si>
  <si>
    <t>319202112</t>
  </si>
  <si>
    <t>Dodatečná izolace zdiva tl přes 150 do 300 mm krémovou injektáží</t>
  </si>
  <si>
    <t>m</t>
  </si>
  <si>
    <t>-1801594145</t>
  </si>
  <si>
    <t>"1pp"5,80*2+5,35</t>
  </si>
  <si>
    <t>26</t>
  </si>
  <si>
    <t>319202113</t>
  </si>
  <si>
    <t>Dodatečná izolace zdiva tl přes 300 do 450 mm krémovou injektáží</t>
  </si>
  <si>
    <t>880358875</t>
  </si>
  <si>
    <t>13,05</t>
  </si>
  <si>
    <t>27</t>
  </si>
  <si>
    <t>319202114</t>
  </si>
  <si>
    <t>Dodatečná izolace zdiva tl přes 450 do 600 mm krémovou injektáží</t>
  </si>
  <si>
    <t>429635568</t>
  </si>
  <si>
    <t>12,5+5,85*3+1,38*3+6,25+5,80*3</t>
  </si>
  <si>
    <t>28</t>
  </si>
  <si>
    <t>319202115</t>
  </si>
  <si>
    <t>Dodatečná izolace zdiva tl přes 600 do 900 mm krémovou injektáží</t>
  </si>
  <si>
    <t>-530806708</t>
  </si>
  <si>
    <t>15,35*2+7,76+2,53</t>
  </si>
  <si>
    <t>29</t>
  </si>
  <si>
    <t>338171123</t>
  </si>
  <si>
    <t>Osazování sloupků a vzpěr plotových ocelových v do 2,60 m se zabetonováním</t>
  </si>
  <si>
    <t>1320659955</t>
  </si>
  <si>
    <t>30</t>
  </si>
  <si>
    <t>M</t>
  </si>
  <si>
    <t>553Z04</t>
  </si>
  <si>
    <t>plotový sloupek D 48mm dl 2,3m  povrchová úprava Pz a komaxit - popis viz ozn. Z04</t>
  </si>
  <si>
    <t>-788049943</t>
  </si>
  <si>
    <t>31</t>
  </si>
  <si>
    <t>342272225</t>
  </si>
  <si>
    <t>Příčka z pórobetonových hladkých tvárnic na tenkovrstvou maltu tl 100 mm</t>
  </si>
  <si>
    <t>-911753613</t>
  </si>
  <si>
    <t>"1pp"(1,55+1,2)*2,6</t>
  </si>
  <si>
    <t>"1np"(1,8+3,32+0,34+3,32+3,755+1,3+2,59)*2,90-0,9*1,97*3-0,8*2,02-1,2*2,02</t>
  </si>
  <si>
    <t>32</t>
  </si>
  <si>
    <t>342272245</t>
  </si>
  <si>
    <t>Příčka z pórobetonových hladkých tvárnic na tenkovrstvou maltu tl 150 mm</t>
  </si>
  <si>
    <t>52939028</t>
  </si>
  <si>
    <t>"1pp"(2,22+1,8)*2,6</t>
  </si>
  <si>
    <t>"1np"2,545*2,9</t>
  </si>
  <si>
    <t>"2np"(2,33+1,85+3,65+2,0+8,42+2,575+2,1+4,07*2)*2,9-0,8*1,97*5</t>
  </si>
  <si>
    <t>"3np"(2,33+1,85+3,88+2,0+8,42+2,575+2,1+4,22)*2,82-0,8*1,97*5</t>
  </si>
  <si>
    <t>33</t>
  </si>
  <si>
    <t>342291111</t>
  </si>
  <si>
    <t>Ukotvení příček montážní polyuretanovou pěnou tl příčky do 100 mm</t>
  </si>
  <si>
    <t>-1322440748</t>
  </si>
  <si>
    <t>2,6*2</t>
  </si>
  <si>
    <t>2,9*5</t>
  </si>
  <si>
    <t>34</t>
  </si>
  <si>
    <t>342291112</t>
  </si>
  <si>
    <t>Ukotvení příček montážní polyuretanovou pěnou tl příčky přes 100 mm</t>
  </si>
  <si>
    <t>857858103</t>
  </si>
  <si>
    <t>2,6*4</t>
  </si>
  <si>
    <t>2,9*(1+6+6)</t>
  </si>
  <si>
    <t>35</t>
  </si>
  <si>
    <t>342291141</t>
  </si>
  <si>
    <t>Ukotvení příček expanzní cementovou maltou tl příčky do 100 mm</t>
  </si>
  <si>
    <t>-890595476</t>
  </si>
  <si>
    <t>"1pp"(1,55+1,2)</t>
  </si>
  <si>
    <t>"1np"(1,8+3,32+0,34+3,32+3,755+1,3+2,59)</t>
  </si>
  <si>
    <t>36</t>
  </si>
  <si>
    <t>342291143</t>
  </si>
  <si>
    <t>Ukotvení příček expanzní cementovou maltou tl příčky přes 100 mm</t>
  </si>
  <si>
    <t>-1272824470</t>
  </si>
  <si>
    <t>"1pp"(2,22+1,8)</t>
  </si>
  <si>
    <t>"1np"2,545</t>
  </si>
  <si>
    <t>"2np"(2,33+1,85+3,65+2,0+8,42+2,575+2,1+4,07*2)</t>
  </si>
  <si>
    <t>"3np"(2,33+1,85+3,88+2,0+8,42+2,575+2,1+4,22)</t>
  </si>
  <si>
    <t>37</t>
  </si>
  <si>
    <t>346244381</t>
  </si>
  <si>
    <t>Plentování jednostranné v do 200 mm válcovaných nosníků cihlami</t>
  </si>
  <si>
    <t>-1186625860</t>
  </si>
  <si>
    <t>"1PP HEA 12"(1,45+1,45+1,35+1,25+1,8+1,2+1,4+1,4+1,4+1,8+1,3+1,5+1,3+1,5+1,4+1,5)*2*0,15</t>
  </si>
  <si>
    <t>"1NP HEA12"(1,8+1,8+1,3+1,3+1,3+1,8+1,4+1,4)*2*0,15</t>
  </si>
  <si>
    <t>"2NP HEA12"(1,4+1,3+1,4+1,4+1,8+1,8+1,3+1,3+1,8)*2*0,15</t>
  </si>
  <si>
    <t>"1PP I14"(1,4)*2*0,15</t>
  </si>
  <si>
    <t>"3NP I14"(1,4+1,3+1,4+1,4+1,8+1,8+1,3+1,3+1,3+1,8)*2*0,15</t>
  </si>
  <si>
    <t>"1PP I16"(2,5)*2*0,20</t>
  </si>
  <si>
    <t>"1NP HEA 14"(1,7+2,2+1,4+1,4)*2*0,15</t>
  </si>
  <si>
    <t>"2NP HEA 14"(1,8)*2*0,15</t>
  </si>
  <si>
    <t>"3NP HEA 14"(1,8)*2*0,15</t>
  </si>
  <si>
    <t>"1NP HEA 16"(2,75)*2*0,20</t>
  </si>
  <si>
    <t>"1NP I18"(2,5)*2*0,20</t>
  </si>
  <si>
    <t>38</t>
  </si>
  <si>
    <t>348401130</t>
  </si>
  <si>
    <t>Montáž oplocení ze strojového pletiva s napínacími dráty v přes 1,6 do 2,0 m</t>
  </si>
  <si>
    <t>2030289361</t>
  </si>
  <si>
    <t>39</t>
  </si>
  <si>
    <t>313Z03</t>
  </si>
  <si>
    <t>pletivo drátěné plastifikované se čtvercovými oky 55mm v 1800mm s napínacím drátem - popis viz ozn. Z03</t>
  </si>
  <si>
    <t>979001779</t>
  </si>
  <si>
    <t>56,20*1,1</t>
  </si>
  <si>
    <t>Vodorovné konstrukce</t>
  </si>
  <si>
    <t>40</t>
  </si>
  <si>
    <t>411321414</t>
  </si>
  <si>
    <t>Stropy deskové ze ŽB tř. C 25/30</t>
  </si>
  <si>
    <t>1988109282</t>
  </si>
  <si>
    <t>"D1"2,1*6,2*0,12</t>
  </si>
  <si>
    <t>41</t>
  </si>
  <si>
    <t>411351011</t>
  </si>
  <si>
    <t>Zřízení bednění stropů deskových tl přes 5 do 25 cm bez podpěrné kce</t>
  </si>
  <si>
    <t>-872492714</t>
  </si>
  <si>
    <t>"D1"2,1*6,2</t>
  </si>
  <si>
    <t>42</t>
  </si>
  <si>
    <t>411351012</t>
  </si>
  <si>
    <t>Odstranění bednění stropů deskových tl přes 5 do 25 cm bez podpěrné kce</t>
  </si>
  <si>
    <t>41224029</t>
  </si>
  <si>
    <t>43</t>
  </si>
  <si>
    <t>411354311</t>
  </si>
  <si>
    <t>Zřízení podpěrné konstrukce stropů výšky do 4 m tl přes 5 do 15 cm</t>
  </si>
  <si>
    <t>-87435225</t>
  </si>
  <si>
    <t>44</t>
  </si>
  <si>
    <t>411354312</t>
  </si>
  <si>
    <t>Odstranění podpěrné konstrukce stropů výšky do 4 m tl přes 5 do 15 cm</t>
  </si>
  <si>
    <t>-760702350</t>
  </si>
  <si>
    <t>45</t>
  </si>
  <si>
    <t>411362021</t>
  </si>
  <si>
    <t>Výztuž stropů svařovanými sítěmi Kari</t>
  </si>
  <si>
    <t>-294216732</t>
  </si>
  <si>
    <t>"D1 2x8/150/150"13,02*1,33*2*0,005267</t>
  </si>
  <si>
    <t>46</t>
  </si>
  <si>
    <t>411386611</t>
  </si>
  <si>
    <t>Zabetonování prostupů v instalačních šachtách ve stropech železobetonových  ze suchých směsí, včetně bednění, odbednění, výztuže  (materiál v ceně), plochy do 0,09 m2</t>
  </si>
  <si>
    <t>1069643539</t>
  </si>
  <si>
    <t>"1pp"6</t>
  </si>
  <si>
    <t>47</t>
  </si>
  <si>
    <t>411386621</t>
  </si>
  <si>
    <t>Zabetonování prostupů v instalačních šachtách ve stropech železobetonových  ze suchých směsí, včetně bednění, odbednění, výztuže (materiál v ceně), plochy přes 0,09 do 0,25 m2</t>
  </si>
  <si>
    <t>1208585773</t>
  </si>
  <si>
    <t>"1pp"</t>
  </si>
  <si>
    <t>"1np"6</t>
  </si>
  <si>
    <t>"2np"6</t>
  </si>
  <si>
    <t>"3np"6</t>
  </si>
  <si>
    <t>48</t>
  </si>
  <si>
    <t>413941123</t>
  </si>
  <si>
    <t>Osazování ocelových válcovaných nosníků stropů I, IE, U, UE nebo L č. 14 až 22 nebo výšky přes 120 do 220 mm</t>
  </si>
  <si>
    <t>31220127</t>
  </si>
  <si>
    <t>"D1 I16"2,1*7*17,9*0,001</t>
  </si>
  <si>
    <t>49</t>
  </si>
  <si>
    <t>13010718</t>
  </si>
  <si>
    <t>ocel profilová jakost S235JR (11 375) průřez I (IPN) 160</t>
  </si>
  <si>
    <t>626084066</t>
  </si>
  <si>
    <t>P</t>
  </si>
  <si>
    <t>Poznámka k položce:
Hmotnost: 17,90 kg/m</t>
  </si>
  <si>
    <t>"D1 I16"2,1*7*17,9*0,001*1,1</t>
  </si>
  <si>
    <t>Komunikace pozemní</t>
  </si>
  <si>
    <t>50</t>
  </si>
  <si>
    <t>564750001</t>
  </si>
  <si>
    <t>Podklad z kameniva hrubého drceného vel. 8-16 mm plochy do 100 m2 tl 150 mm</t>
  </si>
  <si>
    <t>584961072</t>
  </si>
  <si>
    <t>51</t>
  </si>
  <si>
    <t>564851011</t>
  </si>
  <si>
    <t>Podklad ze štěrkodrtě ŠD plochy do 100 m2 tl 150 mm</t>
  </si>
  <si>
    <t>928496359</t>
  </si>
  <si>
    <t>52</t>
  </si>
  <si>
    <t>591412111</t>
  </si>
  <si>
    <t>Kladení dlažby z mozaiky dvou a vícebarevné komunikací pro pěší lože z kameniva</t>
  </si>
  <si>
    <t>957753543</t>
  </si>
  <si>
    <t>"chodník - použít stávající materiál"15,5*1,5</t>
  </si>
  <si>
    <t>53</t>
  </si>
  <si>
    <t>58381004</t>
  </si>
  <si>
    <t>kostka štípaná dlažební mozaika žula 4/6 tř 1</t>
  </si>
  <si>
    <t>-1147628470</t>
  </si>
  <si>
    <t>"rezerva 20% pro příp. výměnu"23,25*0,20</t>
  </si>
  <si>
    <t>4,65*1,02 'Přepočtené koeficientem množství</t>
  </si>
  <si>
    <t>54</t>
  </si>
  <si>
    <t>596211110</t>
  </si>
  <si>
    <t>Kladení zámkové dlažby komunikací pro pěší ručně tl 60 mm skupiny A pl do 50 m2</t>
  </si>
  <si>
    <t>-1052035466</t>
  </si>
  <si>
    <t>"terasa"7,21*2,76</t>
  </si>
  <si>
    <t>55</t>
  </si>
  <si>
    <t>59245001</t>
  </si>
  <si>
    <t>dlažba zámková tvaru I 200x165x40mm přírodní</t>
  </si>
  <si>
    <t>-1767863906</t>
  </si>
  <si>
    <t>Poznámka k položce:
Spotřeba: 36 kus/m2</t>
  </si>
  <si>
    <t>19,9*1,03 'Přepočtené koeficientem množství</t>
  </si>
  <si>
    <t>Úpravy povrchů, podlahy a osazování výplní</t>
  </si>
  <si>
    <t>56</t>
  </si>
  <si>
    <t>611321141</t>
  </si>
  <si>
    <t>Omítka vápenocementová vnitřních ploch  nanášená ručně dvouvrstvá, tloušťky jádrové omítky do 10 mm a tloušťky štuku do 3 mm štuková vodorovných konstrukcí stropů rovných</t>
  </si>
  <si>
    <t>236285519</t>
  </si>
  <si>
    <t>"1pp"22,04+18,5+17,96+15,44+3,38+12,76+3,21+10,26+7,97+7,27*1,05+9,19+7,64+11,22+1,35</t>
  </si>
  <si>
    <t>"1np"12,89+21,50+9,5+31,34+3,74+12,01+12,01+4,36+18,04+1,78+21,02</t>
  </si>
  <si>
    <t>"2np"21,53+13,57+23,79+18,19+18,31+18,15+35,33</t>
  </si>
  <si>
    <t>"3np je sdk"0</t>
  </si>
  <si>
    <t>57</t>
  </si>
  <si>
    <t>611321191</t>
  </si>
  <si>
    <t>Příplatek k vápenocementové omítce vnitřních stropů za každých dalších 5 mm tloušťky ručně</t>
  </si>
  <si>
    <t>332381548</t>
  </si>
  <si>
    <t>oms1*3</t>
  </si>
  <si>
    <t>58</t>
  </si>
  <si>
    <t>612131121</t>
  </si>
  <si>
    <t>Penetrační nátěr vnitřních stěn nanášený ručně</t>
  </si>
  <si>
    <t>766366617</t>
  </si>
  <si>
    <t>59</t>
  </si>
  <si>
    <t>612142001</t>
  </si>
  <si>
    <t>Potažení vnitřních stěn sklovláknitým pletivem vtlačeným do tenkovrstvé hmoty</t>
  </si>
  <si>
    <t>-1570807722</t>
  </si>
  <si>
    <t>"na novém zdivu a příčkách z porobetonu"</t>
  </si>
  <si>
    <t>"1pp"(1,945+1,4+2,22+2,3+1,55+1,2+0,63+1,7+2,27+1,88)*2*2,28-0,9*1,97*5*2+(1,0+2,02*2)*0,15*5</t>
  </si>
  <si>
    <t>"1np"(1,8+3,32+0,34+3,32+3,755+1,3+2,59)*2,78*2-0,9*1,97*6-0,8*2,02*2-1,2*2,02*2</t>
  </si>
  <si>
    <t>"1np"2,545*2,78*2</t>
  </si>
  <si>
    <t>"1np"4,22*2,78*2</t>
  </si>
  <si>
    <t>"2np"(2,33+1,85+3,65+2,0+8,42+2,575+2,1+4,07*2)*2,78*2-0,8*1,97*5*2</t>
  </si>
  <si>
    <t>"3np"(2,33+1,85+3,88+2,0+8,42+2,575+2,1+4,22)*2,73*2-0,8*1,97*5*2</t>
  </si>
  <si>
    <t>60</t>
  </si>
  <si>
    <t>612321141</t>
  </si>
  <si>
    <t>Omítka vápenocementová vnitřních ploch  nanášená ručně dvouvrstvá, tloušťky jádrové omítky do 10 mm a tloušťky štuku do 3 mm štuková svislých konstrukcí stěn</t>
  </si>
  <si>
    <t>-1237304165</t>
  </si>
  <si>
    <t>"S11a"33,32</t>
  </si>
  <si>
    <t>61</t>
  </si>
  <si>
    <t>612325131</t>
  </si>
  <si>
    <t>Omítka sanační vnitřních ploch jádrová tloušťky do 15 mm nanášená ručně svislých konstrukcí stěn</t>
  </si>
  <si>
    <t>-1283015481</t>
  </si>
  <si>
    <t>"s01"(3,05+7,0)*2*2,28-0,95*2,58-0,9*1,97*2-1,25*2,1+(0,95+2,58*2+1,1+2,1*2)*0,45+(1,25+2,1*2)*0,67</t>
  </si>
  <si>
    <t>"s02"(3,27+5,35)*2*2,28-0,9*2,1-0,9*1,97*2+(1,05+2,05*2)*0,71+(1,1+2,1*2)*0,45</t>
  </si>
  <si>
    <t>"s03"(3,17+5,35)*2*2,28-0,9*2,1-0,9*1,97-0,6*1,97+(1,05+2,05*2)*0,71+(1,1+2,1*2)*0,45</t>
  </si>
  <si>
    <t>"s04"(1,63+5,35+1,945+3,25)*2*2,28-0,9*1,97-0,8*1,97-2,01*2,1*2+(2,01+2,1*2)*0,25+(1,0+2,1*2)*0,15</t>
  </si>
  <si>
    <t>"s05"(1,78+1,95*2)*2,28-0,8*1,97</t>
  </si>
  <si>
    <t>"s06"(1,88+1,4*2+2,27+1,2*2+1,7+1,2*2+2,3+1,2*2)*2,28-1,25*2,1-0,9*2,1*6-0,9*1,97*2+(0,9+2,1*2)*0,52*3+(1,1+2,1*2)*0,15*2</t>
  </si>
  <si>
    <t>"s07"(1,6+1,985)*2,28-0,9*1,97</t>
  </si>
  <si>
    <t>"s08"(3,88+2,035+2,15+0,65)*2,28+(0,67+0,68)*2*0,45</t>
  </si>
  <si>
    <t>"s09"(4,33+2,3+2,15)*2,28+(0,67+0,68)*2*0,45</t>
  </si>
  <si>
    <t>"s10"(4,33*2+1,7)*2,1</t>
  </si>
  <si>
    <t>"s11"(4,33*2+2,27)*2,28+0,68*4*0,45</t>
  </si>
  <si>
    <t>"s12"(3,98*2+1,88)*2,28+0,68*4*0,45</t>
  </si>
  <si>
    <t>"s13"(2,01+5,63)*2*2,28+0,68*4*0,45-0,9*1,97-0,6*1,97+(0,77+2,1*2)*0,57</t>
  </si>
  <si>
    <t>"s14"(1,32+0,86)*2*2,28-0,7*1,97+(0,85+2,05*2)*0,45</t>
  </si>
  <si>
    <t>62</t>
  </si>
  <si>
    <t>612325191</t>
  </si>
  <si>
    <t>Příplatek k sanační jádrové omítce vnitřních stěn za každých dalších 5 mm tloušťky přes 15 mm ručně</t>
  </si>
  <si>
    <t>-1253291464</t>
  </si>
  <si>
    <t>63</t>
  </si>
  <si>
    <t>1468976318</t>
  </si>
  <si>
    <t>"1np 101"(1,9+5,74)*2*3,0-1,6*3,04-1,8*2,56+(1,6+3,04*2)*0,59+(1,8+2,56*2)*0,51</t>
  </si>
  <si>
    <t>"102"(3,05+7,05)*2*2,78-0,9*1,97*2-1,8*2,56-0,87*1,73*2+(0,87+1,73*2)*0,52*2</t>
  </si>
  <si>
    <t>"103,106-108"(1,8+4,8+2,08+1,8+3,62*4+3,32*2)*2,78-0,9*1,97*2-1,0*2,1-1,4*1,73*2</t>
  </si>
  <si>
    <t>(0,9+2,02*2)*0,42*2+(1,0+2,1*2)*0,51+(1,4+1,73*2)*0,67*2</t>
  </si>
  <si>
    <t>"104"(2,85*2+5,74*2+3,92+3,54*2)*2,78-1,0*2,1-0,87*1,73*3-2,0*2,1*2+(0,87+1,73*2)*0,67*3+(2,0+2,1*2)*0,30</t>
  </si>
  <si>
    <t>"105"(3,92+1,4+2,0)*2,78-0,9*1,97</t>
  </si>
  <si>
    <t>"109,111-113"(4,775*2+5,74*2+1,81+1,3+3,75)*2,78-0,9*1,97-2,25*2,1*2-0,85*1,73*2+(0,85+1,73*2)*0,67*2+(1,0+2,1*2)*0,42</t>
  </si>
  <si>
    <t>"110"(4,12*2+3,93+1,49*2+1,03*2)*2,78-1,32*2,1*2-0,9*1,73-1,4*1,73+(0,9+1,73*2)*0,52+(1,4+1,73*2)*0,67</t>
  </si>
  <si>
    <t>"2np 201"(3,05+7,06)*2*2,78-0,9*1,97-0,87*1,73*2+(0,87+1,73*2)*0,52*2</t>
  </si>
  <si>
    <t>"209,210"(6,98+5,53)*2*2,78-1,0*2,1-0,8*1,97-1,4*1,73*2+(1,0+2,1*2)*0,52+(1,0+2,1*2)*0,42+(1,4+1,73*2)*0,67*2</t>
  </si>
  <si>
    <t>"203"(3,94+5,55+1,5+1,03)*2*2,78-0,8*1,97-1,33*2,1*2-0,9*1,73-1,4*1,73+(1,0+2,1*2)*0,42+(1,33+2,1*2)*0,36+(0,9+1,73*2)*0,52+(1,4+1,73*2)*0,67</t>
  </si>
  <si>
    <t>"202,204-208"(14,47+5,72+14,65+5,75)*2,78-0,9*1,97-0,8*1,97*2-1,0*2,1-0,88*1,74*6+(0,97+2,1*2)*0,42+(0,88+1,74*2)*0,67*6</t>
  </si>
  <si>
    <t>"3np 301"(3,05+7,06)*2*2,73-0,9*1,97-0,87*1,4*2+(0,87+1,4*2)*0,52*2</t>
  </si>
  <si>
    <t>"309,310"(7,21+5,68)*2*2,73-1,0*2,1-0,8*1,97-1,4*1,73*2+(1,0+2,1*2)*0,52+(1,0+2,1*2)*0,42+(1,4+1,73*2)*0,52*2</t>
  </si>
  <si>
    <t>"303"(3,945+5,67+1,5+1,03)*2*2,73-0,8*1,97-1,33*2,1*2-0,9*1,73-1,4*1,73+(1,0+2,1*2)*0,42+(1,33+2,1*2)*0,36+(0,9+1,73*2)*0,52+(1,4+1,73*2)*0,52</t>
  </si>
  <si>
    <t>"302,304-308"(14,715+5,87+15,025+5,87)*2,73-0,9*1,97-0,8*1,97*2-1,0*2,1-0,88*1,74*6+(1,0+2,1*2)*0,42+(0,88+1,74*2)*0,52*6</t>
  </si>
  <si>
    <t>"podkr"(1,59*2+3,0*2+1,64*2+3,05)*2,8</t>
  </si>
  <si>
    <t>(12,51+12,8)*(0,7+4,3)/2+(14,715+7,255+4,0+1,38)*0,7</t>
  </si>
  <si>
    <t>64</t>
  </si>
  <si>
    <t>612321191</t>
  </si>
  <si>
    <t>Příplatek k vápenocementové omítce vnitřních stěn za každých dalších 5 mm tloušťky ručně</t>
  </si>
  <si>
    <t>-17085165</t>
  </si>
  <si>
    <t>oms2*3</t>
  </si>
  <si>
    <t>65</t>
  </si>
  <si>
    <t>612326121</t>
  </si>
  <si>
    <t>Sanační omítka jednovrstvá vnitřních stěn nanášená ručně</t>
  </si>
  <si>
    <t>100967964</t>
  </si>
  <si>
    <t>66</t>
  </si>
  <si>
    <t>612328131</t>
  </si>
  <si>
    <t>Potažení vnitřních stěn sanačním štukem tloušťky do 3 mm</t>
  </si>
  <si>
    <t>-1436132074</t>
  </si>
  <si>
    <t>67</t>
  </si>
  <si>
    <t>612341499X01</t>
  </si>
  <si>
    <t>Příplatek k omítkám vnitřním montáž a dodání lišt, podomítkových kovových profilů apod.</t>
  </si>
  <si>
    <t>1377068642</t>
  </si>
  <si>
    <t>omsan+omn+oms2</t>
  </si>
  <si>
    <t>68</t>
  </si>
  <si>
    <t>615142012</t>
  </si>
  <si>
    <t>Potažení vnitřních nosníků rabicovým pletivem</t>
  </si>
  <si>
    <t>724350415</t>
  </si>
  <si>
    <t>"1pp"(1,05+1,05+1,4)*(0,79+0,25*2)</t>
  </si>
  <si>
    <t>(0,95+0,85+1,12+1,1+1,1+0,9*3)*(0,52+0,25*2)</t>
  </si>
  <si>
    <t>1,2*(0,67+0,25*2)</t>
  </si>
  <si>
    <t>(1,1*3+1,0+2,01)*(0,28+0,25*2)</t>
  </si>
  <si>
    <t>"1np"(1,4*3)*(0,67+0,25*2)</t>
  </si>
  <si>
    <t>(0,9*3+1,1+1,0+1,0+0,9+2,25)*(0,52+0,25*2)</t>
  </si>
  <si>
    <t>"2np"(1,4*3)*(0,67+0,25*2)</t>
  </si>
  <si>
    <t>(0,9*3+1,0+1,0+1,0+2,25)*(0,52+0,25*2)</t>
  </si>
  <si>
    <t>"3np"(1,4*3+0,9*3+1,0+1,0+1,0+2,25)*(0,52+0,25*2)</t>
  </si>
  <si>
    <t>69</t>
  </si>
  <si>
    <t>622131121</t>
  </si>
  <si>
    <t>Penetrační nátěr vnějších stěn nanášený ručně</t>
  </si>
  <si>
    <t>1526221604</t>
  </si>
  <si>
    <t>fas16+fas08</t>
  </si>
  <si>
    <t>70</t>
  </si>
  <si>
    <t>622211031</t>
  </si>
  <si>
    <t>Montáž kontaktního zateplení stěn lepením a mechanickým kotvením polystyrénových desek  do betonu a zdiva tl přes 120 do 160 mm</t>
  </si>
  <si>
    <t>836393908</t>
  </si>
  <si>
    <t xml:space="preserve">"podkroví S11a"6,05*2,8+6,3*2,6 </t>
  </si>
  <si>
    <t>71</t>
  </si>
  <si>
    <t>28376078</t>
  </si>
  <si>
    <t>deska EPS grafitová fasádní λ=0,030-0,031 tl 140mm</t>
  </si>
  <si>
    <t>1018443366</t>
  </si>
  <si>
    <t>33,32*1,05 'Přepočtené koeficientem množství</t>
  </si>
  <si>
    <t>72</t>
  </si>
  <si>
    <t>622212001.1</t>
  </si>
  <si>
    <t>Montáž a dodávka profilování kolem výplní otvorů š. cca 200mm z polystyrenu tl 20 mm</t>
  </si>
  <si>
    <t>234429227</t>
  </si>
  <si>
    <t>"x07"(2,13*2+0,9*2)*17</t>
  </si>
  <si>
    <t>"x08"(3,2*2+2,0*2)*1</t>
  </si>
  <si>
    <t>73</t>
  </si>
  <si>
    <t>622221131</t>
  </si>
  <si>
    <t>Montáž kontaktního zateplení vnějších stěn lepením a mechanickým kotvením desek z minerální vlny s kolmou orientací do zdiva a betonu tl přes 120 do 160 mm</t>
  </si>
  <si>
    <t>1474383386</t>
  </si>
  <si>
    <t>"SZ"(7,76+2,53)*(2,74+9,87)</t>
  </si>
  <si>
    <t>-0,9*2,1*2-1,14*1,15-1,4*1,73*9</t>
  </si>
  <si>
    <t>(1,54*2+6,25)*12,61</t>
  </si>
  <si>
    <t>-0,7*1,97-0,95*2,58-0,87*1,73*4-0,9*1,73*3-0,87*1,4*2</t>
  </si>
  <si>
    <t>"JV"15,35*(0,5+9,80)</t>
  </si>
  <si>
    <t>-1,6*3,04-0,88*1,73*17</t>
  </si>
  <si>
    <t>74</t>
  </si>
  <si>
    <t>63151533</t>
  </si>
  <si>
    <t>deska tepelně izolační minerální kontaktních fasád kolmé vlákno λ=0,040-0,041 tl 160mm</t>
  </si>
  <si>
    <t>1300636773</t>
  </si>
  <si>
    <t>fas16*1,05</t>
  </si>
  <si>
    <t>75</t>
  </si>
  <si>
    <t>622222001</t>
  </si>
  <si>
    <t>Montáž kontaktního zateplení vnějšího ostění, nadpraží nebo parapetu hl. špalety do 200 mm lepením desek z minerální vlny tl do 40 mm</t>
  </si>
  <si>
    <t>1972684633</t>
  </si>
  <si>
    <t>1,0*2+2,1*4+0,95+2,58*2+0,85+2,05*2+1,4*2+1,15*2+1,4*18+1,73*18+0,87*18+1,73*14+1,4*4</t>
  </si>
  <si>
    <t>(1,6+3,04*2+0,88*34+1,73*34)</t>
  </si>
  <si>
    <t>(0,6+0,45)*2*5</t>
  </si>
  <si>
    <t>76</t>
  </si>
  <si>
    <t>63151506</t>
  </si>
  <si>
    <t>deska tepelně izolační minerální kontaktních fasád kolmé vlákno λ=0,040-0,041 tl 30mm</t>
  </si>
  <si>
    <t>-90201849</t>
  </si>
  <si>
    <t>235,30*0,16*1,1</t>
  </si>
  <si>
    <t>77</t>
  </si>
  <si>
    <t>622241301X03</t>
  </si>
  <si>
    <t xml:space="preserve">Příplatek k montáži kontaktního zateplení montáž a dodání všech systémových doplňkových prvků, lišt a příslušenství zateplovacího systému nutných k řádnému provedení dle vybraného výrobce </t>
  </si>
  <si>
    <t>-675864318</t>
  </si>
  <si>
    <t>78</t>
  </si>
  <si>
    <t>622251105</t>
  </si>
  <si>
    <t>Příplatek k cenám kontaktního zateplení vnějších stěn za zápustnou montáž a použití použití tepelněizolačních zátek z minerální vlny</t>
  </si>
  <si>
    <t>152253718</t>
  </si>
  <si>
    <t>79</t>
  </si>
  <si>
    <t>622252001</t>
  </si>
  <si>
    <t>Montáž profilů kontaktního zateplení připevněných mechanicky</t>
  </si>
  <si>
    <t>-847107693</t>
  </si>
  <si>
    <t>16,22+15,35</t>
  </si>
  <si>
    <t>"ostatní systémové lišty viz příplatek"</t>
  </si>
  <si>
    <t>80</t>
  </si>
  <si>
    <t>59051653</t>
  </si>
  <si>
    <t>profil zakládací Al tl 0,7mm pro ETICS pro izolant tl 160mm</t>
  </si>
  <si>
    <t>-268537886</t>
  </si>
  <si>
    <t>31,57*1,05 'Přepočtené koeficientem množství</t>
  </si>
  <si>
    <t>81</t>
  </si>
  <si>
    <t>622325203</t>
  </si>
  <si>
    <t>Oprava vnější vápenocementové štukové omítky složitosti 1 stěn v rozsahu přes 30 do 50 %</t>
  </si>
  <si>
    <t>-859195503</t>
  </si>
  <si>
    <t>82</t>
  </si>
  <si>
    <t>622151001</t>
  </si>
  <si>
    <t>Penetrační nátěr vnějších pastovitých tenkovrstvých omítek stěn</t>
  </si>
  <si>
    <t>1925590429</t>
  </si>
  <si>
    <t>7,035+353,343</t>
  </si>
  <si>
    <t>83</t>
  </si>
  <si>
    <t>622326259</t>
  </si>
  <si>
    <t>Oprava vnější vápenocementové omítky s celoplošným přeštukováním členitosti 1 v rozsahu přes 80 do 100 %</t>
  </si>
  <si>
    <t>-2095737988</t>
  </si>
  <si>
    <t>"venkovní schody"(1,35*2,2+1,8*1,8)*2+(1,35+2,0)*1,1*2+(1,35+2,0+1,25)*0,20*2</t>
  </si>
  <si>
    <t>84</t>
  </si>
  <si>
    <t>622511112</t>
  </si>
  <si>
    <t>Tenkovrstvá akrylátová mozaiková střednězrnná omítka vnějších stěn</t>
  </si>
  <si>
    <t>808100352</t>
  </si>
  <si>
    <t>"JV sokl"(15,35-1,6+0,16*2)*0,50</t>
  </si>
  <si>
    <t>85</t>
  </si>
  <si>
    <t>622531022</t>
  </si>
  <si>
    <t>Tenkovrstvá silikonová zrnitá omítka zrnitost 2,0 mm vnějších stěn</t>
  </si>
  <si>
    <t>1989255473</t>
  </si>
  <si>
    <t>(1,0*2+2,1*4+1,4+1,15*2+1,4*9+1,73*18)*0,16</t>
  </si>
  <si>
    <t>(0,85+2,05*2+0,95+2,58*2+0,87*4+1,73*8+0,9*3+1,73*6+0,87*2+1,4*4)*0,16</t>
  </si>
  <si>
    <t>"JV"15,35*(9,80)</t>
  </si>
  <si>
    <t>(1,6+3,04*2+0,88*17+1,73*34)*0,16</t>
  </si>
  <si>
    <t>86</t>
  </si>
  <si>
    <t>629991011</t>
  </si>
  <si>
    <t>Zakrytí výplní otvorů a svislých ploch fólií přilepenou lepící páskou</t>
  </si>
  <si>
    <t>-47314782</t>
  </si>
  <si>
    <t>"vnitřní i vnější"</t>
  </si>
  <si>
    <t>"okna"(4,116+58,462)*2</t>
  </si>
  <si>
    <t>"vstup"(1,6*3,04+0,9*2,58)*2</t>
  </si>
  <si>
    <t>87</t>
  </si>
  <si>
    <t>629995101</t>
  </si>
  <si>
    <t>Očištění vnějších ploch tlakovou vodou</t>
  </si>
  <si>
    <t>-2056073469</t>
  </si>
  <si>
    <t>88</t>
  </si>
  <si>
    <t>631311114</t>
  </si>
  <si>
    <t>Mazanina tl přes 50 do 80 mm z betonu prostého bez zvýšených nároků na prostředí tř. C 16/20</t>
  </si>
  <si>
    <t>-112129739</t>
  </si>
  <si>
    <t>(pdl2+pdl2k)*0,085</t>
  </si>
  <si>
    <t>89</t>
  </si>
  <si>
    <t>631312141</t>
  </si>
  <si>
    <t>Doplnění rýh v dosavadních mazaninách betonem prostým</t>
  </si>
  <si>
    <t>-1110415687</t>
  </si>
  <si>
    <t>"1pp po ZTI"45,0*0,5*0,22*1,1</t>
  </si>
  <si>
    <t>90</t>
  </si>
  <si>
    <t>631319171</t>
  </si>
  <si>
    <t>Příplatek k mazanině tl přes 50 do 80 mm za stržení povrchu spodní vrstvy před vložením výztuže</t>
  </si>
  <si>
    <t>-184441485</t>
  </si>
  <si>
    <t>91</t>
  </si>
  <si>
    <t>631362021</t>
  </si>
  <si>
    <t>Výztuž mazanin svařovanými sítěmi Kari</t>
  </si>
  <si>
    <t>-1922438740</t>
  </si>
  <si>
    <t>(pdl2+pdl2k)*1,3*0,00444</t>
  </si>
  <si>
    <t>92</t>
  </si>
  <si>
    <t>632441223</t>
  </si>
  <si>
    <t>Potěr anhydritový samonivelační litý C30 tl přes 35 do 40 mm</t>
  </si>
  <si>
    <t>2138344546</t>
  </si>
  <si>
    <t>pdl6+pdl6p+pdl6k</t>
  </si>
  <si>
    <t>93</t>
  </si>
  <si>
    <t>632441225</t>
  </si>
  <si>
    <t>Potěr anhydritový samonivelační litý C30 tl přes 45 do 50 mm</t>
  </si>
  <si>
    <t>-1159318304</t>
  </si>
  <si>
    <t>pdl4+pdl4p+pdl4k</t>
  </si>
  <si>
    <t>94</t>
  </si>
  <si>
    <t>632481213</t>
  </si>
  <si>
    <t>Separační vrstva z PE fólie</t>
  </si>
  <si>
    <t>-971777345</t>
  </si>
  <si>
    <t>pdl2+pdl2k</t>
  </si>
  <si>
    <t>95</t>
  </si>
  <si>
    <t>632481215</t>
  </si>
  <si>
    <t>Separační (ochranná) vrstva z geotextilie</t>
  </si>
  <si>
    <t>764749916</t>
  </si>
  <si>
    <t>"ochrana hydroizolace"(pdl1+pdl2+pdl2k)*1,1</t>
  </si>
  <si>
    <t>96</t>
  </si>
  <si>
    <t>63399.1</t>
  </si>
  <si>
    <t>Oprava povrchu stávajících schodišťových stupňů</t>
  </si>
  <si>
    <t>-1232426831</t>
  </si>
  <si>
    <t>5*1,64</t>
  </si>
  <si>
    <t>(7+10*7)*1,3</t>
  </si>
  <si>
    <t>97</t>
  </si>
  <si>
    <t>634112117</t>
  </si>
  <si>
    <t xml:space="preserve">Obvodová dilatace podlahovým páskem z pěnového PE mezi stěnou a mazaninou nebo potěrem </t>
  </si>
  <si>
    <t>2044582395</t>
  </si>
  <si>
    <t>"1pp"pdl2*1,3</t>
  </si>
  <si>
    <t>98</t>
  </si>
  <si>
    <t>642944121</t>
  </si>
  <si>
    <t>Osazování ocelových zárubní dodatečné pl do 2,5 m2</t>
  </si>
  <si>
    <t>-1688139972</t>
  </si>
  <si>
    <t>99</t>
  </si>
  <si>
    <t>553314.1</t>
  </si>
  <si>
    <t>zárubeň jednokřídlá ocelová pro dveře  900/1970mm</t>
  </si>
  <si>
    <t>-1356467969</t>
  </si>
  <si>
    <t>Poznámka k položce:
YH, YH s drážkou, YZP</t>
  </si>
  <si>
    <t>100</t>
  </si>
  <si>
    <t>553314.3</t>
  </si>
  <si>
    <t>zárubeň jednokřídlá ocelová pro dveře  800/1970mm</t>
  </si>
  <si>
    <t>-806973572</t>
  </si>
  <si>
    <t>101</t>
  </si>
  <si>
    <t>553314.4</t>
  </si>
  <si>
    <t>zárubeň jednokřídlá ocelová pro dveře  600/1970mm</t>
  </si>
  <si>
    <t>-12836811</t>
  </si>
  <si>
    <t>102</t>
  </si>
  <si>
    <t>553314.2</t>
  </si>
  <si>
    <t>zárubeň jednokřídlá ocelová pro dveře  900/1970mm - protipožární</t>
  </si>
  <si>
    <t>1153246725</t>
  </si>
  <si>
    <t>103</t>
  </si>
  <si>
    <t>553314.5</t>
  </si>
  <si>
    <t>zárubeň jednokřídlá ocelová pro dveře  800/1970mm - protipožární</t>
  </si>
  <si>
    <t>-118359861</t>
  </si>
  <si>
    <t>104</t>
  </si>
  <si>
    <t>642946111</t>
  </si>
  <si>
    <t>Osazování pouzdra posuvných dveří s jednou kapsou pro jedno křídlo š do 800 mm do zděné příčky</t>
  </si>
  <si>
    <t>1119080561</t>
  </si>
  <si>
    <t>105</t>
  </si>
  <si>
    <t>55331612</t>
  </si>
  <si>
    <t>pouzdro stavební posuvných dveří jednopouzdrové 800mm standardní rozměr</t>
  </si>
  <si>
    <t>132868416</t>
  </si>
  <si>
    <t>Ostatní konstrukce a práce, bourání</t>
  </si>
  <si>
    <t>106</t>
  </si>
  <si>
    <t>936124113</t>
  </si>
  <si>
    <t>Montáž lavičky stabilní kotvené šrouby na pevný podklad</t>
  </si>
  <si>
    <t>-1717506426</t>
  </si>
  <si>
    <t>107</t>
  </si>
  <si>
    <t>749X04</t>
  </si>
  <si>
    <t>lavička s opěradlem dl. 1600mm - popis viz ozn. X04</t>
  </si>
  <si>
    <t>-177429903</t>
  </si>
  <si>
    <t>108</t>
  </si>
  <si>
    <t>941111122</t>
  </si>
  <si>
    <t>Montáž lešení řadového trubkového lehkého s podlahami zatížení do 200 kg/m2 š přes 0,9 do 1,2 m v přes 10 do 25 m</t>
  </si>
  <si>
    <t>-468803584</t>
  </si>
  <si>
    <t>16,35*10,3</t>
  </si>
  <si>
    <t>17,22*12,6</t>
  </si>
  <si>
    <t>109</t>
  </si>
  <si>
    <t>941111222</t>
  </si>
  <si>
    <t>Příplatek k lešení řadovému trubkovému lehkému s podlahami š 1,2 m v 25 m za první a ZKD den použití</t>
  </si>
  <si>
    <t>-921430292</t>
  </si>
  <si>
    <t>les*120</t>
  </si>
  <si>
    <t>110</t>
  </si>
  <si>
    <t>941111822</t>
  </si>
  <si>
    <t>Demontáž lešení řadového trubkového lehkého s podlahami zatížení do 200 kg/m2 š přes 0,9 do 1,2 m v přes 10 do 25 m</t>
  </si>
  <si>
    <t>-1151962678</t>
  </si>
  <si>
    <t>111</t>
  </si>
  <si>
    <t>944511111</t>
  </si>
  <si>
    <t>Montáž ochranné sítě z textilie z umělých vláken</t>
  </si>
  <si>
    <t>162895280</t>
  </si>
  <si>
    <t>112</t>
  </si>
  <si>
    <t>944511211</t>
  </si>
  <si>
    <t>Příplatek k ochranné síti za první a ZKD den použití</t>
  </si>
  <si>
    <t>-452956145</t>
  </si>
  <si>
    <t>113</t>
  </si>
  <si>
    <t>944511811</t>
  </si>
  <si>
    <t>Demontáž ochranné sítě z textilie z umělých vláken</t>
  </si>
  <si>
    <t>1536236548</t>
  </si>
  <si>
    <t>114</t>
  </si>
  <si>
    <t>949101111</t>
  </si>
  <si>
    <t>Lešení pomocné pro objekty pozemních staveb s lešeňovou podlahou v do 1,9 m zatížení do 150 kg/m2</t>
  </si>
  <si>
    <t>1494226164</t>
  </si>
  <si>
    <t>115</t>
  </si>
  <si>
    <t>949101112</t>
  </si>
  <si>
    <t>Lešení pomocné pro objekty pozemních staveb s lešeňovou podlahou v přes 1,9 do 3,5 m zatížení do 150 kg/m2</t>
  </si>
  <si>
    <t>1739010994</t>
  </si>
  <si>
    <t>"schod"3,05*7,06*4</t>
  </si>
  <si>
    <t>116</t>
  </si>
  <si>
    <t>952901111</t>
  </si>
  <si>
    <t>Vyčištění budov bytové a občanské výstavby při výšce podlaží do 4 m</t>
  </si>
  <si>
    <t>901828078</t>
  </si>
  <si>
    <t>((15,35+16,22)/2*13,05+6,25*1,38)*5</t>
  </si>
  <si>
    <t>117</t>
  </si>
  <si>
    <t>953941721</t>
  </si>
  <si>
    <t>Osazování držáků, kotev ve zdivu betonovém</t>
  </si>
  <si>
    <t>-1353670425</t>
  </si>
  <si>
    <t>118</t>
  </si>
  <si>
    <t>54825003.1</t>
  </si>
  <si>
    <t>kotevní patka pro sloupek 14/14cm</t>
  </si>
  <si>
    <t>2000200796</t>
  </si>
  <si>
    <t>"pergola"4</t>
  </si>
  <si>
    <t>119</t>
  </si>
  <si>
    <t>962031132</t>
  </si>
  <si>
    <t>Bourání příček z cihel pálených na MVC tl do 100 mm</t>
  </si>
  <si>
    <t>301451674</t>
  </si>
  <si>
    <t>"1pp"(2,01+0,28+1,88+2,27+1,7+1,59+4,33)*2,43-0,6*1,97*5</t>
  </si>
  <si>
    <t>(3,27+1,63+1,945)*2,43-0,6*1,97*2-0,8*1,97</t>
  </si>
  <si>
    <t>"1np"1,9*2,9-1,3*2,1</t>
  </si>
  <si>
    <t>"2np"(5,53+3,33+1,9*2+0,87+1,55+5,035+1,65*2+3,76+1,35)*2,9-0,6*1,97*5-0,8*1,97*4+1,13*2,1-0,8*1,97</t>
  </si>
  <si>
    <t>"3np"(5,68+3,33+1,9*2+0,87+1,55+5,035+1,65*2+3,76+1,35)*2,82-0,6*1,97*5-0,8*1,97*4+1,13*2,1-0,8*1,97</t>
  </si>
  <si>
    <t>"pokr"3,05*2,4-0,8*1,97</t>
  </si>
  <si>
    <t>120</t>
  </si>
  <si>
    <t>962031133</t>
  </si>
  <si>
    <t>Bourání příček z cihel pálených na MVC tl do 150 mm</t>
  </si>
  <si>
    <t>1804305654</t>
  </si>
  <si>
    <t>"1np"(0,95+1,55+1,99*2+0,88+1,55)*2,9-0,6*1,97*2</t>
  </si>
  <si>
    <t>(2,85*2+1,55)*2,9-0,6*1,97*2-0,91*1,94</t>
  </si>
  <si>
    <t>(4,775+1,72*2+1,37+3,94)*2,9-0,8*1,97-0,6*1,97*3-0,8*1,97</t>
  </si>
  <si>
    <t>"2np"(5,72*2+5,18+3,84+1,75*3)*2,9-0,6*1,97*3-0,8*1,97*2</t>
  </si>
  <si>
    <t>"3np"(5,87+5,18+3,84+1,75*3)*2,82-0,6*1,97*3-0,8*1,97*2</t>
  </si>
  <si>
    <t>121</t>
  </si>
  <si>
    <t>962032314</t>
  </si>
  <si>
    <t>Bourání pilířů cihelných z dutých nebo plných cihel pálených i nepálených na jakoukoli maltu</t>
  </si>
  <si>
    <t>1668978159</t>
  </si>
  <si>
    <t>"1np"0,25*0,25*2,9</t>
  </si>
  <si>
    <t>122</t>
  </si>
  <si>
    <t>962081141</t>
  </si>
  <si>
    <t>Bourání oken ze skleněných tvárnic tl do 150 mm</t>
  </si>
  <si>
    <t>1072847251</t>
  </si>
  <si>
    <t>"1pp"0,6*0,45*5</t>
  </si>
  <si>
    <t>123</t>
  </si>
  <si>
    <t>963011510</t>
  </si>
  <si>
    <t>Bourání stropů z tvárnic pálených do nosníků ocelových tl do 80 mm</t>
  </si>
  <si>
    <t>1979086272</t>
  </si>
  <si>
    <t>"strop vstup z ulice"1,9*4,6</t>
  </si>
  <si>
    <t>"strop nad schodištěm"2,2*3,05</t>
  </si>
  <si>
    <t>124</t>
  </si>
  <si>
    <t>963042819</t>
  </si>
  <si>
    <t>Bourání schodišťových stupňů betonových zhotovených na místě</t>
  </si>
  <si>
    <t>844179458</t>
  </si>
  <si>
    <t>"vstup z ulice"1,9*3</t>
  </si>
  <si>
    <t>125</t>
  </si>
  <si>
    <t>963053935</t>
  </si>
  <si>
    <t>Bourání ŽB schodišťových ramen monolitických zazděných oboustranně</t>
  </si>
  <si>
    <t>453248374</t>
  </si>
  <si>
    <t>"vstup z ulice"1,9*1,8</t>
  </si>
  <si>
    <t>126</t>
  </si>
  <si>
    <t>964011211</t>
  </si>
  <si>
    <t>Vybourání ŽB překladů prefabrikovaných dl do 3 m hmotnosti do 50 kg/m</t>
  </si>
  <si>
    <t>1883565136</t>
  </si>
  <si>
    <t>"pro nové překlady dle statiky - předběžně"</t>
  </si>
  <si>
    <t>"1pp"(1,3*3)*0,79*0,2+(1,3+1,2+1,3+1,3+1,3+1,3*3)*0,52*0,2+(1,3+1,3)*0,28*0,2</t>
  </si>
  <si>
    <t>"1np"(1,3*3)*0,67*0,2+(1,3*3+1,3+1,3+1,5)*0,52*0,2+(1,3)*0,34*0,2</t>
  </si>
  <si>
    <t>"2np"(1,3*3)*0,67*0,2+(1,3*3+1,3+1,5)*0,52*0,2</t>
  </si>
  <si>
    <t>"3np"(1,3*6+1,3+1,5)*0,52*0,2</t>
  </si>
  <si>
    <t>127</t>
  </si>
  <si>
    <t>964073221</t>
  </si>
  <si>
    <t>Vybourání válcovaných nosníků ze zdiva cihelného dl do 4 m hmotnosti 20 kg/m</t>
  </si>
  <si>
    <t>1453535063</t>
  </si>
  <si>
    <t>"strop vstup z ulice"2,1*17,7*4*0,001</t>
  </si>
  <si>
    <t>"strop nad schodištěm"3,35*17,7*3*0,001</t>
  </si>
  <si>
    <t>128</t>
  </si>
  <si>
    <t>965041341.1</t>
  </si>
  <si>
    <t>Bourání mazanin z lehkého betonu tl do 100 mm pl přes 4 m2</t>
  </si>
  <si>
    <t>1374988191</t>
  </si>
  <si>
    <t>"strop vstup z ulice"1,9*4,6*0,075</t>
  </si>
  <si>
    <t>129</t>
  </si>
  <si>
    <t>965042141</t>
  </si>
  <si>
    <t>Bourání podkladů pod dlažby nebo mazanin betonových nebo z litého asfaltu tl do 100 mm pl přes 4 m2</t>
  </si>
  <si>
    <t>-1051313040</t>
  </si>
  <si>
    <t>pdl2B*0,07</t>
  </si>
  <si>
    <t>pdl4B*0,05</t>
  </si>
  <si>
    <t>pdl6B*0,05</t>
  </si>
  <si>
    <t>"vstup z ulice - bourání pdl5"1,9*4,6*0,05</t>
  </si>
  <si>
    <t>"podesty,sch pdl8"(3,05*1,57+3,05*2,79)*3*0,04</t>
  </si>
  <si>
    <t>"podkroví pdl7"173,30*0,05</t>
  </si>
  <si>
    <t>130</t>
  </si>
  <si>
    <t>965045113</t>
  </si>
  <si>
    <t>Bourání potěrů cementových nebo pískocementových tl do 50 mm pl přes 4 m2</t>
  </si>
  <si>
    <t>1287195859</t>
  </si>
  <si>
    <t>"potěry tl. do 30mm"</t>
  </si>
  <si>
    <t>"1pp"21,61+4,55+13,01+17,45+5,5+6,27+7,13+16,72+6,13+6,12+1,44+6,45+7,36+9,82+8,14+8,7</t>
  </si>
  <si>
    <t>"1pp"1,31</t>
  </si>
  <si>
    <t>pdl1B</t>
  </si>
  <si>
    <t xml:space="preserve">"vstup z ulice - bourání pdl5, potěr 2x20mm"1,9*4,6*2 </t>
  </si>
  <si>
    <t>"1pp podesta pdl3"3,05*1,57+1,0*0,25</t>
  </si>
  <si>
    <t>"1np pdl4"3,56+7,32+1,24+3,32+22,67+6,74+2,56+1,26+18,32+7,33+5,7+15,54+1,66+2,13+2,85+3,26+19,02</t>
  </si>
  <si>
    <t>"2np pdl4"5,6+16,09+1,59+2,14+2,8+3,18+19,78+8,96+1,4+1,19+3,19+13,5+23,91+6,05+2,6+1,27+7,79+19,76</t>
  </si>
  <si>
    <t>"pdl4 další vrstva"pdl4B</t>
  </si>
  <si>
    <t>"1np podesty pdl8"3,05*1,57+3,05*2,78</t>
  </si>
  <si>
    <t>"2np podesty pdl8"3,05*1,57+3,05*2,79</t>
  </si>
  <si>
    <t>"3np podesty pdl8"3,05*1,57+3,05*2,79</t>
  </si>
  <si>
    <t>"3np pdl6"5,6+16,25+1,59+2,14+2,8+3,18+20,37+8,96+1,4+1,19+3,19+14,14+25,5+6,05+2,6+1,27+8,15+21,47</t>
  </si>
  <si>
    <t>"podkroví pdl7"173,30</t>
  </si>
  <si>
    <t>131</t>
  </si>
  <si>
    <t>965081213</t>
  </si>
  <si>
    <t>Bourání podlah z dlaždic keramických nebo xylolitových tl do 10 mm plochy přes 1 m2</t>
  </si>
  <si>
    <t>-1754322213</t>
  </si>
  <si>
    <t>"1pp"21,61+4,55+1,57*3,05+1,0*0,25</t>
  </si>
  <si>
    <t>"1np"26,28-3,05*2,7+4,88+1,24+3,32+2,56+1,26+2,13+2,85+3,26+3,05*1,57</t>
  </si>
  <si>
    <t>"2np"21,53-3,05*2,7+2,14+2,8+3,18+1,19+3,19+2,6+1,27</t>
  </si>
  <si>
    <t>"3np"21,53-3,05*2,7+2,14+2,8+3,18+1,19+3,19+2,6+1,27</t>
  </si>
  <si>
    <t>132</t>
  </si>
  <si>
    <t>965081611</t>
  </si>
  <si>
    <t>Odsekání soklíků rovných</t>
  </si>
  <si>
    <t>-1346478110</t>
  </si>
  <si>
    <t>"1pp"(7,0+3,05+0,25+3,27+1,27+0,4)*2-0,9-0,8*6</t>
  </si>
  <si>
    <t>133</t>
  </si>
  <si>
    <t>965082941</t>
  </si>
  <si>
    <t>Odstranění násypů pod podlahami tl přes 200 mm</t>
  </si>
  <si>
    <t>-1402053913</t>
  </si>
  <si>
    <t>pdl2B*0,225</t>
  </si>
  <si>
    <t>134</t>
  </si>
  <si>
    <t>967031132</t>
  </si>
  <si>
    <t>Přisekání rovných ostění v cihelném zdivu na MV nebo MVC</t>
  </si>
  <si>
    <t>-1568161174</t>
  </si>
  <si>
    <t>"po vybouraných otvorech"</t>
  </si>
  <si>
    <t>"1pp"2,1*2*0,25+2,1*0,28*4</t>
  </si>
  <si>
    <t>"1np"2,1*2*0,3+(1,1+2,1*2+1,0+2,1*2+0,64+2,1+0,40+2,1)*0,51+(1,32+2,1*2)*0,50</t>
  </si>
  <si>
    <t>135</t>
  </si>
  <si>
    <t>967031732</t>
  </si>
  <si>
    <t>Přisekání plošné zdiva z cihel pálených na MV nebo MVC tl do 100 mm</t>
  </si>
  <si>
    <t>-1847548336</t>
  </si>
  <si>
    <t>"1pp rozšíření otvorů"1,15*0,79*4+2,1*0,52*2</t>
  </si>
  <si>
    <t>"3np"1,14*0,52</t>
  </si>
  <si>
    <t>136</t>
  </si>
  <si>
    <t>967031734</t>
  </si>
  <si>
    <t>Přisekání plošné zdiva z cihel pálených na MV nebo MVC tl do 300 mm</t>
  </si>
  <si>
    <t>-646083084</t>
  </si>
  <si>
    <t>"1pp"1,15*0,79*2</t>
  </si>
  <si>
    <t>"1np otvory"1,74*0,67*6+1,14*0,52*2</t>
  </si>
  <si>
    <t>"2np otvory"1,74*0,67*6+1,14*0,52*2</t>
  </si>
  <si>
    <t>"3np otvory"1,74*0,52*6+1,14*0,52</t>
  </si>
  <si>
    <t>137</t>
  </si>
  <si>
    <t>968062354</t>
  </si>
  <si>
    <t>Vybourání dřevěných rámů oken dvojitých včetně křídel pl do 1 m2</t>
  </si>
  <si>
    <t>890131690</t>
  </si>
  <si>
    <t>"1pp"1,0*0,6</t>
  </si>
  <si>
    <t>138</t>
  </si>
  <si>
    <t>968062455</t>
  </si>
  <si>
    <t>Vybourání dřevěných dveřních zárubní pl do 2 m2</t>
  </si>
  <si>
    <t>-1539067157</t>
  </si>
  <si>
    <t>"1pp"0,9*1,97</t>
  </si>
  <si>
    <t>139</t>
  </si>
  <si>
    <t>968062745.1</t>
  </si>
  <si>
    <t>Vybourání dřevěné venkovní markýzy</t>
  </si>
  <si>
    <t>578320954</t>
  </si>
  <si>
    <t>"DM10"1,3*2,3</t>
  </si>
  <si>
    <t>140</t>
  </si>
  <si>
    <t>968072455</t>
  </si>
  <si>
    <t>Vybourání kovových dveřních zárubní pl do 2 m2</t>
  </si>
  <si>
    <t>-1394537527</t>
  </si>
  <si>
    <t>"1pp"0,6*1,97*11+0,8*1,97*4</t>
  </si>
  <si>
    <t>"1np"0,6*1,97*8+0,8*1,97*7</t>
  </si>
  <si>
    <t>"2np"0,6*1,97*9+0,8*1,97*9</t>
  </si>
  <si>
    <t>"3np"0,6*1,97*9+0,8*1,97*9</t>
  </si>
  <si>
    <t>"pokr"0,8*1,97</t>
  </si>
  <si>
    <t>141</t>
  </si>
  <si>
    <t>968072456</t>
  </si>
  <si>
    <t>Vybourání kovových dveřních zárubní pl přes 2 m2</t>
  </si>
  <si>
    <t>-486939737</t>
  </si>
  <si>
    <t>"1pp"1,0*2,58</t>
  </si>
  <si>
    <t>"1np"1,6*3,04+1,3*2,1</t>
  </si>
  <si>
    <t>142</t>
  </si>
  <si>
    <t>968072641</t>
  </si>
  <si>
    <t>Vybourání kovových stěn - šachty vč.opláštění</t>
  </si>
  <si>
    <t>-444729087</t>
  </si>
  <si>
    <t>"1np šachty vč.opláštění umakart"(0,77+0,7+0,2+0,75+0,25+0,8+0,78+0,34+0,63+0,245)*2,9</t>
  </si>
  <si>
    <t>"2np šachty vč.opláštění umakart"(0,77+0,75+0,2+0,75+0,25+0,78+0,78+0,34+0,53+0,23)*2,9</t>
  </si>
  <si>
    <t>"3np šachty vč.opláštění umakart"(0,77+0,75+0,2+0,75+0,25+0,78+0,78+0,34+0,53+0,23)*2,82</t>
  </si>
  <si>
    <t>"podkroví až nad střechu vč.opláštění"(0,77+0,34+0,70+0,30+0,9+0,7+0,77+0,34+0,55+0,23)*2*4,2</t>
  </si>
  <si>
    <t>143</t>
  </si>
  <si>
    <t>968082015</t>
  </si>
  <si>
    <t>Vybourání plastových rámů oken včetně křídel plochy do 1 m2</t>
  </si>
  <si>
    <t>-1437664669</t>
  </si>
  <si>
    <t>"1pp"0,87*1,15*3</t>
  </si>
  <si>
    <t>"1np"0,57*1,14</t>
  </si>
  <si>
    <t>"2np"0,58*1,14</t>
  </si>
  <si>
    <t>"3np"0,58*1,14</t>
  </si>
  <si>
    <t>144</t>
  </si>
  <si>
    <t>968082016</t>
  </si>
  <si>
    <t>Vybourání plastových rámů oken včetně křídel plochy přes 1 do 2 m2</t>
  </si>
  <si>
    <t>-683373790</t>
  </si>
  <si>
    <t>"1np"0,87*1,74*3+0,9*1,74*2</t>
  </si>
  <si>
    <t>0,88*1,74+0,9*1,74+0,87*1,74+0,88*1,74+0,85*1,74</t>
  </si>
  <si>
    <t>"2np"0,87*1,74*4+0,89*1,74</t>
  </si>
  <si>
    <t>0,88*1,74*3+0,89*1,74+0,87*1,74*2</t>
  </si>
  <si>
    <t>"3np"0,87*1,74*2+0,89*1,74+0,87*1,4*2</t>
  </si>
  <si>
    <t>0,88*1,74*6</t>
  </si>
  <si>
    <t>145</t>
  </si>
  <si>
    <t>971033521</t>
  </si>
  <si>
    <t>Vybourání otvorů ve zdivu cihelném pl do 1 m2 na MVC nebo MV tl do 100 mm</t>
  </si>
  <si>
    <t>522076297</t>
  </si>
  <si>
    <t>"1pp"1,2*2,1+1,1*2,1-0,8*1,97*2</t>
  </si>
  <si>
    <t>146</t>
  </si>
  <si>
    <t>971033561</t>
  </si>
  <si>
    <t>Vybourání otvorů ve zdivu cihelném pl do 1 m2 na MVC nebo MV tl do 600 mm</t>
  </si>
  <si>
    <t>-2083190996</t>
  </si>
  <si>
    <t>"1np"0,40*2,1*0,51</t>
  </si>
  <si>
    <t>0,9*0,55*0,52</t>
  </si>
  <si>
    <t>"2np"0,9*0,55*0,52</t>
  </si>
  <si>
    <t>"3np"0,9*0,55*0,52</t>
  </si>
  <si>
    <t>147</t>
  </si>
  <si>
    <t>971033581</t>
  </si>
  <si>
    <t>Vybourání otvorů ve zdivu cihelném pl do 1 m2 na MVC nebo MV tl do 900 mm</t>
  </si>
  <si>
    <t>-1440308876</t>
  </si>
  <si>
    <t>"1pp"1,05*1,0*0,79*2</t>
  </si>
  <si>
    <t>148</t>
  </si>
  <si>
    <t>971033631</t>
  </si>
  <si>
    <t>Vybourání otvorů ve zdivu cihelném pl do 4 m2 na MVC nebo MV tl do 150 mm</t>
  </si>
  <si>
    <t>1448374449</t>
  </si>
  <si>
    <t>"3np"1,65*2,82</t>
  </si>
  <si>
    <t>149</t>
  </si>
  <si>
    <t>971033641</t>
  </si>
  <si>
    <t>Vybourání otvorů ve zdivu cihelném pl do 4 m2 na MVC nebo MV tl do 300 mm</t>
  </si>
  <si>
    <t>-1002144928</t>
  </si>
  <si>
    <t>"1pp"2,01*2,43*0,25</t>
  </si>
  <si>
    <t>(1,1*2,43-0,6*1,97)*0,28</t>
  </si>
  <si>
    <t>1,1*2,43*0,28</t>
  </si>
  <si>
    <t>"1np"(2,15*2,1-0,8*1,97)*0,30</t>
  </si>
  <si>
    <t>150</t>
  </si>
  <si>
    <t>971033651</t>
  </si>
  <si>
    <t>Vybourání otvorů ve zdivu cihelném pl do 4 m2 na MVC nebo MV tl do 600 mm</t>
  </si>
  <si>
    <t>-474844902</t>
  </si>
  <si>
    <t>"1np"1,1*2,1*0,51+1,0*2,1*0,51</t>
  </si>
  <si>
    <t>(1,9*2,1-0,8*1,97)*0,34</t>
  </si>
  <si>
    <t>0,64*2,1*0,51</t>
  </si>
  <si>
    <t>(1,32*2,1-0,6*1,97)*0,50</t>
  </si>
  <si>
    <t>"2np"1,0*2,1*0,52*2+(1,33*2,1-0,6*1,97)*0,36+0,59*2,1*0,52</t>
  </si>
  <si>
    <t>"3np"1,0*2,1*0,52*2+(1,33*2,1-0,6*1,97)*0,36+0,59*2,1*0,52</t>
  </si>
  <si>
    <t>151</t>
  </si>
  <si>
    <t>972044451.1</t>
  </si>
  <si>
    <t>Vybourání otvorů ve stropech  do 1 m2 - celá skladba</t>
  </si>
  <si>
    <t>-350341303</t>
  </si>
  <si>
    <t>"1pp"(0,83*0,50+0,245*0,63)*0,25</t>
  </si>
  <si>
    <t>"1np"(0,65*0,3+0,38*0,74)*0,25</t>
  </si>
  <si>
    <t>"2np"(0,65*0,33+0,38*0,72)*0,25</t>
  </si>
  <si>
    <t>"3np"(0,65*0,33+0,38*0,72)*0,25</t>
  </si>
  <si>
    <t>152</t>
  </si>
  <si>
    <t>973031151</t>
  </si>
  <si>
    <t>Vysekání výklenků ve zdivu cihelném na MV nebo MVC pl přes 0,25 m2</t>
  </si>
  <si>
    <t>-776046171</t>
  </si>
  <si>
    <t>"1pp"0,7*0,7*0,25</t>
  </si>
  <si>
    <t>"1np"0,7*0,7*0,25+0,9*0,8*0,2</t>
  </si>
  <si>
    <t>"2np"0,7*0,7*0,25+0,9*0,8*0,2</t>
  </si>
  <si>
    <t>"3np"0,7*0,7*0,25+0,9*0,8*0,2</t>
  </si>
  <si>
    <t>153</t>
  </si>
  <si>
    <t>973031324</t>
  </si>
  <si>
    <t>Vysekání kapes ve zdivu cihelném na MV nebo MVC pl do 0,10 m2 hl do 150 mm</t>
  </si>
  <si>
    <t>-1302206520</t>
  </si>
  <si>
    <t>"1pp"5</t>
  </si>
  <si>
    <t>"1np"9+1</t>
  </si>
  <si>
    <t>"2np"14</t>
  </si>
  <si>
    <t>"3np"13</t>
  </si>
  <si>
    <t>154</t>
  </si>
  <si>
    <t>973031325</t>
  </si>
  <si>
    <t>Vysekání kapes ve zdivu cihelném na MV nebo MVC pl do 0,10 m2 hl do 300 mm</t>
  </si>
  <si>
    <t>1577368994</t>
  </si>
  <si>
    <t>"vstup z ulice strop 1pp"12</t>
  </si>
  <si>
    <t>155</t>
  </si>
  <si>
    <t>973031326</t>
  </si>
  <si>
    <t>Vysekání kapes ve zdivu cihelném na MV nebo MVC pl do 0,10 m2 hl do 450 mm</t>
  </si>
  <si>
    <t>-1458916886</t>
  </si>
  <si>
    <t>"1pp"2</t>
  </si>
  <si>
    <t>156</t>
  </si>
  <si>
    <t>973031334</t>
  </si>
  <si>
    <t>Vysekání kapes ve zdivu cihelném na MV nebo MVC pl do 0,16 m2 hl do 150 mm</t>
  </si>
  <si>
    <t>921642923</t>
  </si>
  <si>
    <t>"2np"2</t>
  </si>
  <si>
    <t>"3np"2</t>
  </si>
  <si>
    <t>157</t>
  </si>
  <si>
    <t>973031812</t>
  </si>
  <si>
    <t>Vysekání kapes ve zdivu cihelném na MV nebo MVC pro zavázání příček tl do 100 mm</t>
  </si>
  <si>
    <t>574118128</t>
  </si>
  <si>
    <t>158</t>
  </si>
  <si>
    <t>973031813</t>
  </si>
  <si>
    <t>Vysekání kapes ve zdivu cihelném na MV nebo MVC pro zavázání příček tl do 150 mm</t>
  </si>
  <si>
    <t>2128187712</t>
  </si>
  <si>
    <t>159</t>
  </si>
  <si>
    <t>973031824</t>
  </si>
  <si>
    <t>Vysekání kapes ve zdivu cihelném na MV nebo MVC pro zavázání zdí tl do 300 mm</t>
  </si>
  <si>
    <t>1917750939</t>
  </si>
  <si>
    <t>2,6*8</t>
  </si>
  <si>
    <t>2,9</t>
  </si>
  <si>
    <t>160</t>
  </si>
  <si>
    <t>974031253</t>
  </si>
  <si>
    <t>Vysekání rýh ve zdivu cihelném u stropu hl do 100 mm š do 100 mm</t>
  </si>
  <si>
    <t>83193065</t>
  </si>
  <si>
    <t>"nový strop 1pp"6,2*2+2,1*2</t>
  </si>
  <si>
    <t>161</t>
  </si>
  <si>
    <t>974031664</t>
  </si>
  <si>
    <t>Vysekání rýh ve zdivu cihelném pro vtahování nosníků hl do 150 mm v do 150 mm</t>
  </si>
  <si>
    <t>-1574775471</t>
  </si>
  <si>
    <t>"1PP HEA 12"(1,45+1,45+1,35+1,25+1,8+1,2+1,4+1,4+1,4+1,8+1,3+1,5+1,3+1,5+1,4+1,5)*4</t>
  </si>
  <si>
    <t>"1NP HEA12"(1,8+1,8+1,3+1,3+1,3+1,8+1,4+1,4)*4</t>
  </si>
  <si>
    <t>"2NP HEA12"(1,4+1,3+1,4+1,4+1,8+1,8+1,3+1,3+1,8)*4</t>
  </si>
  <si>
    <t>"1PP I14"(1,4)*2</t>
  </si>
  <si>
    <t>"3NP I14"(1,4+1,3+1,4+1,4+1,8+1,8+1,3+1,3+1,3+1,8)*4</t>
  </si>
  <si>
    <t>"1NP HEA 14"(1,7+2,2+1,4+1,4)*4</t>
  </si>
  <si>
    <t>"2NP HEA 14"(1,8)*4</t>
  </si>
  <si>
    <t>"3NP HEA 14"(1,8)*4</t>
  </si>
  <si>
    <t>162</t>
  </si>
  <si>
    <t>974031666</t>
  </si>
  <si>
    <t>Vysekání rýh ve zdivu cihelném pro vtahování nosníků hl do 150 mm v do 250 mm</t>
  </si>
  <si>
    <t>351930420</t>
  </si>
  <si>
    <t>"1PP I16"(2,5)*2</t>
  </si>
  <si>
    <t>"1NP HEA 16"(2,75)*4</t>
  </si>
  <si>
    <t>"1NP I18"(2,5)*2</t>
  </si>
  <si>
    <t>163</t>
  </si>
  <si>
    <t>974042547</t>
  </si>
  <si>
    <t>Vysekání rýh v dlažbě betonové nebo jiné monolitické hl do 70 mm š do 300 mm</t>
  </si>
  <si>
    <t>-1377483845</t>
  </si>
  <si>
    <t>"1pp pro ZTI š.500mm"45,0</t>
  </si>
  <si>
    <t>164</t>
  </si>
  <si>
    <t>974042549</t>
  </si>
  <si>
    <t>Příplatek k vysekání rýh v dlažbě betonové nebo jiné monolitické hl do 70 mm ZKD 100 mm š rýhy</t>
  </si>
  <si>
    <t>1626707324</t>
  </si>
  <si>
    <t>45,000*2</t>
  </si>
  <si>
    <t>165</t>
  </si>
  <si>
    <t>974042567</t>
  </si>
  <si>
    <t>Vysekání rýh v dlažbě betonové nebo jiné monolitické hl do 150 mm š do 300 mm</t>
  </si>
  <si>
    <t>-2117617180</t>
  </si>
  <si>
    <t>"1pp pro ZTI š.500mm podkl.beton"45,0</t>
  </si>
  <si>
    <t>166</t>
  </si>
  <si>
    <t>974042569</t>
  </si>
  <si>
    <t>Příplatek k vysekání rýh v dlažbě betonové nebo jiné monolitické hl do 150 mm ZKD 100 mm š rýhy</t>
  </si>
  <si>
    <t>148233495</t>
  </si>
  <si>
    <t>167</t>
  </si>
  <si>
    <t>975021211</t>
  </si>
  <si>
    <t>Podchycení nadzákladového zdiva pod stropem tl zdiva do 450 mm</t>
  </si>
  <si>
    <t>-1887654094</t>
  </si>
  <si>
    <t>2,01+1,8</t>
  </si>
  <si>
    <t>2,15+1,9</t>
  </si>
  <si>
    <t>1,33</t>
  </si>
  <si>
    <t>168</t>
  </si>
  <si>
    <t>975021311</t>
  </si>
  <si>
    <t>Podchycení nadzákladového zdiva pod stropem tl zdiva přes 450 do 600 mm</t>
  </si>
  <si>
    <t>-232972927</t>
  </si>
  <si>
    <t>1,1+1,0+2,25+1,32</t>
  </si>
  <si>
    <t>1,0+1,0+2,25</t>
  </si>
  <si>
    <t>169</t>
  </si>
  <si>
    <t>975043111</t>
  </si>
  <si>
    <t>Jednořadové podchycení stropů pro osazení nosníků v do 3,5 m pro zatížení do 750 kg/m</t>
  </si>
  <si>
    <t>697833063</t>
  </si>
  <si>
    <t>1,0*4+1,4</t>
  </si>
  <si>
    <t>1,4*3+0,9*3</t>
  </si>
  <si>
    <t>170</t>
  </si>
  <si>
    <t>976072221</t>
  </si>
  <si>
    <t>Vybourání kovových dvířek,mřížek, odtahu spalin pl do 0,3 m2 ze zdiva cihelného</t>
  </si>
  <si>
    <t>-1247327528</t>
  </si>
  <si>
    <t>"odtah spalin, dvířka, mřížky na fasádě"23+1</t>
  </si>
  <si>
    <t>171</t>
  </si>
  <si>
    <t>977151118</t>
  </si>
  <si>
    <t>Jádrové vrty diamantovými korunkami do stavebních materiálů D přes 90 do 100 mm</t>
  </si>
  <si>
    <t>1470573734</t>
  </si>
  <si>
    <t>"1pp"0,28+0,52*3</t>
  </si>
  <si>
    <t>"pro větrací štěrbinu X06"0,67*5+0,52*3</t>
  </si>
  <si>
    <t>172</t>
  </si>
  <si>
    <t>977151122</t>
  </si>
  <si>
    <t>Jádrové vrty diamantovými korunkami do stavebních materiálů D přes 120 do 130 mm</t>
  </si>
  <si>
    <t>-447446665</t>
  </si>
  <si>
    <t>"pro potrubí ve stropech 1pp"0,25*10</t>
  </si>
  <si>
    <t>173</t>
  </si>
  <si>
    <t>977151125</t>
  </si>
  <si>
    <t>Jádrové vrty diamantovými korunkami do stavebních materiálů D přes 180 do 200 mm</t>
  </si>
  <si>
    <t>-757026286</t>
  </si>
  <si>
    <t>"1pp"0,28*2+0,52*3+0,79+0,71+0,67*5</t>
  </si>
  <si>
    <t>"2np"0,52*3</t>
  </si>
  <si>
    <t>"3np"0,52*3</t>
  </si>
  <si>
    <t>174</t>
  </si>
  <si>
    <t>977151127</t>
  </si>
  <si>
    <t>Jádrové vrty diamantovými korunkami do stavebních materiálů D přes 225 do 250 mm</t>
  </si>
  <si>
    <t>1209872917</t>
  </si>
  <si>
    <t>"1pp"0,52</t>
  </si>
  <si>
    <t>"1-3np"0,52*6</t>
  </si>
  <si>
    <t>175</t>
  </si>
  <si>
    <t>978011191</t>
  </si>
  <si>
    <t>Otlučení (osekání) vnitřní vápenné nebo vápenocementové omítky stropů v rozsahu přes 50 do 100 %</t>
  </si>
  <si>
    <t>154196054</t>
  </si>
  <si>
    <t>176</t>
  </si>
  <si>
    <t>978013191</t>
  </si>
  <si>
    <t>Otlučení vápenných nebo vápenocementových omítek vnitřních ploch stěn s vyškrabáním spar, s očištěním zdiva, v rozsahu přes 50 do 100 %</t>
  </si>
  <si>
    <t>-1504760112</t>
  </si>
  <si>
    <t>177</t>
  </si>
  <si>
    <t>1949115680</t>
  </si>
  <si>
    <t>"1pp dle sanační omítky"383,811</t>
  </si>
  <si>
    <t>178</t>
  </si>
  <si>
    <t>978015361</t>
  </si>
  <si>
    <t>Otlučení (osekání) vnější vápenné nebo vápenocementové omítky stupně členitosti 1 a 2 v rozsahu přes 40 do 50 %</t>
  </si>
  <si>
    <t>-968945604</t>
  </si>
  <si>
    <t>179</t>
  </si>
  <si>
    <t>978015391</t>
  </si>
  <si>
    <t>Otlučení (osekání) vnější vápenné nebo vápenocementové omítky stupně členitosti 1 a 2 v rozsahu přes 80 do 100 %</t>
  </si>
  <si>
    <t>283075401</t>
  </si>
  <si>
    <t>"venk.schody"21,63</t>
  </si>
  <si>
    <t>180</t>
  </si>
  <si>
    <t>978059541</t>
  </si>
  <si>
    <t>Odsekání a odebrání obkladů stěn z vnitřních obkládaček plochy přes 1 m2</t>
  </si>
  <si>
    <t>351886674</t>
  </si>
  <si>
    <t>"předběžně, upřesnit dle skutečnosti"</t>
  </si>
  <si>
    <t>"1pp"(0,77+1,66+1,45+1,7+1,68+1,75+1,66+1,65+0,78+1,75)*2,1</t>
  </si>
  <si>
    <t>"1np"(0,77+1,64+1,44+1,68+1,95+1,55+0,8+1,55+1,62+1,72+1,78+1,37)*2*2,1</t>
  </si>
  <si>
    <t>"2np"(0,77+1,66+1,45+1,7+1,93+1,75+0,8+1,75+1,66+1,65+1,755+1,35)*2*2,1</t>
  </si>
  <si>
    <t>"3np"(0,77+1,66+1,45+1,7+1,93+1,75+0,8+1,75+1,66+1,65+1,755+1,35)*2*2,1</t>
  </si>
  <si>
    <t>181</t>
  </si>
  <si>
    <t>HZS1291</t>
  </si>
  <si>
    <t>Hodinová zúčtovací sazba pomocný stavební dělník</t>
  </si>
  <si>
    <t>hod</t>
  </si>
  <si>
    <t>-978077490</t>
  </si>
  <si>
    <t>"stavební přípomoce pro profese ZTI, UT, EL, VZD"200,000</t>
  </si>
  <si>
    <t>182</t>
  </si>
  <si>
    <t>1350444073</t>
  </si>
  <si>
    <t>"Nespecifikované drobné bourací a opravné práce"250</t>
  </si>
  <si>
    <t>183</t>
  </si>
  <si>
    <t>-1803367121</t>
  </si>
  <si>
    <t>"Demontáže UT, EL "200</t>
  </si>
  <si>
    <t>184</t>
  </si>
  <si>
    <t>985131111</t>
  </si>
  <si>
    <t>Očištění ploch stěn, rubu kleneb a podlah tlakovou vodou</t>
  </si>
  <si>
    <t>-584334966</t>
  </si>
  <si>
    <t>"pod hydroizolací"izv</t>
  </si>
  <si>
    <t>"fasáda"fas16+fas08</t>
  </si>
  <si>
    <t>185</t>
  </si>
  <si>
    <t>985311113</t>
  </si>
  <si>
    <t>Reprofilace betonu sanačními maltami na cementové bázi ručně stěn, tloušťky přes 20 do 30 mm</t>
  </si>
  <si>
    <t>268030858</t>
  </si>
  <si>
    <t>"podkroví"(4,9+6,2)*3,0</t>
  </si>
  <si>
    <t>186</t>
  </si>
  <si>
    <t>985311212</t>
  </si>
  <si>
    <t>Reprofilace betonu sanačními maltami na cementové bázi ručně líce kleneb a podhledů, tloušťky přes 10 do 20 mm</t>
  </si>
  <si>
    <t>-1249919556</t>
  </si>
  <si>
    <t>"stropy-upřesnit po odkrytí konstrukcí, uvažováno cca 50%"oms1*0,50</t>
  </si>
  <si>
    <t>997</t>
  </si>
  <si>
    <t>Přesun sutě</t>
  </si>
  <si>
    <t>187</t>
  </si>
  <si>
    <t>997013155</t>
  </si>
  <si>
    <t>Vnitrostaveništní doprava suti a vybouraných hmot pro budovy v přes 15 do 18 m s omezením mechanizace</t>
  </si>
  <si>
    <t>1685114413</t>
  </si>
  <si>
    <t>"z položek HSV"535,236</t>
  </si>
  <si>
    <t>"z položek PSV"9,391</t>
  </si>
  <si>
    <t>"demontáže profesí ZT,UT,EL"20,0</t>
  </si>
  <si>
    <t>188</t>
  </si>
  <si>
    <t>997013501</t>
  </si>
  <si>
    <t>Odvoz suti a vybouraných hmot na skládku nebo meziskládku do 1 km se složením</t>
  </si>
  <si>
    <t>-362131336</t>
  </si>
  <si>
    <t>564,627</t>
  </si>
  <si>
    <t>189</t>
  </si>
  <si>
    <t>997013509</t>
  </si>
  <si>
    <t>Příplatek k odvozu suti a vybouraných hmot na skládku ZKD 1 km přes 1 km</t>
  </si>
  <si>
    <t>803101723</t>
  </si>
  <si>
    <t>564,627*19 'Přepočtené koeficientem množství</t>
  </si>
  <si>
    <t>190</t>
  </si>
  <si>
    <t>997013631</t>
  </si>
  <si>
    <t>Poplatek za uložení na skládce (skládkovné) stavebního odpadu směsného kód odpadu 17 09 04</t>
  </si>
  <si>
    <t>-1711683920</t>
  </si>
  <si>
    <t>191</t>
  </si>
  <si>
    <t>997013645</t>
  </si>
  <si>
    <t>Poplatek za uložení na skládce (skládkovné) odpadu asfaltového bez dehtu kód odpadu 17 03 02</t>
  </si>
  <si>
    <t>-267372940</t>
  </si>
  <si>
    <t>998</t>
  </si>
  <si>
    <t>Přesun hmot</t>
  </si>
  <si>
    <t>192</t>
  </si>
  <si>
    <t>998017003</t>
  </si>
  <si>
    <t>Přesun hmot s omezením mechanizace pro budovy v přes 12 do 24 m</t>
  </si>
  <si>
    <t>-1290324299</t>
  </si>
  <si>
    <t>PSV</t>
  </si>
  <si>
    <t>Práce a dodávky PSV</t>
  </si>
  <si>
    <t>711</t>
  </si>
  <si>
    <t>Izolace proti vodě, vlhkosti a plynům</t>
  </si>
  <si>
    <t>193</t>
  </si>
  <si>
    <t>711111001</t>
  </si>
  <si>
    <t>Provedení izolace proti zemní vlhkosti vodorovné za studena nátěrem penetračním</t>
  </si>
  <si>
    <t>-773567567</t>
  </si>
  <si>
    <t>194</t>
  </si>
  <si>
    <t>11163150</t>
  </si>
  <si>
    <t>lak penetrační asfaltový</t>
  </si>
  <si>
    <t>-1173266217</t>
  </si>
  <si>
    <t>Poznámka k položce:
Spotřeba 0,3-0,4kg/m2</t>
  </si>
  <si>
    <t>izv*0,00033</t>
  </si>
  <si>
    <t>195</t>
  </si>
  <si>
    <t>711131811</t>
  </si>
  <si>
    <t>Odstranění izolace proti zemní vlhkosti vodorovné</t>
  </si>
  <si>
    <t>256642691</t>
  </si>
  <si>
    <t>pdl4B*1,1</t>
  </si>
  <si>
    <t>"pdl5"1,9*4,6*1,1</t>
  </si>
  <si>
    <t>"3np"(2,14+2,8+1,19+3,19+2,6+1,27)*1,1</t>
  </si>
  <si>
    <t>196</t>
  </si>
  <si>
    <t>711141559</t>
  </si>
  <si>
    <t>Provedení izolace proti zemní vlhkosti pásy přitavením vodorovné NAIP</t>
  </si>
  <si>
    <t>643491184</t>
  </si>
  <si>
    <t>(pdl1+pdl2)*1,1</t>
  </si>
  <si>
    <t>"dopočet vytažení cca 200mm na stěny - 40%"(pdl1+pdl2)*1,1*0,40</t>
  </si>
  <si>
    <t>197</t>
  </si>
  <si>
    <t>62853004</t>
  </si>
  <si>
    <t>pás asfaltový natavitelný modifikovaný SBS tl 4,0mm s vložkou ze skleněné tkaniny a spalitelnou PE fólií nebo jemnozrnným minerálním posypem na horním povrchu</t>
  </si>
  <si>
    <t>427251389</t>
  </si>
  <si>
    <t>izv*1,165</t>
  </si>
  <si>
    <t>198</t>
  </si>
  <si>
    <t>711161215</t>
  </si>
  <si>
    <t>Izolace proti zemní vlhkosti nopovou fólií svislá, nopek v 20,0 mm, tl do 1,0 mm</t>
  </si>
  <si>
    <t>787347538</t>
  </si>
  <si>
    <t>199</t>
  </si>
  <si>
    <t>711161383</t>
  </si>
  <si>
    <t>Izolace proti zemní vlhkosti nopovou fólií ukončení horní lištou</t>
  </si>
  <si>
    <t>-836471189</t>
  </si>
  <si>
    <t>15,35</t>
  </si>
  <si>
    <t>200</t>
  </si>
  <si>
    <t>711493111</t>
  </si>
  <si>
    <t>Izolace proti podpovrchové a tlakové vodě vodorovná těsnicí hmotou dvousložkovou na bázi cementu</t>
  </si>
  <si>
    <t>1669887495</t>
  </si>
  <si>
    <t>201</t>
  </si>
  <si>
    <t>998711203</t>
  </si>
  <si>
    <t>Přesun hmot procentní pro izolace proti vodě, vlhkosti a plynům v objektech v přes 12 do 60 m</t>
  </si>
  <si>
    <t>%</t>
  </si>
  <si>
    <t>2138081237</t>
  </si>
  <si>
    <t>713</t>
  </si>
  <si>
    <t>Izolace tepelné</t>
  </si>
  <si>
    <t>202</t>
  </si>
  <si>
    <t>713110811</t>
  </si>
  <si>
    <t>Odstranění tepelné izolace stropů volně kladené z vláknitých materiálů suchých tl do 100 mm</t>
  </si>
  <si>
    <t>-302844332</t>
  </si>
  <si>
    <t>203</t>
  </si>
  <si>
    <t>713120811</t>
  </si>
  <si>
    <t>Odstranění tepelné izolace podlah volně kladené z vláknitých materiálů suchých tl do 100 mm</t>
  </si>
  <si>
    <t>1314115274</t>
  </si>
  <si>
    <t>"pdl5"1,9*4,6</t>
  </si>
  <si>
    <t>"pdl7"173,30</t>
  </si>
  <si>
    <t>204</t>
  </si>
  <si>
    <t>713121111</t>
  </si>
  <si>
    <t>Montáž izolace tepelné podlah volně kladenými rohožemi, pásy, dílci, deskami 1 vrstva</t>
  </si>
  <si>
    <t>-1771200583</t>
  </si>
  <si>
    <t>205</t>
  </si>
  <si>
    <t>63231210</t>
  </si>
  <si>
    <t>deska čedičová minerální pro snížení kročejového hluku (max. zatížení 2 kN/m2) tl 30mm</t>
  </si>
  <si>
    <t>1223843815</t>
  </si>
  <si>
    <t>153,71*1,02 'Přepočtené koeficientem množství</t>
  </si>
  <si>
    <t>206</t>
  </si>
  <si>
    <t>63231212</t>
  </si>
  <si>
    <t>deska čedičová minerální pro snížení kročejového hluku (max. zatížení 2 kN/m2) tl 50mm</t>
  </si>
  <si>
    <t>-1608065716</t>
  </si>
  <si>
    <t>270,147*1,02 'Přepočtené koeficientem množství</t>
  </si>
  <si>
    <t>207</t>
  </si>
  <si>
    <t>713121121</t>
  </si>
  <si>
    <t>Montáž izolace tepelné podlah volně kladenými rohožemi, pásy, dílci, deskami 2 vrstvy</t>
  </si>
  <si>
    <t>1807075234</t>
  </si>
  <si>
    <t>208</t>
  </si>
  <si>
    <t>28372309.1</t>
  </si>
  <si>
    <t>deska EPS 100 Z, λ=0,038 tl 100mm</t>
  </si>
  <si>
    <t>1294952429</t>
  </si>
  <si>
    <t>150,924*1,02 'Přepočtené koeficientem množství</t>
  </si>
  <si>
    <t>209</t>
  </si>
  <si>
    <t>28372312.1</t>
  </si>
  <si>
    <t>deska EPS 100 Z, λ=0,038 tl 120mm</t>
  </si>
  <si>
    <t>-1981894647</t>
  </si>
  <si>
    <t>210</t>
  </si>
  <si>
    <t>63151468</t>
  </si>
  <si>
    <t>deska tepelně izolační minerální plochých střech a podlah spodní vrstva 50kPa λ=0,036-0,039 tl 80mm</t>
  </si>
  <si>
    <t>-1458917803</t>
  </si>
  <si>
    <t>pdl7*1,05</t>
  </si>
  <si>
    <t>211</t>
  </si>
  <si>
    <t>63151474</t>
  </si>
  <si>
    <t>deska tepelně izolační minerální plochých střech a podlah spodní vrstva 50kPa λ=0,036-0,039 tl 160mm</t>
  </si>
  <si>
    <t>1977869326</t>
  </si>
  <si>
    <t>212</t>
  </si>
  <si>
    <t>713131143</t>
  </si>
  <si>
    <t>Montáž izolace tepelné stěn a základů lepením celoplošně v kombinaci s mechanickým kotvením rohoží, pásů, dílců, desek</t>
  </si>
  <si>
    <t>1513356493</t>
  </si>
  <si>
    <t>"1pp skladba s02"15,35*2,15</t>
  </si>
  <si>
    <t>213</t>
  </si>
  <si>
    <t>28376016</t>
  </si>
  <si>
    <t>deska perimetrická fasádní soklová 150kPa λ=0,035 tl 80mm</t>
  </si>
  <si>
    <t>1567314593</t>
  </si>
  <si>
    <t>fas08*1,05</t>
  </si>
  <si>
    <t>214</t>
  </si>
  <si>
    <t>713191133</t>
  </si>
  <si>
    <t>Montáž izolace tepelné podlah, stropů vrchem nebo střech překrytí fólií s přelepeným spojem</t>
  </si>
  <si>
    <t>-373710352</t>
  </si>
  <si>
    <t>215</t>
  </si>
  <si>
    <t>63150818</t>
  </si>
  <si>
    <t>fólie kontaktní difuzně propustná pro doplňkovou hydroizolační vrstvu, jednovrstvá mikrovláknitá s reflexní a funkční vrstvou tl 175μm</t>
  </si>
  <si>
    <t>1466862338</t>
  </si>
  <si>
    <t>166,965*1,1655 'Přepočtené koeficientem množství</t>
  </si>
  <si>
    <t>216</t>
  </si>
  <si>
    <t>998713203</t>
  </si>
  <si>
    <t>Přesun hmot procentní pro izolace tepelné v objektech v přes 12 do 24 m</t>
  </si>
  <si>
    <t>-1966820212</t>
  </si>
  <si>
    <t>761</t>
  </si>
  <si>
    <t>Konstrukce prosvětlovací</t>
  </si>
  <si>
    <t>217</t>
  </si>
  <si>
    <t>761611112.1</t>
  </si>
  <si>
    <t xml:space="preserve">Okno zděné ze skleněných tvárnic 190x190x80 mm </t>
  </si>
  <si>
    <t>-188739035</t>
  </si>
  <si>
    <t>"OZ7"0,60*0,45*5</t>
  </si>
  <si>
    <t>218</t>
  </si>
  <si>
    <t>761611112.2</t>
  </si>
  <si>
    <t>Příplatek za vloženou mřížku do sklobet. zasklení - popis ozn. Z05</t>
  </si>
  <si>
    <t>-1443011848</t>
  </si>
  <si>
    <t>219</t>
  </si>
  <si>
    <t>998761203</t>
  </si>
  <si>
    <t>Přesun hmot procentní pro konstrukce prosvětlovací v objektech v přes 12 do 24 m</t>
  </si>
  <si>
    <t>-244366436</t>
  </si>
  <si>
    <t>762</t>
  </si>
  <si>
    <t>Konstrukce tesařské</t>
  </si>
  <si>
    <t>220</t>
  </si>
  <si>
    <t>762083111</t>
  </si>
  <si>
    <t>Impregnace řeziva proti dřevokaznému hmyzu a houbám máčením třída ohrožení 1 a 2</t>
  </si>
  <si>
    <t>1232403664</t>
  </si>
  <si>
    <t>"bednění"7,618</t>
  </si>
  <si>
    <t>"rošt"2,939</t>
  </si>
  <si>
    <t>"pergola"1,223</t>
  </si>
  <si>
    <t>221</t>
  </si>
  <si>
    <t>76233.1</t>
  </si>
  <si>
    <t xml:space="preserve">Zpevnění krovu - veškeré spoje prvků budou zpevněny syst. ocel. prvky (úhelníky, svorníky apod.) </t>
  </si>
  <si>
    <t>m2PP</t>
  </si>
  <si>
    <t>439971116</t>
  </si>
  <si>
    <t>"viz TZ statiky, měrná jednotka je půdorysná plocha krovu"</t>
  </si>
  <si>
    <t>15,80*13,10+6,25*1,38</t>
  </si>
  <si>
    <t>222</t>
  </si>
  <si>
    <t>76233.2</t>
  </si>
  <si>
    <t>Ošetření krovu - prvky krovu budou očištěny a natřeny přípravky proti dřevokazným škůdcům (houby, plísně...)</t>
  </si>
  <si>
    <t>-100760824</t>
  </si>
  <si>
    <t>223</t>
  </si>
  <si>
    <t>762341210</t>
  </si>
  <si>
    <t>Montáž bednění střech rovných a šikmých sklonu do 60° z hrubých prken na sraz tl do 32 mm</t>
  </si>
  <si>
    <t>1874935202</t>
  </si>
  <si>
    <t>224</t>
  </si>
  <si>
    <t>60511081</t>
  </si>
  <si>
    <t>řezivo jehličnaté středové smrk tl 18-32mm dl 4-5m</t>
  </si>
  <si>
    <t>1023118859</t>
  </si>
  <si>
    <t>str*0,025*1,1</t>
  </si>
  <si>
    <t>225</t>
  </si>
  <si>
    <t>7623416.1</t>
  </si>
  <si>
    <t>Montáž a dodávka podbití říms z palubek včetně roštu a nátěru</t>
  </si>
  <si>
    <t>110565887</t>
  </si>
  <si>
    <t>(15,35+16,22)*0,60</t>
  </si>
  <si>
    <t>226</t>
  </si>
  <si>
    <t>762342214</t>
  </si>
  <si>
    <t>Montáž laťování na střechách jednoduchých sklonu do 60° osové vzdálenosti přes 150 do 360 mm</t>
  </si>
  <si>
    <t>-918562168</t>
  </si>
  <si>
    <t>"předpoklad výměna z 50%"str*0,50</t>
  </si>
  <si>
    <t>227</t>
  </si>
  <si>
    <t>60514114</t>
  </si>
  <si>
    <t>řezivo jehličnaté lať impregnovaná dl 4 m</t>
  </si>
  <si>
    <t>1553641652</t>
  </si>
  <si>
    <t>str*0,50*3,5*0,04*0,06*1,1</t>
  </si>
  <si>
    <t>228</t>
  </si>
  <si>
    <t>544961384</t>
  </si>
  <si>
    <t>"terasa"7,6*3,76</t>
  </si>
  <si>
    <t>229</t>
  </si>
  <si>
    <t>60514114.1</t>
  </si>
  <si>
    <t>řezivo jehličnaté lať impregnovaná dl 4 m - hoblovaná</t>
  </si>
  <si>
    <t>-799433685</t>
  </si>
  <si>
    <t>28*3,5*0,05*0,03*1,1</t>
  </si>
  <si>
    <t>230</t>
  </si>
  <si>
    <t>762342812</t>
  </si>
  <si>
    <t>Demontáž laťování střech z latí osové vzdálenosti do 0,50 m</t>
  </si>
  <si>
    <t>1442868601</t>
  </si>
  <si>
    <t>231</t>
  </si>
  <si>
    <t>762395000</t>
  </si>
  <si>
    <t>Spojovací prostředky krovů, bednění, laťování, nadstřešních konstrukcí</t>
  </si>
  <si>
    <t>55140057</t>
  </si>
  <si>
    <t>232</t>
  </si>
  <si>
    <t>762511273</t>
  </si>
  <si>
    <t>Podlahové kce podkladové z desek OSB tl 15 mm broušených na pero a drážku šroubovaných</t>
  </si>
  <si>
    <t>1629509104</t>
  </si>
  <si>
    <t>"podkroví"2,1*3,05+120,95+39,61</t>
  </si>
  <si>
    <t>233</t>
  </si>
  <si>
    <t>762526110</t>
  </si>
  <si>
    <t>Položení polštáře pod podlahy při osové vzdálenosti 65 cm</t>
  </si>
  <si>
    <t>1119889020</t>
  </si>
  <si>
    <t>"fošny 50x160mm"pdl7</t>
  </si>
  <si>
    <t>234</t>
  </si>
  <si>
    <t>60511125</t>
  </si>
  <si>
    <t>řezivo stavební fošny š do 160mm</t>
  </si>
  <si>
    <t>-551107004</t>
  </si>
  <si>
    <t>pdl7/0,5*0,16*0,05*1,1</t>
  </si>
  <si>
    <t>235</t>
  </si>
  <si>
    <t>762713121</t>
  </si>
  <si>
    <t>Montáž prostorové vázané kce z hoblovaného řeziva průřezové pl přes 120 do 224 cm2</t>
  </si>
  <si>
    <t>964490973</t>
  </si>
  <si>
    <t>"pásek 12/12"1,0*8</t>
  </si>
  <si>
    <t>"sloupek 14/14"2,6*4</t>
  </si>
  <si>
    <t>"vaznice 14/16"7,41*2</t>
  </si>
  <si>
    <t>"krokve 10/16"3,6*8</t>
  </si>
  <si>
    <t>236</t>
  </si>
  <si>
    <t>60512131.1</t>
  </si>
  <si>
    <t>hranol stavební řezivo průřezu do 224cm2 - hoblované</t>
  </si>
  <si>
    <t>1657307981</t>
  </si>
  <si>
    <t>"pásek 12/12"1,0*8*0,12*0,12*1,1</t>
  </si>
  <si>
    <t>"sloupek 14/14"2,6*4*0,14*0,14*1,1</t>
  </si>
  <si>
    <t>"vaznice 14/16"7,41*2*0,14*0,16*1,1</t>
  </si>
  <si>
    <t>"krokve 10/16"3,6*8*0,10*0,16*1,1</t>
  </si>
  <si>
    <t>237</t>
  </si>
  <si>
    <t>762795000</t>
  </si>
  <si>
    <t>Spojovací prostředky pro montáž prostorových vázaných kcí</t>
  </si>
  <si>
    <t>-270152018</t>
  </si>
  <si>
    <t>238</t>
  </si>
  <si>
    <t>998762203</t>
  </si>
  <si>
    <t>Přesun hmot procentní pro kce tesařské v objektech v přes 12 do 24 m</t>
  </si>
  <si>
    <t>-64544996</t>
  </si>
  <si>
    <t>763</t>
  </si>
  <si>
    <t>Konstrukce suché výstavby</t>
  </si>
  <si>
    <t>239</t>
  </si>
  <si>
    <t>763113313</t>
  </si>
  <si>
    <t>SDK příčka  tl 155 - 650 mm zdvojený profil CW+UW 50 desky 2xA 12,5 s izolací EI 60 Rw do 54 dB</t>
  </si>
  <si>
    <t>1097395226</t>
  </si>
  <si>
    <t>"podkroví S10a"6,65*3,1</t>
  </si>
  <si>
    <t>240</t>
  </si>
  <si>
    <t>763113321</t>
  </si>
  <si>
    <t>SDK příčka tl 155 - 650 mm zdvojený profil CW+UW 50 desky 2xDF 12,5  EI 90 Rw do 54 dB</t>
  </si>
  <si>
    <t>1783050999</t>
  </si>
  <si>
    <t>"podkr S14"12,55*(1,0+4,3)/2</t>
  </si>
  <si>
    <t>241</t>
  </si>
  <si>
    <t>763111717</t>
  </si>
  <si>
    <t>SDK příčka základní penetrační nátěr (oboustranně)</t>
  </si>
  <si>
    <t>1792780531</t>
  </si>
  <si>
    <t>20,615+33,258</t>
  </si>
  <si>
    <t>242</t>
  </si>
  <si>
    <t>763111741</t>
  </si>
  <si>
    <t>Montáž parotěsné zábrany do SDK příčky</t>
  </si>
  <si>
    <t>-956154190</t>
  </si>
  <si>
    <t>20,615</t>
  </si>
  <si>
    <t>243</t>
  </si>
  <si>
    <t>28329276</t>
  </si>
  <si>
    <t>fólie PE vyztužená pro parotěsnou vrstvu (reakce na oheň - třída E) 140g/m2</t>
  </si>
  <si>
    <t>-277471415</t>
  </si>
  <si>
    <t>20,615*1,15 'Přepočtené koeficientem množství</t>
  </si>
  <si>
    <t>244</t>
  </si>
  <si>
    <t>763111742</t>
  </si>
  <si>
    <t>Montáž jedné vrstvy tepelné izolace do SDK příčky</t>
  </si>
  <si>
    <t>-2130013691</t>
  </si>
  <si>
    <t>"S10a"20,615</t>
  </si>
  <si>
    <t>245</t>
  </si>
  <si>
    <t>63148106</t>
  </si>
  <si>
    <t>deska tepelně izolační minerální univerzální λ=0,038-0,039 tl 140mm</t>
  </si>
  <si>
    <t>-2082286179</t>
  </si>
  <si>
    <t>20,615*1,05 'Přepočtené koeficientem množství</t>
  </si>
  <si>
    <t>246</t>
  </si>
  <si>
    <t>763122423</t>
  </si>
  <si>
    <t>SDK stěna šachtová tl 100 mm profil CW+UW 75 desky 2xDFH2 12,5 bez izolace EI 30</t>
  </si>
  <si>
    <t>1806197866</t>
  </si>
  <si>
    <t>"1pp"(0,88*2+0,65+1,6)*2,60</t>
  </si>
  <si>
    <t>"1np"(0,9+0,60+0,8+0,45)*2,9</t>
  </si>
  <si>
    <t>"2np"(0,8+0,45+0,8+0,45)*2,9</t>
  </si>
  <si>
    <t>"3np"(1,0+0,45+0,9+0,45)*2,82</t>
  </si>
  <si>
    <t>"podkr"(0,77*2+0,42*2+0,82+0,56*2)*4,3</t>
  </si>
  <si>
    <t>247</t>
  </si>
  <si>
    <t>763121714</t>
  </si>
  <si>
    <t>SDK stěna předsazená základní penetrační nátěr</t>
  </si>
  <si>
    <t>2112199717</t>
  </si>
  <si>
    <t>248</t>
  </si>
  <si>
    <t>763131411</t>
  </si>
  <si>
    <t>SDK podhled desky 1xA 12,5 bez izolace dvouvrstvá spodní kce profil CD+UD</t>
  </si>
  <si>
    <t>2116284797</t>
  </si>
  <si>
    <t>"1pp pod vstupem"1,7*5,63*1,05</t>
  </si>
  <si>
    <t>"1pp s03"3,17*(1,1+0,18)</t>
  </si>
  <si>
    <t>249</t>
  </si>
  <si>
    <t>763131412</t>
  </si>
  <si>
    <t>SDK podhled desky 1xA 12,5 s izolací dvouvrstvá spodní kce profil CD+UD</t>
  </si>
  <si>
    <t>661710757</t>
  </si>
  <si>
    <t>"3np"3,05*2,79+13,57+24,1+19,32+19,11+19,2+37,69</t>
  </si>
  <si>
    <t>250</t>
  </si>
  <si>
    <t>763131451</t>
  </si>
  <si>
    <t>SDK podhled deska 1xH2 12,5 bez izolace dvouvrstvá spodní kce profil CD+UD</t>
  </si>
  <si>
    <t>502417324</t>
  </si>
  <si>
    <t>"1np"7,29+6,1</t>
  </si>
  <si>
    <t>"2np"4,79+6,76+3,14</t>
  </si>
  <si>
    <t>251</t>
  </si>
  <si>
    <t>763131452</t>
  </si>
  <si>
    <t>SDK podhled deska 1xH2 12,5 s izolací dvouvrstvá spodní kce profil CD+UD</t>
  </si>
  <si>
    <t>329002273</t>
  </si>
  <si>
    <t>"3np"4,79+7,16+3,14</t>
  </si>
  <si>
    <t>252</t>
  </si>
  <si>
    <t>763131714</t>
  </si>
  <si>
    <t>SDK podhled základní penetrační nátěr</t>
  </si>
  <si>
    <t>181061726</t>
  </si>
  <si>
    <t>10,05+141,5+28,08+15,09</t>
  </si>
  <si>
    <t>253</t>
  </si>
  <si>
    <t>763131751</t>
  </si>
  <si>
    <t>Montáž parotěsné zábrany do SDK podhledu</t>
  </si>
  <si>
    <t>1732842622</t>
  </si>
  <si>
    <t>"strop nad schodištěm"(1,6+0,3+4,0+1,8)*3,05*1,1</t>
  </si>
  <si>
    <t>254</t>
  </si>
  <si>
    <t>1268319355</t>
  </si>
  <si>
    <t>25,834*1,1235 'Přepočtené koeficientem množství</t>
  </si>
  <si>
    <t>255</t>
  </si>
  <si>
    <t>763161710</t>
  </si>
  <si>
    <t>SDK podkroví deska 1xA 12,5 bez TI REI 15 dvouvrstvá spodní kce profil CD+UD na krokvových závěsech</t>
  </si>
  <si>
    <t>-1522602538</t>
  </si>
  <si>
    <t>256</t>
  </si>
  <si>
    <t>763161741</t>
  </si>
  <si>
    <t>SDK podkroví deska 1xDFH2 12,5 bez TI REI 30 dvouvrstvá spodní kce profil CD+UD na krokvových závěsech</t>
  </si>
  <si>
    <t>-1022262351</t>
  </si>
  <si>
    <t>"podkroví kóje"39,61*1/cos(30)</t>
  </si>
  <si>
    <t>257</t>
  </si>
  <si>
    <t>763164531</t>
  </si>
  <si>
    <t>SDK obklad kcí tvaru L š do 0,8 m desky 1xA 12,5</t>
  </si>
  <si>
    <t>-1241908637</t>
  </si>
  <si>
    <t>"1pp"3,25+1,4</t>
  </si>
  <si>
    <t>"1np"2,7+3,3+2,0</t>
  </si>
  <si>
    <t>"2np"2,7</t>
  </si>
  <si>
    <t>"3np"2,7</t>
  </si>
  <si>
    <t>258</t>
  </si>
  <si>
    <t>763164551</t>
  </si>
  <si>
    <t>SDK obklad kcí tvaru L š přes 0,8 m desky 1xA 12,5</t>
  </si>
  <si>
    <t>2127513276</t>
  </si>
  <si>
    <t>"1pp"(0,375+0,58)*5,35</t>
  </si>
  <si>
    <t>259</t>
  </si>
  <si>
    <t>763181311</t>
  </si>
  <si>
    <t>Montáž jednokřídlové kovové zárubně SDK příčka</t>
  </si>
  <si>
    <t>-652797110</t>
  </si>
  <si>
    <t>260</t>
  </si>
  <si>
    <t>55331596.1</t>
  </si>
  <si>
    <t>zárubeň jednokřídlá ocelová pro sádrokartonové příčky tl stěny 110-150mm rozměru 800/1970 s protipožární úpravou</t>
  </si>
  <si>
    <t>1118417809</t>
  </si>
  <si>
    <t>Poznámka k položce:
S, SH, SP</t>
  </si>
  <si>
    <t>261</t>
  </si>
  <si>
    <t>763182411</t>
  </si>
  <si>
    <t>SDK opláštění obvodu střešního okna hl do 0,5 m</t>
  </si>
  <si>
    <t>1348857041</t>
  </si>
  <si>
    <t>"koje"(0,78+1,18+0,5)*2*2+(0,6+0,6+0,5)*2</t>
  </si>
  <si>
    <t>262</t>
  </si>
  <si>
    <t>763261320.1</t>
  </si>
  <si>
    <t>Podkroví ze sádrovláknitých desek 2x10 s izolací TI 200+140 mm na dřevěné konstrukci latě 40x60 mm</t>
  </si>
  <si>
    <t>961856946</t>
  </si>
  <si>
    <t>263</t>
  </si>
  <si>
    <t>763264542</t>
  </si>
  <si>
    <t>Sádrovláknitý obklad uzavřeného tvaru š přes 0,5 mdo 0,75 m pro ocelový nosník deskou protipožární tl 2x12,5 mm</t>
  </si>
  <si>
    <t>-1831957942</t>
  </si>
  <si>
    <t>"podkr"6,5*2</t>
  </si>
  <si>
    <t>264</t>
  </si>
  <si>
    <t>998763403</t>
  </si>
  <si>
    <t>Přesun hmot procentní pro sádrokartonové konstrukce v objektech v přes 12 do 24 m</t>
  </si>
  <si>
    <t>-453231716</t>
  </si>
  <si>
    <t>764</t>
  </si>
  <si>
    <t>Konstrukce klempířské</t>
  </si>
  <si>
    <t>265</t>
  </si>
  <si>
    <t>764001831</t>
  </si>
  <si>
    <t>Demontáž krytiny z taškových tabulí do suti</t>
  </si>
  <si>
    <t>-404827570</t>
  </si>
  <si>
    <t>266</t>
  </si>
  <si>
    <t>764001851</t>
  </si>
  <si>
    <t>Demontáž hřebene s větrací mřížkou nebo hřebenovým plechem do suti</t>
  </si>
  <si>
    <t>-1550587947</t>
  </si>
  <si>
    <t>267</t>
  </si>
  <si>
    <t>764001911.1</t>
  </si>
  <si>
    <t xml:space="preserve">Napojení klempířských konstrukcí na stávající </t>
  </si>
  <si>
    <t>-398597144</t>
  </si>
  <si>
    <t>268</t>
  </si>
  <si>
    <t>764002812</t>
  </si>
  <si>
    <t>Demontáž okapového plechu do suti v krytině skládané</t>
  </si>
  <si>
    <t>2106360129</t>
  </si>
  <si>
    <t>269</t>
  </si>
  <si>
    <t>764002821</t>
  </si>
  <si>
    <t>Demontáž střešního výlezu do suti</t>
  </si>
  <si>
    <t>2059471275</t>
  </si>
  <si>
    <t>270</t>
  </si>
  <si>
    <t>764002841</t>
  </si>
  <si>
    <t>Demontáž oplechování horních ploch zdí a nadezdívek do suti</t>
  </si>
  <si>
    <t>-8041495</t>
  </si>
  <si>
    <t>271</t>
  </si>
  <si>
    <t>764002851</t>
  </si>
  <si>
    <t>Demontáž oplechování parapetů do suti</t>
  </si>
  <si>
    <t>220089481</t>
  </si>
  <si>
    <t>272</t>
  </si>
  <si>
    <t>764002861</t>
  </si>
  <si>
    <t>Demontáž oplechování říms a ozdobných prvků do suti</t>
  </si>
  <si>
    <t>1221873040</t>
  </si>
  <si>
    <t>15,35-1,6</t>
  </si>
  <si>
    <t>273</t>
  </si>
  <si>
    <t>764003801</t>
  </si>
  <si>
    <t>Demontáž lemování trub, konzol, držáků, ventilačních nástavců a jiných kusových prvků do suti</t>
  </si>
  <si>
    <t>-1692396174</t>
  </si>
  <si>
    <t>274</t>
  </si>
  <si>
    <t>764004801</t>
  </si>
  <si>
    <t>Demontáž podokapního žlabu do suti</t>
  </si>
  <si>
    <t>-1283466702</t>
  </si>
  <si>
    <t>275</t>
  </si>
  <si>
    <t>764004861</t>
  </si>
  <si>
    <t>Demontáž svodu do suti</t>
  </si>
  <si>
    <t>589078445</t>
  </si>
  <si>
    <t>276</t>
  </si>
  <si>
    <t>764121452</t>
  </si>
  <si>
    <t>Krytina střechy rovné ze šablon z Al plechu do 10 ks/m2 sklonu do 30°</t>
  </si>
  <si>
    <t>-391024906</t>
  </si>
  <si>
    <t>15,315*7,055*1/cos(30)</t>
  </si>
  <si>
    <t>(7,77+2,555)*7,055*1/cos(30)</t>
  </si>
  <si>
    <t>5,93*8,435*1/cos(25)</t>
  </si>
  <si>
    <t>9,265*0,7*2</t>
  </si>
  <si>
    <t>277</t>
  </si>
  <si>
    <t>764211626</t>
  </si>
  <si>
    <t>Oplechování větraného hřebene s větracím pásem z Pz s povrchovou úpravou rš 500 mm</t>
  </si>
  <si>
    <t>-866865804</t>
  </si>
  <si>
    <t>"K34"15,5</t>
  </si>
  <si>
    <t>278</t>
  </si>
  <si>
    <t>764212634</t>
  </si>
  <si>
    <t>Oplechování štítu závětrnou lištou z Pz s povrchovou úpravou do rš 330 mm</t>
  </si>
  <si>
    <t>768928569</t>
  </si>
  <si>
    <t>"K11"16,88</t>
  </si>
  <si>
    <t>279</t>
  </si>
  <si>
    <t>764212664.1</t>
  </si>
  <si>
    <t>Oplechování ukončení střechy  z Pz s povrchovou úpravou do rš 280 mm</t>
  </si>
  <si>
    <t>-1789021468</t>
  </si>
  <si>
    <t>"K10"15,57</t>
  </si>
  <si>
    <t>280</t>
  </si>
  <si>
    <t>764213458.1</t>
  </si>
  <si>
    <t>Sněhový hák krytiny z Pz plechu s povrch. úpravou</t>
  </si>
  <si>
    <t>-678022440</t>
  </si>
  <si>
    <t>"K13"110</t>
  </si>
  <si>
    <t>281</t>
  </si>
  <si>
    <t>764215611</t>
  </si>
  <si>
    <t>Oplechování horních ploch a atik bez rohů z Pz s povrch úpravou celoplošně lepené rš přes 800 mm</t>
  </si>
  <si>
    <t>-1141738239</t>
  </si>
  <si>
    <t>"K09"(0,43+0,71+0,09)*28,62</t>
  </si>
  <si>
    <t>282</t>
  </si>
  <si>
    <t>764216643</t>
  </si>
  <si>
    <t>Oplechování rovných parapetů celoplošně lepené z Pz s povrchovou úpravou do rš 250 mm</t>
  </si>
  <si>
    <t>1808272144</t>
  </si>
  <si>
    <t>"k07"0,75*5</t>
  </si>
  <si>
    <t>283</t>
  </si>
  <si>
    <t>764216644</t>
  </si>
  <si>
    <t>Oplechování rovných parapetů celoplošně lepené z Pz s povrchovou úpravou do rš 330 mm</t>
  </si>
  <si>
    <t>1368931836</t>
  </si>
  <si>
    <t>"k01"1,02*8</t>
  </si>
  <si>
    <t>"k02"1,05*6</t>
  </si>
  <si>
    <t>"k03"1,55*9</t>
  </si>
  <si>
    <t>"k04"1,03*8</t>
  </si>
  <si>
    <t>"k05"1,0*1</t>
  </si>
  <si>
    <t>"k06"1,55*1</t>
  </si>
  <si>
    <t>"k08"1,02*2</t>
  </si>
  <si>
    <t>284</t>
  </si>
  <si>
    <t>764311614</t>
  </si>
  <si>
    <t>Lemování rovných zdí střech s krytinou skládanou z Pz s povrchovou úpravou do rš 330 mm</t>
  </si>
  <si>
    <t>-996849383</t>
  </si>
  <si>
    <t>"K12"16,880</t>
  </si>
  <si>
    <t>285</t>
  </si>
  <si>
    <t>764326424</t>
  </si>
  <si>
    <t>Lemování ventilačních nástavců z Al plechu na skládané krytině D přes 150 do 200 mm</t>
  </si>
  <si>
    <t>-686160938</t>
  </si>
  <si>
    <t>"vzd"5</t>
  </si>
  <si>
    <t>286</t>
  </si>
  <si>
    <t>764511602</t>
  </si>
  <si>
    <t>Žlab podokapní půlkruhový z Pz s povrchovou úpravou rš 330 mm</t>
  </si>
  <si>
    <t>1458971036</t>
  </si>
  <si>
    <t>287</t>
  </si>
  <si>
    <t>764518622</t>
  </si>
  <si>
    <t>Svody kruhové včetně objímek, kolen, odskoků z Pz s povrchovou úpravou průměru 100 mm</t>
  </si>
  <si>
    <t>-398344169</t>
  </si>
  <si>
    <t>288</t>
  </si>
  <si>
    <t>998764203</t>
  </si>
  <si>
    <t>Přesun hmot procentní pro konstrukce klempířské v objektech v přes 12 do 24 m</t>
  </si>
  <si>
    <t>-1076537995</t>
  </si>
  <si>
    <t>765</t>
  </si>
  <si>
    <t>Krytina skládaná</t>
  </si>
  <si>
    <t>289</t>
  </si>
  <si>
    <t>765142051</t>
  </si>
  <si>
    <t>Montáž krytiny z polykarbonátových desek vlnitých sklon střechy do 15°</t>
  </si>
  <si>
    <t>-1097904410</t>
  </si>
  <si>
    <t>"terasa"29,0</t>
  </si>
  <si>
    <t>290</t>
  </si>
  <si>
    <t>283185.1</t>
  </si>
  <si>
    <t>deska polykarbonátová vlnitá</t>
  </si>
  <si>
    <t>-1333933499</t>
  </si>
  <si>
    <t>29,0*1,39</t>
  </si>
  <si>
    <t>291</t>
  </si>
  <si>
    <t>998765203</t>
  </si>
  <si>
    <t>Přesun hmot procentní pro krytiny skládané v objektech v přes 12 do 24 m</t>
  </si>
  <si>
    <t>62771516</t>
  </si>
  <si>
    <t>766</t>
  </si>
  <si>
    <t>Konstrukce truhlářské</t>
  </si>
  <si>
    <t>292</t>
  </si>
  <si>
    <t>766622131</t>
  </si>
  <si>
    <t>Montáž plastových oken plochy přes 1 m2 otevíravých v do 1,5 m s rámem do zdiva</t>
  </si>
  <si>
    <t>-2089479650</t>
  </si>
  <si>
    <t>"OZ6"1,40*1,20*1</t>
  </si>
  <si>
    <t>"OZ8"0,87*1,40*2</t>
  </si>
  <si>
    <t>293</t>
  </si>
  <si>
    <t>766622132</t>
  </si>
  <si>
    <t>Montáž plastových oken plochy přes 1 m2 otevíravých v do 2,5 m s rámem do zdiva</t>
  </si>
  <si>
    <t>-1995022382</t>
  </si>
  <si>
    <t>"OZ1"0,87*1,73*9</t>
  </si>
  <si>
    <t>"OZ2"0,90*1,73*6</t>
  </si>
  <si>
    <t>"OZ3"1,40*1,74*9</t>
  </si>
  <si>
    <t>"OZ4"0,88*1,73*8</t>
  </si>
  <si>
    <t>"OZ5"0,85*1,73*1</t>
  </si>
  <si>
    <t>294</t>
  </si>
  <si>
    <t>OZ1</t>
  </si>
  <si>
    <t>okno plastové, zasklení trojsklo, rozměr 870x1730mm - podrobný popis viz  výpis oken ozn. OZ1</t>
  </si>
  <si>
    <t>-1296379787</t>
  </si>
  <si>
    <t>295</t>
  </si>
  <si>
    <t>OZ2</t>
  </si>
  <si>
    <t>okno plastové, zasklení trojsklo, rozměr 900x1740mm - podrobný popis viz  výpis oken ozn. OZ2</t>
  </si>
  <si>
    <t>-297694909</t>
  </si>
  <si>
    <t>296</t>
  </si>
  <si>
    <t>OZ3</t>
  </si>
  <si>
    <t>okno plastové, zasklení trojsklo, rozměr 1400x1730mm - podrobný popis viz  výpis oken ozn. OZ3</t>
  </si>
  <si>
    <t>-1427951088</t>
  </si>
  <si>
    <t>297</t>
  </si>
  <si>
    <t>OZ4</t>
  </si>
  <si>
    <t>okno plastové, zasklení trojsklo, rozměr 880x1730mm - podrobný popis viz  výpis oken ozn. OZ4</t>
  </si>
  <si>
    <t>321434291</t>
  </si>
  <si>
    <t>298</t>
  </si>
  <si>
    <t>OZ5</t>
  </si>
  <si>
    <t>okno plastové, zasklení trojsklo, rozměr 850x1730mm - podrobný popis viz  výpis oken ozn. OZ5</t>
  </si>
  <si>
    <t>-392787969</t>
  </si>
  <si>
    <t>299</t>
  </si>
  <si>
    <t>OZ6</t>
  </si>
  <si>
    <t>okno plastové, zasklení trojsklo, rozměr 1400x1200mm - podrobný popis viz  výpis oken ozn. OZ6</t>
  </si>
  <si>
    <t>1120596479</t>
  </si>
  <si>
    <t>300</t>
  </si>
  <si>
    <t>OZ8</t>
  </si>
  <si>
    <t>okno plastové, zasklení trojsklo, rozměr 870x1400mm - podrobný popis viz  výpis oken ozn. OZ8</t>
  </si>
  <si>
    <t>479094867</t>
  </si>
  <si>
    <t>301</t>
  </si>
  <si>
    <t>766629.1</t>
  </si>
  <si>
    <t>Okno plastové - příplatek za sítě proti hmyzu</t>
  </si>
  <si>
    <t>-44353966</t>
  </si>
  <si>
    <t>"dle oken"4,116+58,462</t>
  </si>
  <si>
    <t>302</t>
  </si>
  <si>
    <t>766629.2</t>
  </si>
  <si>
    <t>Okno plastové - příplatek za Linhartovu tyč</t>
  </si>
  <si>
    <t>1398982290</t>
  </si>
  <si>
    <t>303</t>
  </si>
  <si>
    <t>76666.D01</t>
  </si>
  <si>
    <t>Montáž a dodávka vchod. stěny s dveřmi, vel. 1600x3040mm vč.doplňků (zárubeň, panik.kování, schránky apod.) - podrobný popis viz Výpis dveří ozn. D01</t>
  </si>
  <si>
    <t>-890684627</t>
  </si>
  <si>
    <t>304</t>
  </si>
  <si>
    <t>76666.D02</t>
  </si>
  <si>
    <t>Montáž a dodávka vchod. dveří s nadsv., vel. 950x2580mm vč.doplňků (zárubeň, panik.kování apod.) - podrobný popis viz Výpis dveří ozn. D02</t>
  </si>
  <si>
    <t>-61922814</t>
  </si>
  <si>
    <t>305</t>
  </si>
  <si>
    <t>76666.D03</t>
  </si>
  <si>
    <t>Montáž a dodávka vchod. dveří, vel. 1050x2050mm vč.doplňků (zárubeň, panik. kování apod.) - podrobný popis viz Výpis dveří ozn. D03</t>
  </si>
  <si>
    <t>-338718751</t>
  </si>
  <si>
    <t>306</t>
  </si>
  <si>
    <t>76666.D04</t>
  </si>
  <si>
    <t>Montáž a dodávka vchod. dveří, vel. 850x2050mm vč.doplňků (zárubeň, kování apod.) - podrobný popis viz Výpis dveří ozn. D04</t>
  </si>
  <si>
    <t>-2109234360</t>
  </si>
  <si>
    <t>307</t>
  </si>
  <si>
    <t>766660001</t>
  </si>
  <si>
    <t>Montáž dveřních křídel otvíravých jednokřídlových š do 0,8 m do ocelové zárubně</t>
  </si>
  <si>
    <t>412827855</t>
  </si>
  <si>
    <t>308</t>
  </si>
  <si>
    <t>D10</t>
  </si>
  <si>
    <t>dveře jednokřídlé, povrch dýha, plné 800x1970 vč.dopňků (kování, zámek apod.) - podrobný popis viz Výpis dveří ozn. D10</t>
  </si>
  <si>
    <t>894838996</t>
  </si>
  <si>
    <t>309</t>
  </si>
  <si>
    <t>D11</t>
  </si>
  <si>
    <t>dveře jednokřídlé, povrch dýha, plné 600x1970 vč.dopňků (kování, zámek apod.) - podrobný popis viz Výpis dveří ozn. D11</t>
  </si>
  <si>
    <t>-2117550269</t>
  </si>
  <si>
    <t>310</t>
  </si>
  <si>
    <t>766660002</t>
  </si>
  <si>
    <t>Montáž dveřních křídel otvíravých jednokřídlových š přes 0,8 m do ocelové zárubně</t>
  </si>
  <si>
    <t>1660238381</t>
  </si>
  <si>
    <t>311</t>
  </si>
  <si>
    <t>D09</t>
  </si>
  <si>
    <t>dveře jednokřídlé, povrch dýha, plné 900x1970 vč.dopňků (kování, zámek apod.) - podrobný popis viz Výpis dveří ozn. D09</t>
  </si>
  <si>
    <t>815838056</t>
  </si>
  <si>
    <t>312</t>
  </si>
  <si>
    <t>766660021</t>
  </si>
  <si>
    <t>Montáž dveřních křídel otvíravých jednokřídlových š do 0,8 m požárních do ocelové zárubně</t>
  </si>
  <si>
    <t>1417237148</t>
  </si>
  <si>
    <t>313</t>
  </si>
  <si>
    <t>D17</t>
  </si>
  <si>
    <t>dveře jednokřídlé protipožární EI 30 DP3 povrch HPL laminát, plné 800x1970 vč.dopňků (kování, zámek apod.) - podrobný popis viz Výpis dveří ozn. D17</t>
  </si>
  <si>
    <t>-1939050456</t>
  </si>
  <si>
    <t>314</t>
  </si>
  <si>
    <t>766660022</t>
  </si>
  <si>
    <t>Montáž dveřních křídel otvíravých jednokřídlových š přes 0,8 m požárních do ocelové zárubně</t>
  </si>
  <si>
    <t>167099044</t>
  </si>
  <si>
    <t>315</t>
  </si>
  <si>
    <t>D05</t>
  </si>
  <si>
    <t>dveře jednokřídlé protipožární EI 30 DP3 povrch laminátový plné 900x1970 vč.dopňků (kování, zámek apod.) - podrobný popis viz Výpis dveří ozn. D05</t>
  </si>
  <si>
    <t>1691531942</t>
  </si>
  <si>
    <t>316</t>
  </si>
  <si>
    <t>D08</t>
  </si>
  <si>
    <t>dveře jednokřídlé protipožární EI 30 DP3-C povrch dýha, plné 900x1970 vč.dopňků (kování, zámek apod.) - podrobný popis viz Výpis dveří ozn. D08</t>
  </si>
  <si>
    <t>1520681860</t>
  </si>
  <si>
    <t>317</t>
  </si>
  <si>
    <t>D12</t>
  </si>
  <si>
    <t>dveře jednokřídlé protipožární EI 30 DP3 povrch HPL laminát, plné 900x1970 vč.dopňků (kování, zámek apod.) - podrobný popis viz Výpis dveří ozn. D12</t>
  </si>
  <si>
    <t>52656325</t>
  </si>
  <si>
    <t>318</t>
  </si>
  <si>
    <t>D13</t>
  </si>
  <si>
    <t>dveře jednokřídlé protipožární EI 30 DP3 povrch dýha, plné 900x1970 vč.dopňků (kování, zámek apod.) - podrobný popis viz Výpis dveří ozn. D13</t>
  </si>
  <si>
    <t>2023640413</t>
  </si>
  <si>
    <t>319</t>
  </si>
  <si>
    <t>766660171</t>
  </si>
  <si>
    <t>Montáž dveřních křídel otvíravých jednokřídlových š do 0,8 m do obložkové zárubně</t>
  </si>
  <si>
    <t>-775027483</t>
  </si>
  <si>
    <t>320</t>
  </si>
  <si>
    <t>D14</t>
  </si>
  <si>
    <t>dveře jednokřídlé, povrch dýha, plné 800x1970 vč.dopňků (kování, zámek apod.) - podrobný popis viz Výpis dveří ozn. D14</t>
  </si>
  <si>
    <t>51179588</t>
  </si>
  <si>
    <t>321</t>
  </si>
  <si>
    <t>D16</t>
  </si>
  <si>
    <t>dveře jednokřídlé, povrch dýha, plné 800x1970 vč.dopňků (kování, zámek apod.) - podrobný popis viz Výpis dveří ozn. D16</t>
  </si>
  <si>
    <t>-1168521218</t>
  </si>
  <si>
    <t>322</t>
  </si>
  <si>
    <t>766660172</t>
  </si>
  <si>
    <t>Montáž dveřních křídel otvíravých jednokřídlových š přes 0,8 m do obložkové zárubně</t>
  </si>
  <si>
    <t>187086277</t>
  </si>
  <si>
    <t>323</t>
  </si>
  <si>
    <t>D06</t>
  </si>
  <si>
    <t>dveře jednokřídlé, povrch dýha, plné 900x1970 vč.dopňků (kování, zámek apod.) - podrobný popis viz Výpis dveří ozn. D06</t>
  </si>
  <si>
    <t>-1221732970</t>
  </si>
  <si>
    <t>324</t>
  </si>
  <si>
    <t>D07</t>
  </si>
  <si>
    <t>dveře jednokřídlé, povrch dýha, plné 900x1970 vč.dopňků (kování, zámek apod.) - podrobný popis viz Výpis dveří ozn. D07</t>
  </si>
  <si>
    <t>-1845797736</t>
  </si>
  <si>
    <t>325</t>
  </si>
  <si>
    <t>766660311</t>
  </si>
  <si>
    <t>Montáž posuvných dveří jednokřídlových průchozí š do 800 mm do pouzdra s jednou kapsou</t>
  </si>
  <si>
    <t>-1448912648</t>
  </si>
  <si>
    <t>326</t>
  </si>
  <si>
    <t>D15</t>
  </si>
  <si>
    <t>dveře jednokřídlé posuvné, povrch dýha, plné 800x1970 vč.dopňků (kování, zámek apod.) - podrobný popis viz Výpis dveří ozn. D15</t>
  </si>
  <si>
    <t>734080182</t>
  </si>
  <si>
    <t>327</t>
  </si>
  <si>
    <t>766660717</t>
  </si>
  <si>
    <t>Montáž dveřních křídel samozavírače</t>
  </si>
  <si>
    <t>-800301185</t>
  </si>
  <si>
    <t>"D01"1</t>
  </si>
  <si>
    <t>"D08"2</t>
  </si>
  <si>
    <t>"D13"2</t>
  </si>
  <si>
    <t>328</t>
  </si>
  <si>
    <t>549172.1</t>
  </si>
  <si>
    <t>samozavírač dveří hydraulický</t>
  </si>
  <si>
    <t>-1542503714</t>
  </si>
  <si>
    <t>329</t>
  </si>
  <si>
    <t>766669.1</t>
  </si>
  <si>
    <t>Příplatek ke dveřím za systém hlavního klíče - celkem</t>
  </si>
  <si>
    <t>soubor</t>
  </si>
  <si>
    <t>1224749098</t>
  </si>
  <si>
    <t>330</t>
  </si>
  <si>
    <t>766671001.1</t>
  </si>
  <si>
    <t>Montáž střešního okna do krytiny ploché 60 x 60 cm</t>
  </si>
  <si>
    <t>518131085</t>
  </si>
  <si>
    <t>331</t>
  </si>
  <si>
    <t>OZ10</t>
  </si>
  <si>
    <t>střešní výlez, izolační dvojsklo,   600x600mm, vč. lemování a doplňků - podrobný popis viz  výpis oken ozn. OZ10</t>
  </si>
  <si>
    <t>-734493663</t>
  </si>
  <si>
    <t>332</t>
  </si>
  <si>
    <t>766671004</t>
  </si>
  <si>
    <t>Montáž střešního okna do krytiny ploché 78 x 118 cm</t>
  </si>
  <si>
    <t>-1645501702</t>
  </si>
  <si>
    <t>333</t>
  </si>
  <si>
    <t>OZ9</t>
  </si>
  <si>
    <t>okno střešní dřevěné kyvné, izolační trojsklo, 780x1180mm, včetně lemování a doplňků-  podrobný popis viz  výpis oken ozn. OZ9</t>
  </si>
  <si>
    <t>1338340413</t>
  </si>
  <si>
    <t>334</t>
  </si>
  <si>
    <t>766674810</t>
  </si>
  <si>
    <t>Demontáž střešního okna hladká krytina do 30°</t>
  </si>
  <si>
    <t>-1422529620</t>
  </si>
  <si>
    <t>335</t>
  </si>
  <si>
    <t>766682111</t>
  </si>
  <si>
    <t>Montáž zárubní obložkových pro dveře jednokřídlové tl stěny do 170 mm</t>
  </si>
  <si>
    <t>-1149211652</t>
  </si>
  <si>
    <t>336</t>
  </si>
  <si>
    <t>611811.1</t>
  </si>
  <si>
    <t>zárubeň jednokřídlá obložková tl stěny 60-150mm rozměru 600-900/1970mm</t>
  </si>
  <si>
    <t>-784489094</t>
  </si>
  <si>
    <t>337</t>
  </si>
  <si>
    <t>611823.1</t>
  </si>
  <si>
    <t>zárubeň jednokřídlá obložková na pouzdro, tl stěny 60-150mm rozměru 600-1100/1970, 2100mm</t>
  </si>
  <si>
    <t>-43721226</t>
  </si>
  <si>
    <t>338</t>
  </si>
  <si>
    <t>7666941.1</t>
  </si>
  <si>
    <t>Montáž parapetních desek dřevěných nebo plastových š přes 30 cm</t>
  </si>
  <si>
    <t>-853720799</t>
  </si>
  <si>
    <t>"1pp"1,4</t>
  </si>
  <si>
    <t>"1np"0,9*8+1,4*3</t>
  </si>
  <si>
    <t>"2np"1,1*6+0,9*3+1,4*3</t>
  </si>
  <si>
    <t>"3np"0,9*9+1,4*3</t>
  </si>
  <si>
    <t>339</t>
  </si>
  <si>
    <t>611444.1</t>
  </si>
  <si>
    <t>parapet plastový vnitřní komůrkový tl 20mm š cca 750mm</t>
  </si>
  <si>
    <t>359167849</t>
  </si>
  <si>
    <t>340</t>
  </si>
  <si>
    <t>611444.2</t>
  </si>
  <si>
    <t>parapet plastový vnitřní komůrkový tl 20mm š cca 650mm</t>
  </si>
  <si>
    <t>-1730856721</t>
  </si>
  <si>
    <t>"1np"0,9*5+1,4*3</t>
  </si>
  <si>
    <t>"2np"1,1*6+1,4*3</t>
  </si>
  <si>
    <t>341</t>
  </si>
  <si>
    <t>611444.3</t>
  </si>
  <si>
    <t>parapet plastový vnitřní komůrkový tl 20mm š cca 500mm</t>
  </si>
  <si>
    <t>-1000351797</t>
  </si>
  <si>
    <t>"1np"0,9*3</t>
  </si>
  <si>
    <t>"2np"0,9*3</t>
  </si>
  <si>
    <t>342</t>
  </si>
  <si>
    <t>766811.1</t>
  </si>
  <si>
    <t>Montáž a dodávka kuchyňské linky (bez spotřebičů) - 1pp m.č.S02</t>
  </si>
  <si>
    <t>-1286701934</t>
  </si>
  <si>
    <t>343</t>
  </si>
  <si>
    <t>766811.2</t>
  </si>
  <si>
    <t>Montáž a dodávka kuchyňské linky (bez spotřebičů) - 1np m.č.104</t>
  </si>
  <si>
    <t>-1675608927</t>
  </si>
  <si>
    <t>344</t>
  </si>
  <si>
    <t>766811.3</t>
  </si>
  <si>
    <t>Montáž a dodávka kuchyňské linky (bez spotřebičů) - 1np m.č.113</t>
  </si>
  <si>
    <t>-762559908</t>
  </si>
  <si>
    <t>345</t>
  </si>
  <si>
    <t>766811.4</t>
  </si>
  <si>
    <t>Montáž a dodávka kuchyňské linky (bez spotřebičů) - 2np m.č.209</t>
  </si>
  <si>
    <t>536750787</t>
  </si>
  <si>
    <t>346</t>
  </si>
  <si>
    <t>766811.5</t>
  </si>
  <si>
    <t>Montáž a dodávka kuchyňské linky (bez spotřebičů) - 3np m.č.309</t>
  </si>
  <si>
    <t>1025172060</t>
  </si>
  <si>
    <t>347</t>
  </si>
  <si>
    <t>766812.1</t>
  </si>
  <si>
    <t>M+D vestavěného spotřebiče  - Koš na tříděný odpad intergovaný do kuchyňské linky</t>
  </si>
  <si>
    <t>1002704287</t>
  </si>
  <si>
    <t>348</t>
  </si>
  <si>
    <t>766812.2</t>
  </si>
  <si>
    <t>M+D vestavěného spotřebiče  - Dřez nerezový s odkapávací plochou</t>
  </si>
  <si>
    <t>-513555144</t>
  </si>
  <si>
    <t>349</t>
  </si>
  <si>
    <t>766812.3</t>
  </si>
  <si>
    <t>M+D vestavěného spotřebiče  - Mikrovlnná trouba vestavěná</t>
  </si>
  <si>
    <t>-1678641108</t>
  </si>
  <si>
    <t>350</t>
  </si>
  <si>
    <t>766812.4</t>
  </si>
  <si>
    <t>M+D vestavěného spotřebiče  - Drtič odpadu ve dřezu</t>
  </si>
  <si>
    <t>-63702559</t>
  </si>
  <si>
    <t>351</t>
  </si>
  <si>
    <t>766812.5</t>
  </si>
  <si>
    <t>M+D vestavěného spotřebiče  - Varná deska elektrická s bezpečnostními prvky, nedotyková</t>
  </si>
  <si>
    <t>1430035230</t>
  </si>
  <si>
    <t>352</t>
  </si>
  <si>
    <t>766812.6</t>
  </si>
  <si>
    <t>M+D vestavěného spotřebiče  - Digestoř vestavná, nerezavějící ocel 60 cm</t>
  </si>
  <si>
    <t>1052170633</t>
  </si>
  <si>
    <t>353</t>
  </si>
  <si>
    <t>766812.7</t>
  </si>
  <si>
    <t>M+D vestavěného spotřebiče  - Trouba, jednoduchý systém, knoflíky</t>
  </si>
  <si>
    <t>-232537697</t>
  </si>
  <si>
    <t>354</t>
  </si>
  <si>
    <t>766812.8</t>
  </si>
  <si>
    <t>M+D vestavěného spotřebiče  - Myčka nádobí</t>
  </si>
  <si>
    <t>656218583</t>
  </si>
  <si>
    <t>355</t>
  </si>
  <si>
    <t>766812840</t>
  </si>
  <si>
    <t>Demontáž kuchyňských linek dřevěných nebo kovových</t>
  </si>
  <si>
    <t>-422117208</t>
  </si>
  <si>
    <t>356</t>
  </si>
  <si>
    <t>998766203</t>
  </si>
  <si>
    <t>Přesun hmot procentní pro kce truhlářské v objektech v přes 12 do 24 m</t>
  </si>
  <si>
    <t>1773269502</t>
  </si>
  <si>
    <t>767</t>
  </si>
  <si>
    <t>Konstrukce zámečnické</t>
  </si>
  <si>
    <t>357</t>
  </si>
  <si>
    <t>76716.Z02</t>
  </si>
  <si>
    <t>Montáž a dodávka schod. ukonč. zábradlí vč. dřev. madla a povrch.úpravy,  dl.1720mm  - popis viz ozn. Z02</t>
  </si>
  <si>
    <t>2050097997</t>
  </si>
  <si>
    <t>358</t>
  </si>
  <si>
    <t>76722.1</t>
  </si>
  <si>
    <t>Oprava stávajícího zábradlí schodišťového včetně povrchové úpravy</t>
  </si>
  <si>
    <t>1212436724</t>
  </si>
  <si>
    <t>2,2+3,5*7+0,45*7</t>
  </si>
  <si>
    <t>359</t>
  </si>
  <si>
    <t>7675901.1</t>
  </si>
  <si>
    <t>Montáž a dodávka zesílení podlahy podkroví - viz statika a skladba pdl7</t>
  </si>
  <si>
    <t>kg</t>
  </si>
  <si>
    <t>-1696319930</t>
  </si>
  <si>
    <t>"dle tabulky statiky D1.2.6 Tvar 3.NP"2818,35</t>
  </si>
  <si>
    <t>360</t>
  </si>
  <si>
    <t>767893114</t>
  </si>
  <si>
    <t>Montáž stříšek nad vstupy kotvených pomocí závěsů obloukových, výplň z umělých hmot š přes 1,50 do 2,00 m</t>
  </si>
  <si>
    <t>1204580468</t>
  </si>
  <si>
    <t>361</t>
  </si>
  <si>
    <t>283X02</t>
  </si>
  <si>
    <t>stříška vchodová oblouková, kotvená pomocí konzol, hliníkový rám, výplň dutinkový polykarbonát 1800x1000mm - ozn. X02</t>
  </si>
  <si>
    <t>1439877903</t>
  </si>
  <si>
    <t>362</t>
  </si>
  <si>
    <t>767X05</t>
  </si>
  <si>
    <t>Montáž a dodávka čistící zóny před vchod do bytu ( hliník. rám a rohož ), vel. 500x1000mm - podrobný popis viz ozn. X05</t>
  </si>
  <si>
    <t>379639321</t>
  </si>
  <si>
    <t>363</t>
  </si>
  <si>
    <t>767X06</t>
  </si>
  <si>
    <t>Montáž a dodávka vlhkosti řízené větrací štěrbiny vč. potrubí a venkovní mřížky - podrobný popis viz ozn. X06</t>
  </si>
  <si>
    <t>-616034674</t>
  </si>
  <si>
    <t>364</t>
  </si>
  <si>
    <t>767Z01</t>
  </si>
  <si>
    <t>Montáž a dodávka čistící zóny u vstupu ( pozink. rošt, spodní box z polymerbetonu), vel. 600x450mm - podrobný popis viz ozn. Z01</t>
  </si>
  <si>
    <t>-1641347347</t>
  </si>
  <si>
    <t>365</t>
  </si>
  <si>
    <t>998767203</t>
  </si>
  <si>
    <t>Přesun hmot procentní pro zámečnické konstrukce v objektech v přes 12 do 24 m</t>
  </si>
  <si>
    <t>-409343103</t>
  </si>
  <si>
    <t>771</t>
  </si>
  <si>
    <t>Podlahy z dlaždic</t>
  </si>
  <si>
    <t>366</t>
  </si>
  <si>
    <t>771121011</t>
  </si>
  <si>
    <t>Nátěr penetrační na podlahu</t>
  </si>
  <si>
    <t>-284437881</t>
  </si>
  <si>
    <t>367</t>
  </si>
  <si>
    <t>771151026</t>
  </si>
  <si>
    <t>Samonivelační stěrka podlah pevnosti 30 MPa tl přes 12 do 15 mm</t>
  </si>
  <si>
    <t>-942369543</t>
  </si>
  <si>
    <t>368</t>
  </si>
  <si>
    <t>771574263</t>
  </si>
  <si>
    <t>Montáž podlah keramických pro mechanické zatížení protiskluzných lepených flexibilním lepidlem přes 9 do 12 ks/m2</t>
  </si>
  <si>
    <t>-2132009723</t>
  </si>
  <si>
    <t>"1pp venkovní podesta?"1,3*1,4</t>
  </si>
  <si>
    <t>369</t>
  </si>
  <si>
    <t>59761409</t>
  </si>
  <si>
    <t>dlažba keramická slinutá protiskluzná do interiéru i exteriéru pro vysoké mechanické namáhání přes 9 do 12ks/m2</t>
  </si>
  <si>
    <t>1154598997</t>
  </si>
  <si>
    <t>1,82</t>
  </si>
  <si>
    <t>1,82*1,1 'Přepočtené koeficientem množství</t>
  </si>
  <si>
    <t>370</t>
  </si>
  <si>
    <t>998771203</t>
  </si>
  <si>
    <t>Přesun hmot procentní pro podlahy z dlaždic v objektech v přes 12 do 24 m</t>
  </si>
  <si>
    <t>39740744</t>
  </si>
  <si>
    <t>775</t>
  </si>
  <si>
    <t>Podlahy skládané</t>
  </si>
  <si>
    <t>371</t>
  </si>
  <si>
    <t>775541811.1</t>
  </si>
  <si>
    <t>Demontáž podlah plovoucích lepených do suti včetně soklíků</t>
  </si>
  <si>
    <t>796689094</t>
  </si>
  <si>
    <t>"1np"6,74+18,32+7,33</t>
  </si>
  <si>
    <t>372</t>
  </si>
  <si>
    <t>998775203</t>
  </si>
  <si>
    <t>Přesun hmot procentní pro podlahy dřevěné v objektech v přes 12 do 24 m</t>
  </si>
  <si>
    <t>217901572</t>
  </si>
  <si>
    <t>776</t>
  </si>
  <si>
    <t>Podlahy povlakové</t>
  </si>
  <si>
    <t>373</t>
  </si>
  <si>
    <t>776141124</t>
  </si>
  <si>
    <t>Vyrovnání podkladu povlakových podlah stěrkou pevnosti 30 MPa tl přes 8 do 10 mm</t>
  </si>
  <si>
    <t>1251891700</t>
  </si>
  <si>
    <t>pdl1*2</t>
  </si>
  <si>
    <t>pdl3*2</t>
  </si>
  <si>
    <t>pdl4+pdl4k+pdl4p</t>
  </si>
  <si>
    <t>pdl6+pdl6k+pdl6p</t>
  </si>
  <si>
    <t>pdl8*2</t>
  </si>
  <si>
    <t>374</t>
  </si>
  <si>
    <t>776201812</t>
  </si>
  <si>
    <t>Demontáž lepených povlakových podlah s podložkou ručně</t>
  </si>
  <si>
    <t>678586704</t>
  </si>
  <si>
    <t>"1np"3,56+7,32+22,67+5,7+15,54+1,66+19,02</t>
  </si>
  <si>
    <t>"2np"5,6+16,09+1,59+19,78+8,96+1,4+13,5+23,91+6,05+7,79+19,76</t>
  </si>
  <si>
    <t>"3np"5,6+16,25+1,59+20,37+8,96+1,4+14,14+25,50+6,05+8,15+21,47</t>
  </si>
  <si>
    <t>375</t>
  </si>
  <si>
    <t>776231111.1</t>
  </si>
  <si>
    <t>Montáž podlahovin z vinylu včetně montáže a dodávky soklíků</t>
  </si>
  <si>
    <t>575629974</t>
  </si>
  <si>
    <t>"1pp"22,04+1,05*0,71+18,5+1,05*0,71+17,96+15,44+12,76+10,26+0,9*0,5*3+1,2*0,67+7,97+7,27+9,19+7,64+11,22+0,77*0,57</t>
  </si>
  <si>
    <t>"skladek"1,35+0,85*0,52</t>
  </si>
  <si>
    <t>"podesta 1pp"3,05*1,57+0,95*0,30</t>
  </si>
  <si>
    <t>"1np pdl4"9,50+31,34+3,74+4,36+1,78+21,02</t>
  </si>
  <si>
    <t>"2np pdl4"13,57+0,97*0,42+35,33+1,0*0,52+3,14</t>
  </si>
  <si>
    <t>"3np pdl6"3,05*1,4+13,57+1,0*0,42+37,69+1,0*0,52+3,14</t>
  </si>
  <si>
    <t>"chodba pdl5"12,89+1,8*0,51</t>
  </si>
  <si>
    <t>"podesty,sch pdl8 1+2np"(3,05*1,57+3,05*2,79)*2</t>
  </si>
  <si>
    <t>"podesty,sch pdl8 3np"3,05*1,57+3,05*(2,79-1,4)</t>
  </si>
  <si>
    <t>376</t>
  </si>
  <si>
    <t>28411151</t>
  </si>
  <si>
    <t>PVC vinyl heterogenní zátěžová tl 2.00mm nášlapná vrstva 0.70mm, hořlavost Bfl-s1, třída zátěže 34/43, útlum 4dB, bodová zátěž  ≤ 0.10mm, protiskluznost R10</t>
  </si>
  <si>
    <t>-945883989</t>
  </si>
  <si>
    <t>"přesný typ podlahové krytiny bude upřesněn investorem"</t>
  </si>
  <si>
    <t>384,949*1,1 'Přepočtené koeficientem množství</t>
  </si>
  <si>
    <t>377</t>
  </si>
  <si>
    <t>776232111</t>
  </si>
  <si>
    <t>Montáž podlahovin z vinylu lepením 2-složkovým lepidlem (do vlhkých prostor)</t>
  </si>
  <si>
    <t>2124325929</t>
  </si>
  <si>
    <t>"1pp"3,38+3,21</t>
  </si>
  <si>
    <t>"2np"4,79+6,76</t>
  </si>
  <si>
    <t>"3np"4,79+7,16</t>
  </si>
  <si>
    <t>378</t>
  </si>
  <si>
    <t>28411143</t>
  </si>
  <si>
    <t>PVC vinyl homogenní protiskluzná se vsypem a výztuž. vrstvou, s nopy tl 2.00mm nášlapná vrstva 2.00mm, hořlavost Bfl-s1, třída zátěže 34/43, útlum 7dB, bodová zátěž  ≤ 0.10mm, protiskluznost R10</t>
  </si>
  <si>
    <t>465663027</t>
  </si>
  <si>
    <t>43,48*1,1 'Přepočtené koeficientem množství</t>
  </si>
  <si>
    <t>379</t>
  </si>
  <si>
    <t>776241111.1</t>
  </si>
  <si>
    <t>Lepení hladkých (bez vzoru) pásů ze sametového vinylu včetně montáže a dodávky soklíků</t>
  </si>
  <si>
    <t>-531571310</t>
  </si>
  <si>
    <t>"1np"12,01+12,01+18,04</t>
  </si>
  <si>
    <t>"2np"23,79+18,19+18,31+18,15</t>
  </si>
  <si>
    <t>"3np"24,10+1,0*0,42+19,32+19,11+19,20</t>
  </si>
  <si>
    <t>380</t>
  </si>
  <si>
    <t>28411080</t>
  </si>
  <si>
    <t>vinyl sametový vyrobený systémem vločkování tl 4,3mm, nylon 6.6, hustota vlákna 70mil/m2, zátěž 33, R10, hořlavost Bfl S1, útlum 20dB</t>
  </si>
  <si>
    <t>1203606708</t>
  </si>
  <si>
    <t>202,65*1,1 'Přepočtené koeficientem množství</t>
  </si>
  <si>
    <t>381</t>
  </si>
  <si>
    <t>776410811</t>
  </si>
  <si>
    <t>Odstranění soklíků a lišt pryžových nebo plastových</t>
  </si>
  <si>
    <t>-1925627455</t>
  </si>
  <si>
    <t>329,38*1,1</t>
  </si>
  <si>
    <t>382</t>
  </si>
  <si>
    <t>998776203</t>
  </si>
  <si>
    <t>Přesun hmot procentní pro podlahy povlakové v objektech v přes 12 do 24 m</t>
  </si>
  <si>
    <t>-1137790026</t>
  </si>
  <si>
    <t>781</t>
  </si>
  <si>
    <t>Dokončovací práce - obklady</t>
  </si>
  <si>
    <t>383</t>
  </si>
  <si>
    <t>781121011</t>
  </si>
  <si>
    <t>Nátěr penetrační na stěnu</t>
  </si>
  <si>
    <t>-51612525</t>
  </si>
  <si>
    <t>384</t>
  </si>
  <si>
    <t>781131112</t>
  </si>
  <si>
    <t>Izolace pod obklad nátěrem nebo stěrkou ve dvou vrstvách</t>
  </si>
  <si>
    <t>480481684</t>
  </si>
  <si>
    <t>"mokré provozy do 1,5m, sprchy 2,0m,  přeběžně cca 75%"obk*0,75</t>
  </si>
  <si>
    <t>385</t>
  </si>
  <si>
    <t>781474120</t>
  </si>
  <si>
    <t>Montáž obkladů vnitřních keramických hladkých přes 85 do 100 ks/m2 lepených flexibilním lepidlem</t>
  </si>
  <si>
    <t>-1163462160</t>
  </si>
  <si>
    <t>"1pp s05"(1,78+1,95)*2*2,28-0,8*1,97</t>
  </si>
  <si>
    <t>"s07"(1,985+1,6)*2*2,28-0,9*1,97</t>
  </si>
  <si>
    <t>"s02"(3,99+1,06)*1,4</t>
  </si>
  <si>
    <t>"1np 104"(3,3+3,0)*1,6</t>
  </si>
  <si>
    <t>"105"(3,92+2,0)*2*2,3-0,9*1,97</t>
  </si>
  <si>
    <t>"112"(2,45+2,59)*2*2,3-0,9*1,97</t>
  </si>
  <si>
    <t>"113"(3,3+1,37)*1,6</t>
  </si>
  <si>
    <t>"2np 204"(2,43+2,1)*2*2,3-0,8*1,97</t>
  </si>
  <si>
    <t>"208"(3,5+2,0)*2*2,3-0,8*1,97</t>
  </si>
  <si>
    <t>"209"(3,05+2,6)*1,6</t>
  </si>
  <si>
    <t>"3np 304"(2,43+2,1)*2*2,3-0,8*1,97</t>
  </si>
  <si>
    <t>"308"(3,73+2,0)*2*2,3-0,8*1,97</t>
  </si>
  <si>
    <t>"309"(3,05+2,6)*1,6</t>
  </si>
  <si>
    <t>386</t>
  </si>
  <si>
    <t>59761627</t>
  </si>
  <si>
    <t>obklad keramický hladký přes 85 do 100ks/m2</t>
  </si>
  <si>
    <t>864184419</t>
  </si>
  <si>
    <t>obk*1,1</t>
  </si>
  <si>
    <t>387</t>
  </si>
  <si>
    <t>781479193X3</t>
  </si>
  <si>
    <t>Montáž obkladů vnitřních stěn z dlaždic keramických - Příplatek k cenám za montáž a dodání všech doplňkových prvků a lišt apod. dle vybraného výrobce a úprav (proniků) v obkladech</t>
  </si>
  <si>
    <t>1971626671</t>
  </si>
  <si>
    <t>388</t>
  </si>
  <si>
    <t>998781203</t>
  </si>
  <si>
    <t>Přesun hmot procentní pro obklady keramické v objektech v přes 12 do 24 m</t>
  </si>
  <si>
    <t>1215825604</t>
  </si>
  <si>
    <t>783</t>
  </si>
  <si>
    <t>Dokončovací práce - nátěry</t>
  </si>
  <si>
    <t>389</t>
  </si>
  <si>
    <t>783214101</t>
  </si>
  <si>
    <t>Základní jednonásobný syntetický nátěr tesařských konstrukcí</t>
  </si>
  <si>
    <t>-8981557</t>
  </si>
  <si>
    <t>390</t>
  </si>
  <si>
    <t>783218111</t>
  </si>
  <si>
    <t>Lazurovací dvojnásobný syntetický nátěr tesařských konstrukcí</t>
  </si>
  <si>
    <t>398940200</t>
  </si>
  <si>
    <t>"pergola pásek 12/12"1,0*8*0,12*4</t>
  </si>
  <si>
    <t>"sloupek 14/14"2,6*4*0,14*4</t>
  </si>
  <si>
    <t>"vaznice 14/16"7,41*2*(0,14+0,16)*2</t>
  </si>
  <si>
    <t>"krokve 10/16"3,6*8*(0,10+0,16)*2</t>
  </si>
  <si>
    <t>"římsy"18,942</t>
  </si>
  <si>
    <t>391</t>
  </si>
  <si>
    <t>78331.1</t>
  </si>
  <si>
    <t xml:space="preserve">Nátěr zámečnických konstrukcí (zárubní) </t>
  </si>
  <si>
    <t>-1659090860</t>
  </si>
  <si>
    <t>(0,8+2,0*2)*0,22*2</t>
  </si>
  <si>
    <t>(0,9+2,0*2)*0,22*13</t>
  </si>
  <si>
    <t>(0,6+2,0*2)*0,22*1</t>
  </si>
  <si>
    <t>784</t>
  </si>
  <si>
    <t>Dokončovací práce - malby a tapety</t>
  </si>
  <si>
    <t>392</t>
  </si>
  <si>
    <t>784181101</t>
  </si>
  <si>
    <t>Základní akrylátová jednonásobná bezbarvá penetrace podkladu v místnostech v do 3,80 m</t>
  </si>
  <si>
    <t>264300426</t>
  </si>
  <si>
    <t>393</t>
  </si>
  <si>
    <t>784211101</t>
  </si>
  <si>
    <t>Dvojnásobné bílé malby ze směsí za mokra výborně oděruvzdorných v místnostech v do 3,80 m</t>
  </si>
  <si>
    <t>497293232</t>
  </si>
  <si>
    <t>"dle omítek a sdk"</t>
  </si>
  <si>
    <t>"stropy"oms1</t>
  </si>
  <si>
    <t>"stěny zdivo s dopočtem ovorů"(oms2+omn+33,32)*1,19</t>
  </si>
  <si>
    <t>"sdk"194,72+53,873*2+52,123</t>
  </si>
  <si>
    <t>786</t>
  </si>
  <si>
    <t>Dokončovací práce - čalounické úpravy</t>
  </si>
  <si>
    <t>394</t>
  </si>
  <si>
    <t>786626121</t>
  </si>
  <si>
    <t>Montáž lamelové žaluzie vnitřní nebo do oken dvojitých</t>
  </si>
  <si>
    <t>-713571566</t>
  </si>
  <si>
    <t>395</t>
  </si>
  <si>
    <t>55346200.1</t>
  </si>
  <si>
    <t>žaluzie horizontální interiérové</t>
  </si>
  <si>
    <t>-142854259</t>
  </si>
  <si>
    <t>396</t>
  </si>
  <si>
    <t>998786203</t>
  </si>
  <si>
    <t>Přesun hmot procentní pro stínění a čalounické úpravy v objektech v přes 12 do 24 m</t>
  </si>
  <si>
    <t>2018917731</t>
  </si>
  <si>
    <t>Práce a dodávky M</t>
  </si>
  <si>
    <t>33-M</t>
  </si>
  <si>
    <t>Montáže dopr.zařízení</t>
  </si>
  <si>
    <t>397</t>
  </si>
  <si>
    <t>33001</t>
  </si>
  <si>
    <t>Montáž a dodávka schodišťové plošiny pro osoby se sníženou pohyblivostí s úpravou u zábradlí - viz TZ - specifikace</t>
  </si>
  <si>
    <t>1822535611</t>
  </si>
  <si>
    <t>01.2 - Zdravotně technické instalace</t>
  </si>
  <si>
    <t>Ing. Jana Křížková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</si>
  <si>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</si>
  <si>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</si>
  <si>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</si>
  <si>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</si>
  <si>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724 - Zdravotechnika - strojní vybavení</t>
  </si>
  <si>
    <t xml:space="preserve">    725 - Zdravotechnika - zařizovací předměty</t>
  </si>
  <si>
    <t xml:space="preserve">    727 - Zdravotechnika - požární ochrana</t>
  </si>
  <si>
    <t xml:space="preserve">    732 - Ústřední vytápění - strojovny</t>
  </si>
  <si>
    <t xml:space="preserve">    734 - Ústřední vytápění - armatury</t>
  </si>
  <si>
    <t>131151201</t>
  </si>
  <si>
    <t>Hloubení zapažených jam a zářezů strojně s urovnáním dna do předepsaného profilu a spádu v hornině třídy těžitelnosti I skupiny 1 a 2 do 20 m3</t>
  </si>
  <si>
    <t>2012145623</t>
  </si>
  <si>
    <t>2*2*3</t>
  </si>
  <si>
    <t>151101102</t>
  </si>
  <si>
    <t>Zřízení pažení a rozepření stěn rýh pro podzemní vedení příložné pro jakoukoliv mezerovitost, hloubky přes 2 do 4 m</t>
  </si>
  <si>
    <t>-1409006388</t>
  </si>
  <si>
    <t>2*3*4</t>
  </si>
  <si>
    <t>151101112</t>
  </si>
  <si>
    <t>Odstranění pažení a rozepření stěn rýh pro podzemní vedení s uložením materiálu na vzdálenost do 3 m od kraje výkopu příložné, hloubky přes 2 do 4 m</t>
  </si>
  <si>
    <t>-243009613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</si>
  <si>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</si>
  <si>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</si>
  <si>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-137740499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</si>
  <si>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</si>
  <si>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1478411912</t>
  </si>
  <si>
    <t>167151101</t>
  </si>
  <si>
    <t>Nakládání, skládání a překládání neulehlého výkopku nebo sypaniny strojně nakládání, množství do 100 m3, z horniny třídy těžitelnosti I, skupiny 1 až 3</t>
  </si>
  <si>
    <t>-1258404252</t>
  </si>
  <si>
    <t>171201231</t>
  </si>
  <si>
    <t>Poplatek za uložení stavebního odpadu na recyklační skládce (skládkovné) zeminy a kamení zatříděného do Katalogu odpadů pod kódem 17 05 04</t>
  </si>
  <si>
    <t>1109959373</t>
  </si>
  <si>
    <t>Uložení sypaniny na skládky nebo meziskládky bez hutnění s upravením uložené sypaniny do předepsaného tvaru</t>
  </si>
  <si>
    <t>1870133048</t>
  </si>
  <si>
    <t>Zásyp sypaninou z jakékoliv horniny ručně s uložením výkopku ve vrstvách se zhutněním jam, šachet, rýh nebo kolem objektů v těchto vykopávkách</t>
  </si>
  <si>
    <t>1700383552</t>
  </si>
  <si>
    <t>12-3-1,24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</si>
  <si>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</si>
  <si>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</si>
  <si>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-1427352077</t>
  </si>
  <si>
    <t>2*1.1*0.46</t>
  </si>
  <si>
    <t>58337310</t>
  </si>
  <si>
    <t>štěrkopísek frakce 0/4</t>
  </si>
  <si>
    <t>-238118924</t>
  </si>
  <si>
    <t>1.012*1.855</t>
  </si>
  <si>
    <t>451572111</t>
  </si>
  <si>
    <t>Lože pod potrubí, stoky a drobné objekty v otevřeném výkopu z kameniva drobného těženého 0 až 4 mm</t>
  </si>
  <si>
    <t>-941759536</t>
  </si>
  <si>
    <t>2*1,1*0.1</t>
  </si>
  <si>
    <t>Trubní vedení</t>
  </si>
  <si>
    <t>894812001</t>
  </si>
  <si>
    <t>Revizní a čistící šachta z polypropylenu PP pro hladké trouby DN 400 šachtové dno (DN šachty / DN trubního vedení) DN 400/150 přímý tok</t>
  </si>
  <si>
    <t>-785567746</t>
  </si>
  <si>
    <t>894812003</t>
  </si>
  <si>
    <t>Revizní a čistící šachta z polypropylenu PP pro hladké trouby DN 400 šachtové dno (DN šachty / DN trubního vedení) DN 400/150 pravý a levý přítok</t>
  </si>
  <si>
    <t>-316524934</t>
  </si>
  <si>
    <t>894812034</t>
  </si>
  <si>
    <t>Revizní a čistící šachta z polypropylenu PP pro hladké trouby DN 400 roura šachtová korugovaná bez hrdla, světlé hloubky 3000 mm</t>
  </si>
  <si>
    <t>195842688</t>
  </si>
  <si>
    <t>894812041</t>
  </si>
  <si>
    <t>Revizní a čistící šachta z polypropylenu PP pro hladké trouby DN 400 roura šachtová korugovaná Příplatek k cenám 2031 - 2035 za uříznutí šachtové roury</t>
  </si>
  <si>
    <t>2100284397</t>
  </si>
  <si>
    <t>894812061</t>
  </si>
  <si>
    <t>Revizní a čistící šachta z polypropylenu PP pro hladké trouby DN 400 poklop litinový (pro třídu zatížení) pochůzí (A15)</t>
  </si>
  <si>
    <t>-1064335067</t>
  </si>
  <si>
    <t>998276101</t>
  </si>
  <si>
    <t>Přesun hmot pro trubní vedení hloubené z trub z plastických hmot nebo sklolaminátových pro vodovody nebo kanalizace v otevřeném výkopu dopravní vzdálenost do 15 m</t>
  </si>
  <si>
    <t>-1007838358</t>
  </si>
  <si>
    <t>713463411</t>
  </si>
  <si>
    <t>Montáž izolace tepelné potrubí a ohybů tvarovkami nebo deskami potrubními pouzdry návlekovými izolačními hadicemi potrubí a ohybů</t>
  </si>
  <si>
    <t>1151856446</t>
  </si>
  <si>
    <t>50+3+135.5+15+51.5+28.5+54.5+6+12</t>
  </si>
  <si>
    <t>72115IZ09d</t>
  </si>
  <si>
    <t>Izolace dešť. potrubí proti rosení a hluku tl. 9mm d 135-Tubolit ARW 125/9</t>
  </si>
  <si>
    <t>-81059391</t>
  </si>
  <si>
    <t>72115IZ09d.2</t>
  </si>
  <si>
    <t>Izolace dešť. potrubí proti rosení a hluku tl. 9mm d110 -Tubolit ARW 100/9</t>
  </si>
  <si>
    <t>-1591626917</t>
  </si>
  <si>
    <t>28377104</t>
  </si>
  <si>
    <t>pouzdro izolační potrubní z pěnového polyetylenu 22/13mm</t>
  </si>
  <si>
    <t>597243246</t>
  </si>
  <si>
    <t>28377112</t>
  </si>
  <si>
    <t>pouzdro izolační potrubní z pěnového polyetylenu 28/13mm</t>
  </si>
  <si>
    <t>-599575711</t>
  </si>
  <si>
    <t>28377046</t>
  </si>
  <si>
    <t>pouzdro izolační potrubní z pěnového polyetylenu 22/25mm</t>
  </si>
  <si>
    <t>120883747</t>
  </si>
  <si>
    <t>10.5+41</t>
  </si>
  <si>
    <t>28377049</t>
  </si>
  <si>
    <t>pouzdro izolační potrubní z pěnového polyetylenu 28/25mm</t>
  </si>
  <si>
    <t>-1136790096</t>
  </si>
  <si>
    <t>24+4.5</t>
  </si>
  <si>
    <t>28377056</t>
  </si>
  <si>
    <t>pouzdro izolační potrubní z pěnového polyetylenu 35/25mm</t>
  </si>
  <si>
    <t>1769515099</t>
  </si>
  <si>
    <t>22+32.5</t>
  </si>
  <si>
    <t>28377063</t>
  </si>
  <si>
    <t>pouzdro izolační potrubní z pěnového polyetylenu 45/25mm</t>
  </si>
  <si>
    <t>-1048599069</t>
  </si>
  <si>
    <t>28377065</t>
  </si>
  <si>
    <t>pouzdro izolační potrubní z pěnového polyetylenu 54/25mm</t>
  </si>
  <si>
    <t>2073844452</t>
  </si>
  <si>
    <t>Přesun hmot pro izolace tepelné stanovený procentní sazbou (%) z ceny vodorovná dopravní vzdálenost do 50 m v objektech výšky přes 12 do 24 m</t>
  </si>
  <si>
    <t>-571121856</t>
  </si>
  <si>
    <t>721</t>
  </si>
  <si>
    <t>Zdravotechnika - vnitřní kanalizace</t>
  </si>
  <si>
    <t>721110963</t>
  </si>
  <si>
    <t>Opravy odpadního potrubí kameninového  propojení dosavadního potrubí DN 150</t>
  </si>
  <si>
    <t>1680983087</t>
  </si>
  <si>
    <t>721110973</t>
  </si>
  <si>
    <t>Opravy odpadního potrubí kameninového  krácení trub DN 150</t>
  </si>
  <si>
    <t>1446909953</t>
  </si>
  <si>
    <t>721140806</t>
  </si>
  <si>
    <t>Demontáž potrubí z litinových trub  odpadních nebo dešťových přes 100 do DN 200</t>
  </si>
  <si>
    <t>-523484767</t>
  </si>
  <si>
    <t>50+120</t>
  </si>
  <si>
    <t>72115622F.1</t>
  </si>
  <si>
    <t>Výkopové práce pro kanalizaci uvnitř objektu-rýha, lože,obsyp,zásyp, zhutnění</t>
  </si>
  <si>
    <t>Vlastní položka</t>
  </si>
  <si>
    <t>2002215503</t>
  </si>
  <si>
    <t>Poznámka k položce:
Ceník 03.2000</t>
  </si>
  <si>
    <t>721171803</t>
  </si>
  <si>
    <t>Demontáž potrubí z novodurových trub  odpadních nebo připojovacích do D 75</t>
  </si>
  <si>
    <t>-145581646</t>
  </si>
  <si>
    <t>721171808</t>
  </si>
  <si>
    <t>Demontáž potrubí z novodurových trub  odpadních nebo připojovacích přes 75 do D 114</t>
  </si>
  <si>
    <t>97527659</t>
  </si>
  <si>
    <t>721173315</t>
  </si>
  <si>
    <t>Potrubí z trub PVC SN4 dešťové DN 110</t>
  </si>
  <si>
    <t>1776398656</t>
  </si>
  <si>
    <t>2+2</t>
  </si>
  <si>
    <t>721173317</t>
  </si>
  <si>
    <t>Potrubí z trub PVC SN4 dešťové DN 160</t>
  </si>
  <si>
    <t>800638403</t>
  </si>
  <si>
    <t>721173401</t>
  </si>
  <si>
    <t>Potrubí z trub PVC SN4 svodné (ležaté) DN 110</t>
  </si>
  <si>
    <t>-1430944698</t>
  </si>
  <si>
    <t>3+1+3.5+1.5+2</t>
  </si>
  <si>
    <t>721173402</t>
  </si>
  <si>
    <t>Potrubí z trub PVC SN4 svodné (ležaté) DN 125</t>
  </si>
  <si>
    <t>-55330674</t>
  </si>
  <si>
    <t>8.5+7.5+8.5+1+6.5</t>
  </si>
  <si>
    <t>721173403</t>
  </si>
  <si>
    <t>Potrubí z trub PVC SN4 svodné (ležaté) DN 160</t>
  </si>
  <si>
    <t>-1102856050</t>
  </si>
  <si>
    <t>721174024</t>
  </si>
  <si>
    <t>Potrubí z trub polypropylenových odpadní (svislé) DN 75</t>
  </si>
  <si>
    <t>-1182844310</t>
  </si>
  <si>
    <t>11+11+5+1.5</t>
  </si>
  <si>
    <t>721174025</t>
  </si>
  <si>
    <t>Potrubí z trub polypropylenových odpadní (svislé) DN 110</t>
  </si>
  <si>
    <t>1318730324</t>
  </si>
  <si>
    <t>17+16+5+1.5+1.5+1.5</t>
  </si>
  <si>
    <t>721174041</t>
  </si>
  <si>
    <t>Potrubí z trub polypropylenových připojovací DN 32</t>
  </si>
  <si>
    <t>-90288949</t>
  </si>
  <si>
    <t>721174042</t>
  </si>
  <si>
    <t>Potrubí z trub polypropylenových připojovací DN 40</t>
  </si>
  <si>
    <t>-1862144363</t>
  </si>
  <si>
    <t>1.5+1</t>
  </si>
  <si>
    <t>721174043</t>
  </si>
  <si>
    <t>Potrubí z trub polypropylenových připojovací DN 50</t>
  </si>
  <si>
    <t>-1683470259</t>
  </si>
  <si>
    <t>2.5+2.5+2.5+3.5+11+4+2+2.5+5+0.5+6.5+1.5+1</t>
  </si>
  <si>
    <t>721174045</t>
  </si>
  <si>
    <t>Potrubí z trub polypropylenových připojovací DN 110</t>
  </si>
  <si>
    <t>-1165499981</t>
  </si>
  <si>
    <t>1+0.5+1.5+0.5+0.5+1.5</t>
  </si>
  <si>
    <t>721174056</t>
  </si>
  <si>
    <t>Potrubí z trub polypropylenových dešťové DN 125</t>
  </si>
  <si>
    <t>200708389</t>
  </si>
  <si>
    <t>28+22</t>
  </si>
  <si>
    <t>721194103</t>
  </si>
  <si>
    <t>Vyměření přípojek na potrubí vyvedení a upevnění odpadních výpustek DN 32</t>
  </si>
  <si>
    <t>-1066919073</t>
  </si>
  <si>
    <t>721194104</t>
  </si>
  <si>
    <t>Vyměření přípojek na potrubí vyvedení a upevnění odpadních výpustek DN 40</t>
  </si>
  <si>
    <t>354366819</t>
  </si>
  <si>
    <t>8+2</t>
  </si>
  <si>
    <t>721194105</t>
  </si>
  <si>
    <t>Vyměření přípojek na potrubí vyvedení a upevnění odpadních výpustek DN 50</t>
  </si>
  <si>
    <t>1603981114</t>
  </si>
  <si>
    <t>721194109</t>
  </si>
  <si>
    <t>Vyměření přípojek na potrubí vyvedení a upevnění odpadních výpustek DN 110</t>
  </si>
  <si>
    <t>-1750022453</t>
  </si>
  <si>
    <t>HLE.HL6602</t>
  </si>
  <si>
    <t>Lapač střešních splavenin DN110/125 s košem pro zachytávání nečistot, se suchou klapkou proti zápachu, čistícím víčkem a těsnícími kroužky d 75-110mm</t>
  </si>
  <si>
    <t>-311584477</t>
  </si>
  <si>
    <t>HLE.HL20.2</t>
  </si>
  <si>
    <t>Vtok 6/4” s fixační objímkou</t>
  </si>
  <si>
    <t>856103360</t>
  </si>
  <si>
    <t>HLE.HL406</t>
  </si>
  <si>
    <t>Zápachová uzávěrka DN40/50 pro pračky v kombinaci s výtokovým ventilem 1/2“, 180x110mm</t>
  </si>
  <si>
    <t>700100149</t>
  </si>
  <si>
    <t>2+2+2</t>
  </si>
  <si>
    <t>HLE.HL510NPR</t>
  </si>
  <si>
    <t>Podlahová vpust DN40/50 s vodorovným odtokem, 123x123mm/115x115mm , zápachový uzávěr "Primus"</t>
  </si>
  <si>
    <t>-917678096</t>
  </si>
  <si>
    <t>HLE.HL310NPR</t>
  </si>
  <si>
    <t>Podlahová vpust DN50/75/110 se svislým odtokem, 123x123mm/115x115mm, sifonová vložka "Primus"</t>
  </si>
  <si>
    <t>1706830181</t>
  </si>
  <si>
    <t>HLE.HL83M</t>
  </si>
  <si>
    <t>Izolační souprava s textílií nakašírovanou fólií.</t>
  </si>
  <si>
    <t>-295045395</t>
  </si>
  <si>
    <t>2+4</t>
  </si>
  <si>
    <t>HLE.HL810</t>
  </si>
  <si>
    <t>Souprava větrací hlavice DN110</t>
  </si>
  <si>
    <t>326874949</t>
  </si>
  <si>
    <t>HLE.HL1363</t>
  </si>
  <si>
    <t>Vodní ZU pro odvod kondenzátu DN32 se svislým napojením zásuvné trubice, s přídavnou mechanickou uzávěrkou, s otáčivým ramenem odtoku</t>
  </si>
  <si>
    <t>-431056163</t>
  </si>
  <si>
    <t>721242804</t>
  </si>
  <si>
    <t>Demontáž lapačů střešních splavenin  DN 125</t>
  </si>
  <si>
    <t>-421994185</t>
  </si>
  <si>
    <t>721290111</t>
  </si>
  <si>
    <t>Zkouška těsnosti kanalizace  v objektech vodou do DN 125</t>
  </si>
  <si>
    <t>2082997513</t>
  </si>
  <si>
    <t>4+11+32</t>
  </si>
  <si>
    <t>721290112</t>
  </si>
  <si>
    <t>Zkouška těsnosti kanalizace  v objektech vodou DN 150 nebo DN 200</t>
  </si>
  <si>
    <t>-365940949</t>
  </si>
  <si>
    <t>3+8.5</t>
  </si>
  <si>
    <t>721290823</t>
  </si>
  <si>
    <t>Vnitrostaveništní přemístění vybouraných (demontovaných) hmot  vnitřní kanalizace vodorovně do 100 m v objektech výšky přes 12 do 24 m</t>
  </si>
  <si>
    <t>1241521556</t>
  </si>
  <si>
    <t>998721203</t>
  </si>
  <si>
    <t>Přesun hmot pro vnitřní kanalizace  stanovený procentní sazbou (%) z ceny vodorovná dopravní vzdálenost do 50 m v objektech výšky přes 12 do 24 m</t>
  </si>
  <si>
    <t>1328968863</t>
  </si>
  <si>
    <t>722</t>
  </si>
  <si>
    <t>Zdravotechnika - vnitřní vodovod</t>
  </si>
  <si>
    <t>722130233</t>
  </si>
  <si>
    <t>Potrubí z ocelových trubek pozinkovaných  závitových svařovaných běžných DN 25</t>
  </si>
  <si>
    <t>1185421018</t>
  </si>
  <si>
    <t>722130234</t>
  </si>
  <si>
    <t>Potrubí z ocelových trubek pozinkovaných  závitových svařovaných běžných DN 32</t>
  </si>
  <si>
    <t>974478789</t>
  </si>
  <si>
    <t>9+9</t>
  </si>
  <si>
    <t>722130236</t>
  </si>
  <si>
    <t>Potrubí z ocelových trubek pozinkovaných  závitových svařovaných běžných DN 50</t>
  </si>
  <si>
    <t>-2042111154</t>
  </si>
  <si>
    <t>722130801</t>
  </si>
  <si>
    <t>Demontáž potrubí z ocelových trubek pozinkovaných  závitových do DN 25</t>
  </si>
  <si>
    <t>1150365400</t>
  </si>
  <si>
    <t>45+75</t>
  </si>
  <si>
    <t>722130802</t>
  </si>
  <si>
    <t>Demontáž potrubí z ocelových trubek pozinkovaných  závitových přes 25 do DN 40</t>
  </si>
  <si>
    <t>870211363</t>
  </si>
  <si>
    <t>722130803</t>
  </si>
  <si>
    <t>Demontáž potrubí z ocelových trubek pozinkovaných  závitových přes 40 do DN 50</t>
  </si>
  <si>
    <t>-1567807861</t>
  </si>
  <si>
    <t>722130831</t>
  </si>
  <si>
    <t>Demontáž potrubí z ocelových trubek pozinkovaných  tvarovek nástěnek</t>
  </si>
  <si>
    <t>842328019</t>
  </si>
  <si>
    <t>722130916</t>
  </si>
  <si>
    <t>Opravy vodovodního potrubí z ocelových trubek pozinkovaných závitových přeřezání ocelové trubky přes 25 do DN 50</t>
  </si>
  <si>
    <t>-1270001182</t>
  </si>
  <si>
    <t>722131936</t>
  </si>
  <si>
    <t>Opravy vodovodního potrubí z ocelových trubek pozinkovaných závitových propojení dosavadního potrubí DN 50</t>
  </si>
  <si>
    <t>-47384745</t>
  </si>
  <si>
    <t>722174022e</t>
  </si>
  <si>
    <t xml:space="preserve"> Potrubí z plastových trubek z polypropylenu typu 4 (PP-RCT) svařovaných polyfuzně PN 22 (SDR 9) D 20 x 2,3</t>
  </si>
  <si>
    <t>-713698052</t>
  </si>
  <si>
    <t>"horizont. rozvod"25+3.5+7+3+2.5</t>
  </si>
  <si>
    <t>"stoupačky"5.5+5</t>
  </si>
  <si>
    <t>"připojovací potrubí"15.5+9+15+17+2+10.5+17+2+10.5+14+23</t>
  </si>
  <si>
    <t>722174023e</t>
  </si>
  <si>
    <t>Potrubí z plastových trubek z polypropylenu typu 4 (PP-RCT) svařovaných polyfuzně PN 22 (SDR 9) D 25 x 2,8</t>
  </si>
  <si>
    <t>-343857746</t>
  </si>
  <si>
    <t>"horizont. rozvod"4,5</t>
  </si>
  <si>
    <t>"stoupačky"12*2</t>
  </si>
  <si>
    <t>"připojovací potrubí"2+2+2+2+2+2+2+1</t>
  </si>
  <si>
    <t>722174024e</t>
  </si>
  <si>
    <t>Potrubí z plastových trubek z polypropylenu typu 4 (PP-RCT) svařovaných polyfuzně PN 22 (SDR 9) D 32 x 3,6</t>
  </si>
  <si>
    <t>517287302</t>
  </si>
  <si>
    <t>"horizontální rozvod"7+18+7.5</t>
  </si>
  <si>
    <t>"stoupačky"11*2</t>
  </si>
  <si>
    <t>722174025e</t>
  </si>
  <si>
    <t>Potrubí z plastových trubek z polypropylenu typu 4 (PP-RCT) svařovaných polyfuzně PN 22 (SDR 9) D 40 x 4,5</t>
  </si>
  <si>
    <t>-1333514338</t>
  </si>
  <si>
    <t>3+3</t>
  </si>
  <si>
    <t>722174026</t>
  </si>
  <si>
    <t>Potrubí z plastových trubek z polypropylenu typu 4 (PP-RCT) svařovaných polyfuzně PN 22 (SDR 9) D 50 x 5,6</t>
  </si>
  <si>
    <t>2002619044</t>
  </si>
  <si>
    <t>722174072</t>
  </si>
  <si>
    <t>Potrubí z plastových trubek z polypropylenu PPR svařovaných polyfúzně kompenzační smyčky na potrubí (PPR) D 20 x 3,4</t>
  </si>
  <si>
    <t>-99244713</t>
  </si>
  <si>
    <t>722174073</t>
  </si>
  <si>
    <t>Potrubí z plastových trubek z polypropylenu PPR svařovaných polyfúzně kompenzační smyčky na potrubí (PPR) D 25 x 4,2</t>
  </si>
  <si>
    <t>351043279</t>
  </si>
  <si>
    <t>722174074</t>
  </si>
  <si>
    <t>Potrubí z plastových trubek z polypropylenu PPR svařovaných polyfúzně kompenzační smyčky na potrubí (PPR) D 32 x 5,4</t>
  </si>
  <si>
    <t>1877325573</t>
  </si>
  <si>
    <t>722181812</t>
  </si>
  <si>
    <t>Demontáž ochrany potrubí plstěných pásů z trub, průměru do 50 mm</t>
  </si>
  <si>
    <t>2047032270</t>
  </si>
  <si>
    <t>722182011</t>
  </si>
  <si>
    <t>Podpůrný žlab pro potrubí průměru D 20</t>
  </si>
  <si>
    <t>-1214734859</t>
  </si>
  <si>
    <t>722182012</t>
  </si>
  <si>
    <t>Podpůrný žlab pro potrubí průměru D 25</t>
  </si>
  <si>
    <t>-977667682</t>
  </si>
  <si>
    <t>722182013</t>
  </si>
  <si>
    <t>Podpůrný žlab pro potrubí průměru D 32</t>
  </si>
  <si>
    <t>-1682562024</t>
  </si>
  <si>
    <t>722182015</t>
  </si>
  <si>
    <t>Podpůrný žlab pro potrubí průměru D 50</t>
  </si>
  <si>
    <t>1691205785</t>
  </si>
  <si>
    <t>722190401</t>
  </si>
  <si>
    <t>Zřízení přípojek na potrubí  vyvedení a upevnění výpustek do DN 25</t>
  </si>
  <si>
    <t>1486664572</t>
  </si>
  <si>
    <t>55+4</t>
  </si>
  <si>
    <t>722220111</t>
  </si>
  <si>
    <t>Armatury s jedním závitem nástěnky pro výtokový ventil G 1/2"</t>
  </si>
  <si>
    <t>1599782229</t>
  </si>
  <si>
    <t>722220121</t>
  </si>
  <si>
    <t>Armatury s jedním závitem nástěnky pro baterii G 1/2"</t>
  </si>
  <si>
    <t>pár</t>
  </si>
  <si>
    <t>-2105205953</t>
  </si>
  <si>
    <t>722220861</t>
  </si>
  <si>
    <t>Demontáž armatur závitových  se dvěma závity do G 3/4</t>
  </si>
  <si>
    <t>888688258</t>
  </si>
  <si>
    <t>722220862</t>
  </si>
  <si>
    <t>Demontáž armatur závitových  se dvěma závity přes 3/4 do G 5/4</t>
  </si>
  <si>
    <t>796905576</t>
  </si>
  <si>
    <t>722220864</t>
  </si>
  <si>
    <t>Demontáž armatur závitových  se dvěma závity G 2</t>
  </si>
  <si>
    <t>-869446102</t>
  </si>
  <si>
    <t>722224115</t>
  </si>
  <si>
    <t>Armatury s jedním závitem kohouty plnicí a vypouštěcí PN 10 G 1/2"</t>
  </si>
  <si>
    <t>2002505430</t>
  </si>
  <si>
    <t>722224116</t>
  </si>
  <si>
    <t>Armatury s jedním závitem kohouty plnicí a vypouštěcí PN 10 G 3/4"</t>
  </si>
  <si>
    <t>622604937</t>
  </si>
  <si>
    <t>722230101</t>
  </si>
  <si>
    <t>Armatury se dvěma závity ventily přímé G 1/2"</t>
  </si>
  <si>
    <t>1884017605</t>
  </si>
  <si>
    <t>4+4</t>
  </si>
  <si>
    <t>722230102</t>
  </si>
  <si>
    <t>Armatury se dvěma závity ventily přímé G 3/4"</t>
  </si>
  <si>
    <t>1052090511</t>
  </si>
  <si>
    <t>2+4+4+4+1+4</t>
  </si>
  <si>
    <t>722230104</t>
  </si>
  <si>
    <t>Armatury se dvěma závity ventily přímé G 5/4"</t>
  </si>
  <si>
    <t>1947988822</t>
  </si>
  <si>
    <t>1+2</t>
  </si>
  <si>
    <t>722230106</t>
  </si>
  <si>
    <t>Armatury se dvěma závity ventily přímé G 2"</t>
  </si>
  <si>
    <t>-1378705423</t>
  </si>
  <si>
    <t>722230113</t>
  </si>
  <si>
    <t>Armatury se dvěma závity ventily přímé s odvodňovacím ventilem G 1"</t>
  </si>
  <si>
    <t>1084432856</t>
  </si>
  <si>
    <t>722230116</t>
  </si>
  <si>
    <t>Armatury se dvěma závity ventily přímé s odvodňovacím ventilem G 2"</t>
  </si>
  <si>
    <t>892775913</t>
  </si>
  <si>
    <t>722231072</t>
  </si>
  <si>
    <t>Armatury se dvěma závity ventily zpětné mosazné PN 10 do 110°C G 1/2"</t>
  </si>
  <si>
    <t>1305024081</t>
  </si>
  <si>
    <t>722231073</t>
  </si>
  <si>
    <t>Armatury se dvěma závity ventily zpětné mosazné PN 10 do 110°C G 3/4"</t>
  </si>
  <si>
    <t>-182818297</t>
  </si>
  <si>
    <t>2+1+4+4+4</t>
  </si>
  <si>
    <t>722231075</t>
  </si>
  <si>
    <t>Armatury se dvěma závity ventily zpětné mosazné PN 10 do 110°C G 5/4"</t>
  </si>
  <si>
    <t>961993361</t>
  </si>
  <si>
    <t>722231077</t>
  </si>
  <si>
    <t>Armatury se dvěma závity ventily zpětné mosazné PN 10 do 110°C G 2"</t>
  </si>
  <si>
    <t>1674840033</t>
  </si>
  <si>
    <t>722231142</t>
  </si>
  <si>
    <t>Armatury se dvěma závity ventily pojistné rohové G 3/4"</t>
  </si>
  <si>
    <t>1366009909</t>
  </si>
  <si>
    <t>722232506ba</t>
  </si>
  <si>
    <t>Potrubní oddělovač konstrukce BA DN32 pro vodu do tř.4</t>
  </si>
  <si>
    <t>1461318986</t>
  </si>
  <si>
    <t>722234263</t>
  </si>
  <si>
    <t>Armatury se dvěma závity filtry mosazný PN 20 do 80 °C G 1/2"</t>
  </si>
  <si>
    <t>-1532656926</t>
  </si>
  <si>
    <t>72223VV73.1</t>
  </si>
  <si>
    <t>Mrazuvzdorný venk.výtokový ventil  DN 15, staveb. délka 500mm s funkcí automatického vypouštění, vč. zavzdušňovace a zpětného ventilu</t>
  </si>
  <si>
    <t>192008178</t>
  </si>
  <si>
    <t>72223VV72</t>
  </si>
  <si>
    <t>Automatický cirkulační regulační ventil DN15 z červeného bronzu s uzavírací funkcí k term. samoregulač.hydraulickému vyvážení potrubních větví, s automat. přednastavením regulačního rozsahu pro termickou dezinfekci 70 C, regulační rozsah 30-50 C,</t>
  </si>
  <si>
    <t>-1727798244</t>
  </si>
  <si>
    <t>72223VV74.1</t>
  </si>
  <si>
    <t>Ruční cirkulační regulační ventil DN20 z červeného bronzu s uzavírací funkcí k termickému samoregulačnímu hydraulickému vyvážení potrubních větví, s ručním přednastavením regulačního rozsahu pro termickou dezinfekci 70 C, regulační rozsah 30-50</t>
  </si>
  <si>
    <t>-1256973429</t>
  </si>
  <si>
    <t>72223VV75</t>
  </si>
  <si>
    <t>THERMOBIMETALOVÝ centrální směšovací ventil 5/4", WTE92 s bezpečnostní pojistkou proti opaření při výpadku studené vody, integrovaná
filtrační sítka,zpětné klapky,přesnost směšování ± 1°C,min.teplotní rozdíl vstupy/výstup 10°C,průtok 5-175l/min</t>
  </si>
  <si>
    <t>-1552423262</t>
  </si>
  <si>
    <t>722250133</t>
  </si>
  <si>
    <t>Požární příslušenství a armatury  hydrantový systém s tvarově stálou hadicí celoplechový D 25 x 30 m</t>
  </si>
  <si>
    <t>-1657758980</t>
  </si>
  <si>
    <t>722260814</t>
  </si>
  <si>
    <t>Demontáž vodoměrů  závitových G 5/4</t>
  </si>
  <si>
    <t>1774190061</t>
  </si>
  <si>
    <t>722260924</t>
  </si>
  <si>
    <t>Oprava vodoměrů  zpětná montáž vodoměrů závitových do potrubí z trubek ocelových G 5/4</t>
  </si>
  <si>
    <t>-1855863919</t>
  </si>
  <si>
    <t>722262211</t>
  </si>
  <si>
    <t>Vodoměry pro vodu do 40°C závitové  jednovtokové suchoběžné G 1/2" x 80 mm Qn 1,5</t>
  </si>
  <si>
    <t>869014593</t>
  </si>
  <si>
    <t>1+1+2+2+2</t>
  </si>
  <si>
    <t>722262302</t>
  </si>
  <si>
    <t>Vodoměry pro vodu do 40°C závitové vícevtokové mokroběžné G 5/4"x 150 mm Qn 6</t>
  </si>
  <si>
    <t>681792974</t>
  </si>
  <si>
    <t>722263205</t>
  </si>
  <si>
    <t>Vodoměry pro vodu do 100°C závitové  jednovtokové suchoběžné G 1/2"x 80 mm Qn 1,5</t>
  </si>
  <si>
    <t>-1729824294</t>
  </si>
  <si>
    <t>1+2+2+2</t>
  </si>
  <si>
    <t>HLE.HL42BMS</t>
  </si>
  <si>
    <t>Ochranná zátka s mosazným závitem R1/2", modrá.</t>
  </si>
  <si>
    <t>1770749312</t>
  </si>
  <si>
    <t>HLE.HL42RMS</t>
  </si>
  <si>
    <t>Ochranná zátka s mosazným závitem R1/2", červená</t>
  </si>
  <si>
    <t>-1659473803</t>
  </si>
  <si>
    <t>7222902</t>
  </si>
  <si>
    <t>Laboratorní rozbor vody - zkrácený rozsah analýzy vody</t>
  </si>
  <si>
    <t>-1555333723</t>
  </si>
  <si>
    <t>722290226</t>
  </si>
  <si>
    <t>Zkoušky, proplach a desinfekce vodovodního potrubí  zkoušky těsnosti vodovodního potrubí závitového do DN 50</t>
  </si>
  <si>
    <t>-1073336954</t>
  </si>
  <si>
    <t>2.5+18+4.5+187+43.5+54.5+6+12.5</t>
  </si>
  <si>
    <t>722290234</t>
  </si>
  <si>
    <t>Zkoušky, proplach a desinfekce vodovodního potrubí  proplach a desinfekce vodovodního potrubí do DN 80</t>
  </si>
  <si>
    <t>-1235964476</t>
  </si>
  <si>
    <t>722290823</t>
  </si>
  <si>
    <t>Vnitrostaveništní přemístění vybouraných (demontovaných) hmot  vnitřní vodovod vodorovně do 100 m v objektech výšky přes 12 do 24 m</t>
  </si>
  <si>
    <t>-1772131959</t>
  </si>
  <si>
    <t>998722203</t>
  </si>
  <si>
    <t>Přesun hmot pro vnitřní vodovod  stanovený procentní sazbou (%) z ceny vodorovná dopravní vzdálenost do 50 m v objektech výšky přes 12 do 24 m</t>
  </si>
  <si>
    <t>1069232508</t>
  </si>
  <si>
    <t>723</t>
  </si>
  <si>
    <t>Zdravotechnika - vnitřní plynovod</t>
  </si>
  <si>
    <t>723111203</t>
  </si>
  <si>
    <t>Potrubí z ocelových trubek závitových černých  spojovaných svařováním, bezešvých běžných DN 20</t>
  </si>
  <si>
    <t>1695993383</t>
  </si>
  <si>
    <t>723111204</t>
  </si>
  <si>
    <t>Potrubí z ocelových trubek závitových černých  spojovaných svařováním, bezešvých běžných DN 25</t>
  </si>
  <si>
    <t>-2107311515</t>
  </si>
  <si>
    <t>723111206</t>
  </si>
  <si>
    <t>Potrubí z ocelových trubek závitových černých  spojovaných svařováním, bezešvých běžných DN 40</t>
  </si>
  <si>
    <t>484375463</t>
  </si>
  <si>
    <t>723120804</t>
  </si>
  <si>
    <t>Demontáž potrubí svařovaného z ocelových trubek závitových  do DN 25</t>
  </si>
  <si>
    <t>-1084883142</t>
  </si>
  <si>
    <t>723120805</t>
  </si>
  <si>
    <t>Demontáž potrubí svařovaného z ocelových trubek závitových  přes 25 do DN 50</t>
  </si>
  <si>
    <t>76395703</t>
  </si>
  <si>
    <t>723120809</t>
  </si>
  <si>
    <t>Demontáž potrubí svařovaného z ocelových trubek závitových  přes 50 do DN 80</t>
  </si>
  <si>
    <t>1141747363</t>
  </si>
  <si>
    <t>723150342</t>
  </si>
  <si>
    <t>Potrubí z ocelových trubek hladkých  černých spojovaných redukce - zhotovení kováním přes 1 DN DN 40/ 25</t>
  </si>
  <si>
    <t>-62239920</t>
  </si>
  <si>
    <t>723150351</t>
  </si>
  <si>
    <t>Potrubí z ocelových trubek hladkých  černých spojovaných redukce - zhotovení kováním přes 2 DN DN 40/20</t>
  </si>
  <si>
    <t>-511799816</t>
  </si>
  <si>
    <t>723150354</t>
  </si>
  <si>
    <t>Potrubí z ocelových trubek hladkých  černých spojovaných redukce - zhotovení kováním přes 2 DN DN 80/40</t>
  </si>
  <si>
    <t>1414251143</t>
  </si>
  <si>
    <t>723150368</t>
  </si>
  <si>
    <t>Potrubí z ocelových trubek hladkých  černých spojovaných chráničky Ø 76/3,2</t>
  </si>
  <si>
    <t>1884286929</t>
  </si>
  <si>
    <t>723160204</t>
  </si>
  <si>
    <t>Přípojky k plynoměrům  spojované na závit bez ochozu G 1"</t>
  </si>
  <si>
    <t>949842591</t>
  </si>
  <si>
    <t>723160334</t>
  </si>
  <si>
    <t>Přípojky k plynoměrům  rozpěrky přípojek G 1"</t>
  </si>
  <si>
    <t>-888387053</t>
  </si>
  <si>
    <t>723160804</t>
  </si>
  <si>
    <t>Demontáž přípojek k plynoměrům  spojovaných na závit bez ochozu G 1</t>
  </si>
  <si>
    <t>-2143380988</t>
  </si>
  <si>
    <t>723160831</t>
  </si>
  <si>
    <t>Demontáž přípojek k plynoměrům  rozpěrek G 1</t>
  </si>
  <si>
    <t>-257292026</t>
  </si>
  <si>
    <t>723190203</t>
  </si>
  <si>
    <t>Přípojky plynovodní ke strojům a zařízením z trubek  ocelových závitových černých spojovaných na závit, bezešvých, běžných DN 20</t>
  </si>
  <si>
    <t>1342003515</t>
  </si>
  <si>
    <t>723231163</t>
  </si>
  <si>
    <t>Armatury se dvěma závity kohouty kulové PN 42 do 185°C plnoprůtokové vnitřní závit těžká řada G 3/4"</t>
  </si>
  <si>
    <t>1844261529</t>
  </si>
  <si>
    <t>723231164</t>
  </si>
  <si>
    <t>Armatury se dvěma závity kohouty kulové PN 42 do 185°C plnoprůtokové vnitřní závit těžká řada G 1"</t>
  </si>
  <si>
    <t>258569666</t>
  </si>
  <si>
    <t>723231166</t>
  </si>
  <si>
    <t>Armatury se dvěma závity kohouty kulové PN 42 do 185°C plnoprůtokové vnitřní závit těžká řada G 1 1/2"</t>
  </si>
  <si>
    <t>1333438843</t>
  </si>
  <si>
    <t>723260801</t>
  </si>
  <si>
    <t>Demontáž plynoměrů  maximální průtok Q (m3/hod) do 16 m3/h</t>
  </si>
  <si>
    <t>217422383</t>
  </si>
  <si>
    <t>723261913</t>
  </si>
  <si>
    <t>Montáž plynoměrů při rekonstrukci plynoinstalací  s odvzdušněním a odzkoušením maximální průtok Q (m3/h) 16 m3/h</t>
  </si>
  <si>
    <t>1338764056</t>
  </si>
  <si>
    <t>GAS.132100JC</t>
  </si>
  <si>
    <t>plynoměr membránový nízkotlaký BK se šroubením G6, PN 0,05MPa, rozteč 250</t>
  </si>
  <si>
    <t>554821173</t>
  </si>
  <si>
    <t>723290823</t>
  </si>
  <si>
    <t>Vnitrostaveništní přemítění vybouraných (demontovaných) hmot  vnitřní plynovod vodorovně do 100 m v objektech výšky přes 12 do 24 m</t>
  </si>
  <si>
    <t>55865277</t>
  </si>
  <si>
    <t>72329R101</t>
  </si>
  <si>
    <t>Odvzdušnění potrubí plynoinstalace - hodina revize</t>
  </si>
  <si>
    <t>1328124303</t>
  </si>
  <si>
    <t>72329R111</t>
  </si>
  <si>
    <t>Tlaková zkouška plynovodu vnitřního - hodina revize</t>
  </si>
  <si>
    <t>1193814514</t>
  </si>
  <si>
    <t>72329R121</t>
  </si>
  <si>
    <t>Revize vnitřního plynovodu  - hodina revize</t>
  </si>
  <si>
    <t>882619584</t>
  </si>
  <si>
    <t>72329R125</t>
  </si>
  <si>
    <t>Revize zařízení plynoinstalace - hodina revize</t>
  </si>
  <si>
    <t>-1469345320</t>
  </si>
  <si>
    <t>72329R131</t>
  </si>
  <si>
    <t>Uvedení plynových zařízení do provozu - hodina revize</t>
  </si>
  <si>
    <t>-556689392</t>
  </si>
  <si>
    <t>72329R201</t>
  </si>
  <si>
    <t>Doplňkové konstrukce-podpěry, konzoly, uchycení</t>
  </si>
  <si>
    <t>1690989638</t>
  </si>
  <si>
    <t>998723201</t>
  </si>
  <si>
    <t>Přesun hmot pro vnitřní plynovod  stanovený procentní sazbou (%) z ceny vodorovná dopravní vzdálenost do 50 m v objektech výšky do 6 m</t>
  </si>
  <si>
    <t>623609902</t>
  </si>
  <si>
    <t>724</t>
  </si>
  <si>
    <t>Zdravotechnika - strojní vybavení</t>
  </si>
  <si>
    <t>724242214.J.1</t>
  </si>
  <si>
    <t>filtr se zpětným manuálním proplachem 2", filtrační kartuše 100 mikronů, max. teplota vody 30 C, vysoký průtok vody 16 m3/hod</t>
  </si>
  <si>
    <t>-31028941</t>
  </si>
  <si>
    <t>998724201</t>
  </si>
  <si>
    <t>Přesun hmot pro strojní vybavení  stanovený procentní sazbou (%) z ceny vodorovná dopravní vzdálenost do 50 m v objektech výšky do 6 m</t>
  </si>
  <si>
    <t>-775651543</t>
  </si>
  <si>
    <t>725</t>
  </si>
  <si>
    <t>Zdravotechnika - zařizovací předměty</t>
  </si>
  <si>
    <t>725110814</t>
  </si>
  <si>
    <t>Demontáž klozetů  kombi</t>
  </si>
  <si>
    <t>-1103089859</t>
  </si>
  <si>
    <t>725112171</t>
  </si>
  <si>
    <t>Zařízení záchodů kombi klozety s hlubokým splachováním odpad vodorovný</t>
  </si>
  <si>
    <t>-2089571632</t>
  </si>
  <si>
    <t>725112173</t>
  </si>
  <si>
    <t>Zařízení záchodů kombi klozety s hlubokým splachováním zvýšený 50 cm s odpadem vodorovným</t>
  </si>
  <si>
    <t>-1327279690</t>
  </si>
  <si>
    <t>725210821</t>
  </si>
  <si>
    <t>Demontáž umyvadel  bez výtokových armatur umyvadel</t>
  </si>
  <si>
    <t>1920597425</t>
  </si>
  <si>
    <t>725211603</t>
  </si>
  <si>
    <t>Umyvadla keramická bílá bez výtokových armatur připevněná na stěnu šrouby bez sloupu nebo krytu na sifon, šířka umyvadla 600 mm</t>
  </si>
  <si>
    <t>417880677</t>
  </si>
  <si>
    <t>725211641Ud</t>
  </si>
  <si>
    <t>Umyvadlo keramické bílé šířky 600 mm do nábytku - Ud</t>
  </si>
  <si>
    <t>1205351788</t>
  </si>
  <si>
    <t>725211681</t>
  </si>
  <si>
    <t>Umyvadla keramická bílá bez výtokových armatur připevněná na stěnu šrouby zdravotní, šířka umyvadla 640 mm</t>
  </si>
  <si>
    <t>-547178351</t>
  </si>
  <si>
    <t>725220841</t>
  </si>
  <si>
    <t>Demontáž van  ocelových rohových</t>
  </si>
  <si>
    <t>-901782456</t>
  </si>
  <si>
    <t>725222169Vr</t>
  </si>
  <si>
    <t>Vany bez výtokových armatur akrylátové se zápachovou uzávěrkou tvarované 1800x800 mm</t>
  </si>
  <si>
    <t>-1739527830</t>
  </si>
  <si>
    <t>725244508</t>
  </si>
  <si>
    <t>Sprchové dveře a zástěny zástěny sprchové rohové čtvercové/obdélníkové rámové se skleněnou výplní tl. 4 a 5 mm dveře posuvné jednodílné, vstup z čela, na vaničku 1200x900 mm</t>
  </si>
  <si>
    <t>1012968665</t>
  </si>
  <si>
    <t>725244522</t>
  </si>
  <si>
    <t>Sprchové dveře a zástěny zástěny sprchové rohové čtvercové/obdélníkové rámové se skleněnou výplní tl. 4 a 5 mm dveře posuvné dvoudílné, vstup z rohu, na vaničku 800x800 mm</t>
  </si>
  <si>
    <t>688059896</t>
  </si>
  <si>
    <t>725310823</t>
  </si>
  <si>
    <t>Demontáž dřezů jednodílných  bez výtokových armatur vestavěných v kuchyňských sestavách</t>
  </si>
  <si>
    <t>-136312422</t>
  </si>
  <si>
    <t>725339111</t>
  </si>
  <si>
    <t>Výlevky montáž výlevky</t>
  </si>
  <si>
    <t>783788810</t>
  </si>
  <si>
    <t>55231313ncl</t>
  </si>
  <si>
    <t>výlevka Multiset plastová bílá s mřížkou, odpad Dn50</t>
  </si>
  <si>
    <t>-1675574530</t>
  </si>
  <si>
    <t>725530823</t>
  </si>
  <si>
    <t>Demontáž elektrických zásobníkových ohřívačů vody  tlakových od 50 do 200 l</t>
  </si>
  <si>
    <t>-1765852932</t>
  </si>
  <si>
    <t>725590813</t>
  </si>
  <si>
    <t>Vnitrostaveništní přemístění vybouraných (demontovaných) hmot  zařizovacích předmětů vodorovně do 100 m v objektech výšky přes 12 do 24 m</t>
  </si>
  <si>
    <t>-857109947</t>
  </si>
  <si>
    <t>725610810</t>
  </si>
  <si>
    <t>Demontáž plynových sporáků  normálních nebo kombinovaných</t>
  </si>
  <si>
    <t>1993799943</t>
  </si>
  <si>
    <t>725650805</t>
  </si>
  <si>
    <t>Demontáž plynových otopných těles  podokenních nebo bezpečnostních pro garáže</t>
  </si>
  <si>
    <t>1753855653</t>
  </si>
  <si>
    <t>725813111</t>
  </si>
  <si>
    <t>Ventily rohové bez připojovací trubičky nebo flexi hadičky G 1/2"</t>
  </si>
  <si>
    <t>301805854</t>
  </si>
  <si>
    <t>4+16+8</t>
  </si>
  <si>
    <t>725813111kom</t>
  </si>
  <si>
    <t>Ventily rohové bez připojovací trubičky nebo flexi hadičky G 1/2", kombinované s pračk. ventilem,</t>
  </si>
  <si>
    <t>406490851</t>
  </si>
  <si>
    <t>725813112</t>
  </si>
  <si>
    <t>Ventily rohové bez připojovací trubičky nebo flexi hadičky pračkové G 3/4"</t>
  </si>
  <si>
    <t>1072393372</t>
  </si>
  <si>
    <t>725820801</t>
  </si>
  <si>
    <t>Demontáž baterií  nástěnných do G 3/4</t>
  </si>
  <si>
    <t>-1895583089</t>
  </si>
  <si>
    <t>725821316</t>
  </si>
  <si>
    <t>Baterie dřezové nástěnné pákové s otáčivým plochým ústím a délkou ramínka 300 mm</t>
  </si>
  <si>
    <t>-1902344578</t>
  </si>
  <si>
    <t>725829131</t>
  </si>
  <si>
    <t>Baterie umyvadlové montáž ostatních typů stojánkových G 1/2"</t>
  </si>
  <si>
    <t>1373659699</t>
  </si>
  <si>
    <t>55145692i</t>
  </si>
  <si>
    <t>Baterie umyvadlová stojánková páková s výpustí, s prodlouženou pákou PUBLIC 120mm, průtok 7 l/min, keram. kartuše s možností omezení teploty,chrom (Ubi)</t>
  </si>
  <si>
    <t>-753779731</t>
  </si>
  <si>
    <t>55145686kl</t>
  </si>
  <si>
    <t>baterie umyvadlová stojánková páková bez výpusti, průtok 7 l/min, keram. kartuše s možností omezení teploty,chrom (Ud, U)</t>
  </si>
  <si>
    <t>-103849291</t>
  </si>
  <si>
    <t>2+3</t>
  </si>
  <si>
    <t>725831315</t>
  </si>
  <si>
    <t>Baterie vanové nástěnné pákové s automatickým přepínačem a sprchou</t>
  </si>
  <si>
    <t>456735031</t>
  </si>
  <si>
    <t>725849411</t>
  </si>
  <si>
    <t>Baterie sprchové montáž nástěnných baterií s nastavitelnou výškou sprchy</t>
  </si>
  <si>
    <t>-1453716018</t>
  </si>
  <si>
    <t>55145403</t>
  </si>
  <si>
    <t>baterie sprchová s ruční sprchou 1/2"x150mm, sprchová souprava</t>
  </si>
  <si>
    <t>1211756642</t>
  </si>
  <si>
    <t>725860811</t>
  </si>
  <si>
    <t>Demontáž zápachových uzávěrek pro zařizovací předměty  jednoduchých</t>
  </si>
  <si>
    <t>1098369165</t>
  </si>
  <si>
    <t>725864311</t>
  </si>
  <si>
    <t>Zápachové uzávěrky zařizovacích předmětů pro koupací vany s kulovým kloubem na odtoku DN 40/50</t>
  </si>
  <si>
    <t>-1431870791</t>
  </si>
  <si>
    <t>725869101</t>
  </si>
  <si>
    <t>Zápachové uzávěrky zařizovacích předmětů montáž zápachových uzávěrek umyvadlových do DN 40</t>
  </si>
  <si>
    <t>-1553771095</t>
  </si>
  <si>
    <t>5+3</t>
  </si>
  <si>
    <t>55162001</t>
  </si>
  <si>
    <t>uzávěrka zápachová umyvadlová s celokovovým kulatým designem DN 32</t>
  </si>
  <si>
    <t>-1855939389</t>
  </si>
  <si>
    <t>55166633</t>
  </si>
  <si>
    <t>sifon umyvadlový prostorově úsporný DN 32</t>
  </si>
  <si>
    <t>1681751736</t>
  </si>
  <si>
    <t>725862113</t>
  </si>
  <si>
    <t>Zápachové uzávěrky zařizovacích předmětů pro dřezy s přípojkou pro pračku nebo myčku DN 40/50</t>
  </si>
  <si>
    <t>1347644061</t>
  </si>
  <si>
    <t>725862103</t>
  </si>
  <si>
    <t>Zápachové uzávěrky zařizovacích předmětů pro dřezy DN 40/50</t>
  </si>
  <si>
    <t>-834182195</t>
  </si>
  <si>
    <t>725980123</t>
  </si>
  <si>
    <t>Dvířka  20/20 plastová s rámečkem</t>
  </si>
  <si>
    <t>2041296425</t>
  </si>
  <si>
    <t>998725203</t>
  </si>
  <si>
    <t>Přesun hmot pro zařizovací předměty  stanovený procentní sazbou (%) z ceny vodorovná dopravní vzdálenost do 50 m v objektech výšky přes 12 do 24 m</t>
  </si>
  <si>
    <t>23001311</t>
  </si>
  <si>
    <t>727</t>
  </si>
  <si>
    <t>Zdravotechnika - požární ochrana</t>
  </si>
  <si>
    <t>72218PO01</t>
  </si>
  <si>
    <t>utěsnění  prostupů požárním tmelem EI 120    - tmel v kartuši (1 kartuše=cca 4 prostupy)</t>
  </si>
  <si>
    <t>ks</t>
  </si>
  <si>
    <t>588237332</t>
  </si>
  <si>
    <t>727111</t>
  </si>
  <si>
    <t>požárně ochranná stěrková hmota pro ošetření prostupů ocelových trubek a plastových potrubí do d50mm, hodnota požární odolnosti až EI 180 min. světle šedá barva, pastózni konzistence, balení á 12 kg.</t>
  </si>
  <si>
    <t>vlastní položka</t>
  </si>
  <si>
    <t>449733956</t>
  </si>
  <si>
    <t>727213227</t>
  </si>
  <si>
    <t>Protipožární trubní ucpávky plastového potrubí prostup stropem tloušťky 150 mm požární odolnost EI 120 D 110</t>
  </si>
  <si>
    <t>1891863109</t>
  </si>
  <si>
    <t>732</t>
  </si>
  <si>
    <t>Ústřední vytápění - strojovny</t>
  </si>
  <si>
    <t>732429215</t>
  </si>
  <si>
    <t>Čerpadla teplovodní montáž čerpadel (do potrubí) ostatních typů mokroběžných závitových DN 15</t>
  </si>
  <si>
    <t>-497304383</t>
  </si>
  <si>
    <t>42611280</t>
  </si>
  <si>
    <t>čerpadlo oběhové teplovodní závitové DN 15 cirkulační pro TUV výtlak 0,9m Qmax 0,35m3/h PN 10 bronzové T 80°C</t>
  </si>
  <si>
    <t>-1516797568</t>
  </si>
  <si>
    <t>42690106</t>
  </si>
  <si>
    <t>nádoba tlaková vertikální s pryžovým vakem 10bar objem 18L</t>
  </si>
  <si>
    <t>242488526</t>
  </si>
  <si>
    <t>998732201</t>
  </si>
  <si>
    <t>Přesun hmot pro strojovny  stanovený procentní sazbou (%) z ceny vodorovná dopravní vzdálenost do 50 m v objektech výšky do 6 m</t>
  </si>
  <si>
    <t>1027283516</t>
  </si>
  <si>
    <t>734</t>
  </si>
  <si>
    <t>Ústřední vytápění - armatury</t>
  </si>
  <si>
    <t>734411103</t>
  </si>
  <si>
    <t>Teploměry technické s pevným stonkem a jímkou zadní připojení (axiální) průměr 63 mm délka stonku 100 mm</t>
  </si>
  <si>
    <t>1112365145</t>
  </si>
  <si>
    <t>734421101</t>
  </si>
  <si>
    <t>Tlakoměry s pevným stonkem a zpětnou klapkou spodní připojení (radiální) tlaku 0–16 bar průměru 50 mm</t>
  </si>
  <si>
    <t>-2035083002</t>
  </si>
  <si>
    <t>998734201</t>
  </si>
  <si>
    <t>Přesun hmot pro armatury  stanovený procentní sazbou (%) z ceny vodorovná dopravní vzdálenost do 50 m v objektech výšky do 6 m</t>
  </si>
  <si>
    <t>-89692432</t>
  </si>
  <si>
    <t>783225400</t>
  </si>
  <si>
    <t>Nátěry syntetické kovových doplňkových konstrukcí barva standardní dvojnásobné a 1x email a tmelení</t>
  </si>
  <si>
    <t>-224631995</t>
  </si>
  <si>
    <t>783614651</t>
  </si>
  <si>
    <t>Základní antikorozní nátěr armatur a kovových potrubí jednonásobný potrubí do DN 50 mm syntetický standardní</t>
  </si>
  <si>
    <t>-675484707</t>
  </si>
  <si>
    <t>19+1+0.5</t>
  </si>
  <si>
    <t>783617603</t>
  </si>
  <si>
    <t>Krycí nátěr (email) armatur a kovových potrubí potrubí do DN 50 mm jednonásobný syntetický samozákladující</t>
  </si>
  <si>
    <t>538842746</t>
  </si>
  <si>
    <t>01.3 - Vytápění</t>
  </si>
  <si>
    <t xml:space="preserve">Poznámka:      Ceny jsou převzaty z ceníků velkoobchodů a dle nabídek dodavatelů.    Ceny jsou platné ke dni zpracování této PD a neobsahují DPH!     Ceny oběhových čerpadel jsou přepočteny z Euro kurzem 25,- Kč/Euro!      Ceny materiálu od různých dodavatelů se mohou lišit!     Výčet skutečně použitého materiálu se může v některých podrobnostech lišit. V případě záměny materiálů nesmí v žádném případě dojít ke zhoršení parametrů skutečně použitého materiálu oproti navrženému.     Konkrétní výrobky budou upřesněny v dalším stupni PD!      </t>
  </si>
  <si>
    <t xml:space="preserve">    731 - Ústřední vytápění - kotelny</t>
  </si>
  <si>
    <t xml:space="preserve">    733 - Ústřední vytápění - rozvodné potrubí</t>
  </si>
  <si>
    <t xml:space="preserve">    735 - Ústřední vytápění - otopná tělesa</t>
  </si>
  <si>
    <t>OST - Ostatní</t>
  </si>
  <si>
    <t>713463121R</t>
  </si>
  <si>
    <t>Montáž izolace</t>
  </si>
  <si>
    <t>-89823725</t>
  </si>
  <si>
    <t>63154006R1</t>
  </si>
  <si>
    <t>- izolace armatur</t>
  </si>
  <si>
    <t>-1497019688</t>
  </si>
  <si>
    <t>63154006R2</t>
  </si>
  <si>
    <t>- izolace patrových rozdělovačů</t>
  </si>
  <si>
    <t>2143362177</t>
  </si>
  <si>
    <t>63154006R3</t>
  </si>
  <si>
    <t>- samolepící parotěsná izolace potrubí přívodu spalovacího vzduchu tl. 20 mm, pr. 125mm</t>
  </si>
  <si>
    <t>828209985</t>
  </si>
  <si>
    <t>28377106R</t>
  </si>
  <si>
    <t>izolace tepelná potrubí z pěnového polyetylenu 18 x 20 mm</t>
  </si>
  <si>
    <t>-1814175405</t>
  </si>
  <si>
    <t>28377045R</t>
  </si>
  <si>
    <t>izolace tepelná potrubí z pěnového polyetylenu 20 x 20 mm</t>
  </si>
  <si>
    <t>1921934635</t>
  </si>
  <si>
    <t>28377048R</t>
  </si>
  <si>
    <t>izolace tepelná potrubí z pěnového polyetylenu 28 x 20 mm</t>
  </si>
  <si>
    <t>828389858</t>
  </si>
  <si>
    <t>63154570R</t>
  </si>
  <si>
    <t>pouzdro izolační potrubní s jednostrannou Al fólií max. 250/100 °C 22/40 mm</t>
  </si>
  <si>
    <t>-965969760</t>
  </si>
  <si>
    <t>63154571R</t>
  </si>
  <si>
    <t>pouzdro izolační potrubní s jednostrannou Al fólií max. 250/100 °C 28/40 mm</t>
  </si>
  <si>
    <t>-1893894975</t>
  </si>
  <si>
    <t>63154602R</t>
  </si>
  <si>
    <t>pouzdro izolační potrubní s jednostrannou Al fólií max. 250/100 °C 35/50 mm</t>
  </si>
  <si>
    <t>619987742</t>
  </si>
  <si>
    <t>63154603R</t>
  </si>
  <si>
    <t>pouzdro izolační potrubní s jednostrannou Al fólií max. 250/100 °C 42/50 mm</t>
  </si>
  <si>
    <t>-2031062903</t>
  </si>
  <si>
    <t>713521111R1</t>
  </si>
  <si>
    <t>Protipožární ucpávka potrubí, viz PBŘ, do DN 50</t>
  </si>
  <si>
    <t>-605821208</t>
  </si>
  <si>
    <t>713521111R2</t>
  </si>
  <si>
    <t>Protipožární ucpávka pro plastové potrubí pro odvod spalin a přívod vzduchu, viz PBŘ</t>
  </si>
  <si>
    <t>-1586675186</t>
  </si>
  <si>
    <t>731</t>
  </si>
  <si>
    <t>Ústřední vytápění - kotelny</t>
  </si>
  <si>
    <t>731244494R</t>
  </si>
  <si>
    <t>Montáž kotle a odkouření</t>
  </si>
  <si>
    <t>905797475</t>
  </si>
  <si>
    <t>48417693R</t>
  </si>
  <si>
    <t>Plynový nástěnný kondenzační kotel, palivo zemní plyn, jm. výkon každého kotle 4,9-33,7 kW při spádu 80/60 °C, sezónní účinnost dle Erp min. 94 %, výměník Al-Si, integrovaný předsměšovací hořák, normovaný emisní faktor dle EN 15502 - NOx 56 mg/kWh</t>
  </si>
  <si>
    <t>-1658926597</t>
  </si>
  <si>
    <t>Poznámka k položce:
"Plynový nástěnný kondenzační kotel, palivo zemní plyn, jm. výkon každého kotle 4,9-33,7 kW při spádu 80/60 °C, sezónní účinnost dle Erp min. 94 %, výměník Al-Si, integrovaný předsměšovací hořák, normovaný emisní faktor dle EN 15502 - NOx 56 mg/kWh, připojovací tlak plynu 15/25 mbar, maximální výstupní teplota až 88 °C, elektrický příkon s oběhovým čerpadlem max. 97 W"</t>
  </si>
  <si>
    <t>732112125R</t>
  </si>
  <si>
    <t>Kombinovaný rozdělovač - sběrač, modul 80 mm, délka 950 mm, 6 hrdel, vč. nátěru, konzol a tepelné izolace (viz výkres kombinovaného R+S, který je přílohou technické zprávy)</t>
  </si>
  <si>
    <t>2128472617</t>
  </si>
  <si>
    <t>732113102R</t>
  </si>
  <si>
    <t>Hydraulický vyrovnávač dynamických tlaků, velikost 80/60 mm, výška 610 mm, max. průtok 2,5 m3, připojovací hrdla 2x DN 25 a 2x DN 32, včetně jímky pro čidlo, vypouštění, závěsné konzoly a tepelné izolace</t>
  </si>
  <si>
    <t>693881121</t>
  </si>
  <si>
    <t>732211116R</t>
  </si>
  <si>
    <t>Zásobníkový smaltovaný ohřívač TeV o objemu 294 litrů s výměníkem o ploše 1,3 m2, jm. výkon ohřevu vody 29,5 kW při teplotě otopné vody 80 °C a teplotě TeV 10/45 °C, průměr 670 mm, výška 1495 mm, včetně tepelné izolace</t>
  </si>
  <si>
    <t>-208117439</t>
  </si>
  <si>
    <t>732219103R</t>
  </si>
  <si>
    <t>Montáž ohřevu TeV</t>
  </si>
  <si>
    <t>-646271761</t>
  </si>
  <si>
    <t>732331614</t>
  </si>
  <si>
    <t>Nádoba tlaková expanzní s membránou závitové připojení PN 0,6 o objemu 25 l</t>
  </si>
  <si>
    <t>216057797</t>
  </si>
  <si>
    <t>732421401R1</t>
  </si>
  <si>
    <t xml:space="preserve">Čerpadlo teplovodní mokroběžné závitové oběhové DN 25 </t>
  </si>
  <si>
    <t>1010256374</t>
  </si>
  <si>
    <t>Teplovodní oběhové čerpadlo s proměnnými otáčkami DN 25, průtok 1414 kg/h, tlak 34,3 kPa (příkon 40 W, 230 V, 50 Hz), minimální dopravní výška 0,5 m</t>
  </si>
  <si>
    <t>732421401R2</t>
  </si>
  <si>
    <t>1493573484</t>
  </si>
  <si>
    <t>Teplovodní oběhové čerpadlo s proměnnými otáčkami DN 25, průtok 1204 kg/h, tlak 27,4 kPa (příkon 40 W, 230 V, 50 Hz), minimální dopravní výška 0,5 m</t>
  </si>
  <si>
    <t>733</t>
  </si>
  <si>
    <t>Ústřední vytápění - rozvodné potrubí</t>
  </si>
  <si>
    <t>733111103R</t>
  </si>
  <si>
    <t>Ocelové trubky závitové bezešvé nízkotlaké ČSN 42 5710, DN 15 (vč. 10% na prořez), altermativně potrubí z uhlíkové oceli spojované lisovacími tvarovkami, vně pozinkované</t>
  </si>
  <si>
    <t>-1833468705</t>
  </si>
  <si>
    <t>733111104R</t>
  </si>
  <si>
    <t>Ocelové trubky závitové bezešvé nízkotlaké ČSN 42 5710, DN 20 (vč. 10% na prořez), altermativně potrubí z uhlíkové oceli spojované lisovacími tvarovkami, vně pozinkované</t>
  </si>
  <si>
    <t>-512199888</t>
  </si>
  <si>
    <t>733111105R</t>
  </si>
  <si>
    <t>Ocelové trubky závitové bezešvé nízkotlaké ČSN 42 5710, DN 25 (vč. 10% na prořez), altermativně potrubí z uhlíkové oceli spojované lisovacími tvarovkami, vně pozinkované</t>
  </si>
  <si>
    <t>2109119481</t>
  </si>
  <si>
    <t>733111106R</t>
  </si>
  <si>
    <t>Ocelové trubky závitové bezešvé nízkotlaké ČSN 42 5710, DN 32 (vč. 10% na prořez), altermativně potrubí z uhlíkové oceli spojované lisovacími tvarovkami, vně pozinkované</t>
  </si>
  <si>
    <t>363857531</t>
  </si>
  <si>
    <t>733322211R</t>
  </si>
  <si>
    <t>Potrubí vícevrstvé plastohliníkové (včetně 10% na prořez) - průměr 16x2</t>
  </si>
  <si>
    <t>-719276314</t>
  </si>
  <si>
    <t>733322212R</t>
  </si>
  <si>
    <t>Potrubí vícevrstvé plastohliníkové (včetně 10% na prořez) - průměr 20x2</t>
  </si>
  <si>
    <t>-1630556784</t>
  </si>
  <si>
    <t>733322213R</t>
  </si>
  <si>
    <t>Potrubí vícevrstvé plastohliníkové (včetně 10% na prořez) - průměr 26x3</t>
  </si>
  <si>
    <t>1739020425</t>
  </si>
  <si>
    <t>733322214R</t>
  </si>
  <si>
    <t>- fitinky dle specifikace dodavatele</t>
  </si>
  <si>
    <t>1230232833</t>
  </si>
  <si>
    <t>734211120</t>
  </si>
  <si>
    <t>Ventil závitový odvzdušňovací G 1/2 PN 14 do 120°C automatický</t>
  </si>
  <si>
    <t>-256209565</t>
  </si>
  <si>
    <t>734221682R1</t>
  </si>
  <si>
    <t>Termostatická hlavice s vestavěným čidlem, protimrazovou ochranou a s převlečnou maticí pro otopná tělesa s integrovaným ventilem</t>
  </si>
  <si>
    <t>305007267</t>
  </si>
  <si>
    <t>734221682R2</t>
  </si>
  <si>
    <t>Termostatická hlavice s vestavěným čidlem a paroplynovou náplní čidla, protimrazovou ochranou a s převlečnou maticí pro radiátorový ventil</t>
  </si>
  <si>
    <t>991879983</t>
  </si>
  <si>
    <t>734242415R</t>
  </si>
  <si>
    <t>Ventil závitový zpětný přímý G 5/4 PN 16 do 110°C</t>
  </si>
  <si>
    <t>-1792979774</t>
  </si>
  <si>
    <t>Zpětný ventil mosazný s uzavírací clonou a pružinou, DN 32, do 90 °C, PN 15, Kvs 7,50 m3/h</t>
  </si>
  <si>
    <t>734261232R</t>
  </si>
  <si>
    <t>Přechodové svěrné šroubení pro připojení otopných těles pr. 16x2- G 1/2"</t>
  </si>
  <si>
    <t>2108139271</t>
  </si>
  <si>
    <t>734261332R</t>
  </si>
  <si>
    <t>Připojovací armatura s integrovaným přednastavitelným ventilem, rohová,  Kvs=0,57 m3/h, DN 15</t>
  </si>
  <si>
    <t>1464031072</t>
  </si>
  <si>
    <t>734261333R</t>
  </si>
  <si>
    <t>Tlakově nezávislá připojovací armatura s integrovaným přednastavitelným ventilem, rohová,  Kvs=0,57 m3/h, DN 15</t>
  </si>
  <si>
    <t>-32157609</t>
  </si>
  <si>
    <t>734261402R</t>
  </si>
  <si>
    <t>Armatura připojovací rohová G 1/2x18 PN 10 do 110°C radiátorů typu VK</t>
  </si>
  <si>
    <t>1922759095</t>
  </si>
  <si>
    <t>Dvojité radiátorové šroubení s možností uzavření, rohové, DN 15, Kvs= 1,4 m3/h</t>
  </si>
  <si>
    <t>734291123</t>
  </si>
  <si>
    <t>Kohout plnící a vypouštěcí G 1/2 PN 10 do 90°C závitový</t>
  </si>
  <si>
    <t>1298802819</t>
  </si>
  <si>
    <t>734292716</t>
  </si>
  <si>
    <t>Kohout kulový přímý G 1 1/4 PN 42 do 185°C vnitřní závit</t>
  </si>
  <si>
    <t>-1740097432</t>
  </si>
  <si>
    <t>734295021R</t>
  </si>
  <si>
    <t>Směšovací armatura závitová trojcestná DN 20 se servomotorem</t>
  </si>
  <si>
    <t>-1167109719</t>
  </si>
  <si>
    <t>Trojcestný směšovací ventil, DN 20, kvs = 6,3 m3/h</t>
  </si>
  <si>
    <t>Pohon k trojcestnému směšovacímu ventilu (specifikace pohonu dle požadavku regulačního systému)</t>
  </si>
  <si>
    <t>734411101R</t>
  </si>
  <si>
    <t>Teploměr bimetalový do jímky, 0 až 120 °C</t>
  </si>
  <si>
    <t>-1757028459</t>
  </si>
  <si>
    <t>734421111R</t>
  </si>
  <si>
    <t>Manometr deformační včetně manometrického kohoutu a smyčky, 0 až 400 kPa</t>
  </si>
  <si>
    <t>-397146189</t>
  </si>
  <si>
    <t>734494213R</t>
  </si>
  <si>
    <t>Návarky na čidla regulace, specifikace dle požadavků dodané regulace</t>
  </si>
  <si>
    <t>451013422</t>
  </si>
  <si>
    <t>735</t>
  </si>
  <si>
    <t>Ústřední vytápění - otopná tělesa</t>
  </si>
  <si>
    <t>735152272R</t>
  </si>
  <si>
    <t>Ocelová desková tělesa se spodním středovým připojením a s integrovaným ventilem (Kvs= 1,43 m3/h), včetně upevňovacích prvků, výšky 600mm: 11 -600x500, výkon 490 W při 75/65/20 °C</t>
  </si>
  <si>
    <t>990419765</t>
  </si>
  <si>
    <t>735152274R</t>
  </si>
  <si>
    <t>Ocelová desková tělesa se spodním středovým připojením a s integrovaným ventilem (Kvs= 1,43 m3/h), včetně upevňovacích prvků, výšky 600mm: 11 -600x700, výkon 685 W při 75/65/20 °C</t>
  </si>
  <si>
    <t>-1582757715</t>
  </si>
  <si>
    <t>735152277R</t>
  </si>
  <si>
    <t>Ocelová desková tělesa se spodním středovým připojením a s integrovaným ventilem (Kvs= 1,43 m3/h), včetně upevňovacích prvků, výšky 600mm:  11 -600x1000, výkon 797 W při 75/65/20 °C</t>
  </si>
  <si>
    <t>1839371980</t>
  </si>
  <si>
    <t>735152278R</t>
  </si>
  <si>
    <t>Ocelová desková tělesa se spodním středovým připojením a s integrovaným ventilem (Kvs= 1,43 m3/h), včetně upevňovacích prvků, výšky 600mm: 11 -600x1100, výkon 1077 W při 75/65/20 °C</t>
  </si>
  <si>
    <t>-693587953</t>
  </si>
  <si>
    <t>735152293R</t>
  </si>
  <si>
    <t>Ocelová desková tělesa se spodním středovým připojením a s integrovaným ventilem (Kvs= 1,43 m3/h), včetně upevňovacích prvků, výšky 900mm: 11 -900x600, výkon 859 W při 75/65/20 °C</t>
  </si>
  <si>
    <t>2137622203</t>
  </si>
  <si>
    <t>735152294R</t>
  </si>
  <si>
    <t>Ocelová desková tělesa se spodním středovým připojením a s integrovaným ventilem (Kvs= 1,43 m3/h), včetně upevňovacích prvků, výšky 900mm: 11 -900x700, výkon 1002 W při 75/65/20 °C</t>
  </si>
  <si>
    <t>-1145836168</t>
  </si>
  <si>
    <t>735152475R</t>
  </si>
  <si>
    <t>Ocelová desková tělesa se spodním středovým připojením a s integrovaným ventilem (Kvs= 1,43 m3/h), včetně upevňovacích prvků, výšky 600mm:  21 -600x800, výkon 1035 W při 75/65/20 °C</t>
  </si>
  <si>
    <t>-202209120</t>
  </si>
  <si>
    <t>735152477R</t>
  </si>
  <si>
    <t>Ocelová desková tělesa se spodním středovým připojením a s integrovaným ventilem (Kvs= 1,43 m3/h), včetně upevňovacích prvků, výšky 600mm:  21 -600x1000, výkon 1294 W při 75/65/20 °C</t>
  </si>
  <si>
    <t>-514507226</t>
  </si>
  <si>
    <t>735152478R</t>
  </si>
  <si>
    <t>Ocelová desková tělesa se spodním středovým připojením a s integrovaným ventilem (Kvs= 1,43 m3/h), včetně upevňovacích prvků, výšky 600mm:  21 -600x1100, výkon 1423 W při 75/65/20 °C</t>
  </si>
  <si>
    <t>-892077477</t>
  </si>
  <si>
    <t>735164231R</t>
  </si>
  <si>
    <t>Trubkové otopné těleso zaoblené se spodním středovým připojením (včetně upevňovacích prvků): výška 900 mm, šířka 600 mm, výkon 574 W při 75/65/20 °C</t>
  </si>
  <si>
    <t>129049683</t>
  </si>
  <si>
    <t>735164232R</t>
  </si>
  <si>
    <t>Trubkové otopné těleso zaoblené se spodním středovým připojením (včetně upevňovacích prvků): výška 900 mm, šířka 750 mm, výkon 714 W při 75/65/20 °C</t>
  </si>
  <si>
    <t>335170765</t>
  </si>
  <si>
    <t>735164252R</t>
  </si>
  <si>
    <t>Trubkové otopné těleso zaoblené se spodním středovým připojením (včetně upevňovacích prvků): výška 1220 mm, šířka 600 mm, výkon 781 W při 75/65/20 °C</t>
  </si>
  <si>
    <t>1834191191</t>
  </si>
  <si>
    <t>783317101R</t>
  </si>
  <si>
    <t>Nátěry uložení potrubí</t>
  </si>
  <si>
    <t>1868342863</t>
  </si>
  <si>
    <t>783614551R</t>
  </si>
  <si>
    <t>Nátěry potrubí ocelového potrubí pod izolaci DN 15 až DN 50</t>
  </si>
  <si>
    <t>1861024472</t>
  </si>
  <si>
    <t>OST</t>
  </si>
  <si>
    <t>Ostatní</t>
  </si>
  <si>
    <t>OST1</t>
  </si>
  <si>
    <t>Regulace - regulace kotle včetně čidla do HVDT, ekvitermní regulátor s venkovním čidlem, regulátor směšovaného okruhu a řízení ohřevu TeV</t>
  </si>
  <si>
    <t>-1149800246</t>
  </si>
  <si>
    <t>OST10</t>
  </si>
  <si>
    <t>Elektrické topné těleso s integrovaným regulátorem teploty 400 W</t>
  </si>
  <si>
    <t>-1679240618</t>
  </si>
  <si>
    <t>OST11</t>
  </si>
  <si>
    <t>Elektrické topné těleso s integrovaným regulátorem teploty 600 W</t>
  </si>
  <si>
    <t>-1557677515</t>
  </si>
  <si>
    <t>OST12</t>
  </si>
  <si>
    <t>Deskové otopné těleso ze svislých ocelových profilů se spodním středovým připojením- výška 1800mm  K11VM-1800x366, výkon 903 W při 75/65/20 °C</t>
  </si>
  <si>
    <t>354257898</t>
  </si>
  <si>
    <t>OST14</t>
  </si>
  <si>
    <t>Konzola pro instalaci na otopného tělesa ze svislých profilů na stěnu</t>
  </si>
  <si>
    <t>sada</t>
  </si>
  <si>
    <t>374871043</t>
  </si>
  <si>
    <t>OST15</t>
  </si>
  <si>
    <t>Voda pro naplnění otopné soustavy, složení bude odpovídat požadavkům výrobců zařízení, které přijde do styku s otopnou vodou, případně ČSN 07 7401</t>
  </si>
  <si>
    <t>-728284849</t>
  </si>
  <si>
    <t>OST16</t>
  </si>
  <si>
    <t>Napuštění otopné soustavy</t>
  </si>
  <si>
    <t>1866945828</t>
  </si>
  <si>
    <t>OST17</t>
  </si>
  <si>
    <t>Propláchnutí otopné soustavy</t>
  </si>
  <si>
    <t>-1167179614</t>
  </si>
  <si>
    <t>OST18</t>
  </si>
  <si>
    <t>Uvedení technologií do provozu</t>
  </si>
  <si>
    <t>1487291725</t>
  </si>
  <si>
    <t>OST19</t>
  </si>
  <si>
    <t>Montáž+režie ÚT</t>
  </si>
  <si>
    <t>175158444</t>
  </si>
  <si>
    <t>OST2</t>
  </si>
  <si>
    <t>Koaxiální potrubí pro odvod spalin nad střechu DN 125/80 vedené instalační šachtou (prostup střechou koordinovat se stavbou) a potrubí pro přívod vzduchu pro spalování DN 80 vedené na fasádu - jednotlivé prvky budou specifikovány dle možného vedení na sta</t>
  </si>
  <si>
    <t>-948073168</t>
  </si>
  <si>
    <t>Poznámka k položce:
"Koaxiální potrubí pro odvod spalin nad střechu DN 125/80 vedené instalační šachtou (prostup střechou koordinovat se stavbou) a potrubí pro přívod vzduchu pro spalování DN 80 vedené na fasádu - jednotlivé prvky budou specifikovány dle možného vedení na stavbě!"</t>
  </si>
  <si>
    <t>OST20</t>
  </si>
  <si>
    <t>Zkouška těsnosti dle ČSN 060310</t>
  </si>
  <si>
    <t>-550698290</t>
  </si>
  <si>
    <t>OST21</t>
  </si>
  <si>
    <t>Provozní zkouška (zahrnuje zkoušku dilatační i zkoušku funkční) dle ČSN 06 0310</t>
  </si>
  <si>
    <t>-1643108758</t>
  </si>
  <si>
    <t>OST22</t>
  </si>
  <si>
    <t>Drobný elektroinstalační materiál pro dopojení prvků MaR (el. kabely a potřebné příslušenství)</t>
  </si>
  <si>
    <t>1774544883</t>
  </si>
  <si>
    <t>OST23</t>
  </si>
  <si>
    <t>Stavební přípomoce</t>
  </si>
  <si>
    <t>811211564</t>
  </si>
  <si>
    <t>OST25</t>
  </si>
  <si>
    <t>Dopracování dokumentace pro provedení stavby</t>
  </si>
  <si>
    <t>1980261585</t>
  </si>
  <si>
    <t>OST26</t>
  </si>
  <si>
    <t>Vypracování dokumentace skutečného provedení stavby</t>
  </si>
  <si>
    <t>-228928182</t>
  </si>
  <si>
    <t>OST3</t>
  </si>
  <si>
    <t>Patrový rozdělovač - sběrač, DN 25, 2 okruhy, vč. nátěru a konzol (uzávěry na otopných okruzích na přívodu, mezikusy pro měřiče tepla, uzávěry s jímkou pro čidlo u sběrače, na přívodu do rozdělovače uzávěr a filtr, na vratném potrubí ze sběrače kulový koh</t>
  </si>
  <si>
    <t>-260561050</t>
  </si>
  <si>
    <t>Poznámka k položce:
"Patrový rozdělovač - sběrač, DN 25, 2 okruhy, vč. nátěru a konzol (uzávěry na otopných okruzích na přívodu, mezikusy pro měřiče tepla, uzávěry s jímkou pro čidlo u sběrače, na přívodu do rozdělovače uzávěr a filtr, na vratném potrubí ze sběrače kulový kohout)"</t>
  </si>
  <si>
    <t>OST4</t>
  </si>
  <si>
    <t>Uzavírací armatura se zajištěním pro tlakovou nádobu DN 25</t>
  </si>
  <si>
    <t>-474174914</t>
  </si>
  <si>
    <t>OST5</t>
  </si>
  <si>
    <t>Ultrazvukový měřič tepla, jm. průtok 0,6 m3/h, Kvs 1,6 m3/h, DN 20 (včetně šroubení a kulového kohoutu DN 20 s jímkou pro čidlo)</t>
  </si>
  <si>
    <t>-1873396857</t>
  </si>
  <si>
    <t>OST6</t>
  </si>
  <si>
    <t>Ultrazvukový měřič tepla, jm. průtok 1,5 m3/h, Kvs 4,2 m3/h, DN 20 (včetně šroubení a jímky pro čidlo)</t>
  </si>
  <si>
    <t>-1859236054</t>
  </si>
  <si>
    <t>OST7</t>
  </si>
  <si>
    <t>Kulový kohout s vyměnitelným válcovým filtrem (porozita nerez. sítka ø 700 µm), DN 32, do 100 °C, PN 16, Kvs 20 m3/h</t>
  </si>
  <si>
    <t>-2110418298</t>
  </si>
  <si>
    <t>OST8</t>
  </si>
  <si>
    <t>Kryt ventilu připojovaí armatury s integrovaným ventilem</t>
  </si>
  <si>
    <t>-357474969</t>
  </si>
  <si>
    <t>OST9</t>
  </si>
  <si>
    <t>Upevnění potrubí, dle specifikace dodavatele (typový upevňovací materiál)</t>
  </si>
  <si>
    <t>272769249</t>
  </si>
  <si>
    <t>OT13</t>
  </si>
  <si>
    <t>Deskové otopné těleso ze svislých ocelových profilů se spodním středovým připojením- výška 1800mm  K20VM-1800x514, výkon 1552 W při 75/65/20 °C</t>
  </si>
  <si>
    <t>1791887734</t>
  </si>
  <si>
    <t>01.4 - Elektroinstalace</t>
  </si>
  <si>
    <t>Veškeré položky zahrnují dodávku materiálu a montáž.  Rozpočet nezahrnuje dodávku, montáž a zprovoznení aktivních prvků struk. kabeláže.</t>
  </si>
  <si>
    <t>M21 - Elektromontáže</t>
  </si>
  <si>
    <t>M22 - Montáž sdělovací a zabezp.tech</t>
  </si>
  <si>
    <t>M46 - Zemní práce při montážích</t>
  </si>
  <si>
    <t>M21</t>
  </si>
  <si>
    <t>Elektromontáže</t>
  </si>
  <si>
    <t>Výchozí revize NN vč. 6x revizní zprávy</t>
  </si>
  <si>
    <t>vlastní</t>
  </si>
  <si>
    <t>Poznámka k položce:
1,00</t>
  </si>
  <si>
    <t>Výchozí revize bleskosvodu vč. 6x rev. zprávy</t>
  </si>
  <si>
    <t>Dokumentaci skutečných stavů 6x paré, 1x CD</t>
  </si>
  <si>
    <t>Měření datové sítě 1x kompletní protokoly všech dat. míst</t>
  </si>
  <si>
    <t>Měření intenzity umělého osvětlení vč. 6x protokol</t>
  </si>
  <si>
    <t>Mimostaveništní doprava - přesun hmot</t>
  </si>
  <si>
    <t>Plošiny, lešení</t>
  </si>
  <si>
    <t>Zařízení staveniště</t>
  </si>
  <si>
    <t>Elektroměrový rozváděč RE</t>
  </si>
  <si>
    <t>Rozváděč RSP1</t>
  </si>
  <si>
    <t>Rozváděč RSP01</t>
  </si>
  <si>
    <t>Rozváděč RB1,RB2</t>
  </si>
  <si>
    <t>Poznámka k položce:
2,00</t>
  </si>
  <si>
    <t>Rozváděč RB3,RB4</t>
  </si>
  <si>
    <t>210 19-0001.R00</t>
  </si>
  <si>
    <t>Montáž celoplechových rozvodnic do váhy 20 kg</t>
  </si>
  <si>
    <t>RTS2021</t>
  </si>
  <si>
    <t>Poznámka k položce:
4,00</t>
  </si>
  <si>
    <t>210 19-0002.R00</t>
  </si>
  <si>
    <t>Montáž celoplechových rozvodnic do váhy 50 kg</t>
  </si>
  <si>
    <t>210 19-0003.R00</t>
  </si>
  <si>
    <t>Montáž celoplechových rozvodnic do váhy 100 kg</t>
  </si>
  <si>
    <t>LED přisazené sv. 36W 4000K IP20 vč. montáže</t>
  </si>
  <si>
    <t>Poznámka k položce:
6+4+6</t>
  </si>
  <si>
    <t>6+4+6</t>
  </si>
  <si>
    <t>LED přisazené sv. 36W 4000K IP54 vč. montáže</t>
  </si>
  <si>
    <t>Poznámka k položce:
8+5</t>
  </si>
  <si>
    <t>8+5</t>
  </si>
  <si>
    <t>LED downlight 10W IP44 vč. montáže</t>
  </si>
  <si>
    <t>Poznámka k položce:
10+12</t>
  </si>
  <si>
    <t>10+12</t>
  </si>
  <si>
    <t>Stropní LED svítidlo 15W IP44 vč. montáže</t>
  </si>
  <si>
    <t>Poznámka k položce:
5+4+6+5</t>
  </si>
  <si>
    <t>5+4+6+5</t>
  </si>
  <si>
    <t>LED svítidlo nástěnné 10W IP44 vč. montáže</t>
  </si>
  <si>
    <t>Poznámka k položce:
3+2</t>
  </si>
  <si>
    <t>3+2</t>
  </si>
  <si>
    <t>LED svítidlo nástěnné 10W IP44 + PIR vč. montáže</t>
  </si>
  <si>
    <t>LED svítidlo nad umývadlo tř.II</t>
  </si>
  <si>
    <t>LED pásek délky 60cm do kuch. linky vč. zdroje a montáže</t>
  </si>
  <si>
    <t>Poznámka k položce:
6+6+3</t>
  </si>
  <si>
    <t>6+6+3</t>
  </si>
  <si>
    <t>Připojení el. ventilátoru 230V dodávka ventilátoru je součást dodávky VZT</t>
  </si>
  <si>
    <t>Poznámka k položce:
4+3</t>
  </si>
  <si>
    <t>4+3</t>
  </si>
  <si>
    <t>PIR spínač 230V pro ovl. VZT</t>
  </si>
  <si>
    <t>Nouzové svítidlo IP44 3W LED, záloha 1.hod vč. montáže</t>
  </si>
  <si>
    <t>Poznámka k položce:
10+2+9</t>
  </si>
  <si>
    <t>10+2+9</t>
  </si>
  <si>
    <t>Nouzová signalizace WC imobilní 1x zdroj s deblok. 1x nouz.tlačítko s táhlem, 1x maják se sirénou</t>
  </si>
  <si>
    <t>Poznámka k položce:
3,00</t>
  </si>
  <si>
    <t>210 11-0001.RT1</t>
  </si>
  <si>
    <t>Spínač nástěnný jednopól.- řaz. 1, obyč.prostředí včetně dodávky spínače</t>
  </si>
  <si>
    <t>Poznámka k položce:
10+18+10</t>
  </si>
  <si>
    <t>10+18+10</t>
  </si>
  <si>
    <t>210 11-0003.RT1</t>
  </si>
  <si>
    <t>Spínač nástěnný seriový - řaz. 5, obyč.prostředí včetně dodávky spínače</t>
  </si>
  <si>
    <t>210 11-0004.RT1</t>
  </si>
  <si>
    <t>Spínač nástěnný střídavý - řaz. 6, obyč.prostředí včetně dodávky spínače</t>
  </si>
  <si>
    <t>Poznámka k položce:
6x2</t>
  </si>
  <si>
    <t>6*2</t>
  </si>
  <si>
    <t>210 11-0004.RT1.1</t>
  </si>
  <si>
    <t>Spínač nástěnný střídavý - řaz. 6+6, ob.prostředí včetně dodávky spínače</t>
  </si>
  <si>
    <t>210 11-0005.RT1</t>
  </si>
  <si>
    <t>Spínač nástěnný křížový - řaz. 7, obyč.prostředí včetně dodávky spínače</t>
  </si>
  <si>
    <t>Poznámka k položce:
3+7+1</t>
  </si>
  <si>
    <t>3+7+1</t>
  </si>
  <si>
    <t>210 11-0006.RT1</t>
  </si>
  <si>
    <t>Spínač nástěnný trojpól.25A - řaz. 3, obyč.prostř. včetně dodávky spínače</t>
  </si>
  <si>
    <t>210 11-0021.RT1</t>
  </si>
  <si>
    <t>Spínač nástěnný jednopól.- řaz. 1, venkovní včetně dodávky spínače</t>
  </si>
  <si>
    <t>Poznámka k položce:
7+7</t>
  </si>
  <si>
    <t>7+7</t>
  </si>
  <si>
    <t>Spínač nástěnný jednopól.- řaz. 6 venkovní včetně dodávky spínače</t>
  </si>
  <si>
    <t>210 11-0061.RT1</t>
  </si>
  <si>
    <t>Spínač speciální schodišťový včetně dodávky spínače</t>
  </si>
  <si>
    <t>Poznámka k položce:
2+5+3</t>
  </si>
  <si>
    <t>2+5+3</t>
  </si>
  <si>
    <t>210 11-0082.RT1</t>
  </si>
  <si>
    <t>Spínač speciální sporákový včetně dodávky spor.příp.</t>
  </si>
  <si>
    <t>Poznámka k položce:
5,00</t>
  </si>
  <si>
    <t>210 11-1012.RT2</t>
  </si>
  <si>
    <t>Zásuvka domovní zapuštěná -  2P+Z,dvojí zapojení včetně dodávky zásuvky 230V IP20</t>
  </si>
  <si>
    <t>Poznámka k položce:
50+100+66</t>
  </si>
  <si>
    <t>50+100+66</t>
  </si>
  <si>
    <t>Zásuvka domovní zapuštěná -  2P+Z,dvojí zapojení včetně dodávky zásuvky 230V IP44</t>
  </si>
  <si>
    <t>Poznámka k položce:
5+3+2</t>
  </si>
  <si>
    <t>5+3+2</t>
  </si>
  <si>
    <t>210 11-1012.RT2.1</t>
  </si>
  <si>
    <t>Zásuvka domovní zapuštěná -  2P+Z,dvojí zapojení včetně dodávky zásuvky 230V IP20 a SPD tř.D</t>
  </si>
  <si>
    <t>Poznámka k položce:
3x7</t>
  </si>
  <si>
    <t>3*7</t>
  </si>
  <si>
    <t>Zásuvka televizní IP20 vč. dovádky zásuvky</t>
  </si>
  <si>
    <t>Poznámka k položce:
2x8</t>
  </si>
  <si>
    <t>2*8</t>
  </si>
  <si>
    <t>28.1</t>
  </si>
  <si>
    <t>Zásuvka 1xRJ45 5E IP20 vč. dovádky zásuvky</t>
  </si>
  <si>
    <t>Poznámka k položce:
8+3</t>
  </si>
  <si>
    <t>8+3</t>
  </si>
  <si>
    <t>28.2</t>
  </si>
  <si>
    <t>Zásuvka 2xRJ45 5E IP20 vč. dovádky zásuvky</t>
  </si>
  <si>
    <t>Poznámka k položce:
2+2</t>
  </si>
  <si>
    <t>Ochranná sběrna MET</t>
  </si>
  <si>
    <t>Datový RACK - skříň 9U 600x395mm skleněné dveře</t>
  </si>
  <si>
    <t>Patchpanel 24xRJ45/5E</t>
  </si>
  <si>
    <t>Napájecí panel do RACKu 5x zás. 230V</t>
  </si>
  <si>
    <t>satelitní multiswitch 5/16</t>
  </si>
  <si>
    <t>Nástěnná skříňka 600x400x200mm pro multiswitch</t>
  </si>
  <si>
    <t>domovní telefon - zdroj</t>
  </si>
  <si>
    <t>Dom. telefon - vnější talblo pro 5.účastníků vč. rámečku a mont. krabice</t>
  </si>
  <si>
    <t>el. zámek 8V-AC</t>
  </si>
  <si>
    <t>domovní telefon - přístroj</t>
  </si>
  <si>
    <t>zvonkové tlačítko</t>
  </si>
  <si>
    <t>210 01-0301.RT1</t>
  </si>
  <si>
    <t>Krabice přístrojová KP 68, KZ 3, bez zapojení vč.dodávky KP 68/2, KU 1901+2xšroub</t>
  </si>
  <si>
    <t>Poznámka k položce:
100+100+100+92</t>
  </si>
  <si>
    <t>100+100+100+92</t>
  </si>
  <si>
    <t>210 01-0311.RT1</t>
  </si>
  <si>
    <t>Krabice odbočná KO 68, bez zapojení-kruhová včetně dodávky 1902+víčko</t>
  </si>
  <si>
    <t>Poznámka k položce:
86,00</t>
  </si>
  <si>
    <t>210 01-0312.RT1</t>
  </si>
  <si>
    <t>Krabice odbočná KO 97, bez zapojení-kruhová včetně dodávky KO 97+víčko</t>
  </si>
  <si>
    <t>Poznámka k položce:
20+21+19</t>
  </si>
  <si>
    <t>20+21+19</t>
  </si>
  <si>
    <t>210 01-0313.RT1</t>
  </si>
  <si>
    <t>Krabice odbočná KO 125, bez zapojení-čtvercová vč.dodávky KO 125+víčko</t>
  </si>
  <si>
    <t>Poznámka k položce:
6+8+4</t>
  </si>
  <si>
    <t>6+8+4</t>
  </si>
  <si>
    <t>210 01-0321.RT1</t>
  </si>
  <si>
    <t>Krabice odbočná KR 68, se zapojením-kruhová vč.dodávky krabice 1903+svork+víčko</t>
  </si>
  <si>
    <t>Poznámka k položce:
30+25+62+3</t>
  </si>
  <si>
    <t>30+25+62+3</t>
  </si>
  <si>
    <t>210 01-0322.RT1</t>
  </si>
  <si>
    <t>Krabice odbočná KR 97, se zapojením-kruhová včetně dodávky KR 97</t>
  </si>
  <si>
    <t>Poznámka k položce:
10+15+42+10+43</t>
  </si>
  <si>
    <t>10+15+42+10+43</t>
  </si>
  <si>
    <t>210 01-0351.RT1</t>
  </si>
  <si>
    <t>Rozvodka krabicová z lis. izol. 6455-11 do 4 mm2 včetně dodávky krabice 6455-11</t>
  </si>
  <si>
    <t>Poznámka k položce:
8+16+6+12+18</t>
  </si>
  <si>
    <t>8+16+6+12+18</t>
  </si>
  <si>
    <t>210 01-0002.RT1</t>
  </si>
  <si>
    <t>Trubka ohebná pod omítku, typ 23.. 16 mm včetně dodávky trubky PVC 16mm</t>
  </si>
  <si>
    <t>Poznámka k položce:
100+102+86+100+68</t>
  </si>
  <si>
    <t>100+102+86+100+68</t>
  </si>
  <si>
    <t>210 01-0004.RT1</t>
  </si>
  <si>
    <t>Trubka ohebná pod omítku, typ 23.. 29 mm včetně dodávky trubky PVC 29mm</t>
  </si>
  <si>
    <t>Poznámka k položce:
20+16+20+30</t>
  </si>
  <si>
    <t>20+16+20+30</t>
  </si>
  <si>
    <t>210 01-0006.RT1</t>
  </si>
  <si>
    <t>Trubka ohebná pod omítku, typ 23.. 48 mm včetně dodávky trubky PVC 48mm</t>
  </si>
  <si>
    <t>Poznámka k položce:
10+12+20</t>
  </si>
  <si>
    <t>10+12+20</t>
  </si>
  <si>
    <t>210 01-0083.RT1</t>
  </si>
  <si>
    <t>Trubka pancéřová z PH, uložená pevně, 21 mm včetně dodávky trubky PH 8021 + kolena PH 8221</t>
  </si>
  <si>
    <t>Poznámka k položce:
14+10+10</t>
  </si>
  <si>
    <t>14+10+10</t>
  </si>
  <si>
    <t>210 01-0074.RT1</t>
  </si>
  <si>
    <t>Trubka pancéřová z PH,ulož.volně/pod omítku, 29 mm včetně dodávky trubky PH 8029 + kolena PH 8229</t>
  </si>
  <si>
    <t>Poznámka k položce:
20+28+20+20</t>
  </si>
  <si>
    <t>20+28+20+20</t>
  </si>
  <si>
    <t>střešní stožár pro TV a wifi anténu délka 1,5m, vč. kotvení a stříšky</t>
  </si>
  <si>
    <t>kabel coax 75 ohm - televizní vč. dodávky</t>
  </si>
  <si>
    <t>Poznámka k položce:
200+200+200+200</t>
  </si>
  <si>
    <t>200+200+200+200</t>
  </si>
  <si>
    <t>kabel datový UTP 5E vč. dodávky</t>
  </si>
  <si>
    <t>Poznámka k položce:
120+200+100+270</t>
  </si>
  <si>
    <t>120+200+100+270</t>
  </si>
  <si>
    <t>42.1</t>
  </si>
  <si>
    <t>kabel JYSTY2x2x0,8 vč. dodávky</t>
  </si>
  <si>
    <t>Kabel CYKY 4x35 uložený pod omítkou vč. montáže</t>
  </si>
  <si>
    <t>Poznámka k položce:
15,00</t>
  </si>
  <si>
    <t>210 80-0101.RT1</t>
  </si>
  <si>
    <t>Kabel CYKY 750 V 2x1,5 mm2 uložený pod omítkou včetně dodávky kabelu 2Ax1,5</t>
  </si>
  <si>
    <t>Poznámka k položce:
200+200+200+15</t>
  </si>
  <si>
    <t>200+200+200+15</t>
  </si>
  <si>
    <t>42.2</t>
  </si>
  <si>
    <t>kabel SYKFY 10x2x0,5 vč. dodávky</t>
  </si>
  <si>
    <t>Poznámka k položce:
60+72</t>
  </si>
  <si>
    <t>60+72</t>
  </si>
  <si>
    <t>210 80-0105.RT1</t>
  </si>
  <si>
    <t>Kabel CYKY 750 V 3x1,5 mm2 uložený pod omítkou včetně dodávky kabelu 3Ax1,5</t>
  </si>
  <si>
    <t>Poznámka k položce:
100+100+108</t>
  </si>
  <si>
    <t>100+100+108</t>
  </si>
  <si>
    <t>210 80-0105.RT2</t>
  </si>
  <si>
    <t>Kabel CYKY 750 V 3x1,5 mm2 uložený pod omítkou včetně dodávky kabelu 3Bx1,5</t>
  </si>
  <si>
    <t>Poznámka k položce:
3x61</t>
  </si>
  <si>
    <t>3*61</t>
  </si>
  <si>
    <t>210 80-0105.RT3</t>
  </si>
  <si>
    <t>Kabel CYKY 750 V 3x1,5 mm2 uložený pod omítkou včetně dodávky kabelu 3Cx1,5</t>
  </si>
  <si>
    <t>Poznámka k položce:
200+302+200+234</t>
  </si>
  <si>
    <t>200+302+200+234</t>
  </si>
  <si>
    <t>210 80-0106.RT3</t>
  </si>
  <si>
    <t>Kabel CYKY 750 V 3x2,5 mm2 uložený pod omítkou včetně dodávky kabelu 3Cx2,5</t>
  </si>
  <si>
    <t>Poznámka k položce:
60+102+54+78+112+206+57+140+171</t>
  </si>
  <si>
    <t>60+102+54+78+112+206+57+140+171</t>
  </si>
  <si>
    <t>210 80-0113.RT1</t>
  </si>
  <si>
    <t>Kabel CYKY 750 V 4x10 mm2 uložený pod omítkou včetně dodávky kabelu 4Bx10</t>
  </si>
  <si>
    <t>Poznámka k položce:
100+56+60</t>
  </si>
  <si>
    <t>100+56+60</t>
  </si>
  <si>
    <t>210 80-0116.RT1</t>
  </si>
  <si>
    <t>Kabel CYKY 750 V 5x2,5 mm2 uložený pod omítkou včetně dodávky kabelu 5Cx2,5</t>
  </si>
  <si>
    <t>Poznámka k položce:
3x34</t>
  </si>
  <si>
    <t>3*34</t>
  </si>
  <si>
    <t>Kabel CHKE-V 3x1,5 pod omítkou vč. dodávky kabelu</t>
  </si>
  <si>
    <t>Poznámka k položce:
8,00</t>
  </si>
  <si>
    <t>tlačítko TOTAL STOP prosklené vč. montáže</t>
  </si>
  <si>
    <t>210 80-0609.RT1</t>
  </si>
  <si>
    <t>Vodič nn a vn CYA 25 mm2 včetně dodávky vodiče CYA 25</t>
  </si>
  <si>
    <t>Poznámka k položce:
10+10+16</t>
  </si>
  <si>
    <t>10+10+16</t>
  </si>
  <si>
    <t>210 80-0607.RT1</t>
  </si>
  <si>
    <t>Vodič nn a vn CYA 10 mm2 včetně dodávky vodiče CYA 10</t>
  </si>
  <si>
    <t>Poznámka k položce:
100+76+40</t>
  </si>
  <si>
    <t>100+76+40</t>
  </si>
  <si>
    <t>210 80-0604.RT1</t>
  </si>
  <si>
    <t>Vodič nn a vn CYA 2,5 mm2 včetně dodávky vodiče CYA 2,5</t>
  </si>
  <si>
    <t>Poznámka k položce:
50+66</t>
  </si>
  <si>
    <t>50+66</t>
  </si>
  <si>
    <t>210 10-0001.R00</t>
  </si>
  <si>
    <t>Ukončení vodičů v rozvaděči + zapojení do 2,5 mm2</t>
  </si>
  <si>
    <t>Poznámka k položce:
100+100+100+50</t>
  </si>
  <si>
    <t>100+100+100+50</t>
  </si>
  <si>
    <t>210 10-0003.R00</t>
  </si>
  <si>
    <t>Ukončení vodičů v rozvaděči + zapojení do 16 mm2</t>
  </si>
  <si>
    <t>Poznámka k položce:
16+16</t>
  </si>
  <si>
    <t>16+16</t>
  </si>
  <si>
    <t>210 10-0005.R00</t>
  </si>
  <si>
    <t>Ukončení vodičů v rozvaděči + zapojení do 35 mm2</t>
  </si>
  <si>
    <t>Poznámka k položce:
4+6</t>
  </si>
  <si>
    <t>4+6</t>
  </si>
  <si>
    <t>345-13102</t>
  </si>
  <si>
    <t>Objímka žárovky E27 závěsná keram. 1332-407</t>
  </si>
  <si>
    <t>Poznámka k položce:
10+12+4</t>
  </si>
  <si>
    <t>10+12+4</t>
  </si>
  <si>
    <t>žárovka E27-LED 9W</t>
  </si>
  <si>
    <t>210 22-0002.RT2</t>
  </si>
  <si>
    <t>Vedení uzemňovací na povrchu FeZn D 10 mm včetně drátu FeZn 10 mm</t>
  </si>
  <si>
    <t>Poznámka k položce:
8+8</t>
  </si>
  <si>
    <t>8+8</t>
  </si>
  <si>
    <t>210 22-0021.RT1</t>
  </si>
  <si>
    <t>Vedení uzemňovací v zemi FeZn do 120 mm2 včetně pásku FeZn 30 x 4 mm</t>
  </si>
  <si>
    <t>Poznámka k položce:
10+16+21+3</t>
  </si>
  <si>
    <t>10+16+21+3</t>
  </si>
  <si>
    <t>210 22-0010.R00</t>
  </si>
  <si>
    <t>Nátěr zemnícího pásku do 120 mm2</t>
  </si>
  <si>
    <t>Poznámka k položce:
2x6</t>
  </si>
  <si>
    <t>2*6</t>
  </si>
  <si>
    <t>210 22-0101.RT3</t>
  </si>
  <si>
    <t>Vodiče svodové FeZn D do 10,Al 10,Cu 8 +podpěry včetně dodávky drátu FeZn 8 mm + PV01</t>
  </si>
  <si>
    <t>Poznámka k položce:
30+36</t>
  </si>
  <si>
    <t>30+36</t>
  </si>
  <si>
    <t>210 22-0101.RT1</t>
  </si>
  <si>
    <t>Vodiče svodové FeZn D do 10,Al 10,Cu 8 +podpěry včetně drátu FeZn 8 mm + PV (15,22,23)</t>
  </si>
  <si>
    <t>Poznámka k položce:
30+42</t>
  </si>
  <si>
    <t>30+42</t>
  </si>
  <si>
    <t>210 22-0212.RT3</t>
  </si>
  <si>
    <t>Tyč jímací s upev. na stř.hřeben do 3 m, do zdi včetně dodávky tyče JZ 20 + 2xdržák DJ 1</t>
  </si>
  <si>
    <t>210 22-0301.RT1</t>
  </si>
  <si>
    <t>Svorka hromosvodová do 2 šroubů /SS, SZ, SO/ včetně dodávky svorky SO</t>
  </si>
  <si>
    <t>210 22-0301.RT2</t>
  </si>
  <si>
    <t>Svorka hromosvodová do 2 šroubů /SS, SZ, SO/ včetně dodávky svorky SS</t>
  </si>
  <si>
    <t>Poznámka k položce:
80,00</t>
  </si>
  <si>
    <t>210 22-0301.RT3</t>
  </si>
  <si>
    <t>Svorka hromosvodová do 2 šroubů /SS, SZ, SO/ včetně dodávky svorky SZ</t>
  </si>
  <si>
    <t>210 22-0302.RT1</t>
  </si>
  <si>
    <t>Svorka hromosvodová nad 2 šrouby /ST, SJ, SR, atd/ včetně dodávky svorky SR 02</t>
  </si>
  <si>
    <t>Poznámka k položce:
20,00</t>
  </si>
  <si>
    <t>210 22-0302.RT2</t>
  </si>
  <si>
    <t>Svorka hromosvodová nad 2 šrouby /ST, SJ, SR, atd/ včetně dodávky svorky SR 03</t>
  </si>
  <si>
    <t>Poznámka k položce:
12,00</t>
  </si>
  <si>
    <t>210 22-0302.RT3</t>
  </si>
  <si>
    <t>Svorka hromosvodová nad 2 šrouby /ST, SJ, SR, atd/ včetně dodávky svorky SK</t>
  </si>
  <si>
    <t>210 22-0321.RT1</t>
  </si>
  <si>
    <t>Svorka na potrubí Bernard, včetně Cu pásku včetně dodávky svorky + Cu pásku</t>
  </si>
  <si>
    <t>Poznámka k položce:
25,00</t>
  </si>
  <si>
    <t>210 22-0372.RT1</t>
  </si>
  <si>
    <t>Úhelník ochranný nebo trubka s držáky do zdiva včetně ochran.úhelníku + 2 držáky do zdi</t>
  </si>
  <si>
    <t>210 22-0401.RT1</t>
  </si>
  <si>
    <t>Označení svodu štítky, smaltované, umělá hmota včetně dodávky štítku</t>
  </si>
  <si>
    <t>kouřový bateriový hlásič vč. baterie 9V-DC</t>
  </si>
  <si>
    <t>585-41254</t>
  </si>
  <si>
    <t>Sádra stavební bilá       30 kg           bal.</t>
  </si>
  <si>
    <t>T</t>
  </si>
  <si>
    <t>Poznámka k položce:
0,90</t>
  </si>
  <si>
    <t>311-73344</t>
  </si>
  <si>
    <t>Hmoždinka natloukací 6 x 60 mm</t>
  </si>
  <si>
    <t>1C</t>
  </si>
  <si>
    <t>314-12950</t>
  </si>
  <si>
    <t>Hřebík stavební zápust. hlava  022825  6,3/180</t>
  </si>
  <si>
    <t>Satelitní anténa - parabola FE 100cm konvektor pro 23,5 a 19,2 vč. montáže</t>
  </si>
  <si>
    <t>M22</t>
  </si>
  <si>
    <t>Montáž sdělovací a zabezp.tech</t>
  </si>
  <si>
    <t>220 26-0022.R00</t>
  </si>
  <si>
    <t>Krabice KP 68 ve zdi včetně vysekání lůžka</t>
  </si>
  <si>
    <t>220 26-0023.R00</t>
  </si>
  <si>
    <t>Krabice KR 68 ve zdi včetně vysekání lůžka</t>
  </si>
  <si>
    <t>Poznámka k položce:
30+70+20</t>
  </si>
  <si>
    <t>30+70+20</t>
  </si>
  <si>
    <t>220 26-0024.R00</t>
  </si>
  <si>
    <t>Krabice KO 97 ve zdi včetně vysekání lůžka</t>
  </si>
  <si>
    <t>Poznámka k položce:
20+20+20</t>
  </si>
  <si>
    <t>20+20+20</t>
  </si>
  <si>
    <t>220 26-0025.R00</t>
  </si>
  <si>
    <t>Krabice KR 97 ve zdi včetně vysekání lůžka</t>
  </si>
  <si>
    <t>Poznámka k položce:
40+60+20</t>
  </si>
  <si>
    <t>40+60+20</t>
  </si>
  <si>
    <t>220 26-0027.R00</t>
  </si>
  <si>
    <t>Krabice KO 125 ve zdi včetně vysekání lůžka</t>
  </si>
  <si>
    <t>Poznámka k položce:
6+5+5</t>
  </si>
  <si>
    <t>6+5+5</t>
  </si>
  <si>
    <t>220 28-0102.R00</t>
  </si>
  <si>
    <t>Uložení byt. kabelu pod omítku s vysekáním drážky ULOŽENÍ VÍCE KABELŮ DO SPOL. DRÁŽKY</t>
  </si>
  <si>
    <t>Poznámka k položce:
72+118+56+114</t>
  </si>
  <si>
    <t>72+118+56+114</t>
  </si>
  <si>
    <t>M46</t>
  </si>
  <si>
    <t>Zemní práce při montážích</t>
  </si>
  <si>
    <t>460 01-0022.RT1</t>
  </si>
  <si>
    <t>Vytýčení kabelové trasy podél silnice délka trasy do 100 m</t>
  </si>
  <si>
    <t>km</t>
  </si>
  <si>
    <t>Poznámka k položce:
0,10</t>
  </si>
  <si>
    <t>460 20-0254.RT2</t>
  </si>
  <si>
    <t>Výkop kabelové rýhy 50/70 cm  hor.4 ruční výkop rýhy</t>
  </si>
  <si>
    <t>Poznámka k položce:
50,00</t>
  </si>
  <si>
    <t>460 57-0254.R00</t>
  </si>
  <si>
    <t>Zához rýhy 50/70 cm, hornina třídy 4, se zhutněním</t>
  </si>
  <si>
    <t>01.5 - Vzduchotechnika</t>
  </si>
  <si>
    <t xml:space="preserve">    751 - Vzduchotechnika</t>
  </si>
  <si>
    <t xml:space="preserve">    ostatní - ostatní</t>
  </si>
  <si>
    <t>HZS - Hodinové zúčtovací sazby</t>
  </si>
  <si>
    <t>VRN - Vedlejší rozpočtové náklady</t>
  </si>
  <si>
    <t xml:space="preserve">    VRN1 - Průzkumné, geodetické a projektové práce</t>
  </si>
  <si>
    <t>751</t>
  </si>
  <si>
    <t>751111012</t>
  </si>
  <si>
    <t>Montáž ventilátoru axiálního nízkotlakého  nástěnného základního, průměru přes 100 do 200 mm</t>
  </si>
  <si>
    <t>42914101</t>
  </si>
  <si>
    <t>ventilátor axiální potrubní skříň z plastu průtok 100m3/h IP44 13W D 100mm</t>
  </si>
  <si>
    <t>42914100</t>
  </si>
  <si>
    <t>751510041</t>
  </si>
  <si>
    <t>Vzduchotechnické potrubí z pozinkovaného plechu  kruhové, trouba spirálně vinutá bez příruby, průměru do 100 mm</t>
  </si>
  <si>
    <t>751510042</t>
  </si>
  <si>
    <t>Vzduchotechnické potrubí z pozinkovaného plechu  kruhové, trouba spirálně vinutá bez příruby, průměru přes 100 do 200 mm</t>
  </si>
  <si>
    <t>751514762</t>
  </si>
  <si>
    <t>Montáž protidešťové stříšky nebo výfukové hlavice do plechového potrubí  kruhové s přírubou, průměru přes 100 do 200 mm</t>
  </si>
  <si>
    <t>42981072</t>
  </si>
  <si>
    <t>hlavice bez pohyblivé části Pz D 125mm</t>
  </si>
  <si>
    <t>42981074</t>
  </si>
  <si>
    <t>hlavice bez pohyblivé části Pz D 160mm</t>
  </si>
  <si>
    <t>42981076</t>
  </si>
  <si>
    <t>hlavice bez pohyblivé části Pz D 200mm</t>
  </si>
  <si>
    <t>751537111</t>
  </si>
  <si>
    <t>Montáž potrubí ohebného kruhového izolovaného minerální vatou z Al laminátu, průměru do 100 mm</t>
  </si>
  <si>
    <t>42981954</t>
  </si>
  <si>
    <t>hadice ohebná z Al laminátu vyztužená drátem s tepelnou a zvukovou izolací, délka 10m, D 82mm</t>
  </si>
  <si>
    <t>8,33333333333333*1,2 "Přepočtené koeficientem množství</t>
  </si>
  <si>
    <t>751572062</t>
  </si>
  <si>
    <t>Závěs kruhového potrubí pomocí objímky, kotvené do trapézového plechu průměru potrubí přes 100 do 200 mm</t>
  </si>
  <si>
    <t>751613113</t>
  </si>
  <si>
    <t>Montáž ostatních zařízení dodatečné izolace potrubí kruhového izolačním návlekem</t>
  </si>
  <si>
    <t>751999001</t>
  </si>
  <si>
    <t>Tepelná izolace kaučuk do vnitřního provedení s Al polepem tl. 20mm (půdní prostory)</t>
  </si>
  <si>
    <t>751691111</t>
  </si>
  <si>
    <t>Zaregulování systému vzduchotechnického zařízení za 1 koncový (distribuční) prvek</t>
  </si>
  <si>
    <t>998751101</t>
  </si>
  <si>
    <t>Přesun hmot pro vzduchotechniku stanovený z hmotnosti přesunovaného materiálu vodorovná dopravní vzdálenost do 100 m v objektech výšky do 12 m</t>
  </si>
  <si>
    <t>ostatní</t>
  </si>
  <si>
    <t>těsnící materiál</t>
  </si>
  <si>
    <t>spojovací materiál</t>
  </si>
  <si>
    <t>montážní materiál</t>
  </si>
  <si>
    <t>dílenská dokumentace, inženýrská činnost</t>
  </si>
  <si>
    <t>kpt</t>
  </si>
  <si>
    <t>zaškolení obsluhy a předávací dokumentace</t>
  </si>
  <si>
    <t>lešení do 1,6m podlaha</t>
  </si>
  <si>
    <t>HZS</t>
  </si>
  <si>
    <t>Hodinové zúčtovací sazby</t>
  </si>
  <si>
    <t>HZS3212</t>
  </si>
  <si>
    <t>Hodinové zúčtovací sazby montáží technologických zařízení na stavebních objektech montér vzduchotechniky odborný</t>
  </si>
  <si>
    <t>262144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</si>
  <si>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</si>
  <si>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</si>
  <si>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</si>
  <si>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</si>
  <si>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</si>
  <si>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</si>
  <si>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…</t>
  </si>
  <si>
    <t>01.6 - Vedlejší a ostatní náklady</t>
  </si>
  <si>
    <t>VRN - Vedlejší a ostatní rozpočtové náklady</t>
  </si>
  <si>
    <t xml:space="preserve">    VRN3 - Zařízení staveniště</t>
  </si>
  <si>
    <t xml:space="preserve">    VRN4 - Inženýrská činnost</t>
  </si>
  <si>
    <t xml:space="preserve">    OST - Ostatní náklady</t>
  </si>
  <si>
    <t>Vedlejší a ostatní rozpočtové náklady</t>
  </si>
  <si>
    <t>011514000</t>
  </si>
  <si>
    <t>Stavebně-statický průzkum (stropy, krov, stěny, suterén) - viz TZ - specifikace</t>
  </si>
  <si>
    <t>1024</t>
  </si>
  <si>
    <t>2101282098</t>
  </si>
  <si>
    <t>012002000</t>
  </si>
  <si>
    <t>Geodetické práce-vytýčení inžen. sítí</t>
  </si>
  <si>
    <t>-242688789</t>
  </si>
  <si>
    <t>012002001</t>
  </si>
  <si>
    <t xml:space="preserve">Geodetické zaměření </t>
  </si>
  <si>
    <t>-1897363259</t>
  </si>
  <si>
    <t>Poznámka k položce:
geodetické zaměření (GP) bude provedeno odp. geodetem a bude včetně geometrického plánu a geodetického zaměření skutečného provedení ….., GP budou potvrzeny katastrálním úřadem v podobě potřebné pro návrh na vklad. Bude zajištěna funkce odpovědného geodeta na stavbě</t>
  </si>
  <si>
    <t>013002000</t>
  </si>
  <si>
    <t>Projektové práce-dokumentace skutečného provedení</t>
  </si>
  <si>
    <t>798212503</t>
  </si>
  <si>
    <t>013294001</t>
  </si>
  <si>
    <t>Výrobní dokumentace</t>
  </si>
  <si>
    <t>-1609471011</t>
  </si>
  <si>
    <t>VRN3</t>
  </si>
  <si>
    <t>032002000</t>
  </si>
  <si>
    <t>Vybavení staveniště-mobilní WC,sklad,kancelář,zdvihací mechanizmy(jeřáby,staveništní výtah)</t>
  </si>
  <si>
    <t>925515371</t>
  </si>
  <si>
    <t>033002000</t>
  </si>
  <si>
    <t>Připojení staveniště na inženýrské sítě-voda,elektro</t>
  </si>
  <si>
    <t>2073254096</t>
  </si>
  <si>
    <t>034002000</t>
  </si>
  <si>
    <t>Zabezpečení staveniště-provizorní oplocení</t>
  </si>
  <si>
    <t>174056010</t>
  </si>
  <si>
    <t>039002000</t>
  </si>
  <si>
    <t>Zrušení zařízení staveniště</t>
  </si>
  <si>
    <t>474145508</t>
  </si>
  <si>
    <t>VRN4</t>
  </si>
  <si>
    <t>Inženýrská činnost</t>
  </si>
  <si>
    <t>043002000</t>
  </si>
  <si>
    <t>Zkoušky a ostatní měření, prověření sond</t>
  </si>
  <si>
    <t>-306361170</t>
  </si>
  <si>
    <t>043002001</t>
  </si>
  <si>
    <t>Zkoušky a ostatní měření - Blower Door test typu A a B</t>
  </si>
  <si>
    <t>-2054755146</t>
  </si>
  <si>
    <t>Ostatní náklady</t>
  </si>
  <si>
    <t>VON -03</t>
  </si>
  <si>
    <t>Opravy narušených konstrukcí (fasády) okolních staveb - viz TZ - specifikace</t>
  </si>
  <si>
    <t>-952285808</t>
  </si>
  <si>
    <t>2,0*2*12,5</t>
  </si>
  <si>
    <t>2,0*2*10,0</t>
  </si>
  <si>
    <t>094103000</t>
  </si>
  <si>
    <t>Náklady na plánované vyklizení objektu - viz TZ - specifikace</t>
  </si>
  <si>
    <t>2115525790</t>
  </si>
  <si>
    <t>079002000</t>
  </si>
  <si>
    <t>Provozní vlivy</t>
  </si>
  <si>
    <t>1513040375</t>
  </si>
  <si>
    <t>035103001</t>
  </si>
  <si>
    <t xml:space="preserve">Užívání veřejných ploch a prostranství </t>
  </si>
  <si>
    <t>1281000452</t>
  </si>
  <si>
    <t>Poznámka k položce:
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</si>
  <si>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02 - SO 02 - Vedlejší projektové náklady</t>
  </si>
  <si>
    <t>02.1 - Sadové úpravy</t>
  </si>
  <si>
    <t>A - ROSTLINNÝ MATERIÁL</t>
  </si>
  <si>
    <t xml:space="preserve">    D1 - Stromy vzrostlé</t>
  </si>
  <si>
    <t xml:space="preserve">    D2 - Výzmané solitérní dřeviny - keře</t>
  </si>
  <si>
    <t xml:space="preserve">    D3 - Keře</t>
  </si>
  <si>
    <t xml:space="preserve">    D4 - Keře ovocné</t>
  </si>
  <si>
    <t xml:space="preserve">    D5 - Popínavky</t>
  </si>
  <si>
    <t xml:space="preserve">    D6 - Trvalky</t>
  </si>
  <si>
    <t xml:space="preserve">    D7 - Cibuloviny</t>
  </si>
  <si>
    <t>B - PRÁCE A DODÁVKY - SADOVÉ ÚPRAVY</t>
  </si>
  <si>
    <t xml:space="preserve">    D8 - Terénní modelace hrubé</t>
  </si>
  <si>
    <t xml:space="preserve">    D9 - Jemná modelace půdy</t>
  </si>
  <si>
    <t xml:space="preserve">    D10 - Výsadba vzrostlých stromů - kotvení Holland 3 kůly (sakura, jabloň)</t>
  </si>
  <si>
    <t xml:space="preserve">    D11 - Výsadba solitérních dřevin</t>
  </si>
  <si>
    <t xml:space="preserve">    D12 - Výsadba keřů, ovocných a popínavek</t>
  </si>
  <si>
    <t xml:space="preserve">    D13 - Výsadba trvalek</t>
  </si>
  <si>
    <t xml:space="preserve">    D14 - Výsadba cibulovin</t>
  </si>
  <si>
    <t xml:space="preserve">    D15 - Rekonstrukce stávajícího trávníku</t>
  </si>
  <si>
    <t xml:space="preserve">    D16 - Obruba</t>
  </si>
  <si>
    <t xml:space="preserve">    D17 - Mulčování výsadeb</t>
  </si>
  <si>
    <t xml:space="preserve">    D18 - Záhony zvýšené - modřín (1,2x1,2 x výška 0,5m)3ks</t>
  </si>
  <si>
    <t xml:space="preserve">    D19 - Ostatní</t>
  </si>
  <si>
    <t>A</t>
  </si>
  <si>
    <t>ROSTLINNÝ MATERIÁL</t>
  </si>
  <si>
    <t>D1</t>
  </si>
  <si>
    <t>Stromy vzrostlé</t>
  </si>
  <si>
    <t>MAT.01</t>
  </si>
  <si>
    <t>Prunus ´Accolade´- sakura ok 10 -12</t>
  </si>
  <si>
    <t>MAT.02</t>
  </si>
  <si>
    <t>Malus ´Evereste´- jabloň okrasná/(ovocná např. Rubín)? ok 10 -12</t>
  </si>
  <si>
    <t>D2</t>
  </si>
  <si>
    <t>Výzmané solitérní dřeviny - keře</t>
  </si>
  <si>
    <t>MAT.03</t>
  </si>
  <si>
    <t>Syringa vulgaris ´Madame ´Lemoine´ 100 - 125</t>
  </si>
  <si>
    <t>MAT.04</t>
  </si>
  <si>
    <t>Corylus maxima ´Purpurea´- líska 80 - 100</t>
  </si>
  <si>
    <t>MAT.05</t>
  </si>
  <si>
    <t>Ilex aquifolium ´J.C. VAN TOL´- cesmína ostrolistá (samosprašná, celokrajný list, ozdobné plody) 125 - 150</t>
  </si>
  <si>
    <t>MAT.06</t>
  </si>
  <si>
    <t>Ilex aquifolium ´BRIOTS MENHIR´- cesmína ostrolistá (úzká, panašovaná)</t>
  </si>
  <si>
    <t>D3</t>
  </si>
  <si>
    <t>Keře</t>
  </si>
  <si>
    <t>MAT.07</t>
  </si>
  <si>
    <t>Azalea ´Knap Hill´- azalka (kontrastně k barvě fasády) 40 - 60</t>
  </si>
  <si>
    <t>MAT.08</t>
  </si>
  <si>
    <t>Erica carnea - vřesovec pleťový 10 - 15</t>
  </si>
  <si>
    <t>MAT.09</t>
  </si>
  <si>
    <t>Ligustrum vulgare ´Atrovirens´- ptačí zob (živý plot) 40 - 60</t>
  </si>
  <si>
    <t>MAT.10</t>
  </si>
  <si>
    <t>Kolkwitzia amabilis - kolkvicie nádherná 40 - 60</t>
  </si>
  <si>
    <t>MAT.11</t>
  </si>
  <si>
    <t>Prunus laurocerasus ´Caucasica´ - bobkovišeň  60 - 80</t>
  </si>
  <si>
    <t>MAT.12</t>
  </si>
  <si>
    <t>Perovskia atriplicifolia ´Blue Spire´- perovskie 40 - 60</t>
  </si>
  <si>
    <t>MAT.13</t>
  </si>
  <si>
    <t>Spiraea x cinerea ´Grefsheim´- tavoník  40 - 60</t>
  </si>
  <si>
    <t>MAT.14</t>
  </si>
  <si>
    <t>Spiraea bumalda ´Goldflame´- tavolník 20 - 40</t>
  </si>
  <si>
    <t>MAT.15</t>
  </si>
  <si>
    <t>Buddleja davidii - komule  40 - 60</t>
  </si>
  <si>
    <t>MAT.16</t>
  </si>
  <si>
    <t>Hypericum ´Hidcote´- třezalka 20 - 40</t>
  </si>
  <si>
    <t>MAT.17</t>
  </si>
  <si>
    <t>Forsythia intermedia - zlatice  40 - 60</t>
  </si>
  <si>
    <t>MAT.18</t>
  </si>
  <si>
    <t>Weigela ´Eva Rathke´- vajgélie 40- 60</t>
  </si>
  <si>
    <t>MAT.19</t>
  </si>
  <si>
    <t>Hydrangea paniculata ´Vanille Fraise´- hortenzie 40 - 60</t>
  </si>
  <si>
    <t>MAT.20</t>
  </si>
  <si>
    <t>Buddleja davidii ´Nanho Blue´- komule 40 - 60</t>
  </si>
  <si>
    <t>MAT.21</t>
  </si>
  <si>
    <t>Buddleja davidii ´Pink Delight´- komule 40 - 60</t>
  </si>
  <si>
    <t>MAT.22</t>
  </si>
  <si>
    <t>Deutzia ´Strawbery Fields´- trojpuk 40 - 60</t>
  </si>
  <si>
    <t>D4</t>
  </si>
  <si>
    <t>Keře ovocné</t>
  </si>
  <si>
    <t>MAT.23</t>
  </si>
  <si>
    <t>Rubus fruticosus ´Thornfree´(beztrnný) - ostružiník 40 - 60</t>
  </si>
  <si>
    <t>MAT.24</t>
  </si>
  <si>
    <t>Rubus idaeus - maliník stáleplodící  20 - 40</t>
  </si>
  <si>
    <t>D5</t>
  </si>
  <si>
    <t>Popínavky</t>
  </si>
  <si>
    <t>MAT.25</t>
  </si>
  <si>
    <t>Clematis montana ´Rubens´- plamének 40 - 60</t>
  </si>
  <si>
    <t>D6</t>
  </si>
  <si>
    <t>Trvalky</t>
  </si>
  <si>
    <t>MAT.26</t>
  </si>
  <si>
    <t>Bergenia ´Pink Dragon Fly´ - bergénie (badyl) K9</t>
  </si>
  <si>
    <t>MAT.27</t>
  </si>
  <si>
    <t>Pennisetum alopecuroides - vousatec (22+7) K9</t>
  </si>
  <si>
    <t>MAT.28</t>
  </si>
  <si>
    <t>Echinacea purpurea ´magnus´- třapatka  K9</t>
  </si>
  <si>
    <t>MAT.29</t>
  </si>
  <si>
    <t>Verbena bonariensis - sporýš K9</t>
  </si>
  <si>
    <t>MAT.30</t>
  </si>
  <si>
    <t>Anemone hupehensis ´Elegans´- sasanka K9</t>
  </si>
  <si>
    <t>MAT.31</t>
  </si>
  <si>
    <t>Waldsteinia ternata - mochnička (zapojený pokryv) K9</t>
  </si>
  <si>
    <t>MAT.32</t>
  </si>
  <si>
    <t>Phlox paniculata - plamenka  K9</t>
  </si>
  <si>
    <t>MAT.33</t>
  </si>
  <si>
    <t>Miscanthus ´Herkules´- ozdobnice  K9</t>
  </si>
  <si>
    <t>MAT.34</t>
  </si>
  <si>
    <t>Carex morowii ´Variegata´- ostřice  K9</t>
  </si>
  <si>
    <t>MAT.35</t>
  </si>
  <si>
    <t>Rudbeckia fulgida ´Goldstrum´- třapatka  K9</t>
  </si>
  <si>
    <t>MAT.36</t>
  </si>
  <si>
    <t>Lavandula ´Blue Scent´- levandule  K9</t>
  </si>
  <si>
    <t>D7</t>
  </si>
  <si>
    <t>Cibuloviny</t>
  </si>
  <si>
    <t>MAT.37</t>
  </si>
  <si>
    <t>Narcissus ´Dutch Master´- narcis</t>
  </si>
  <si>
    <t>MAT.38</t>
  </si>
  <si>
    <t>Crocus chrysanthus - krokus barevný mix</t>
  </si>
  <si>
    <t>B</t>
  </si>
  <si>
    <t>PRÁCE A DODÁVKY - SADOVÉ ÚPRAVY</t>
  </si>
  <si>
    <t>180.01</t>
  </si>
  <si>
    <t>Odstranění vzrostlé dřeviny v rovině včetně pařezu (ztížený přesun hmot - přes dům) 1 x Picea abies, 1x Juglans regia (ořech možno využít na kuláče)</t>
  </si>
  <si>
    <t>180.02</t>
  </si>
  <si>
    <t>Odstranění fragmenů keřů - nutno shlédnout před započetím prací, není kvantifikováno</t>
  </si>
  <si>
    <t>D8</t>
  </si>
  <si>
    <t>Terénní modelace hrubé</t>
  </si>
  <si>
    <t>180.03</t>
  </si>
  <si>
    <t>-příprava ploch - postřik roundup</t>
  </si>
  <si>
    <t>180.04</t>
  </si>
  <si>
    <t>-kultivace plochy fréza 20cm záhony</t>
  </si>
  <si>
    <t>180.05</t>
  </si>
  <si>
    <t>- snížení terénu nové zánonové plochy o 3-4 cm - zeminu použít na rekonstrukci trávníku</t>
  </si>
  <si>
    <t>180.06</t>
  </si>
  <si>
    <t>- odplevelení a ruční rytí v okapové linii stávajících dřeviny</t>
  </si>
  <si>
    <t>D9</t>
  </si>
  <si>
    <t>Jemná modelace půdy</t>
  </si>
  <si>
    <t>180.07</t>
  </si>
  <si>
    <t>-jemná úprava terénu (188+4+3,7+0,7)+(3x1,44)</t>
  </si>
  <si>
    <t>Výsadba vzrostlých stromů - kotvení Holland 3 kůly (sakura, jabloň)</t>
  </si>
  <si>
    <t>180.08</t>
  </si>
  <si>
    <t>- kůl k ukotvení včetně příčky a úvazku (3kůly/strom)</t>
  </si>
  <si>
    <t>180.09</t>
  </si>
  <si>
    <t>-ukotvení stromu - kotvení Holland (juta, kokos) - kůl s úvazkem</t>
  </si>
  <si>
    <t>180.10</t>
  </si>
  <si>
    <t>-juta pás na kmen</t>
  </si>
  <si>
    <t>180.11</t>
  </si>
  <si>
    <t>-výsadba stromu vzrotlého</t>
  </si>
  <si>
    <t>Výsadba solitérních dřevin</t>
  </si>
  <si>
    <t>180.12</t>
  </si>
  <si>
    <t>-hloubení jamek s výměnou půdy 50%</t>
  </si>
  <si>
    <t>180.13</t>
  </si>
  <si>
    <t>-výsadba rostliny</t>
  </si>
  <si>
    <t>180.14</t>
  </si>
  <si>
    <t>-substrát 250l</t>
  </si>
  <si>
    <t>Výsadba keřů, ovocných a popínavek</t>
  </si>
  <si>
    <t>180.15</t>
  </si>
  <si>
    <t>180.16</t>
  </si>
  <si>
    <t>180.17</t>
  </si>
  <si>
    <t>-zhotovení koř. bariery maliny</t>
  </si>
  <si>
    <t>Výsadba trvalek</t>
  </si>
  <si>
    <t>180.18</t>
  </si>
  <si>
    <t>-hloubení jamek</t>
  </si>
  <si>
    <t>180.19</t>
  </si>
  <si>
    <t>Výsadba cibulovin</t>
  </si>
  <si>
    <t>180.20</t>
  </si>
  <si>
    <t>180.21</t>
  </si>
  <si>
    <t>Rekonstrukce stávajícího trávníku</t>
  </si>
  <si>
    <t>180.22</t>
  </si>
  <si>
    <t>- posečení před rekonstrukcí</t>
  </si>
  <si>
    <t>180.23</t>
  </si>
  <si>
    <t>- postřik Bofix</t>
  </si>
  <si>
    <t>180.24</t>
  </si>
  <si>
    <t>-vyhrabání plevelů, s nakládkou a přesunem</t>
  </si>
  <si>
    <t>180.25</t>
  </si>
  <si>
    <t>- vertikutace</t>
  </si>
  <si>
    <t>180.26</t>
  </si>
  <si>
    <t>- zemina ze snížení terénu výsadbových ploch</t>
  </si>
  <si>
    <t>180.27</t>
  </si>
  <si>
    <t>- rozprostření subtrátu pro výsev/ zeminy ze snížení terénu</t>
  </si>
  <si>
    <t>180.28</t>
  </si>
  <si>
    <t>-výsev včetně osiva směs Zahrada</t>
  </si>
  <si>
    <t>180.29</t>
  </si>
  <si>
    <t>-zásobní hnojivo</t>
  </si>
  <si>
    <t>180.30</t>
  </si>
  <si>
    <t>-válcování</t>
  </si>
  <si>
    <t>Obruba</t>
  </si>
  <si>
    <t>180.31</t>
  </si>
  <si>
    <t>-obruba (92+10)</t>
  </si>
  <si>
    <t>180.32</t>
  </si>
  <si>
    <t>-usazení obrub</t>
  </si>
  <si>
    <t>Mulčování výsadeb</t>
  </si>
  <si>
    <t>180.33</t>
  </si>
  <si>
    <t>-kůra mulčovací - výběrová I.  Pytlovaná 70l</t>
  </si>
  <si>
    <t>180.34</t>
  </si>
  <si>
    <t>-přesun hmot</t>
  </si>
  <si>
    <t>180.35</t>
  </si>
  <si>
    <t>-mulčování výsadeb (188+4)</t>
  </si>
  <si>
    <t>180.36</t>
  </si>
  <si>
    <t>kačírek Fr 16/32</t>
  </si>
  <si>
    <t>180.37</t>
  </si>
  <si>
    <t>180.38</t>
  </si>
  <si>
    <t>-mulčování výsadeb (0,7+3,7)</t>
  </si>
  <si>
    <t>D18</t>
  </si>
  <si>
    <t>Záhony zvýšené - modřín (1,2x1,2 x výška 0,5m)3ks</t>
  </si>
  <si>
    <t>180.39</t>
  </si>
  <si>
    <t>- záhon</t>
  </si>
  <si>
    <t>180.40</t>
  </si>
  <si>
    <t>- usazení, přesun</t>
  </si>
  <si>
    <t>D19</t>
  </si>
  <si>
    <t>180.50</t>
  </si>
  <si>
    <t xml:space="preserve">Doprava </t>
  </si>
  <si>
    <t>-1919941321</t>
  </si>
  <si>
    <t>02.2 - Vedlejší a ostatní náklady</t>
  </si>
  <si>
    <t>VON -01</t>
  </si>
  <si>
    <t>Billboard a označení staveniště</t>
  </si>
  <si>
    <t>512</t>
  </si>
  <si>
    <t>-1539099659</t>
  </si>
  <si>
    <t>VON -02</t>
  </si>
  <si>
    <t>Trvalá pamětní deska</t>
  </si>
  <si>
    <t>1852077432</t>
  </si>
  <si>
    <t>SEZNAM FIGUR</t>
  </si>
  <si>
    <t>Výměra</t>
  </si>
  <si>
    <t xml:space="preserve"> 01/ 01.1</t>
  </si>
  <si>
    <t>Použití figury:</t>
  </si>
  <si>
    <t>bourání - skladba pdl1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</si>
</sst>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EBC02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Rozvoj komunitních sociálních služeb - chráněné bydlení v lokalitě Jičín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Ruská 30, Jičín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28. 2. 2022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Královéhradecký kraj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Energy Benefit Centre a.s.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ROUND(AG95+AG102,2)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ROUND(AS95+AS102,2)</f>
        <v>0</v>
      </c>
      <c r="AT94" s="115">
        <f>ROUND(SUM(AV94:AW94),2)</f>
        <v>0</v>
      </c>
      <c r="AU94" s="116">
        <f>ROUND(AU95+AU102,5)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ROUND(AZ95+AZ102,2)</f>
        <v>0</v>
      </c>
      <c r="BA94" s="115">
        <f>ROUND(BA95+BA102,2)</f>
        <v>0</v>
      </c>
      <c r="BB94" s="115">
        <f>ROUND(BB95+BB102,2)</f>
        <v>0</v>
      </c>
      <c r="BC94" s="115">
        <f>ROUND(BC95+BC102,2)</f>
        <v>0</v>
      </c>
      <c r="BD94" s="117">
        <f>ROUND(BD95+BD102,2)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1" s="7" customFormat="1" ht="24.75" customHeight="1">
      <c r="A95" s="7"/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ROUND(SUM(AG96:AG101),2)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83</v>
      </c>
      <c r="AR95" s="127"/>
      <c r="AS95" s="128">
        <f>ROUND(SUM(AS96:AS101),2)</f>
        <v>0</v>
      </c>
      <c r="AT95" s="129">
        <f>ROUND(SUM(AV95:AW95),2)</f>
        <v>0</v>
      </c>
      <c r="AU95" s="130">
        <f>ROUND(SUM(AU96:AU101),5)</f>
        <v>0</v>
      </c>
      <c r="AV95" s="129">
        <f>ROUND(AZ95*L29,2)</f>
        <v>0</v>
      </c>
      <c r="AW95" s="129">
        <f>ROUND(BA95*L30,2)</f>
        <v>0</v>
      </c>
      <c r="AX95" s="129">
        <f>ROUND(BB95*L29,2)</f>
        <v>0</v>
      </c>
      <c r="AY95" s="129">
        <f>ROUND(BC95*L30,2)</f>
        <v>0</v>
      </c>
      <c r="AZ95" s="129">
        <f>ROUND(SUM(AZ96:AZ101),2)</f>
        <v>0</v>
      </c>
      <c r="BA95" s="129">
        <f>ROUND(SUM(BA96:BA101),2)</f>
        <v>0</v>
      </c>
      <c r="BB95" s="129">
        <f>ROUND(SUM(BB96:BB101),2)</f>
        <v>0</v>
      </c>
      <c r="BC95" s="129">
        <f>ROUND(SUM(BC96:BC101),2)</f>
        <v>0</v>
      </c>
      <c r="BD95" s="131">
        <f>ROUND(SUM(BD96:BD101),2)</f>
        <v>0</v>
      </c>
      <c r="BE95" s="7"/>
      <c r="BS95" s="132" t="s">
        <v>76</v>
      </c>
      <c r="BT95" s="132" t="s">
        <v>84</v>
      </c>
      <c r="BU95" s="132" t="s">
        <v>78</v>
      </c>
      <c r="BV95" s="132" t="s">
        <v>79</v>
      </c>
      <c r="BW95" s="132" t="s">
        <v>85</v>
      </c>
      <c r="BX95" s="132" t="s">
        <v>5</v>
      </c>
      <c r="CL95" s="132" t="s">
        <v>1</v>
      </c>
      <c r="CM95" s="132" t="s">
        <v>84</v>
      </c>
    </row>
    <row r="96" spans="1:90" s="4" customFormat="1" ht="16.5" customHeight="1">
      <c r="A96" s="133" t="s">
        <v>86</v>
      </c>
      <c r="B96" s="71"/>
      <c r="C96" s="134"/>
      <c r="D96" s="134"/>
      <c r="E96" s="135" t="s">
        <v>87</v>
      </c>
      <c r="F96" s="135"/>
      <c r="G96" s="135"/>
      <c r="H96" s="135"/>
      <c r="I96" s="135"/>
      <c r="J96" s="134"/>
      <c r="K96" s="135" t="s">
        <v>88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'01.1 - Stavební a konstru...'!J32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89</v>
      </c>
      <c r="AR96" s="73"/>
      <c r="AS96" s="138">
        <v>0</v>
      </c>
      <c r="AT96" s="139">
        <f>ROUND(SUM(AV96:AW96),2)</f>
        <v>0</v>
      </c>
      <c r="AU96" s="140">
        <f>'01.1 - Stavební a konstru...'!P149</f>
        <v>0</v>
      </c>
      <c r="AV96" s="139">
        <f>'01.1 - Stavební a konstru...'!J35</f>
        <v>0</v>
      </c>
      <c r="AW96" s="139">
        <f>'01.1 - Stavební a konstru...'!J36</f>
        <v>0</v>
      </c>
      <c r="AX96" s="139">
        <f>'01.1 - Stavební a konstru...'!J37</f>
        <v>0</v>
      </c>
      <c r="AY96" s="139">
        <f>'01.1 - Stavební a konstru...'!J38</f>
        <v>0</v>
      </c>
      <c r="AZ96" s="139">
        <f>'01.1 - Stavební a konstru...'!F35</f>
        <v>0</v>
      </c>
      <c r="BA96" s="139">
        <f>'01.1 - Stavební a konstru...'!F36</f>
        <v>0</v>
      </c>
      <c r="BB96" s="139">
        <f>'01.1 - Stavební a konstru...'!F37</f>
        <v>0</v>
      </c>
      <c r="BC96" s="139">
        <f>'01.1 - Stavební a konstru...'!F38</f>
        <v>0</v>
      </c>
      <c r="BD96" s="141">
        <f>'01.1 - Stavební a konstru...'!F39</f>
        <v>0</v>
      </c>
      <c r="BE96" s="4"/>
      <c r="BT96" s="142" t="s">
        <v>90</v>
      </c>
      <c r="BV96" s="142" t="s">
        <v>79</v>
      </c>
      <c r="BW96" s="142" t="s">
        <v>91</v>
      </c>
      <c r="BX96" s="142" t="s">
        <v>85</v>
      </c>
      <c r="CL96" s="142" t="s">
        <v>1</v>
      </c>
    </row>
    <row r="97" spans="1:90" s="4" customFormat="1" ht="16.5" customHeight="1">
      <c r="A97" s="133" t="s">
        <v>86</v>
      </c>
      <c r="B97" s="71"/>
      <c r="C97" s="134"/>
      <c r="D97" s="134"/>
      <c r="E97" s="135" t="s">
        <v>92</v>
      </c>
      <c r="F97" s="135"/>
      <c r="G97" s="135"/>
      <c r="H97" s="135"/>
      <c r="I97" s="135"/>
      <c r="J97" s="134"/>
      <c r="K97" s="135" t="s">
        <v>93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'01.2 - Zdravotně technick...'!J32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89</v>
      </c>
      <c r="AR97" s="73"/>
      <c r="AS97" s="138">
        <v>0</v>
      </c>
      <c r="AT97" s="139">
        <f>ROUND(SUM(AV97:AW97),2)</f>
        <v>0</v>
      </c>
      <c r="AU97" s="140">
        <f>'01.2 - Zdravotně technick...'!P136</f>
        <v>0</v>
      </c>
      <c r="AV97" s="139">
        <f>'01.2 - Zdravotně technick...'!J35</f>
        <v>0</v>
      </c>
      <c r="AW97" s="139">
        <f>'01.2 - Zdravotně technick...'!J36</f>
        <v>0</v>
      </c>
      <c r="AX97" s="139">
        <f>'01.2 - Zdravotně technick...'!J37</f>
        <v>0</v>
      </c>
      <c r="AY97" s="139">
        <f>'01.2 - Zdravotně technick...'!J38</f>
        <v>0</v>
      </c>
      <c r="AZ97" s="139">
        <f>'01.2 - Zdravotně technick...'!F35</f>
        <v>0</v>
      </c>
      <c r="BA97" s="139">
        <f>'01.2 - Zdravotně technick...'!F36</f>
        <v>0</v>
      </c>
      <c r="BB97" s="139">
        <f>'01.2 - Zdravotně technick...'!F37</f>
        <v>0</v>
      </c>
      <c r="BC97" s="139">
        <f>'01.2 - Zdravotně technick...'!F38</f>
        <v>0</v>
      </c>
      <c r="BD97" s="141">
        <f>'01.2 - Zdravotně technick...'!F39</f>
        <v>0</v>
      </c>
      <c r="BE97" s="4"/>
      <c r="BT97" s="142" t="s">
        <v>90</v>
      </c>
      <c r="BV97" s="142" t="s">
        <v>79</v>
      </c>
      <c r="BW97" s="142" t="s">
        <v>94</v>
      </c>
      <c r="BX97" s="142" t="s">
        <v>85</v>
      </c>
      <c r="CL97" s="142" t="s">
        <v>1</v>
      </c>
    </row>
    <row r="98" spans="1:90" s="4" customFormat="1" ht="16.5" customHeight="1">
      <c r="A98" s="133" t="s">
        <v>86</v>
      </c>
      <c r="B98" s="71"/>
      <c r="C98" s="134"/>
      <c r="D98" s="134"/>
      <c r="E98" s="135" t="s">
        <v>95</v>
      </c>
      <c r="F98" s="135"/>
      <c r="G98" s="135"/>
      <c r="H98" s="135"/>
      <c r="I98" s="135"/>
      <c r="J98" s="134"/>
      <c r="K98" s="135" t="s">
        <v>96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'01.3 - Vytápění'!J32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89</v>
      </c>
      <c r="AR98" s="73"/>
      <c r="AS98" s="138">
        <v>0</v>
      </c>
      <c r="AT98" s="139">
        <f>ROUND(SUM(AV98:AW98),2)</f>
        <v>0</v>
      </c>
      <c r="AU98" s="140">
        <f>'01.3 - Vytápění'!P129</f>
        <v>0</v>
      </c>
      <c r="AV98" s="139">
        <f>'01.3 - Vytápění'!J35</f>
        <v>0</v>
      </c>
      <c r="AW98" s="139">
        <f>'01.3 - Vytápění'!J36</f>
        <v>0</v>
      </c>
      <c r="AX98" s="139">
        <f>'01.3 - Vytápění'!J37</f>
        <v>0</v>
      </c>
      <c r="AY98" s="139">
        <f>'01.3 - Vytápění'!J38</f>
        <v>0</v>
      </c>
      <c r="AZ98" s="139">
        <f>'01.3 - Vytápění'!F35</f>
        <v>0</v>
      </c>
      <c r="BA98" s="139">
        <f>'01.3 - Vytápění'!F36</f>
        <v>0</v>
      </c>
      <c r="BB98" s="139">
        <f>'01.3 - Vytápění'!F37</f>
        <v>0</v>
      </c>
      <c r="BC98" s="139">
        <f>'01.3 - Vytápění'!F38</f>
        <v>0</v>
      </c>
      <c r="BD98" s="141">
        <f>'01.3 - Vytápění'!F39</f>
        <v>0</v>
      </c>
      <c r="BE98" s="4"/>
      <c r="BT98" s="142" t="s">
        <v>90</v>
      </c>
      <c r="BV98" s="142" t="s">
        <v>79</v>
      </c>
      <c r="BW98" s="142" t="s">
        <v>97</v>
      </c>
      <c r="BX98" s="142" t="s">
        <v>85</v>
      </c>
      <c r="CL98" s="142" t="s">
        <v>1</v>
      </c>
    </row>
    <row r="99" spans="1:90" s="4" customFormat="1" ht="16.5" customHeight="1">
      <c r="A99" s="133" t="s">
        <v>86</v>
      </c>
      <c r="B99" s="71"/>
      <c r="C99" s="134"/>
      <c r="D99" s="134"/>
      <c r="E99" s="135" t="s">
        <v>98</v>
      </c>
      <c r="F99" s="135"/>
      <c r="G99" s="135"/>
      <c r="H99" s="135"/>
      <c r="I99" s="135"/>
      <c r="J99" s="134"/>
      <c r="K99" s="135" t="s">
        <v>99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'01.4 - Elektroinstalace'!J32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89</v>
      </c>
      <c r="AR99" s="73"/>
      <c r="AS99" s="138">
        <v>0</v>
      </c>
      <c r="AT99" s="139">
        <f>ROUND(SUM(AV99:AW99),2)</f>
        <v>0</v>
      </c>
      <c r="AU99" s="140">
        <f>'01.4 - Elektroinstalace'!P123</f>
        <v>0</v>
      </c>
      <c r="AV99" s="139">
        <f>'01.4 - Elektroinstalace'!J35</f>
        <v>0</v>
      </c>
      <c r="AW99" s="139">
        <f>'01.4 - Elektroinstalace'!J36</f>
        <v>0</v>
      </c>
      <c r="AX99" s="139">
        <f>'01.4 - Elektroinstalace'!J37</f>
        <v>0</v>
      </c>
      <c r="AY99" s="139">
        <f>'01.4 - Elektroinstalace'!J38</f>
        <v>0</v>
      </c>
      <c r="AZ99" s="139">
        <f>'01.4 - Elektroinstalace'!F35</f>
        <v>0</v>
      </c>
      <c r="BA99" s="139">
        <f>'01.4 - Elektroinstalace'!F36</f>
        <v>0</v>
      </c>
      <c r="BB99" s="139">
        <f>'01.4 - Elektroinstalace'!F37</f>
        <v>0</v>
      </c>
      <c r="BC99" s="139">
        <f>'01.4 - Elektroinstalace'!F38</f>
        <v>0</v>
      </c>
      <c r="BD99" s="141">
        <f>'01.4 - Elektroinstalace'!F39</f>
        <v>0</v>
      </c>
      <c r="BE99" s="4"/>
      <c r="BT99" s="142" t="s">
        <v>90</v>
      </c>
      <c r="BV99" s="142" t="s">
        <v>79</v>
      </c>
      <c r="BW99" s="142" t="s">
        <v>100</v>
      </c>
      <c r="BX99" s="142" t="s">
        <v>85</v>
      </c>
      <c r="CL99" s="142" t="s">
        <v>1</v>
      </c>
    </row>
    <row r="100" spans="1:90" s="4" customFormat="1" ht="16.5" customHeight="1">
      <c r="A100" s="133" t="s">
        <v>86</v>
      </c>
      <c r="B100" s="71"/>
      <c r="C100" s="134"/>
      <c r="D100" s="134"/>
      <c r="E100" s="135" t="s">
        <v>101</v>
      </c>
      <c r="F100" s="135"/>
      <c r="G100" s="135"/>
      <c r="H100" s="135"/>
      <c r="I100" s="135"/>
      <c r="J100" s="134"/>
      <c r="K100" s="135" t="s">
        <v>102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'01.5 - Vzduchotechnika'!J32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89</v>
      </c>
      <c r="AR100" s="73"/>
      <c r="AS100" s="138">
        <v>0</v>
      </c>
      <c r="AT100" s="139">
        <f>ROUND(SUM(AV100:AW100),2)</f>
        <v>0</v>
      </c>
      <c r="AU100" s="140">
        <f>'01.5 - Vzduchotechnika'!P126</f>
        <v>0</v>
      </c>
      <c r="AV100" s="139">
        <f>'01.5 - Vzduchotechnika'!J35</f>
        <v>0</v>
      </c>
      <c r="AW100" s="139">
        <f>'01.5 - Vzduchotechnika'!J36</f>
        <v>0</v>
      </c>
      <c r="AX100" s="139">
        <f>'01.5 - Vzduchotechnika'!J37</f>
        <v>0</v>
      </c>
      <c r="AY100" s="139">
        <f>'01.5 - Vzduchotechnika'!J38</f>
        <v>0</v>
      </c>
      <c r="AZ100" s="139">
        <f>'01.5 - Vzduchotechnika'!F35</f>
        <v>0</v>
      </c>
      <c r="BA100" s="139">
        <f>'01.5 - Vzduchotechnika'!F36</f>
        <v>0</v>
      </c>
      <c r="BB100" s="139">
        <f>'01.5 - Vzduchotechnika'!F37</f>
        <v>0</v>
      </c>
      <c r="BC100" s="139">
        <f>'01.5 - Vzduchotechnika'!F38</f>
        <v>0</v>
      </c>
      <c r="BD100" s="141">
        <f>'01.5 - Vzduchotechnika'!F39</f>
        <v>0</v>
      </c>
      <c r="BE100" s="4"/>
      <c r="BT100" s="142" t="s">
        <v>90</v>
      </c>
      <c r="BV100" s="142" t="s">
        <v>79</v>
      </c>
      <c r="BW100" s="142" t="s">
        <v>103</v>
      </c>
      <c r="BX100" s="142" t="s">
        <v>85</v>
      </c>
      <c r="CL100" s="142" t="s">
        <v>1</v>
      </c>
    </row>
    <row r="101" spans="1:90" s="4" customFormat="1" ht="16.5" customHeight="1">
      <c r="A101" s="133" t="s">
        <v>86</v>
      </c>
      <c r="B101" s="71"/>
      <c r="C101" s="134"/>
      <c r="D101" s="134"/>
      <c r="E101" s="135" t="s">
        <v>104</v>
      </c>
      <c r="F101" s="135"/>
      <c r="G101" s="135"/>
      <c r="H101" s="135"/>
      <c r="I101" s="135"/>
      <c r="J101" s="134"/>
      <c r="K101" s="135" t="s">
        <v>105</v>
      </c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'01.6 - Vedlejší a ostatní...'!J32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89</v>
      </c>
      <c r="AR101" s="73"/>
      <c r="AS101" s="138">
        <v>0</v>
      </c>
      <c r="AT101" s="139">
        <f>ROUND(SUM(AV101:AW101),2)</f>
        <v>0</v>
      </c>
      <c r="AU101" s="140">
        <f>'01.6 - Vedlejší a ostatní...'!P125</f>
        <v>0</v>
      </c>
      <c r="AV101" s="139">
        <f>'01.6 - Vedlejší a ostatní...'!J35</f>
        <v>0</v>
      </c>
      <c r="AW101" s="139">
        <f>'01.6 - Vedlejší a ostatní...'!J36</f>
        <v>0</v>
      </c>
      <c r="AX101" s="139">
        <f>'01.6 - Vedlejší a ostatní...'!J37</f>
        <v>0</v>
      </c>
      <c r="AY101" s="139">
        <f>'01.6 - Vedlejší a ostatní...'!J38</f>
        <v>0</v>
      </c>
      <c r="AZ101" s="139">
        <f>'01.6 - Vedlejší a ostatní...'!F35</f>
        <v>0</v>
      </c>
      <c r="BA101" s="139">
        <f>'01.6 - Vedlejší a ostatní...'!F36</f>
        <v>0</v>
      </c>
      <c r="BB101" s="139">
        <f>'01.6 - Vedlejší a ostatní...'!F37</f>
        <v>0</v>
      </c>
      <c r="BC101" s="139">
        <f>'01.6 - Vedlejší a ostatní...'!F38</f>
        <v>0</v>
      </c>
      <c r="BD101" s="141">
        <f>'01.6 - Vedlejší a ostatní...'!F39</f>
        <v>0</v>
      </c>
      <c r="BE101" s="4"/>
      <c r="BT101" s="142" t="s">
        <v>90</v>
      </c>
      <c r="BV101" s="142" t="s">
        <v>79</v>
      </c>
      <c r="BW101" s="142" t="s">
        <v>106</v>
      </c>
      <c r="BX101" s="142" t="s">
        <v>85</v>
      </c>
      <c r="CL101" s="142" t="s">
        <v>1</v>
      </c>
    </row>
    <row r="102" spans="1:91" s="7" customFormat="1" ht="16.5" customHeight="1">
      <c r="A102" s="7"/>
      <c r="B102" s="120"/>
      <c r="C102" s="121"/>
      <c r="D102" s="122" t="s">
        <v>107</v>
      </c>
      <c r="E102" s="122"/>
      <c r="F102" s="122"/>
      <c r="G102" s="122"/>
      <c r="H102" s="122"/>
      <c r="I102" s="123"/>
      <c r="J102" s="122" t="s">
        <v>108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4">
        <f>ROUND(SUM(AG103:AG104),2)</f>
        <v>0</v>
      </c>
      <c r="AH102" s="123"/>
      <c r="AI102" s="123"/>
      <c r="AJ102" s="123"/>
      <c r="AK102" s="123"/>
      <c r="AL102" s="123"/>
      <c r="AM102" s="123"/>
      <c r="AN102" s="125">
        <f>SUM(AG102,AT102)</f>
        <v>0</v>
      </c>
      <c r="AO102" s="123"/>
      <c r="AP102" s="123"/>
      <c r="AQ102" s="126" t="s">
        <v>83</v>
      </c>
      <c r="AR102" s="127"/>
      <c r="AS102" s="128">
        <f>ROUND(SUM(AS103:AS104),2)</f>
        <v>0</v>
      </c>
      <c r="AT102" s="129">
        <f>ROUND(SUM(AV102:AW102),2)</f>
        <v>0</v>
      </c>
      <c r="AU102" s="130">
        <f>ROUND(SUM(AU103:AU104),5)</f>
        <v>0</v>
      </c>
      <c r="AV102" s="129">
        <f>ROUND(AZ102*L29,2)</f>
        <v>0</v>
      </c>
      <c r="AW102" s="129">
        <f>ROUND(BA102*L30,2)</f>
        <v>0</v>
      </c>
      <c r="AX102" s="129">
        <f>ROUND(BB102*L29,2)</f>
        <v>0</v>
      </c>
      <c r="AY102" s="129">
        <f>ROUND(BC102*L30,2)</f>
        <v>0</v>
      </c>
      <c r="AZ102" s="129">
        <f>ROUND(SUM(AZ103:AZ104),2)</f>
        <v>0</v>
      </c>
      <c r="BA102" s="129">
        <f>ROUND(SUM(BA103:BA104),2)</f>
        <v>0</v>
      </c>
      <c r="BB102" s="129">
        <f>ROUND(SUM(BB103:BB104),2)</f>
        <v>0</v>
      </c>
      <c r="BC102" s="129">
        <f>ROUND(SUM(BC103:BC104),2)</f>
        <v>0</v>
      </c>
      <c r="BD102" s="131">
        <f>ROUND(SUM(BD103:BD104),2)</f>
        <v>0</v>
      </c>
      <c r="BE102" s="7"/>
      <c r="BS102" s="132" t="s">
        <v>76</v>
      </c>
      <c r="BT102" s="132" t="s">
        <v>84</v>
      </c>
      <c r="BU102" s="132" t="s">
        <v>78</v>
      </c>
      <c r="BV102" s="132" t="s">
        <v>79</v>
      </c>
      <c r="BW102" s="132" t="s">
        <v>109</v>
      </c>
      <c r="BX102" s="132" t="s">
        <v>5</v>
      </c>
      <c r="CL102" s="132" t="s">
        <v>1</v>
      </c>
      <c r="CM102" s="132" t="s">
        <v>84</v>
      </c>
    </row>
    <row r="103" spans="1:90" s="4" customFormat="1" ht="16.5" customHeight="1">
      <c r="A103" s="133" t="s">
        <v>86</v>
      </c>
      <c r="B103" s="71"/>
      <c r="C103" s="134"/>
      <c r="D103" s="134"/>
      <c r="E103" s="135" t="s">
        <v>110</v>
      </c>
      <c r="F103" s="135"/>
      <c r="G103" s="135"/>
      <c r="H103" s="135"/>
      <c r="I103" s="135"/>
      <c r="J103" s="134"/>
      <c r="K103" s="135" t="s">
        <v>111</v>
      </c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6">
        <f>'02.1 - Sadové úpravy'!J32</f>
        <v>0</v>
      </c>
      <c r="AH103" s="134"/>
      <c r="AI103" s="134"/>
      <c r="AJ103" s="134"/>
      <c r="AK103" s="134"/>
      <c r="AL103" s="134"/>
      <c r="AM103" s="134"/>
      <c r="AN103" s="136">
        <f>SUM(AG103,AT103)</f>
        <v>0</v>
      </c>
      <c r="AO103" s="134"/>
      <c r="AP103" s="134"/>
      <c r="AQ103" s="137" t="s">
        <v>89</v>
      </c>
      <c r="AR103" s="73"/>
      <c r="AS103" s="138">
        <v>0</v>
      </c>
      <c r="AT103" s="139">
        <f>ROUND(SUM(AV103:AW103),2)</f>
        <v>0</v>
      </c>
      <c r="AU103" s="140">
        <f>'02.1 - Sadové úpravy'!P141</f>
        <v>0</v>
      </c>
      <c r="AV103" s="139">
        <f>'02.1 - Sadové úpravy'!J35</f>
        <v>0</v>
      </c>
      <c r="AW103" s="139">
        <f>'02.1 - Sadové úpravy'!J36</f>
        <v>0</v>
      </c>
      <c r="AX103" s="139">
        <f>'02.1 - Sadové úpravy'!J37</f>
        <v>0</v>
      </c>
      <c r="AY103" s="139">
        <f>'02.1 - Sadové úpravy'!J38</f>
        <v>0</v>
      </c>
      <c r="AZ103" s="139">
        <f>'02.1 - Sadové úpravy'!F35</f>
        <v>0</v>
      </c>
      <c r="BA103" s="139">
        <f>'02.1 - Sadové úpravy'!F36</f>
        <v>0</v>
      </c>
      <c r="BB103" s="139">
        <f>'02.1 - Sadové úpravy'!F37</f>
        <v>0</v>
      </c>
      <c r="BC103" s="139">
        <f>'02.1 - Sadové úpravy'!F38</f>
        <v>0</v>
      </c>
      <c r="BD103" s="141">
        <f>'02.1 - Sadové úpravy'!F39</f>
        <v>0</v>
      </c>
      <c r="BE103" s="4"/>
      <c r="BT103" s="142" t="s">
        <v>90</v>
      </c>
      <c r="BV103" s="142" t="s">
        <v>79</v>
      </c>
      <c r="BW103" s="142" t="s">
        <v>112</v>
      </c>
      <c r="BX103" s="142" t="s">
        <v>109</v>
      </c>
      <c r="CL103" s="142" t="s">
        <v>1</v>
      </c>
    </row>
    <row r="104" spans="1:90" s="4" customFormat="1" ht="16.5" customHeight="1">
      <c r="A104" s="133" t="s">
        <v>86</v>
      </c>
      <c r="B104" s="71"/>
      <c r="C104" s="134"/>
      <c r="D104" s="134"/>
      <c r="E104" s="135" t="s">
        <v>113</v>
      </c>
      <c r="F104" s="135"/>
      <c r="G104" s="135"/>
      <c r="H104" s="135"/>
      <c r="I104" s="135"/>
      <c r="J104" s="134"/>
      <c r="K104" s="135" t="s">
        <v>105</v>
      </c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6">
        <f>'02.2 - Vedlejší a ostatní...'!J32</f>
        <v>0</v>
      </c>
      <c r="AH104" s="134"/>
      <c r="AI104" s="134"/>
      <c r="AJ104" s="134"/>
      <c r="AK104" s="134"/>
      <c r="AL104" s="134"/>
      <c r="AM104" s="134"/>
      <c r="AN104" s="136">
        <f>SUM(AG104,AT104)</f>
        <v>0</v>
      </c>
      <c r="AO104" s="134"/>
      <c r="AP104" s="134"/>
      <c r="AQ104" s="137" t="s">
        <v>89</v>
      </c>
      <c r="AR104" s="73"/>
      <c r="AS104" s="143">
        <v>0</v>
      </c>
      <c r="AT104" s="144">
        <f>ROUND(SUM(AV104:AW104),2)</f>
        <v>0</v>
      </c>
      <c r="AU104" s="145">
        <f>'02.2 - Vedlejší a ostatní...'!P122</f>
        <v>0</v>
      </c>
      <c r="AV104" s="144">
        <f>'02.2 - Vedlejší a ostatní...'!J35</f>
        <v>0</v>
      </c>
      <c r="AW104" s="144">
        <f>'02.2 - Vedlejší a ostatní...'!J36</f>
        <v>0</v>
      </c>
      <c r="AX104" s="144">
        <f>'02.2 - Vedlejší a ostatní...'!J37</f>
        <v>0</v>
      </c>
      <c r="AY104" s="144">
        <f>'02.2 - Vedlejší a ostatní...'!J38</f>
        <v>0</v>
      </c>
      <c r="AZ104" s="144">
        <f>'02.2 - Vedlejší a ostatní...'!F35</f>
        <v>0</v>
      </c>
      <c r="BA104" s="144">
        <f>'02.2 - Vedlejší a ostatní...'!F36</f>
        <v>0</v>
      </c>
      <c r="BB104" s="144">
        <f>'02.2 - Vedlejší a ostatní...'!F37</f>
        <v>0</v>
      </c>
      <c r="BC104" s="144">
        <f>'02.2 - Vedlejší a ostatní...'!F38</f>
        <v>0</v>
      </c>
      <c r="BD104" s="146">
        <f>'02.2 - Vedlejší a ostatní...'!F39</f>
        <v>0</v>
      </c>
      <c r="BE104" s="4"/>
      <c r="BT104" s="142" t="s">
        <v>90</v>
      </c>
      <c r="BV104" s="142" t="s">
        <v>79</v>
      </c>
      <c r="BW104" s="142" t="s">
        <v>114</v>
      </c>
      <c r="BX104" s="142" t="s">
        <v>109</v>
      </c>
      <c r="CL104" s="142" t="s">
        <v>1</v>
      </c>
    </row>
    <row r="105" spans="1:57" s="2" customFormat="1" ht="30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5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45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</sheetData>
  <sheetProtection password="CC35" sheet="1" objects="1" scenarios="1" formatColumns="0" formatRows="0"/>
  <mergeCells count="78">
    <mergeCell ref="C92:G92"/>
    <mergeCell ref="D95:H95"/>
    <mergeCell ref="D102:H102"/>
    <mergeCell ref="E101:I101"/>
    <mergeCell ref="E99:I99"/>
    <mergeCell ref="E97:I97"/>
    <mergeCell ref="E96:I96"/>
    <mergeCell ref="E100:I100"/>
    <mergeCell ref="E98:I98"/>
    <mergeCell ref="E103:I103"/>
    <mergeCell ref="E104:I104"/>
    <mergeCell ref="I92:AF92"/>
    <mergeCell ref="J102:AF102"/>
    <mergeCell ref="J95:AF95"/>
    <mergeCell ref="K100:AF100"/>
    <mergeCell ref="K97:AF97"/>
    <mergeCell ref="K98:AF98"/>
    <mergeCell ref="K99:AF99"/>
    <mergeCell ref="K96:AF96"/>
    <mergeCell ref="K101:AF101"/>
    <mergeCell ref="K103:AF103"/>
    <mergeCell ref="K104:AF104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2:AM102"/>
    <mergeCell ref="AG99:AM99"/>
    <mergeCell ref="AG103:AM103"/>
    <mergeCell ref="AG100:AM100"/>
    <mergeCell ref="AG104:AM104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N104:AP104"/>
    <mergeCell ref="AN103:AP103"/>
    <mergeCell ref="AN92:AP92"/>
    <mergeCell ref="AN99:AP99"/>
    <mergeCell ref="AN95:AP95"/>
    <mergeCell ref="AN101:AP101"/>
    <mergeCell ref="AN100:AP100"/>
    <mergeCell ref="AN96:AP96"/>
    <mergeCell ref="AN97:AP97"/>
    <mergeCell ref="AN102:AP102"/>
    <mergeCell ref="AN98:AP98"/>
    <mergeCell ref="AS89:AT91"/>
    <mergeCell ref="AN94:AP94"/>
  </mergeCells>
  <hyperlinks>
    <hyperlink ref="A96" location="'01.1 - Stavební a konstru...'!C2" display="/"/>
    <hyperlink ref="A97" location="'01.2 - Zdravotně technick...'!C2" display="/"/>
    <hyperlink ref="A98" location="'01.3 - Vytápění'!C2" display="/"/>
    <hyperlink ref="A99" location="'01.4 - Elektroinstalace'!C2" display="/"/>
    <hyperlink ref="A100" location="'01.5 - Vzduchotechnika'!C2" display="/"/>
    <hyperlink ref="A101" location="'01.6 - Vedlejší a ostatní...'!C2" display="/"/>
    <hyperlink ref="A103" location="'02.1 - Sadové úpravy'!C2" display="/"/>
    <hyperlink ref="A104" location="'02.2 - Vedlejší a ostat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8"/>
      <c r="C3" s="149"/>
      <c r="D3" s="149"/>
      <c r="E3" s="149"/>
      <c r="F3" s="149"/>
      <c r="G3" s="149"/>
      <c r="H3" s="21"/>
    </row>
    <row r="4" spans="2:8" s="1" customFormat="1" ht="24.95" customHeight="1">
      <c r="B4" s="21"/>
      <c r="C4" s="150" t="s">
        <v>4059</v>
      </c>
      <c r="H4" s="21"/>
    </row>
    <row r="5" spans="2:8" s="1" customFormat="1" ht="12" customHeight="1">
      <c r="B5" s="21"/>
      <c r="C5" s="308" t="s">
        <v>13</v>
      </c>
      <c r="D5" s="158" t="s">
        <v>14</v>
      </c>
      <c r="E5" s="1"/>
      <c r="F5" s="1"/>
      <c r="H5" s="21"/>
    </row>
    <row r="6" spans="2:8" s="1" customFormat="1" ht="36.95" customHeight="1">
      <c r="B6" s="21"/>
      <c r="C6" s="309" t="s">
        <v>16</v>
      </c>
      <c r="D6" s="310" t="s">
        <v>17</v>
      </c>
      <c r="E6" s="1"/>
      <c r="F6" s="1"/>
      <c r="H6" s="21"/>
    </row>
    <row r="7" spans="2:8" s="1" customFormat="1" ht="16.5" customHeight="1">
      <c r="B7" s="21"/>
      <c r="C7" s="152" t="s">
        <v>22</v>
      </c>
      <c r="D7" s="155" t="str">
        <f>'Rekapitulace stavby'!AN8</f>
        <v>28. 2. 2022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01"/>
      <c r="B9" s="311"/>
      <c r="C9" s="312" t="s">
        <v>58</v>
      </c>
      <c r="D9" s="313" t="s">
        <v>59</v>
      </c>
      <c r="E9" s="313" t="s">
        <v>234</v>
      </c>
      <c r="F9" s="314" t="s">
        <v>4060</v>
      </c>
      <c r="G9" s="201"/>
      <c r="H9" s="311"/>
    </row>
    <row r="10" spans="1:8" s="2" customFormat="1" ht="26.4" customHeight="1">
      <c r="A10" s="39"/>
      <c r="B10" s="45"/>
      <c r="C10" s="315" t="s">
        <v>4061</v>
      </c>
      <c r="D10" s="315" t="s">
        <v>88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16" t="s">
        <v>168</v>
      </c>
      <c r="D11" s="317" t="s">
        <v>169</v>
      </c>
      <c r="E11" s="318" t="s">
        <v>1</v>
      </c>
      <c r="F11" s="319">
        <v>33.003</v>
      </c>
      <c r="G11" s="39"/>
      <c r="H11" s="45"/>
    </row>
    <row r="12" spans="1:8" s="2" customFormat="1" ht="16.8" customHeight="1">
      <c r="A12" s="39"/>
      <c r="B12" s="45"/>
      <c r="C12" s="320" t="s">
        <v>1</v>
      </c>
      <c r="D12" s="320" t="s">
        <v>1494</v>
      </c>
      <c r="E12" s="18" t="s">
        <v>1</v>
      </c>
      <c r="F12" s="321">
        <v>33.003</v>
      </c>
      <c r="G12" s="39"/>
      <c r="H12" s="45"/>
    </row>
    <row r="13" spans="1:8" s="2" customFormat="1" ht="16.8" customHeight="1">
      <c r="A13" s="39"/>
      <c r="B13" s="45"/>
      <c r="C13" s="320" t="s">
        <v>168</v>
      </c>
      <c r="D13" s="320" t="s">
        <v>265</v>
      </c>
      <c r="E13" s="18" t="s">
        <v>1</v>
      </c>
      <c r="F13" s="321">
        <v>33.003</v>
      </c>
      <c r="G13" s="39"/>
      <c r="H13" s="45"/>
    </row>
    <row r="14" spans="1:8" s="2" customFormat="1" ht="16.8" customHeight="1">
      <c r="A14" s="39"/>
      <c r="B14" s="45"/>
      <c r="C14" s="322" t="s">
        <v>4062</v>
      </c>
      <c r="D14" s="39"/>
      <c r="E14" s="39"/>
      <c r="F14" s="39"/>
      <c r="G14" s="39"/>
      <c r="H14" s="45"/>
    </row>
    <row r="15" spans="1:8" s="2" customFormat="1" ht="12">
      <c r="A15" s="39"/>
      <c r="B15" s="45"/>
      <c r="C15" s="320" t="s">
        <v>1491</v>
      </c>
      <c r="D15" s="320" t="s">
        <v>1492</v>
      </c>
      <c r="E15" s="18" t="s">
        <v>252</v>
      </c>
      <c r="F15" s="321">
        <v>33.003</v>
      </c>
      <c r="G15" s="39"/>
      <c r="H15" s="45"/>
    </row>
    <row r="16" spans="1:8" s="2" customFormat="1" ht="16.8" customHeight="1">
      <c r="A16" s="39"/>
      <c r="B16" s="45"/>
      <c r="C16" s="320" t="s">
        <v>682</v>
      </c>
      <c r="D16" s="320" t="s">
        <v>683</v>
      </c>
      <c r="E16" s="18" t="s">
        <v>252</v>
      </c>
      <c r="F16" s="321">
        <v>363.925</v>
      </c>
      <c r="G16" s="39"/>
      <c r="H16" s="45"/>
    </row>
    <row r="17" spans="1:8" s="2" customFormat="1" ht="16.8" customHeight="1">
      <c r="A17" s="39"/>
      <c r="B17" s="45"/>
      <c r="C17" s="320" t="s">
        <v>783</v>
      </c>
      <c r="D17" s="320" t="s">
        <v>784</v>
      </c>
      <c r="E17" s="18" t="s">
        <v>252</v>
      </c>
      <c r="F17" s="321">
        <v>363.925</v>
      </c>
      <c r="G17" s="39"/>
      <c r="H17" s="45"/>
    </row>
    <row r="18" spans="1:8" s="2" customFormat="1" ht="16.8" customHeight="1">
      <c r="A18" s="39"/>
      <c r="B18" s="45"/>
      <c r="C18" s="320" t="s">
        <v>1425</v>
      </c>
      <c r="D18" s="320" t="s">
        <v>1426</v>
      </c>
      <c r="E18" s="18" t="s">
        <v>252</v>
      </c>
      <c r="F18" s="321">
        <v>33.003</v>
      </c>
      <c r="G18" s="39"/>
      <c r="H18" s="45"/>
    </row>
    <row r="19" spans="1:8" s="2" customFormat="1" ht="16.8" customHeight="1">
      <c r="A19" s="39"/>
      <c r="B19" s="45"/>
      <c r="C19" s="320" t="s">
        <v>1344</v>
      </c>
      <c r="D19" s="320" t="s">
        <v>1345</v>
      </c>
      <c r="E19" s="18" t="s">
        <v>252</v>
      </c>
      <c r="F19" s="321">
        <v>588.959</v>
      </c>
      <c r="G19" s="39"/>
      <c r="H19" s="45"/>
    </row>
    <row r="20" spans="1:8" s="2" customFormat="1" ht="16.8" customHeight="1">
      <c r="A20" s="39"/>
      <c r="B20" s="45"/>
      <c r="C20" s="320" t="s">
        <v>1496</v>
      </c>
      <c r="D20" s="320" t="s">
        <v>1497</v>
      </c>
      <c r="E20" s="18" t="s">
        <v>252</v>
      </c>
      <c r="F20" s="321">
        <v>34.653</v>
      </c>
      <c r="G20" s="39"/>
      <c r="H20" s="45"/>
    </row>
    <row r="21" spans="1:8" s="2" customFormat="1" ht="16.8" customHeight="1">
      <c r="A21" s="39"/>
      <c r="B21" s="45"/>
      <c r="C21" s="316" t="s">
        <v>165</v>
      </c>
      <c r="D21" s="317" t="s">
        <v>166</v>
      </c>
      <c r="E21" s="318" t="s">
        <v>1</v>
      </c>
      <c r="F21" s="319">
        <v>330.922</v>
      </c>
      <c r="G21" s="39"/>
      <c r="H21" s="45"/>
    </row>
    <row r="22" spans="1:8" s="2" customFormat="1" ht="16.8" customHeight="1">
      <c r="A22" s="39"/>
      <c r="B22" s="45"/>
      <c r="C22" s="320" t="s">
        <v>1</v>
      </c>
      <c r="D22" s="320" t="s">
        <v>706</v>
      </c>
      <c r="E22" s="18" t="s">
        <v>1</v>
      </c>
      <c r="F22" s="321">
        <v>129.757</v>
      </c>
      <c r="G22" s="39"/>
      <c r="H22" s="45"/>
    </row>
    <row r="23" spans="1:8" s="2" customFormat="1" ht="16.8" customHeight="1">
      <c r="A23" s="39"/>
      <c r="B23" s="45"/>
      <c r="C23" s="320" t="s">
        <v>1</v>
      </c>
      <c r="D23" s="320" t="s">
        <v>707</v>
      </c>
      <c r="E23" s="18" t="s">
        <v>1</v>
      </c>
      <c r="F23" s="321">
        <v>-26.889</v>
      </c>
      <c r="G23" s="39"/>
      <c r="H23" s="45"/>
    </row>
    <row r="24" spans="1:8" s="2" customFormat="1" ht="16.8" customHeight="1">
      <c r="A24" s="39"/>
      <c r="B24" s="45"/>
      <c r="C24" s="320" t="s">
        <v>1</v>
      </c>
      <c r="D24" s="320" t="s">
        <v>708</v>
      </c>
      <c r="E24" s="18" t="s">
        <v>1</v>
      </c>
      <c r="F24" s="321">
        <v>117.651</v>
      </c>
      <c r="G24" s="39"/>
      <c r="H24" s="45"/>
    </row>
    <row r="25" spans="1:8" s="2" customFormat="1" ht="16.8" customHeight="1">
      <c r="A25" s="39"/>
      <c r="B25" s="45"/>
      <c r="C25" s="320" t="s">
        <v>1</v>
      </c>
      <c r="D25" s="320" t="s">
        <v>709</v>
      </c>
      <c r="E25" s="18" t="s">
        <v>1</v>
      </c>
      <c r="F25" s="321">
        <v>-16.957</v>
      </c>
      <c r="G25" s="39"/>
      <c r="H25" s="45"/>
    </row>
    <row r="26" spans="1:8" s="2" customFormat="1" ht="16.8" customHeight="1">
      <c r="A26" s="39"/>
      <c r="B26" s="45"/>
      <c r="C26" s="320" t="s">
        <v>1</v>
      </c>
      <c r="D26" s="320" t="s">
        <v>710</v>
      </c>
      <c r="E26" s="18" t="s">
        <v>1</v>
      </c>
      <c r="F26" s="321">
        <v>158.105</v>
      </c>
      <c r="G26" s="39"/>
      <c r="H26" s="45"/>
    </row>
    <row r="27" spans="1:8" s="2" customFormat="1" ht="16.8" customHeight="1">
      <c r="A27" s="39"/>
      <c r="B27" s="45"/>
      <c r="C27" s="320" t="s">
        <v>1</v>
      </c>
      <c r="D27" s="320" t="s">
        <v>711</v>
      </c>
      <c r="E27" s="18" t="s">
        <v>1</v>
      </c>
      <c r="F27" s="321">
        <v>-30.745</v>
      </c>
      <c r="G27" s="39"/>
      <c r="H27" s="45"/>
    </row>
    <row r="28" spans="1:8" s="2" customFormat="1" ht="16.8" customHeight="1">
      <c r="A28" s="39"/>
      <c r="B28" s="45"/>
      <c r="C28" s="320" t="s">
        <v>165</v>
      </c>
      <c r="D28" s="320" t="s">
        <v>265</v>
      </c>
      <c r="E28" s="18" t="s">
        <v>1</v>
      </c>
      <c r="F28" s="321">
        <v>330.922</v>
      </c>
      <c r="G28" s="39"/>
      <c r="H28" s="45"/>
    </row>
    <row r="29" spans="1:8" s="2" customFormat="1" ht="16.8" customHeight="1">
      <c r="A29" s="39"/>
      <c r="B29" s="45"/>
      <c r="C29" s="322" t="s">
        <v>4062</v>
      </c>
      <c r="D29" s="39"/>
      <c r="E29" s="39"/>
      <c r="F29" s="39"/>
      <c r="G29" s="39"/>
      <c r="H29" s="45"/>
    </row>
    <row r="30" spans="1:8" s="2" customFormat="1" ht="12">
      <c r="A30" s="39"/>
      <c r="B30" s="45"/>
      <c r="C30" s="320" t="s">
        <v>703</v>
      </c>
      <c r="D30" s="320" t="s">
        <v>704</v>
      </c>
      <c r="E30" s="18" t="s">
        <v>252</v>
      </c>
      <c r="F30" s="321">
        <v>330.922</v>
      </c>
      <c r="G30" s="39"/>
      <c r="H30" s="45"/>
    </row>
    <row r="31" spans="1:8" s="2" customFormat="1" ht="16.8" customHeight="1">
      <c r="A31" s="39"/>
      <c r="B31" s="45"/>
      <c r="C31" s="320" t="s">
        <v>682</v>
      </c>
      <c r="D31" s="320" t="s">
        <v>683</v>
      </c>
      <c r="E31" s="18" t="s">
        <v>252</v>
      </c>
      <c r="F31" s="321">
        <v>363.925</v>
      </c>
      <c r="G31" s="39"/>
      <c r="H31" s="45"/>
    </row>
    <row r="32" spans="1:8" s="2" customFormat="1" ht="12">
      <c r="A32" s="39"/>
      <c r="B32" s="45"/>
      <c r="C32" s="320" t="s">
        <v>730</v>
      </c>
      <c r="D32" s="320" t="s">
        <v>731</v>
      </c>
      <c r="E32" s="18" t="s">
        <v>252</v>
      </c>
      <c r="F32" s="321">
        <v>330.922</v>
      </c>
      <c r="G32" s="39"/>
      <c r="H32" s="45"/>
    </row>
    <row r="33" spans="1:8" s="2" customFormat="1" ht="12">
      <c r="A33" s="39"/>
      <c r="B33" s="45"/>
      <c r="C33" s="320" t="s">
        <v>734</v>
      </c>
      <c r="D33" s="320" t="s">
        <v>735</v>
      </c>
      <c r="E33" s="18" t="s">
        <v>252</v>
      </c>
      <c r="F33" s="321">
        <v>330.922</v>
      </c>
      <c r="G33" s="39"/>
      <c r="H33" s="45"/>
    </row>
    <row r="34" spans="1:8" s="2" customFormat="1" ht="16.8" customHeight="1">
      <c r="A34" s="39"/>
      <c r="B34" s="45"/>
      <c r="C34" s="320" t="s">
        <v>749</v>
      </c>
      <c r="D34" s="320" t="s">
        <v>750</v>
      </c>
      <c r="E34" s="18" t="s">
        <v>252</v>
      </c>
      <c r="F34" s="321">
        <v>330.922</v>
      </c>
      <c r="G34" s="39"/>
      <c r="H34" s="45"/>
    </row>
    <row r="35" spans="1:8" s="2" customFormat="1" ht="16.8" customHeight="1">
      <c r="A35" s="39"/>
      <c r="B35" s="45"/>
      <c r="C35" s="320" t="s">
        <v>783</v>
      </c>
      <c r="D35" s="320" t="s">
        <v>784</v>
      </c>
      <c r="E35" s="18" t="s">
        <v>252</v>
      </c>
      <c r="F35" s="321">
        <v>363.925</v>
      </c>
      <c r="G35" s="39"/>
      <c r="H35" s="45"/>
    </row>
    <row r="36" spans="1:8" s="2" customFormat="1" ht="12">
      <c r="A36" s="39"/>
      <c r="B36" s="45"/>
      <c r="C36" s="320" t="s">
        <v>1314</v>
      </c>
      <c r="D36" s="320" t="s">
        <v>1315</v>
      </c>
      <c r="E36" s="18" t="s">
        <v>252</v>
      </c>
      <c r="F36" s="321">
        <v>330.922</v>
      </c>
      <c r="G36" s="39"/>
      <c r="H36" s="45"/>
    </row>
    <row r="37" spans="1:8" s="2" customFormat="1" ht="16.8" customHeight="1">
      <c r="A37" s="39"/>
      <c r="B37" s="45"/>
      <c r="C37" s="320" t="s">
        <v>1344</v>
      </c>
      <c r="D37" s="320" t="s">
        <v>1345</v>
      </c>
      <c r="E37" s="18" t="s">
        <v>252</v>
      </c>
      <c r="F37" s="321">
        <v>588.959</v>
      </c>
      <c r="G37" s="39"/>
      <c r="H37" s="45"/>
    </row>
    <row r="38" spans="1:8" s="2" customFormat="1" ht="16.8" customHeight="1">
      <c r="A38" s="39"/>
      <c r="B38" s="45"/>
      <c r="C38" s="320" t="s">
        <v>713</v>
      </c>
      <c r="D38" s="320" t="s">
        <v>714</v>
      </c>
      <c r="E38" s="18" t="s">
        <v>252</v>
      </c>
      <c r="F38" s="321">
        <v>347.468</v>
      </c>
      <c r="G38" s="39"/>
      <c r="H38" s="45"/>
    </row>
    <row r="39" spans="1:8" s="2" customFormat="1" ht="16.8" customHeight="1">
      <c r="A39" s="39"/>
      <c r="B39" s="45"/>
      <c r="C39" s="316" t="s">
        <v>195</v>
      </c>
      <c r="D39" s="317" t="s">
        <v>196</v>
      </c>
      <c r="E39" s="318" t="s">
        <v>1</v>
      </c>
      <c r="F39" s="319">
        <v>225.034</v>
      </c>
      <c r="G39" s="39"/>
      <c r="H39" s="45"/>
    </row>
    <row r="40" spans="1:8" s="2" customFormat="1" ht="16.8" customHeight="1">
      <c r="A40" s="39"/>
      <c r="B40" s="45"/>
      <c r="C40" s="320" t="s">
        <v>1</v>
      </c>
      <c r="D40" s="320" t="s">
        <v>1417</v>
      </c>
      <c r="E40" s="18" t="s">
        <v>1</v>
      </c>
      <c r="F40" s="321">
        <v>160.739</v>
      </c>
      <c r="G40" s="39"/>
      <c r="H40" s="45"/>
    </row>
    <row r="41" spans="1:8" s="2" customFormat="1" ht="16.8" customHeight="1">
      <c r="A41" s="39"/>
      <c r="B41" s="45"/>
      <c r="C41" s="320" t="s">
        <v>1</v>
      </c>
      <c r="D41" s="320" t="s">
        <v>1418</v>
      </c>
      <c r="E41" s="18" t="s">
        <v>1</v>
      </c>
      <c r="F41" s="321">
        <v>64.295</v>
      </c>
      <c r="G41" s="39"/>
      <c r="H41" s="45"/>
    </row>
    <row r="42" spans="1:8" s="2" customFormat="1" ht="16.8" customHeight="1">
      <c r="A42" s="39"/>
      <c r="B42" s="45"/>
      <c r="C42" s="320" t="s">
        <v>195</v>
      </c>
      <c r="D42" s="320" t="s">
        <v>265</v>
      </c>
      <c r="E42" s="18" t="s">
        <v>1</v>
      </c>
      <c r="F42" s="321">
        <v>225.034</v>
      </c>
      <c r="G42" s="39"/>
      <c r="H42" s="45"/>
    </row>
    <row r="43" spans="1:8" s="2" customFormat="1" ht="16.8" customHeight="1">
      <c r="A43" s="39"/>
      <c r="B43" s="45"/>
      <c r="C43" s="322" t="s">
        <v>4062</v>
      </c>
      <c r="D43" s="39"/>
      <c r="E43" s="39"/>
      <c r="F43" s="39"/>
      <c r="G43" s="39"/>
      <c r="H43" s="45"/>
    </row>
    <row r="44" spans="1:8" s="2" customFormat="1" ht="16.8" customHeight="1">
      <c r="A44" s="39"/>
      <c r="B44" s="45"/>
      <c r="C44" s="320" t="s">
        <v>1414</v>
      </c>
      <c r="D44" s="320" t="s">
        <v>1415</v>
      </c>
      <c r="E44" s="18" t="s">
        <v>252</v>
      </c>
      <c r="F44" s="321">
        <v>225.034</v>
      </c>
      <c r="G44" s="39"/>
      <c r="H44" s="45"/>
    </row>
    <row r="45" spans="1:8" s="2" customFormat="1" ht="16.8" customHeight="1">
      <c r="A45" s="39"/>
      <c r="B45" s="45"/>
      <c r="C45" s="320" t="s">
        <v>1397</v>
      </c>
      <c r="D45" s="320" t="s">
        <v>1398</v>
      </c>
      <c r="E45" s="18" t="s">
        <v>252</v>
      </c>
      <c r="F45" s="321">
        <v>225.034</v>
      </c>
      <c r="G45" s="39"/>
      <c r="H45" s="45"/>
    </row>
    <row r="46" spans="1:8" s="2" customFormat="1" ht="16.8" customHeight="1">
      <c r="A46" s="39"/>
      <c r="B46" s="45"/>
      <c r="C46" s="320" t="s">
        <v>1344</v>
      </c>
      <c r="D46" s="320" t="s">
        <v>1345</v>
      </c>
      <c r="E46" s="18" t="s">
        <v>252</v>
      </c>
      <c r="F46" s="321">
        <v>588.959</v>
      </c>
      <c r="G46" s="39"/>
      <c r="H46" s="45"/>
    </row>
    <row r="47" spans="1:8" s="2" customFormat="1" ht="16.8" customHeight="1">
      <c r="A47" s="39"/>
      <c r="B47" s="45"/>
      <c r="C47" s="320" t="s">
        <v>1401</v>
      </c>
      <c r="D47" s="320" t="s">
        <v>1402</v>
      </c>
      <c r="E47" s="18" t="s">
        <v>283</v>
      </c>
      <c r="F47" s="321">
        <v>0.074</v>
      </c>
      <c r="G47" s="39"/>
      <c r="H47" s="45"/>
    </row>
    <row r="48" spans="1:8" s="2" customFormat="1" ht="12">
      <c r="A48" s="39"/>
      <c r="B48" s="45"/>
      <c r="C48" s="320" t="s">
        <v>1420</v>
      </c>
      <c r="D48" s="320" t="s">
        <v>1421</v>
      </c>
      <c r="E48" s="18" t="s">
        <v>252</v>
      </c>
      <c r="F48" s="321">
        <v>262.165</v>
      </c>
      <c r="G48" s="39"/>
      <c r="H48" s="45"/>
    </row>
    <row r="49" spans="1:8" s="2" customFormat="1" ht="16.8" customHeight="1">
      <c r="A49" s="39"/>
      <c r="B49" s="45"/>
      <c r="C49" s="316" t="s">
        <v>189</v>
      </c>
      <c r="D49" s="317" t="s">
        <v>190</v>
      </c>
      <c r="E49" s="318" t="s">
        <v>1</v>
      </c>
      <c r="F49" s="319">
        <v>385.377</v>
      </c>
      <c r="G49" s="39"/>
      <c r="H49" s="45"/>
    </row>
    <row r="50" spans="1:8" s="2" customFormat="1" ht="16.8" customHeight="1">
      <c r="A50" s="39"/>
      <c r="B50" s="45"/>
      <c r="C50" s="320" t="s">
        <v>1</v>
      </c>
      <c r="D50" s="320" t="s">
        <v>882</v>
      </c>
      <c r="E50" s="18" t="s">
        <v>1</v>
      </c>
      <c r="F50" s="321">
        <v>168.405</v>
      </c>
      <c r="G50" s="39"/>
      <c r="H50" s="45"/>
    </row>
    <row r="51" spans="1:8" s="2" customFormat="1" ht="16.8" customHeight="1">
      <c r="A51" s="39"/>
      <c r="B51" s="45"/>
      <c r="C51" s="320" t="s">
        <v>1</v>
      </c>
      <c r="D51" s="320" t="s">
        <v>883</v>
      </c>
      <c r="E51" s="18" t="s">
        <v>1</v>
      </c>
      <c r="F51" s="321">
        <v>216.972</v>
      </c>
      <c r="G51" s="39"/>
      <c r="H51" s="45"/>
    </row>
    <row r="52" spans="1:8" s="2" customFormat="1" ht="16.8" customHeight="1">
      <c r="A52" s="39"/>
      <c r="B52" s="45"/>
      <c r="C52" s="320" t="s">
        <v>189</v>
      </c>
      <c r="D52" s="320" t="s">
        <v>265</v>
      </c>
      <c r="E52" s="18" t="s">
        <v>1</v>
      </c>
      <c r="F52" s="321">
        <v>385.377</v>
      </c>
      <c r="G52" s="39"/>
      <c r="H52" s="45"/>
    </row>
    <row r="53" spans="1:8" s="2" customFormat="1" ht="16.8" customHeight="1">
      <c r="A53" s="39"/>
      <c r="B53" s="45"/>
      <c r="C53" s="322" t="s">
        <v>4062</v>
      </c>
      <c r="D53" s="39"/>
      <c r="E53" s="39"/>
      <c r="F53" s="39"/>
      <c r="G53" s="39"/>
      <c r="H53" s="45"/>
    </row>
    <row r="54" spans="1:8" s="2" customFormat="1" ht="12">
      <c r="A54" s="39"/>
      <c r="B54" s="45"/>
      <c r="C54" s="320" t="s">
        <v>879</v>
      </c>
      <c r="D54" s="320" t="s">
        <v>880</v>
      </c>
      <c r="E54" s="18" t="s">
        <v>252</v>
      </c>
      <c r="F54" s="321">
        <v>385.377</v>
      </c>
      <c r="G54" s="39"/>
      <c r="H54" s="45"/>
    </row>
    <row r="55" spans="1:8" s="2" customFormat="1" ht="12">
      <c r="A55" s="39"/>
      <c r="B55" s="45"/>
      <c r="C55" s="320" t="s">
        <v>885</v>
      </c>
      <c r="D55" s="320" t="s">
        <v>886</v>
      </c>
      <c r="E55" s="18" t="s">
        <v>252</v>
      </c>
      <c r="F55" s="321">
        <v>46245.24</v>
      </c>
      <c r="G55" s="39"/>
      <c r="H55" s="45"/>
    </row>
    <row r="56" spans="1:8" s="2" customFormat="1" ht="12">
      <c r="A56" s="39"/>
      <c r="B56" s="45"/>
      <c r="C56" s="320" t="s">
        <v>890</v>
      </c>
      <c r="D56" s="320" t="s">
        <v>891</v>
      </c>
      <c r="E56" s="18" t="s">
        <v>252</v>
      </c>
      <c r="F56" s="321">
        <v>385.377</v>
      </c>
      <c r="G56" s="39"/>
      <c r="H56" s="45"/>
    </row>
    <row r="57" spans="1:8" s="2" customFormat="1" ht="16.8" customHeight="1">
      <c r="A57" s="39"/>
      <c r="B57" s="45"/>
      <c r="C57" s="320" t="s">
        <v>894</v>
      </c>
      <c r="D57" s="320" t="s">
        <v>895</v>
      </c>
      <c r="E57" s="18" t="s">
        <v>252</v>
      </c>
      <c r="F57" s="321">
        <v>385.377</v>
      </c>
      <c r="G57" s="39"/>
      <c r="H57" s="45"/>
    </row>
    <row r="58" spans="1:8" s="2" customFormat="1" ht="16.8" customHeight="1">
      <c r="A58" s="39"/>
      <c r="B58" s="45"/>
      <c r="C58" s="320" t="s">
        <v>898</v>
      </c>
      <c r="D58" s="320" t="s">
        <v>899</v>
      </c>
      <c r="E58" s="18" t="s">
        <v>252</v>
      </c>
      <c r="F58" s="321">
        <v>46245.24</v>
      </c>
      <c r="G58" s="39"/>
      <c r="H58" s="45"/>
    </row>
    <row r="59" spans="1:8" s="2" customFormat="1" ht="16.8" customHeight="1">
      <c r="A59" s="39"/>
      <c r="B59" s="45"/>
      <c r="C59" s="320" t="s">
        <v>902</v>
      </c>
      <c r="D59" s="320" t="s">
        <v>903</v>
      </c>
      <c r="E59" s="18" t="s">
        <v>252</v>
      </c>
      <c r="F59" s="321">
        <v>385.377</v>
      </c>
      <c r="G59" s="39"/>
      <c r="H59" s="45"/>
    </row>
    <row r="60" spans="1:8" s="2" customFormat="1" ht="16.8" customHeight="1">
      <c r="A60" s="39"/>
      <c r="B60" s="45"/>
      <c r="C60" s="316" t="s">
        <v>192</v>
      </c>
      <c r="D60" s="317" t="s">
        <v>193</v>
      </c>
      <c r="E60" s="318" t="s">
        <v>1</v>
      </c>
      <c r="F60" s="319">
        <v>206.61</v>
      </c>
      <c r="G60" s="39"/>
      <c r="H60" s="45"/>
    </row>
    <row r="61" spans="1:8" s="2" customFormat="1" ht="16.8" customHeight="1">
      <c r="A61" s="39"/>
      <c r="B61" s="45"/>
      <c r="C61" s="320" t="s">
        <v>1</v>
      </c>
      <c r="D61" s="320" t="s">
        <v>2339</v>
      </c>
      <c r="E61" s="18" t="s">
        <v>1</v>
      </c>
      <c r="F61" s="321">
        <v>15.433</v>
      </c>
      <c r="G61" s="39"/>
      <c r="H61" s="45"/>
    </row>
    <row r="62" spans="1:8" s="2" customFormat="1" ht="16.8" customHeight="1">
      <c r="A62" s="39"/>
      <c r="B62" s="45"/>
      <c r="C62" s="320" t="s">
        <v>1</v>
      </c>
      <c r="D62" s="320" t="s">
        <v>2340</v>
      </c>
      <c r="E62" s="18" t="s">
        <v>1</v>
      </c>
      <c r="F62" s="321">
        <v>14.575</v>
      </c>
      <c r="G62" s="39"/>
      <c r="H62" s="45"/>
    </row>
    <row r="63" spans="1:8" s="2" customFormat="1" ht="16.8" customHeight="1">
      <c r="A63" s="39"/>
      <c r="B63" s="45"/>
      <c r="C63" s="320" t="s">
        <v>1</v>
      </c>
      <c r="D63" s="320" t="s">
        <v>2341</v>
      </c>
      <c r="E63" s="18" t="s">
        <v>1</v>
      </c>
      <c r="F63" s="321">
        <v>7.07</v>
      </c>
      <c r="G63" s="39"/>
      <c r="H63" s="45"/>
    </row>
    <row r="64" spans="1:8" s="2" customFormat="1" ht="16.8" customHeight="1">
      <c r="A64" s="39"/>
      <c r="B64" s="45"/>
      <c r="C64" s="320" t="s">
        <v>1</v>
      </c>
      <c r="D64" s="320" t="s">
        <v>2342</v>
      </c>
      <c r="E64" s="18" t="s">
        <v>1</v>
      </c>
      <c r="F64" s="321">
        <v>10.08</v>
      </c>
      <c r="G64" s="39"/>
      <c r="H64" s="45"/>
    </row>
    <row r="65" spans="1:8" s="2" customFormat="1" ht="16.8" customHeight="1">
      <c r="A65" s="39"/>
      <c r="B65" s="45"/>
      <c r="C65" s="320" t="s">
        <v>1</v>
      </c>
      <c r="D65" s="320" t="s">
        <v>2343</v>
      </c>
      <c r="E65" s="18" t="s">
        <v>1</v>
      </c>
      <c r="F65" s="321">
        <v>25.459</v>
      </c>
      <c r="G65" s="39"/>
      <c r="H65" s="45"/>
    </row>
    <row r="66" spans="1:8" s="2" customFormat="1" ht="16.8" customHeight="1">
      <c r="A66" s="39"/>
      <c r="B66" s="45"/>
      <c r="C66" s="320" t="s">
        <v>1</v>
      </c>
      <c r="D66" s="320" t="s">
        <v>2344</v>
      </c>
      <c r="E66" s="18" t="s">
        <v>1</v>
      </c>
      <c r="F66" s="321">
        <v>21.411</v>
      </c>
      <c r="G66" s="39"/>
      <c r="H66" s="45"/>
    </row>
    <row r="67" spans="1:8" s="2" customFormat="1" ht="16.8" customHeight="1">
      <c r="A67" s="39"/>
      <c r="B67" s="45"/>
      <c r="C67" s="320" t="s">
        <v>1</v>
      </c>
      <c r="D67" s="320" t="s">
        <v>2345</v>
      </c>
      <c r="E67" s="18" t="s">
        <v>1</v>
      </c>
      <c r="F67" s="321">
        <v>7.472</v>
      </c>
      <c r="G67" s="39"/>
      <c r="H67" s="45"/>
    </row>
    <row r="68" spans="1:8" s="2" customFormat="1" ht="16.8" customHeight="1">
      <c r="A68" s="39"/>
      <c r="B68" s="45"/>
      <c r="C68" s="320" t="s">
        <v>1</v>
      </c>
      <c r="D68" s="320" t="s">
        <v>2346</v>
      </c>
      <c r="E68" s="18" t="s">
        <v>1</v>
      </c>
      <c r="F68" s="321">
        <v>19.262</v>
      </c>
      <c r="G68" s="39"/>
      <c r="H68" s="45"/>
    </row>
    <row r="69" spans="1:8" s="2" customFormat="1" ht="16.8" customHeight="1">
      <c r="A69" s="39"/>
      <c r="B69" s="45"/>
      <c r="C69" s="320" t="s">
        <v>1</v>
      </c>
      <c r="D69" s="320" t="s">
        <v>2347</v>
      </c>
      <c r="E69" s="18" t="s">
        <v>1</v>
      </c>
      <c r="F69" s="321">
        <v>23.724</v>
      </c>
      <c r="G69" s="39"/>
      <c r="H69" s="45"/>
    </row>
    <row r="70" spans="1:8" s="2" customFormat="1" ht="16.8" customHeight="1">
      <c r="A70" s="39"/>
      <c r="B70" s="45"/>
      <c r="C70" s="320" t="s">
        <v>1</v>
      </c>
      <c r="D70" s="320" t="s">
        <v>2348</v>
      </c>
      <c r="E70" s="18" t="s">
        <v>1</v>
      </c>
      <c r="F70" s="321">
        <v>9.04</v>
      </c>
      <c r="G70" s="39"/>
      <c r="H70" s="45"/>
    </row>
    <row r="71" spans="1:8" s="2" customFormat="1" ht="16.8" customHeight="1">
      <c r="A71" s="39"/>
      <c r="B71" s="45"/>
      <c r="C71" s="320" t="s">
        <v>1</v>
      </c>
      <c r="D71" s="320" t="s">
        <v>2349</v>
      </c>
      <c r="E71" s="18" t="s">
        <v>1</v>
      </c>
      <c r="F71" s="321">
        <v>19.262</v>
      </c>
      <c r="G71" s="39"/>
      <c r="H71" s="45"/>
    </row>
    <row r="72" spans="1:8" s="2" customFormat="1" ht="16.8" customHeight="1">
      <c r="A72" s="39"/>
      <c r="B72" s="45"/>
      <c r="C72" s="320" t="s">
        <v>1</v>
      </c>
      <c r="D72" s="320" t="s">
        <v>2350</v>
      </c>
      <c r="E72" s="18" t="s">
        <v>1</v>
      </c>
      <c r="F72" s="321">
        <v>24.782</v>
      </c>
      <c r="G72" s="39"/>
      <c r="H72" s="45"/>
    </row>
    <row r="73" spans="1:8" s="2" customFormat="1" ht="16.8" customHeight="1">
      <c r="A73" s="39"/>
      <c r="B73" s="45"/>
      <c r="C73" s="320" t="s">
        <v>1</v>
      </c>
      <c r="D73" s="320" t="s">
        <v>2351</v>
      </c>
      <c r="E73" s="18" t="s">
        <v>1</v>
      </c>
      <c r="F73" s="321">
        <v>9.04</v>
      </c>
      <c r="G73" s="39"/>
      <c r="H73" s="45"/>
    </row>
    <row r="74" spans="1:8" s="2" customFormat="1" ht="16.8" customHeight="1">
      <c r="A74" s="39"/>
      <c r="B74" s="45"/>
      <c r="C74" s="320" t="s">
        <v>192</v>
      </c>
      <c r="D74" s="320" t="s">
        <v>265</v>
      </c>
      <c r="E74" s="18" t="s">
        <v>1</v>
      </c>
      <c r="F74" s="321">
        <v>206.61</v>
      </c>
      <c r="G74" s="39"/>
      <c r="H74" s="45"/>
    </row>
    <row r="75" spans="1:8" s="2" customFormat="1" ht="16.8" customHeight="1">
      <c r="A75" s="39"/>
      <c r="B75" s="45"/>
      <c r="C75" s="322" t="s">
        <v>4062</v>
      </c>
      <c r="D75" s="39"/>
      <c r="E75" s="39"/>
      <c r="F75" s="39"/>
      <c r="G75" s="39"/>
      <c r="H75" s="45"/>
    </row>
    <row r="76" spans="1:8" s="2" customFormat="1" ht="12">
      <c r="A76" s="39"/>
      <c r="B76" s="45"/>
      <c r="C76" s="320" t="s">
        <v>2336</v>
      </c>
      <c r="D76" s="320" t="s">
        <v>2337</v>
      </c>
      <c r="E76" s="18" t="s">
        <v>252</v>
      </c>
      <c r="F76" s="321">
        <v>206.61</v>
      </c>
      <c r="G76" s="39"/>
      <c r="H76" s="45"/>
    </row>
    <row r="77" spans="1:8" s="2" customFormat="1" ht="16.8" customHeight="1">
      <c r="A77" s="39"/>
      <c r="B77" s="45"/>
      <c r="C77" s="320" t="s">
        <v>2327</v>
      </c>
      <c r="D77" s="320" t="s">
        <v>2328</v>
      </c>
      <c r="E77" s="18" t="s">
        <v>252</v>
      </c>
      <c r="F77" s="321">
        <v>206.61</v>
      </c>
      <c r="G77" s="39"/>
      <c r="H77" s="45"/>
    </row>
    <row r="78" spans="1:8" s="2" customFormat="1" ht="16.8" customHeight="1">
      <c r="A78" s="39"/>
      <c r="B78" s="45"/>
      <c r="C78" s="320" t="s">
        <v>2331</v>
      </c>
      <c r="D78" s="320" t="s">
        <v>2332</v>
      </c>
      <c r="E78" s="18" t="s">
        <v>252</v>
      </c>
      <c r="F78" s="321">
        <v>154.958</v>
      </c>
      <c r="G78" s="39"/>
      <c r="H78" s="45"/>
    </row>
    <row r="79" spans="1:8" s="2" customFormat="1" ht="12">
      <c r="A79" s="39"/>
      <c r="B79" s="45"/>
      <c r="C79" s="320" t="s">
        <v>2358</v>
      </c>
      <c r="D79" s="320" t="s">
        <v>2359</v>
      </c>
      <c r="E79" s="18" t="s">
        <v>252</v>
      </c>
      <c r="F79" s="321">
        <v>206.61</v>
      </c>
      <c r="G79" s="39"/>
      <c r="H79" s="45"/>
    </row>
    <row r="80" spans="1:8" s="2" customFormat="1" ht="16.8" customHeight="1">
      <c r="A80" s="39"/>
      <c r="B80" s="45"/>
      <c r="C80" s="320" t="s">
        <v>2353</v>
      </c>
      <c r="D80" s="320" t="s">
        <v>2354</v>
      </c>
      <c r="E80" s="18" t="s">
        <v>252</v>
      </c>
      <c r="F80" s="321">
        <v>227.271</v>
      </c>
      <c r="G80" s="39"/>
      <c r="H80" s="45"/>
    </row>
    <row r="81" spans="1:8" s="2" customFormat="1" ht="16.8" customHeight="1">
      <c r="A81" s="39"/>
      <c r="B81" s="45"/>
      <c r="C81" s="316" t="s">
        <v>174</v>
      </c>
      <c r="D81" s="317" t="s">
        <v>175</v>
      </c>
      <c r="E81" s="318" t="s">
        <v>1</v>
      </c>
      <c r="F81" s="319">
        <v>464.89</v>
      </c>
      <c r="G81" s="39"/>
      <c r="H81" s="45"/>
    </row>
    <row r="82" spans="1:8" s="2" customFormat="1" ht="16.8" customHeight="1">
      <c r="A82" s="39"/>
      <c r="B82" s="45"/>
      <c r="C82" s="320" t="s">
        <v>1</v>
      </c>
      <c r="D82" s="320" t="s">
        <v>596</v>
      </c>
      <c r="E82" s="18" t="s">
        <v>1</v>
      </c>
      <c r="F82" s="321">
        <v>0</v>
      </c>
      <c r="G82" s="39"/>
      <c r="H82" s="45"/>
    </row>
    <row r="83" spans="1:8" s="2" customFormat="1" ht="12">
      <c r="A83" s="39"/>
      <c r="B83" s="45"/>
      <c r="C83" s="320" t="s">
        <v>1</v>
      </c>
      <c r="D83" s="320" t="s">
        <v>597</v>
      </c>
      <c r="E83" s="18" t="s">
        <v>1</v>
      </c>
      <c r="F83" s="321">
        <v>64.003</v>
      </c>
      <c r="G83" s="39"/>
      <c r="H83" s="45"/>
    </row>
    <row r="84" spans="1:8" s="2" customFormat="1" ht="16.8" customHeight="1">
      <c r="A84" s="39"/>
      <c r="B84" s="45"/>
      <c r="C84" s="320" t="s">
        <v>1</v>
      </c>
      <c r="D84" s="320" t="s">
        <v>598</v>
      </c>
      <c r="E84" s="18" t="s">
        <v>1</v>
      </c>
      <c r="F84" s="321">
        <v>72.605</v>
      </c>
      <c r="G84" s="39"/>
      <c r="H84" s="45"/>
    </row>
    <row r="85" spans="1:8" s="2" customFormat="1" ht="16.8" customHeight="1">
      <c r="A85" s="39"/>
      <c r="B85" s="45"/>
      <c r="C85" s="320" t="s">
        <v>1</v>
      </c>
      <c r="D85" s="320" t="s">
        <v>599</v>
      </c>
      <c r="E85" s="18" t="s">
        <v>1</v>
      </c>
      <c r="F85" s="321">
        <v>14.15</v>
      </c>
      <c r="G85" s="39"/>
      <c r="H85" s="45"/>
    </row>
    <row r="86" spans="1:8" s="2" customFormat="1" ht="16.8" customHeight="1">
      <c r="A86" s="39"/>
      <c r="B86" s="45"/>
      <c r="C86" s="320" t="s">
        <v>1</v>
      </c>
      <c r="D86" s="320" t="s">
        <v>600</v>
      </c>
      <c r="E86" s="18" t="s">
        <v>1</v>
      </c>
      <c r="F86" s="321">
        <v>23.463</v>
      </c>
      <c r="G86" s="39"/>
      <c r="H86" s="45"/>
    </row>
    <row r="87" spans="1:8" s="2" customFormat="1" ht="16.8" customHeight="1">
      <c r="A87" s="39"/>
      <c r="B87" s="45"/>
      <c r="C87" s="320" t="s">
        <v>1</v>
      </c>
      <c r="D87" s="320" t="s">
        <v>601</v>
      </c>
      <c r="E87" s="18" t="s">
        <v>1</v>
      </c>
      <c r="F87" s="321">
        <v>156.961</v>
      </c>
      <c r="G87" s="39"/>
      <c r="H87" s="45"/>
    </row>
    <row r="88" spans="1:8" s="2" customFormat="1" ht="16.8" customHeight="1">
      <c r="A88" s="39"/>
      <c r="B88" s="45"/>
      <c r="C88" s="320" t="s">
        <v>1</v>
      </c>
      <c r="D88" s="320" t="s">
        <v>602</v>
      </c>
      <c r="E88" s="18" t="s">
        <v>1</v>
      </c>
      <c r="F88" s="321">
        <v>133.708</v>
      </c>
      <c r="G88" s="39"/>
      <c r="H88" s="45"/>
    </row>
    <row r="89" spans="1:8" s="2" customFormat="1" ht="16.8" customHeight="1">
      <c r="A89" s="39"/>
      <c r="B89" s="45"/>
      <c r="C89" s="320" t="s">
        <v>174</v>
      </c>
      <c r="D89" s="320" t="s">
        <v>265</v>
      </c>
      <c r="E89" s="18" t="s">
        <v>1</v>
      </c>
      <c r="F89" s="321">
        <v>464.89</v>
      </c>
      <c r="G89" s="39"/>
      <c r="H89" s="45"/>
    </row>
    <row r="90" spans="1:8" s="2" customFormat="1" ht="16.8" customHeight="1">
      <c r="A90" s="39"/>
      <c r="B90" s="45"/>
      <c r="C90" s="322" t="s">
        <v>4062</v>
      </c>
      <c r="D90" s="39"/>
      <c r="E90" s="39"/>
      <c r="F90" s="39"/>
      <c r="G90" s="39"/>
      <c r="H90" s="45"/>
    </row>
    <row r="91" spans="1:8" s="2" customFormat="1" ht="16.8" customHeight="1">
      <c r="A91" s="39"/>
      <c r="B91" s="45"/>
      <c r="C91" s="320" t="s">
        <v>593</v>
      </c>
      <c r="D91" s="320" t="s">
        <v>594</v>
      </c>
      <c r="E91" s="18" t="s">
        <v>252</v>
      </c>
      <c r="F91" s="321">
        <v>464.89</v>
      </c>
      <c r="G91" s="39"/>
      <c r="H91" s="45"/>
    </row>
    <row r="92" spans="1:8" s="2" customFormat="1" ht="16.8" customHeight="1">
      <c r="A92" s="39"/>
      <c r="B92" s="45"/>
      <c r="C92" s="320" t="s">
        <v>589</v>
      </c>
      <c r="D92" s="320" t="s">
        <v>590</v>
      </c>
      <c r="E92" s="18" t="s">
        <v>252</v>
      </c>
      <c r="F92" s="321">
        <v>464.89</v>
      </c>
      <c r="G92" s="39"/>
      <c r="H92" s="45"/>
    </row>
    <row r="93" spans="1:8" s="2" customFormat="1" ht="12">
      <c r="A93" s="39"/>
      <c r="B93" s="45"/>
      <c r="C93" s="320" t="s">
        <v>604</v>
      </c>
      <c r="D93" s="320" t="s">
        <v>605</v>
      </c>
      <c r="E93" s="18" t="s">
        <v>252</v>
      </c>
      <c r="F93" s="321">
        <v>498.21</v>
      </c>
      <c r="G93" s="39"/>
      <c r="H93" s="45"/>
    </row>
    <row r="94" spans="1:8" s="2" customFormat="1" ht="16.8" customHeight="1">
      <c r="A94" s="39"/>
      <c r="B94" s="45"/>
      <c r="C94" s="320" t="s">
        <v>664</v>
      </c>
      <c r="D94" s="320" t="s">
        <v>665</v>
      </c>
      <c r="E94" s="18" t="s">
        <v>252</v>
      </c>
      <c r="F94" s="321">
        <v>1980.431</v>
      </c>
      <c r="G94" s="39"/>
      <c r="H94" s="45"/>
    </row>
    <row r="95" spans="1:8" s="2" customFormat="1" ht="12">
      <c r="A95" s="39"/>
      <c r="B95" s="45"/>
      <c r="C95" s="320" t="s">
        <v>2394</v>
      </c>
      <c r="D95" s="320" t="s">
        <v>2395</v>
      </c>
      <c r="E95" s="18" t="s">
        <v>252</v>
      </c>
      <c r="F95" s="321">
        <v>2739.832</v>
      </c>
      <c r="G95" s="39"/>
      <c r="H95" s="45"/>
    </row>
    <row r="96" spans="1:8" s="2" customFormat="1" ht="16.8" customHeight="1">
      <c r="A96" s="39"/>
      <c r="B96" s="45"/>
      <c r="C96" s="316" t="s">
        <v>180</v>
      </c>
      <c r="D96" s="317" t="s">
        <v>181</v>
      </c>
      <c r="E96" s="318" t="s">
        <v>1</v>
      </c>
      <c r="F96" s="319">
        <v>445.614</v>
      </c>
      <c r="G96" s="39"/>
      <c r="H96" s="45"/>
    </row>
    <row r="97" spans="1:8" s="2" customFormat="1" ht="16.8" customHeight="1">
      <c r="A97" s="39"/>
      <c r="B97" s="45"/>
      <c r="C97" s="320" t="s">
        <v>1</v>
      </c>
      <c r="D97" s="320" t="s">
        <v>579</v>
      </c>
      <c r="E97" s="18" t="s">
        <v>1</v>
      </c>
      <c r="F97" s="321">
        <v>148.554</v>
      </c>
      <c r="G97" s="39"/>
      <c r="H97" s="45"/>
    </row>
    <row r="98" spans="1:8" s="2" customFormat="1" ht="16.8" customHeight="1">
      <c r="A98" s="39"/>
      <c r="B98" s="45"/>
      <c r="C98" s="320" t="s">
        <v>1</v>
      </c>
      <c r="D98" s="320" t="s">
        <v>580</v>
      </c>
      <c r="E98" s="18" t="s">
        <v>1</v>
      </c>
      <c r="F98" s="321">
        <v>148.19</v>
      </c>
      <c r="G98" s="39"/>
      <c r="H98" s="45"/>
    </row>
    <row r="99" spans="1:8" s="2" customFormat="1" ht="16.8" customHeight="1">
      <c r="A99" s="39"/>
      <c r="B99" s="45"/>
      <c r="C99" s="320" t="s">
        <v>1</v>
      </c>
      <c r="D99" s="320" t="s">
        <v>581</v>
      </c>
      <c r="E99" s="18" t="s">
        <v>1</v>
      </c>
      <c r="F99" s="321">
        <v>148.87</v>
      </c>
      <c r="G99" s="39"/>
      <c r="H99" s="45"/>
    </row>
    <row r="100" spans="1:8" s="2" customFormat="1" ht="16.8" customHeight="1">
      <c r="A100" s="39"/>
      <c r="B100" s="45"/>
      <c r="C100" s="320" t="s">
        <v>1</v>
      </c>
      <c r="D100" s="320" t="s">
        <v>582</v>
      </c>
      <c r="E100" s="18" t="s">
        <v>1</v>
      </c>
      <c r="F100" s="321">
        <v>0</v>
      </c>
      <c r="G100" s="39"/>
      <c r="H100" s="45"/>
    </row>
    <row r="101" spans="1:8" s="2" customFormat="1" ht="16.8" customHeight="1">
      <c r="A101" s="39"/>
      <c r="B101" s="45"/>
      <c r="C101" s="320" t="s">
        <v>180</v>
      </c>
      <c r="D101" s="320" t="s">
        <v>265</v>
      </c>
      <c r="E101" s="18" t="s">
        <v>1</v>
      </c>
      <c r="F101" s="321">
        <v>445.614</v>
      </c>
      <c r="G101" s="39"/>
      <c r="H101" s="45"/>
    </row>
    <row r="102" spans="1:8" s="2" customFormat="1" ht="16.8" customHeight="1">
      <c r="A102" s="39"/>
      <c r="B102" s="45"/>
      <c r="C102" s="322" t="s">
        <v>4062</v>
      </c>
      <c r="D102" s="39"/>
      <c r="E102" s="39"/>
      <c r="F102" s="39"/>
      <c r="G102" s="39"/>
      <c r="H102" s="45"/>
    </row>
    <row r="103" spans="1:8" s="2" customFormat="1" ht="12">
      <c r="A103" s="39"/>
      <c r="B103" s="45"/>
      <c r="C103" s="320" t="s">
        <v>576</v>
      </c>
      <c r="D103" s="320" t="s">
        <v>577</v>
      </c>
      <c r="E103" s="18" t="s">
        <v>252</v>
      </c>
      <c r="F103" s="321">
        <v>445.614</v>
      </c>
      <c r="G103" s="39"/>
      <c r="H103" s="45"/>
    </row>
    <row r="104" spans="1:8" s="2" customFormat="1" ht="16.8" customHeight="1">
      <c r="A104" s="39"/>
      <c r="B104" s="45"/>
      <c r="C104" s="320" t="s">
        <v>584</v>
      </c>
      <c r="D104" s="320" t="s">
        <v>585</v>
      </c>
      <c r="E104" s="18" t="s">
        <v>252</v>
      </c>
      <c r="F104" s="321">
        <v>1336.842</v>
      </c>
      <c r="G104" s="39"/>
      <c r="H104" s="45"/>
    </row>
    <row r="105" spans="1:8" s="2" customFormat="1" ht="12">
      <c r="A105" s="39"/>
      <c r="B105" s="45"/>
      <c r="C105" s="320" t="s">
        <v>2394</v>
      </c>
      <c r="D105" s="320" t="s">
        <v>2395</v>
      </c>
      <c r="E105" s="18" t="s">
        <v>252</v>
      </c>
      <c r="F105" s="321">
        <v>2739.832</v>
      </c>
      <c r="G105" s="39"/>
      <c r="H105" s="45"/>
    </row>
    <row r="106" spans="1:8" s="2" customFormat="1" ht="12">
      <c r="A106" s="39"/>
      <c r="B106" s="45"/>
      <c r="C106" s="320" t="s">
        <v>1303</v>
      </c>
      <c r="D106" s="320" t="s">
        <v>1304</v>
      </c>
      <c r="E106" s="18" t="s">
        <v>252</v>
      </c>
      <c r="F106" s="321">
        <v>445.614</v>
      </c>
      <c r="G106" s="39"/>
      <c r="H106" s="45"/>
    </row>
    <row r="107" spans="1:8" s="2" customFormat="1" ht="12">
      <c r="A107" s="39"/>
      <c r="B107" s="45"/>
      <c r="C107" s="320" t="s">
        <v>1355</v>
      </c>
      <c r="D107" s="320" t="s">
        <v>1356</v>
      </c>
      <c r="E107" s="18" t="s">
        <v>252</v>
      </c>
      <c r="F107" s="321">
        <v>222.807</v>
      </c>
      <c r="G107" s="39"/>
      <c r="H107" s="45"/>
    </row>
    <row r="108" spans="1:8" s="2" customFormat="1" ht="16.8" customHeight="1">
      <c r="A108" s="39"/>
      <c r="B108" s="45"/>
      <c r="C108" s="316" t="s">
        <v>177</v>
      </c>
      <c r="D108" s="317" t="s">
        <v>178</v>
      </c>
      <c r="E108" s="318" t="s">
        <v>1</v>
      </c>
      <c r="F108" s="319">
        <v>1131.73</v>
      </c>
      <c r="G108" s="39"/>
      <c r="H108" s="45"/>
    </row>
    <row r="109" spans="1:8" s="2" customFormat="1" ht="16.8" customHeight="1">
      <c r="A109" s="39"/>
      <c r="B109" s="45"/>
      <c r="C109" s="320" t="s">
        <v>1</v>
      </c>
      <c r="D109" s="320" t="s">
        <v>632</v>
      </c>
      <c r="E109" s="18" t="s">
        <v>1</v>
      </c>
      <c r="F109" s="321">
        <v>44.428</v>
      </c>
      <c r="G109" s="39"/>
      <c r="H109" s="45"/>
    </row>
    <row r="110" spans="1:8" s="2" customFormat="1" ht="16.8" customHeight="1">
      <c r="A110" s="39"/>
      <c r="B110" s="45"/>
      <c r="C110" s="320" t="s">
        <v>1</v>
      </c>
      <c r="D110" s="320" t="s">
        <v>633</v>
      </c>
      <c r="E110" s="18" t="s">
        <v>1</v>
      </c>
      <c r="F110" s="321">
        <v>49.495</v>
      </c>
      <c r="G110" s="39"/>
      <c r="H110" s="45"/>
    </row>
    <row r="111" spans="1:8" s="2" customFormat="1" ht="16.8" customHeight="1">
      <c r="A111" s="39"/>
      <c r="B111" s="45"/>
      <c r="C111" s="320" t="s">
        <v>1</v>
      </c>
      <c r="D111" s="320" t="s">
        <v>634</v>
      </c>
      <c r="E111" s="18" t="s">
        <v>1</v>
      </c>
      <c r="F111" s="321">
        <v>77.358</v>
      </c>
      <c r="G111" s="39"/>
      <c r="H111" s="45"/>
    </row>
    <row r="112" spans="1:8" s="2" customFormat="1" ht="16.8" customHeight="1">
      <c r="A112" s="39"/>
      <c r="B112" s="45"/>
      <c r="C112" s="320" t="s">
        <v>1</v>
      </c>
      <c r="D112" s="320" t="s">
        <v>635</v>
      </c>
      <c r="E112" s="18" t="s">
        <v>1</v>
      </c>
      <c r="F112" s="321">
        <v>13.314</v>
      </c>
      <c r="G112" s="39"/>
      <c r="H112" s="45"/>
    </row>
    <row r="113" spans="1:8" s="2" customFormat="1" ht="12">
      <c r="A113" s="39"/>
      <c r="B113" s="45"/>
      <c r="C113" s="320" t="s">
        <v>1</v>
      </c>
      <c r="D113" s="320" t="s">
        <v>636</v>
      </c>
      <c r="E113" s="18" t="s">
        <v>1</v>
      </c>
      <c r="F113" s="321">
        <v>73.888</v>
      </c>
      <c r="G113" s="39"/>
      <c r="H113" s="45"/>
    </row>
    <row r="114" spans="1:8" s="2" customFormat="1" ht="16.8" customHeight="1">
      <c r="A114" s="39"/>
      <c r="B114" s="45"/>
      <c r="C114" s="320" t="s">
        <v>1</v>
      </c>
      <c r="D114" s="320" t="s">
        <v>637</v>
      </c>
      <c r="E114" s="18" t="s">
        <v>1</v>
      </c>
      <c r="F114" s="321">
        <v>18.577</v>
      </c>
      <c r="G114" s="39"/>
      <c r="H114" s="45"/>
    </row>
    <row r="115" spans="1:8" s="2" customFormat="1" ht="12">
      <c r="A115" s="39"/>
      <c r="B115" s="45"/>
      <c r="C115" s="320" t="s">
        <v>1</v>
      </c>
      <c r="D115" s="320" t="s">
        <v>638</v>
      </c>
      <c r="E115" s="18" t="s">
        <v>1</v>
      </c>
      <c r="F115" s="321">
        <v>71.33</v>
      </c>
      <c r="G115" s="39"/>
      <c r="H115" s="45"/>
    </row>
    <row r="116" spans="1:8" s="2" customFormat="1" ht="12">
      <c r="A116" s="39"/>
      <c r="B116" s="45"/>
      <c r="C116" s="320" t="s">
        <v>1</v>
      </c>
      <c r="D116" s="320" t="s">
        <v>639</v>
      </c>
      <c r="E116" s="18" t="s">
        <v>1</v>
      </c>
      <c r="F116" s="321">
        <v>43.844</v>
      </c>
      <c r="G116" s="39"/>
      <c r="H116" s="45"/>
    </row>
    <row r="117" spans="1:8" s="2" customFormat="1" ht="16.8" customHeight="1">
      <c r="A117" s="39"/>
      <c r="B117" s="45"/>
      <c r="C117" s="320" t="s">
        <v>1</v>
      </c>
      <c r="D117" s="320" t="s">
        <v>640</v>
      </c>
      <c r="E117" s="18" t="s">
        <v>1</v>
      </c>
      <c r="F117" s="321">
        <v>55.932</v>
      </c>
      <c r="G117" s="39"/>
      <c r="H117" s="45"/>
    </row>
    <row r="118" spans="1:8" s="2" customFormat="1" ht="12">
      <c r="A118" s="39"/>
      <c r="B118" s="45"/>
      <c r="C118" s="320" t="s">
        <v>1</v>
      </c>
      <c r="D118" s="320" t="s">
        <v>641</v>
      </c>
      <c r="E118" s="18" t="s">
        <v>1</v>
      </c>
      <c r="F118" s="321">
        <v>72.436</v>
      </c>
      <c r="G118" s="39"/>
      <c r="H118" s="45"/>
    </row>
    <row r="119" spans="1:8" s="2" customFormat="1" ht="12">
      <c r="A119" s="39"/>
      <c r="B119" s="45"/>
      <c r="C119" s="320" t="s">
        <v>1</v>
      </c>
      <c r="D119" s="320" t="s">
        <v>642</v>
      </c>
      <c r="E119" s="18" t="s">
        <v>1</v>
      </c>
      <c r="F119" s="321">
        <v>65.388</v>
      </c>
      <c r="G119" s="39"/>
      <c r="H119" s="45"/>
    </row>
    <row r="120" spans="1:8" s="2" customFormat="1" ht="12">
      <c r="A120" s="39"/>
      <c r="B120" s="45"/>
      <c r="C120" s="320" t="s">
        <v>1</v>
      </c>
      <c r="D120" s="320" t="s">
        <v>643</v>
      </c>
      <c r="E120" s="18" t="s">
        <v>1</v>
      </c>
      <c r="F120" s="321">
        <v>116.327</v>
      </c>
      <c r="G120" s="39"/>
      <c r="H120" s="45"/>
    </row>
    <row r="121" spans="1:8" s="2" customFormat="1" ht="16.8" customHeight="1">
      <c r="A121" s="39"/>
      <c r="B121" s="45"/>
      <c r="C121" s="320" t="s">
        <v>1</v>
      </c>
      <c r="D121" s="320" t="s">
        <v>644</v>
      </c>
      <c r="E121" s="18" t="s">
        <v>1</v>
      </c>
      <c r="F121" s="321">
        <v>54.808</v>
      </c>
      <c r="G121" s="39"/>
      <c r="H121" s="45"/>
    </row>
    <row r="122" spans="1:8" s="2" customFormat="1" ht="12">
      <c r="A122" s="39"/>
      <c r="B122" s="45"/>
      <c r="C122" s="320" t="s">
        <v>1</v>
      </c>
      <c r="D122" s="320" t="s">
        <v>645</v>
      </c>
      <c r="E122" s="18" t="s">
        <v>1</v>
      </c>
      <c r="F122" s="321">
        <v>71.802</v>
      </c>
      <c r="G122" s="39"/>
      <c r="H122" s="45"/>
    </row>
    <row r="123" spans="1:8" s="2" customFormat="1" ht="12">
      <c r="A123" s="39"/>
      <c r="B123" s="45"/>
      <c r="C123" s="320" t="s">
        <v>1</v>
      </c>
      <c r="D123" s="320" t="s">
        <v>646</v>
      </c>
      <c r="E123" s="18" t="s">
        <v>1</v>
      </c>
      <c r="F123" s="321">
        <v>64.14</v>
      </c>
      <c r="G123" s="39"/>
      <c r="H123" s="45"/>
    </row>
    <row r="124" spans="1:8" s="2" customFormat="1" ht="12">
      <c r="A124" s="39"/>
      <c r="B124" s="45"/>
      <c r="C124" s="320" t="s">
        <v>1</v>
      </c>
      <c r="D124" s="320" t="s">
        <v>647</v>
      </c>
      <c r="E124" s="18" t="s">
        <v>1</v>
      </c>
      <c r="F124" s="321">
        <v>112.815</v>
      </c>
      <c r="G124" s="39"/>
      <c r="H124" s="45"/>
    </row>
    <row r="125" spans="1:8" s="2" customFormat="1" ht="16.8" customHeight="1">
      <c r="A125" s="39"/>
      <c r="B125" s="45"/>
      <c r="C125" s="320" t="s">
        <v>1</v>
      </c>
      <c r="D125" s="320" t="s">
        <v>648</v>
      </c>
      <c r="E125" s="18" t="s">
        <v>1</v>
      </c>
      <c r="F125" s="321">
        <v>43.428</v>
      </c>
      <c r="G125" s="39"/>
      <c r="H125" s="45"/>
    </row>
    <row r="126" spans="1:8" s="2" customFormat="1" ht="16.8" customHeight="1">
      <c r="A126" s="39"/>
      <c r="B126" s="45"/>
      <c r="C126" s="320" t="s">
        <v>1</v>
      </c>
      <c r="D126" s="320" t="s">
        <v>649</v>
      </c>
      <c r="E126" s="18" t="s">
        <v>1</v>
      </c>
      <c r="F126" s="321">
        <v>82.42</v>
      </c>
      <c r="G126" s="39"/>
      <c r="H126" s="45"/>
    </row>
    <row r="127" spans="1:8" s="2" customFormat="1" ht="16.8" customHeight="1">
      <c r="A127" s="39"/>
      <c r="B127" s="45"/>
      <c r="C127" s="320" t="s">
        <v>177</v>
      </c>
      <c r="D127" s="320" t="s">
        <v>265</v>
      </c>
      <c r="E127" s="18" t="s">
        <v>1</v>
      </c>
      <c r="F127" s="321">
        <v>1131.73</v>
      </c>
      <c r="G127" s="39"/>
      <c r="H127" s="45"/>
    </row>
    <row r="128" spans="1:8" s="2" customFormat="1" ht="16.8" customHeight="1">
      <c r="A128" s="39"/>
      <c r="B128" s="45"/>
      <c r="C128" s="322" t="s">
        <v>4062</v>
      </c>
      <c r="D128" s="39"/>
      <c r="E128" s="39"/>
      <c r="F128" s="39"/>
      <c r="G128" s="39"/>
      <c r="H128" s="45"/>
    </row>
    <row r="129" spans="1:8" s="2" customFormat="1" ht="12">
      <c r="A129" s="39"/>
      <c r="B129" s="45"/>
      <c r="C129" s="320" t="s">
        <v>604</v>
      </c>
      <c r="D129" s="320" t="s">
        <v>605</v>
      </c>
      <c r="E129" s="18" t="s">
        <v>252</v>
      </c>
      <c r="F129" s="321">
        <v>1131.73</v>
      </c>
      <c r="G129" s="39"/>
      <c r="H129" s="45"/>
    </row>
    <row r="130" spans="1:8" s="2" customFormat="1" ht="16.8" customHeight="1">
      <c r="A130" s="39"/>
      <c r="B130" s="45"/>
      <c r="C130" s="320" t="s">
        <v>651</v>
      </c>
      <c r="D130" s="320" t="s">
        <v>652</v>
      </c>
      <c r="E130" s="18" t="s">
        <v>252</v>
      </c>
      <c r="F130" s="321">
        <v>3395.19</v>
      </c>
      <c r="G130" s="39"/>
      <c r="H130" s="45"/>
    </row>
    <row r="131" spans="1:8" s="2" customFormat="1" ht="16.8" customHeight="1">
      <c r="A131" s="39"/>
      <c r="B131" s="45"/>
      <c r="C131" s="320" t="s">
        <v>664</v>
      </c>
      <c r="D131" s="320" t="s">
        <v>665</v>
      </c>
      <c r="E131" s="18" t="s">
        <v>252</v>
      </c>
      <c r="F131" s="321">
        <v>1980.431</v>
      </c>
      <c r="G131" s="39"/>
      <c r="H131" s="45"/>
    </row>
    <row r="132" spans="1:8" s="2" customFormat="1" ht="12">
      <c r="A132" s="39"/>
      <c r="B132" s="45"/>
      <c r="C132" s="320" t="s">
        <v>2394</v>
      </c>
      <c r="D132" s="320" t="s">
        <v>2395</v>
      </c>
      <c r="E132" s="18" t="s">
        <v>252</v>
      </c>
      <c r="F132" s="321">
        <v>2739.832</v>
      </c>
      <c r="G132" s="39"/>
      <c r="H132" s="45"/>
    </row>
    <row r="133" spans="1:8" s="2" customFormat="1" ht="12">
      <c r="A133" s="39"/>
      <c r="B133" s="45"/>
      <c r="C133" s="320" t="s">
        <v>1307</v>
      </c>
      <c r="D133" s="320" t="s">
        <v>1308</v>
      </c>
      <c r="E133" s="18" t="s">
        <v>252</v>
      </c>
      <c r="F133" s="321">
        <v>1131.73</v>
      </c>
      <c r="G133" s="39"/>
      <c r="H133" s="45"/>
    </row>
    <row r="134" spans="1:8" s="2" customFormat="1" ht="16.8" customHeight="1">
      <c r="A134" s="39"/>
      <c r="B134" s="45"/>
      <c r="C134" s="316" t="s">
        <v>171</v>
      </c>
      <c r="D134" s="317" t="s">
        <v>172</v>
      </c>
      <c r="E134" s="318" t="s">
        <v>1</v>
      </c>
      <c r="F134" s="319">
        <v>383.811</v>
      </c>
      <c r="G134" s="39"/>
      <c r="H134" s="45"/>
    </row>
    <row r="135" spans="1:8" s="2" customFormat="1" ht="12">
      <c r="A135" s="39"/>
      <c r="B135" s="45"/>
      <c r="C135" s="320" t="s">
        <v>1</v>
      </c>
      <c r="D135" s="320" t="s">
        <v>612</v>
      </c>
      <c r="E135" s="18" t="s">
        <v>1</v>
      </c>
      <c r="F135" s="321">
        <v>45.992</v>
      </c>
      <c r="G135" s="39"/>
      <c r="H135" s="45"/>
    </row>
    <row r="136" spans="1:8" s="2" customFormat="1" ht="16.8" customHeight="1">
      <c r="A136" s="39"/>
      <c r="B136" s="45"/>
      <c r="C136" s="320" t="s">
        <v>1</v>
      </c>
      <c r="D136" s="320" t="s">
        <v>613</v>
      </c>
      <c r="E136" s="18" t="s">
        <v>1</v>
      </c>
      <c r="F136" s="321">
        <v>39.913</v>
      </c>
      <c r="G136" s="39"/>
      <c r="H136" s="45"/>
    </row>
    <row r="137" spans="1:8" s="2" customFormat="1" ht="16.8" customHeight="1">
      <c r="A137" s="39"/>
      <c r="B137" s="45"/>
      <c r="C137" s="320" t="s">
        <v>1</v>
      </c>
      <c r="D137" s="320" t="s">
        <v>614</v>
      </c>
      <c r="E137" s="18" t="s">
        <v>1</v>
      </c>
      <c r="F137" s="321">
        <v>40.048</v>
      </c>
      <c r="G137" s="39"/>
      <c r="H137" s="45"/>
    </row>
    <row r="138" spans="1:8" s="2" customFormat="1" ht="12">
      <c r="A138" s="39"/>
      <c r="B138" s="45"/>
      <c r="C138" s="320" t="s">
        <v>1</v>
      </c>
      <c r="D138" s="320" t="s">
        <v>615</v>
      </c>
      <c r="E138" s="18" t="s">
        <v>1</v>
      </c>
      <c r="F138" s="321">
        <v>46.06</v>
      </c>
      <c r="G138" s="39"/>
      <c r="H138" s="45"/>
    </row>
    <row r="139" spans="1:8" s="2" customFormat="1" ht="16.8" customHeight="1">
      <c r="A139" s="39"/>
      <c r="B139" s="45"/>
      <c r="C139" s="320" t="s">
        <v>1</v>
      </c>
      <c r="D139" s="320" t="s">
        <v>616</v>
      </c>
      <c r="E139" s="18" t="s">
        <v>1</v>
      </c>
      <c r="F139" s="321">
        <v>11.374</v>
      </c>
      <c r="G139" s="39"/>
      <c r="H139" s="45"/>
    </row>
    <row r="140" spans="1:8" s="2" customFormat="1" ht="12">
      <c r="A140" s="39"/>
      <c r="B140" s="45"/>
      <c r="C140" s="320" t="s">
        <v>1</v>
      </c>
      <c r="D140" s="320" t="s">
        <v>617</v>
      </c>
      <c r="E140" s="18" t="s">
        <v>1</v>
      </c>
      <c r="F140" s="321">
        <v>33.417</v>
      </c>
      <c r="G140" s="39"/>
      <c r="H140" s="45"/>
    </row>
    <row r="141" spans="1:8" s="2" customFormat="1" ht="16.8" customHeight="1">
      <c r="A141" s="39"/>
      <c r="B141" s="45"/>
      <c r="C141" s="320" t="s">
        <v>1</v>
      </c>
      <c r="D141" s="320" t="s">
        <v>618</v>
      </c>
      <c r="E141" s="18" t="s">
        <v>1</v>
      </c>
      <c r="F141" s="321">
        <v>6.401</v>
      </c>
      <c r="G141" s="39"/>
      <c r="H141" s="45"/>
    </row>
    <row r="142" spans="1:8" s="2" customFormat="1" ht="16.8" customHeight="1">
      <c r="A142" s="39"/>
      <c r="B142" s="45"/>
      <c r="C142" s="320" t="s">
        <v>1</v>
      </c>
      <c r="D142" s="320" t="s">
        <v>619</v>
      </c>
      <c r="E142" s="18" t="s">
        <v>1</v>
      </c>
      <c r="F142" s="321">
        <v>21.085</v>
      </c>
      <c r="G142" s="39"/>
      <c r="H142" s="45"/>
    </row>
    <row r="143" spans="1:8" s="2" customFormat="1" ht="16.8" customHeight="1">
      <c r="A143" s="39"/>
      <c r="B143" s="45"/>
      <c r="C143" s="320" t="s">
        <v>1</v>
      </c>
      <c r="D143" s="320" t="s">
        <v>620</v>
      </c>
      <c r="E143" s="18" t="s">
        <v>1</v>
      </c>
      <c r="F143" s="321">
        <v>21.233</v>
      </c>
      <c r="G143" s="39"/>
      <c r="H143" s="45"/>
    </row>
    <row r="144" spans="1:8" s="2" customFormat="1" ht="16.8" customHeight="1">
      <c r="A144" s="39"/>
      <c r="B144" s="45"/>
      <c r="C144" s="320" t="s">
        <v>1</v>
      </c>
      <c r="D144" s="320" t="s">
        <v>621</v>
      </c>
      <c r="E144" s="18" t="s">
        <v>1</v>
      </c>
      <c r="F144" s="321">
        <v>21.756</v>
      </c>
      <c r="G144" s="39"/>
      <c r="H144" s="45"/>
    </row>
    <row r="145" spans="1:8" s="2" customFormat="1" ht="16.8" customHeight="1">
      <c r="A145" s="39"/>
      <c r="B145" s="45"/>
      <c r="C145" s="320" t="s">
        <v>1</v>
      </c>
      <c r="D145" s="320" t="s">
        <v>622</v>
      </c>
      <c r="E145" s="18" t="s">
        <v>1</v>
      </c>
      <c r="F145" s="321">
        <v>26.144</v>
      </c>
      <c r="G145" s="39"/>
      <c r="H145" s="45"/>
    </row>
    <row r="146" spans="1:8" s="2" customFormat="1" ht="16.8" customHeight="1">
      <c r="A146" s="39"/>
      <c r="B146" s="45"/>
      <c r="C146" s="320" t="s">
        <v>1</v>
      </c>
      <c r="D146" s="320" t="s">
        <v>623</v>
      </c>
      <c r="E146" s="18" t="s">
        <v>1</v>
      </c>
      <c r="F146" s="321">
        <v>23.659</v>
      </c>
      <c r="G146" s="39"/>
      <c r="H146" s="45"/>
    </row>
    <row r="147" spans="1:8" s="2" customFormat="1" ht="16.8" customHeight="1">
      <c r="A147" s="39"/>
      <c r="B147" s="45"/>
      <c r="C147" s="320" t="s">
        <v>1</v>
      </c>
      <c r="D147" s="320" t="s">
        <v>624</v>
      </c>
      <c r="E147" s="18" t="s">
        <v>1</v>
      </c>
      <c r="F147" s="321">
        <v>35.94</v>
      </c>
      <c r="G147" s="39"/>
      <c r="H147" s="45"/>
    </row>
    <row r="148" spans="1:8" s="2" customFormat="1" ht="16.8" customHeight="1">
      <c r="A148" s="39"/>
      <c r="B148" s="45"/>
      <c r="C148" s="320" t="s">
        <v>1</v>
      </c>
      <c r="D148" s="320" t="s">
        <v>625</v>
      </c>
      <c r="E148" s="18" t="s">
        <v>1</v>
      </c>
      <c r="F148" s="321">
        <v>10.789</v>
      </c>
      <c r="G148" s="39"/>
      <c r="H148" s="45"/>
    </row>
    <row r="149" spans="1:8" s="2" customFormat="1" ht="16.8" customHeight="1">
      <c r="A149" s="39"/>
      <c r="B149" s="45"/>
      <c r="C149" s="320" t="s">
        <v>171</v>
      </c>
      <c r="D149" s="320" t="s">
        <v>265</v>
      </c>
      <c r="E149" s="18" t="s">
        <v>1</v>
      </c>
      <c r="F149" s="321">
        <v>383.811</v>
      </c>
      <c r="G149" s="39"/>
      <c r="H149" s="45"/>
    </row>
    <row r="150" spans="1:8" s="2" customFormat="1" ht="16.8" customHeight="1">
      <c r="A150" s="39"/>
      <c r="B150" s="45"/>
      <c r="C150" s="322" t="s">
        <v>4062</v>
      </c>
      <c r="D150" s="39"/>
      <c r="E150" s="39"/>
      <c r="F150" s="39"/>
      <c r="G150" s="39"/>
      <c r="H150" s="45"/>
    </row>
    <row r="151" spans="1:8" s="2" customFormat="1" ht="12">
      <c r="A151" s="39"/>
      <c r="B151" s="45"/>
      <c r="C151" s="320" t="s">
        <v>609</v>
      </c>
      <c r="D151" s="320" t="s">
        <v>610</v>
      </c>
      <c r="E151" s="18" t="s">
        <v>252</v>
      </c>
      <c r="F151" s="321">
        <v>383.811</v>
      </c>
      <c r="G151" s="39"/>
      <c r="H151" s="45"/>
    </row>
    <row r="152" spans="1:8" s="2" customFormat="1" ht="12">
      <c r="A152" s="39"/>
      <c r="B152" s="45"/>
      <c r="C152" s="320" t="s">
        <v>627</v>
      </c>
      <c r="D152" s="320" t="s">
        <v>628</v>
      </c>
      <c r="E152" s="18" t="s">
        <v>252</v>
      </c>
      <c r="F152" s="321">
        <v>383.811</v>
      </c>
      <c r="G152" s="39"/>
      <c r="H152" s="45"/>
    </row>
    <row r="153" spans="1:8" s="2" customFormat="1" ht="16.8" customHeight="1">
      <c r="A153" s="39"/>
      <c r="B153" s="45"/>
      <c r="C153" s="320" t="s">
        <v>656</v>
      </c>
      <c r="D153" s="320" t="s">
        <v>657</v>
      </c>
      <c r="E153" s="18" t="s">
        <v>252</v>
      </c>
      <c r="F153" s="321">
        <v>383.811</v>
      </c>
      <c r="G153" s="39"/>
      <c r="H153" s="45"/>
    </row>
    <row r="154" spans="1:8" s="2" customFormat="1" ht="16.8" customHeight="1">
      <c r="A154" s="39"/>
      <c r="B154" s="45"/>
      <c r="C154" s="320" t="s">
        <v>660</v>
      </c>
      <c r="D154" s="320" t="s">
        <v>661</v>
      </c>
      <c r="E154" s="18" t="s">
        <v>252</v>
      </c>
      <c r="F154" s="321">
        <v>383.811</v>
      </c>
      <c r="G154" s="39"/>
      <c r="H154" s="45"/>
    </row>
    <row r="155" spans="1:8" s="2" customFormat="1" ht="16.8" customHeight="1">
      <c r="A155" s="39"/>
      <c r="B155" s="45"/>
      <c r="C155" s="320" t="s">
        <v>664</v>
      </c>
      <c r="D155" s="320" t="s">
        <v>665</v>
      </c>
      <c r="E155" s="18" t="s">
        <v>252</v>
      </c>
      <c r="F155" s="321">
        <v>1980.431</v>
      </c>
      <c r="G155" s="39"/>
      <c r="H155" s="45"/>
    </row>
    <row r="156" spans="1:8" s="2" customFormat="1" ht="16.8" customHeight="1">
      <c r="A156" s="39"/>
      <c r="B156" s="45"/>
      <c r="C156" s="316" t="s">
        <v>125</v>
      </c>
      <c r="D156" s="317" t="s">
        <v>126</v>
      </c>
      <c r="E156" s="318" t="s">
        <v>1</v>
      </c>
      <c r="F156" s="319">
        <v>1.792</v>
      </c>
      <c r="G156" s="39"/>
      <c r="H156" s="45"/>
    </row>
    <row r="157" spans="1:8" s="2" customFormat="1" ht="16.8" customHeight="1">
      <c r="A157" s="39"/>
      <c r="B157" s="45"/>
      <c r="C157" s="320" t="s">
        <v>125</v>
      </c>
      <c r="D157" s="320" t="s">
        <v>2277</v>
      </c>
      <c r="E157" s="18" t="s">
        <v>1</v>
      </c>
      <c r="F157" s="321">
        <v>1.792</v>
      </c>
      <c r="G157" s="39"/>
      <c r="H157" s="45"/>
    </row>
    <row r="158" spans="1:8" s="2" customFormat="1" ht="16.8" customHeight="1">
      <c r="A158" s="39"/>
      <c r="B158" s="45"/>
      <c r="C158" s="322" t="s">
        <v>4062</v>
      </c>
      <c r="D158" s="39"/>
      <c r="E158" s="39"/>
      <c r="F158" s="39"/>
      <c r="G158" s="39"/>
      <c r="H158" s="45"/>
    </row>
    <row r="159" spans="1:8" s="2" customFormat="1" ht="16.8" customHeight="1">
      <c r="A159" s="39"/>
      <c r="B159" s="45"/>
      <c r="C159" s="320" t="s">
        <v>2273</v>
      </c>
      <c r="D159" s="320" t="s">
        <v>2274</v>
      </c>
      <c r="E159" s="18" t="s">
        <v>252</v>
      </c>
      <c r="F159" s="321">
        <v>384.949</v>
      </c>
      <c r="G159" s="39"/>
      <c r="H159" s="45"/>
    </row>
    <row r="160" spans="1:8" s="2" customFormat="1" ht="16.8" customHeight="1">
      <c r="A160" s="39"/>
      <c r="B160" s="45"/>
      <c r="C160" s="320" t="s">
        <v>821</v>
      </c>
      <c r="D160" s="320" t="s">
        <v>822</v>
      </c>
      <c r="E160" s="18" t="s">
        <v>252</v>
      </c>
      <c r="F160" s="321">
        <v>167.988</v>
      </c>
      <c r="G160" s="39"/>
      <c r="H160" s="45"/>
    </row>
    <row r="161" spans="1:8" s="2" customFormat="1" ht="16.8" customHeight="1">
      <c r="A161" s="39"/>
      <c r="B161" s="45"/>
      <c r="C161" s="320" t="s">
        <v>1414</v>
      </c>
      <c r="D161" s="320" t="s">
        <v>1415</v>
      </c>
      <c r="E161" s="18" t="s">
        <v>252</v>
      </c>
      <c r="F161" s="321">
        <v>225.034</v>
      </c>
      <c r="G161" s="39"/>
      <c r="H161" s="45"/>
    </row>
    <row r="162" spans="1:8" s="2" customFormat="1" ht="16.8" customHeight="1">
      <c r="A162" s="39"/>
      <c r="B162" s="45"/>
      <c r="C162" s="320" t="s">
        <v>2257</v>
      </c>
      <c r="D162" s="320" t="s">
        <v>2258</v>
      </c>
      <c r="E162" s="18" t="s">
        <v>252</v>
      </c>
      <c r="F162" s="321">
        <v>673.569</v>
      </c>
      <c r="G162" s="39"/>
      <c r="H162" s="45"/>
    </row>
    <row r="163" spans="1:8" s="2" customFormat="1" ht="12">
      <c r="A163" s="39"/>
      <c r="B163" s="45"/>
      <c r="C163" s="320" t="s">
        <v>906</v>
      </c>
      <c r="D163" s="320" t="s">
        <v>907</v>
      </c>
      <c r="E163" s="18" t="s">
        <v>252</v>
      </c>
      <c r="F163" s="321">
        <v>516.29</v>
      </c>
      <c r="G163" s="39"/>
      <c r="H163" s="45"/>
    </row>
    <row r="164" spans="1:8" s="2" customFormat="1" ht="12">
      <c r="A164" s="39"/>
      <c r="B164" s="45"/>
      <c r="C164" s="320" t="s">
        <v>2286</v>
      </c>
      <c r="D164" s="320" t="s">
        <v>2287</v>
      </c>
      <c r="E164" s="18" t="s">
        <v>252</v>
      </c>
      <c r="F164" s="321">
        <v>423.444</v>
      </c>
      <c r="G164" s="39"/>
      <c r="H164" s="45"/>
    </row>
    <row r="165" spans="1:8" s="2" customFormat="1" ht="16.8" customHeight="1">
      <c r="A165" s="39"/>
      <c r="B165" s="45"/>
      <c r="C165" s="316" t="s">
        <v>1010</v>
      </c>
      <c r="D165" s="317" t="s">
        <v>4063</v>
      </c>
      <c r="E165" s="318" t="s">
        <v>1</v>
      </c>
      <c r="F165" s="319">
        <v>1.31</v>
      </c>
      <c r="G165" s="39"/>
      <c r="H165" s="45"/>
    </row>
    <row r="166" spans="1:8" s="2" customFormat="1" ht="16.8" customHeight="1">
      <c r="A166" s="39"/>
      <c r="B166" s="45"/>
      <c r="C166" s="320" t="s">
        <v>1</v>
      </c>
      <c r="D166" s="320" t="s">
        <v>1009</v>
      </c>
      <c r="E166" s="18" t="s">
        <v>1</v>
      </c>
      <c r="F166" s="321">
        <v>1.31</v>
      </c>
      <c r="G166" s="39"/>
      <c r="H166" s="45"/>
    </row>
    <row r="167" spans="1:8" s="2" customFormat="1" ht="16.8" customHeight="1">
      <c r="A167" s="39"/>
      <c r="B167" s="45"/>
      <c r="C167" s="320" t="s">
        <v>1010</v>
      </c>
      <c r="D167" s="320" t="s">
        <v>374</v>
      </c>
      <c r="E167" s="18" t="s">
        <v>1</v>
      </c>
      <c r="F167" s="321">
        <v>1.31</v>
      </c>
      <c r="G167" s="39"/>
      <c r="H167" s="45"/>
    </row>
    <row r="168" spans="1:8" s="2" customFormat="1" ht="16.8" customHeight="1">
      <c r="A168" s="39"/>
      <c r="B168" s="45"/>
      <c r="C168" s="316" t="s">
        <v>122</v>
      </c>
      <c r="D168" s="317" t="s">
        <v>123</v>
      </c>
      <c r="E168" s="318" t="s">
        <v>1</v>
      </c>
      <c r="F168" s="319">
        <v>144.334</v>
      </c>
      <c r="G168" s="39"/>
      <c r="H168" s="45"/>
    </row>
    <row r="169" spans="1:8" s="2" customFormat="1" ht="12">
      <c r="A169" s="39"/>
      <c r="B169" s="45"/>
      <c r="C169" s="320" t="s">
        <v>122</v>
      </c>
      <c r="D169" s="320" t="s">
        <v>2276</v>
      </c>
      <c r="E169" s="18" t="s">
        <v>1</v>
      </c>
      <c r="F169" s="321">
        <v>144.334</v>
      </c>
      <c r="G169" s="39"/>
      <c r="H169" s="45"/>
    </row>
    <row r="170" spans="1:8" s="2" customFormat="1" ht="16.8" customHeight="1">
      <c r="A170" s="39"/>
      <c r="B170" s="45"/>
      <c r="C170" s="322" t="s">
        <v>4062</v>
      </c>
      <c r="D170" s="39"/>
      <c r="E170" s="39"/>
      <c r="F170" s="39"/>
      <c r="G170" s="39"/>
      <c r="H170" s="45"/>
    </row>
    <row r="171" spans="1:8" s="2" customFormat="1" ht="16.8" customHeight="1">
      <c r="A171" s="39"/>
      <c r="B171" s="45"/>
      <c r="C171" s="320" t="s">
        <v>2273</v>
      </c>
      <c r="D171" s="320" t="s">
        <v>2274</v>
      </c>
      <c r="E171" s="18" t="s">
        <v>252</v>
      </c>
      <c r="F171" s="321">
        <v>384.949</v>
      </c>
      <c r="G171" s="39"/>
      <c r="H171" s="45"/>
    </row>
    <row r="172" spans="1:8" s="2" customFormat="1" ht="12">
      <c r="A172" s="39"/>
      <c r="B172" s="45"/>
      <c r="C172" s="320" t="s">
        <v>787</v>
      </c>
      <c r="D172" s="320" t="s">
        <v>788</v>
      </c>
      <c r="E172" s="18" t="s">
        <v>260</v>
      </c>
      <c r="F172" s="321">
        <v>12.829</v>
      </c>
      <c r="G172" s="39"/>
      <c r="H172" s="45"/>
    </row>
    <row r="173" spans="1:8" s="2" customFormat="1" ht="16.8" customHeight="1">
      <c r="A173" s="39"/>
      <c r="B173" s="45"/>
      <c r="C173" s="320" t="s">
        <v>801</v>
      </c>
      <c r="D173" s="320" t="s">
        <v>802</v>
      </c>
      <c r="E173" s="18" t="s">
        <v>283</v>
      </c>
      <c r="F173" s="321">
        <v>0.871</v>
      </c>
      <c r="G173" s="39"/>
      <c r="H173" s="45"/>
    </row>
    <row r="174" spans="1:8" s="2" customFormat="1" ht="16.8" customHeight="1">
      <c r="A174" s="39"/>
      <c r="B174" s="45"/>
      <c r="C174" s="320" t="s">
        <v>816</v>
      </c>
      <c r="D174" s="320" t="s">
        <v>817</v>
      </c>
      <c r="E174" s="18" t="s">
        <v>252</v>
      </c>
      <c r="F174" s="321">
        <v>574.781</v>
      </c>
      <c r="G174" s="39"/>
      <c r="H174" s="45"/>
    </row>
    <row r="175" spans="1:8" s="2" customFormat="1" ht="16.8" customHeight="1">
      <c r="A175" s="39"/>
      <c r="B175" s="45"/>
      <c r="C175" s="320" t="s">
        <v>821</v>
      </c>
      <c r="D175" s="320" t="s">
        <v>822</v>
      </c>
      <c r="E175" s="18" t="s">
        <v>252</v>
      </c>
      <c r="F175" s="321">
        <v>167.988</v>
      </c>
      <c r="G175" s="39"/>
      <c r="H175" s="45"/>
    </row>
    <row r="176" spans="1:8" s="2" customFormat="1" ht="12">
      <c r="A176" s="39"/>
      <c r="B176" s="45"/>
      <c r="C176" s="320" t="s">
        <v>832</v>
      </c>
      <c r="D176" s="320" t="s">
        <v>833</v>
      </c>
      <c r="E176" s="18" t="s">
        <v>399</v>
      </c>
      <c r="F176" s="321">
        <v>187.634</v>
      </c>
      <c r="G176" s="39"/>
      <c r="H176" s="45"/>
    </row>
    <row r="177" spans="1:8" s="2" customFormat="1" ht="16.8" customHeight="1">
      <c r="A177" s="39"/>
      <c r="B177" s="45"/>
      <c r="C177" s="320" t="s">
        <v>1414</v>
      </c>
      <c r="D177" s="320" t="s">
        <v>1415</v>
      </c>
      <c r="E177" s="18" t="s">
        <v>252</v>
      </c>
      <c r="F177" s="321">
        <v>225.034</v>
      </c>
      <c r="G177" s="39"/>
      <c r="H177" s="45"/>
    </row>
    <row r="178" spans="1:8" s="2" customFormat="1" ht="16.8" customHeight="1">
      <c r="A178" s="39"/>
      <c r="B178" s="45"/>
      <c r="C178" s="320" t="s">
        <v>1469</v>
      </c>
      <c r="D178" s="320" t="s">
        <v>1470</v>
      </c>
      <c r="E178" s="18" t="s">
        <v>252</v>
      </c>
      <c r="F178" s="321">
        <v>317.889</v>
      </c>
      <c r="G178" s="39"/>
      <c r="H178" s="45"/>
    </row>
    <row r="179" spans="1:8" s="2" customFormat="1" ht="16.8" customHeight="1">
      <c r="A179" s="39"/>
      <c r="B179" s="45"/>
      <c r="C179" s="320" t="s">
        <v>2257</v>
      </c>
      <c r="D179" s="320" t="s">
        <v>2258</v>
      </c>
      <c r="E179" s="18" t="s">
        <v>252</v>
      </c>
      <c r="F179" s="321">
        <v>673.569</v>
      </c>
      <c r="G179" s="39"/>
      <c r="H179" s="45"/>
    </row>
    <row r="180" spans="1:8" s="2" customFormat="1" ht="12">
      <c r="A180" s="39"/>
      <c r="B180" s="45"/>
      <c r="C180" s="320" t="s">
        <v>906</v>
      </c>
      <c r="D180" s="320" t="s">
        <v>907</v>
      </c>
      <c r="E180" s="18" t="s">
        <v>252</v>
      </c>
      <c r="F180" s="321">
        <v>516.29</v>
      </c>
      <c r="G180" s="39"/>
      <c r="H180" s="45"/>
    </row>
    <row r="181" spans="1:8" s="2" customFormat="1" ht="16.8" customHeight="1">
      <c r="A181" s="39"/>
      <c r="B181" s="45"/>
      <c r="C181" s="320" t="s">
        <v>1473</v>
      </c>
      <c r="D181" s="320" t="s">
        <v>1474</v>
      </c>
      <c r="E181" s="18" t="s">
        <v>252</v>
      </c>
      <c r="F181" s="321">
        <v>153.942</v>
      </c>
      <c r="G181" s="39"/>
      <c r="H181" s="45"/>
    </row>
    <row r="182" spans="1:8" s="2" customFormat="1" ht="16.8" customHeight="1">
      <c r="A182" s="39"/>
      <c r="B182" s="45"/>
      <c r="C182" s="320" t="s">
        <v>1478</v>
      </c>
      <c r="D182" s="320" t="s">
        <v>1479</v>
      </c>
      <c r="E182" s="18" t="s">
        <v>252</v>
      </c>
      <c r="F182" s="321">
        <v>153.942</v>
      </c>
      <c r="G182" s="39"/>
      <c r="H182" s="45"/>
    </row>
    <row r="183" spans="1:8" s="2" customFormat="1" ht="12">
      <c r="A183" s="39"/>
      <c r="B183" s="45"/>
      <c r="C183" s="320" t="s">
        <v>2286</v>
      </c>
      <c r="D183" s="320" t="s">
        <v>2287</v>
      </c>
      <c r="E183" s="18" t="s">
        <v>252</v>
      </c>
      <c r="F183" s="321">
        <v>423.444</v>
      </c>
      <c r="G183" s="39"/>
      <c r="H183" s="45"/>
    </row>
    <row r="184" spans="1:8" s="2" customFormat="1" ht="16.8" customHeight="1">
      <c r="A184" s="39"/>
      <c r="B184" s="45"/>
      <c r="C184" s="316" t="s">
        <v>115</v>
      </c>
      <c r="D184" s="317" t="s">
        <v>116</v>
      </c>
      <c r="E184" s="318" t="s">
        <v>1</v>
      </c>
      <c r="F184" s="319">
        <v>146.4</v>
      </c>
      <c r="G184" s="39"/>
      <c r="H184" s="45"/>
    </row>
    <row r="185" spans="1:8" s="2" customFormat="1" ht="16.8" customHeight="1">
      <c r="A185" s="39"/>
      <c r="B185" s="45"/>
      <c r="C185" s="320" t="s">
        <v>1</v>
      </c>
      <c r="D185" s="320" t="s">
        <v>1007</v>
      </c>
      <c r="E185" s="18" t="s">
        <v>1</v>
      </c>
      <c r="F185" s="321">
        <v>0</v>
      </c>
      <c r="G185" s="39"/>
      <c r="H185" s="45"/>
    </row>
    <row r="186" spans="1:8" s="2" customFormat="1" ht="16.8" customHeight="1">
      <c r="A186" s="39"/>
      <c r="B186" s="45"/>
      <c r="C186" s="320" t="s">
        <v>1</v>
      </c>
      <c r="D186" s="320" t="s">
        <v>1008</v>
      </c>
      <c r="E186" s="18" t="s">
        <v>1</v>
      </c>
      <c r="F186" s="321">
        <v>146.4</v>
      </c>
      <c r="G186" s="39"/>
      <c r="H186" s="45"/>
    </row>
    <row r="187" spans="1:8" s="2" customFormat="1" ht="16.8" customHeight="1">
      <c r="A187" s="39"/>
      <c r="B187" s="45"/>
      <c r="C187" s="320" t="s">
        <v>115</v>
      </c>
      <c r="D187" s="320" t="s">
        <v>374</v>
      </c>
      <c r="E187" s="18" t="s">
        <v>1</v>
      </c>
      <c r="F187" s="321">
        <v>146.4</v>
      </c>
      <c r="G187" s="39"/>
      <c r="H187" s="45"/>
    </row>
    <row r="188" spans="1:8" s="2" customFormat="1" ht="16.8" customHeight="1">
      <c r="A188" s="39"/>
      <c r="B188" s="45"/>
      <c r="C188" s="322" t="s">
        <v>4062</v>
      </c>
      <c r="D188" s="39"/>
      <c r="E188" s="39"/>
      <c r="F188" s="39"/>
      <c r="G188" s="39"/>
      <c r="H188" s="45"/>
    </row>
    <row r="189" spans="1:8" s="2" customFormat="1" ht="16.8" customHeight="1">
      <c r="A189" s="39"/>
      <c r="B189" s="45"/>
      <c r="C189" s="320" t="s">
        <v>1004</v>
      </c>
      <c r="D189" s="320" t="s">
        <v>1005</v>
      </c>
      <c r="E189" s="18" t="s">
        <v>252</v>
      </c>
      <c r="F189" s="321">
        <v>1066.513</v>
      </c>
      <c r="G189" s="39"/>
      <c r="H189" s="45"/>
    </row>
    <row r="190" spans="1:8" s="2" customFormat="1" ht="12">
      <c r="A190" s="39"/>
      <c r="B190" s="45"/>
      <c r="C190" s="320" t="s">
        <v>994</v>
      </c>
      <c r="D190" s="320" t="s">
        <v>995</v>
      </c>
      <c r="E190" s="18" t="s">
        <v>260</v>
      </c>
      <c r="F190" s="321">
        <v>41.503</v>
      </c>
      <c r="G190" s="39"/>
      <c r="H190" s="45"/>
    </row>
    <row r="191" spans="1:8" s="2" customFormat="1" ht="16.8" customHeight="1">
      <c r="A191" s="39"/>
      <c r="B191" s="45"/>
      <c r="C191" s="320" t="s">
        <v>1035</v>
      </c>
      <c r="D191" s="320" t="s">
        <v>1036</v>
      </c>
      <c r="E191" s="18" t="s">
        <v>260</v>
      </c>
      <c r="F191" s="321">
        <v>32.94</v>
      </c>
      <c r="G191" s="39"/>
      <c r="H191" s="45"/>
    </row>
    <row r="192" spans="1:8" s="2" customFormat="1" ht="16.8" customHeight="1">
      <c r="A192" s="39"/>
      <c r="B192" s="45"/>
      <c r="C192" s="316" t="s">
        <v>118</v>
      </c>
      <c r="D192" s="317" t="s">
        <v>119</v>
      </c>
      <c r="E192" s="318" t="s">
        <v>1</v>
      </c>
      <c r="F192" s="319">
        <v>6.59</v>
      </c>
      <c r="G192" s="39"/>
      <c r="H192" s="45"/>
    </row>
    <row r="193" spans="1:8" s="2" customFormat="1" ht="16.8" customHeight="1">
      <c r="A193" s="39"/>
      <c r="B193" s="45"/>
      <c r="C193" s="320" t="s">
        <v>118</v>
      </c>
      <c r="D193" s="320" t="s">
        <v>2295</v>
      </c>
      <c r="E193" s="18" t="s">
        <v>1</v>
      </c>
      <c r="F193" s="321">
        <v>6.59</v>
      </c>
      <c r="G193" s="39"/>
      <c r="H193" s="45"/>
    </row>
    <row r="194" spans="1:8" s="2" customFormat="1" ht="16.8" customHeight="1">
      <c r="A194" s="39"/>
      <c r="B194" s="45"/>
      <c r="C194" s="322" t="s">
        <v>4062</v>
      </c>
      <c r="D194" s="39"/>
      <c r="E194" s="39"/>
      <c r="F194" s="39"/>
      <c r="G194" s="39"/>
      <c r="H194" s="45"/>
    </row>
    <row r="195" spans="1:8" s="2" customFormat="1" ht="16.8" customHeight="1">
      <c r="A195" s="39"/>
      <c r="B195" s="45"/>
      <c r="C195" s="320" t="s">
        <v>2292</v>
      </c>
      <c r="D195" s="320" t="s">
        <v>2293</v>
      </c>
      <c r="E195" s="18" t="s">
        <v>252</v>
      </c>
      <c r="F195" s="321">
        <v>43.48</v>
      </c>
      <c r="G195" s="39"/>
      <c r="H195" s="45"/>
    </row>
    <row r="196" spans="1:8" s="2" customFormat="1" ht="12">
      <c r="A196" s="39"/>
      <c r="B196" s="45"/>
      <c r="C196" s="320" t="s">
        <v>787</v>
      </c>
      <c r="D196" s="320" t="s">
        <v>788</v>
      </c>
      <c r="E196" s="18" t="s">
        <v>260</v>
      </c>
      <c r="F196" s="321">
        <v>12.829</v>
      </c>
      <c r="G196" s="39"/>
      <c r="H196" s="45"/>
    </row>
    <row r="197" spans="1:8" s="2" customFormat="1" ht="16.8" customHeight="1">
      <c r="A197" s="39"/>
      <c r="B197" s="45"/>
      <c r="C197" s="320" t="s">
        <v>801</v>
      </c>
      <c r="D197" s="320" t="s">
        <v>802</v>
      </c>
      <c r="E197" s="18" t="s">
        <v>283</v>
      </c>
      <c r="F197" s="321">
        <v>0.871</v>
      </c>
      <c r="G197" s="39"/>
      <c r="H197" s="45"/>
    </row>
    <row r="198" spans="1:8" s="2" customFormat="1" ht="16.8" customHeight="1">
      <c r="A198" s="39"/>
      <c r="B198" s="45"/>
      <c r="C198" s="320" t="s">
        <v>816</v>
      </c>
      <c r="D198" s="320" t="s">
        <v>817</v>
      </c>
      <c r="E198" s="18" t="s">
        <v>252</v>
      </c>
      <c r="F198" s="321">
        <v>574.781</v>
      </c>
      <c r="G198" s="39"/>
      <c r="H198" s="45"/>
    </row>
    <row r="199" spans="1:8" s="2" customFormat="1" ht="16.8" customHeight="1">
      <c r="A199" s="39"/>
      <c r="B199" s="45"/>
      <c r="C199" s="320" t="s">
        <v>821</v>
      </c>
      <c r="D199" s="320" t="s">
        <v>822</v>
      </c>
      <c r="E199" s="18" t="s">
        <v>252</v>
      </c>
      <c r="F199" s="321">
        <v>167.988</v>
      </c>
      <c r="G199" s="39"/>
      <c r="H199" s="45"/>
    </row>
    <row r="200" spans="1:8" s="2" customFormat="1" ht="12">
      <c r="A200" s="39"/>
      <c r="B200" s="45"/>
      <c r="C200" s="320" t="s">
        <v>1434</v>
      </c>
      <c r="D200" s="320" t="s">
        <v>1435</v>
      </c>
      <c r="E200" s="18" t="s">
        <v>252</v>
      </c>
      <c r="F200" s="321">
        <v>43.48</v>
      </c>
      <c r="G200" s="39"/>
      <c r="H200" s="45"/>
    </row>
    <row r="201" spans="1:8" s="2" customFormat="1" ht="16.8" customHeight="1">
      <c r="A201" s="39"/>
      <c r="B201" s="45"/>
      <c r="C201" s="320" t="s">
        <v>1469</v>
      </c>
      <c r="D201" s="320" t="s">
        <v>1470</v>
      </c>
      <c r="E201" s="18" t="s">
        <v>252</v>
      </c>
      <c r="F201" s="321">
        <v>317.889</v>
      </c>
      <c r="G201" s="39"/>
      <c r="H201" s="45"/>
    </row>
    <row r="202" spans="1:8" s="2" customFormat="1" ht="16.8" customHeight="1">
      <c r="A202" s="39"/>
      <c r="B202" s="45"/>
      <c r="C202" s="320" t="s">
        <v>2257</v>
      </c>
      <c r="D202" s="320" t="s">
        <v>2258</v>
      </c>
      <c r="E202" s="18" t="s">
        <v>252</v>
      </c>
      <c r="F202" s="321">
        <v>673.569</v>
      </c>
      <c r="G202" s="39"/>
      <c r="H202" s="45"/>
    </row>
    <row r="203" spans="1:8" s="2" customFormat="1" ht="16.8" customHeight="1">
      <c r="A203" s="39"/>
      <c r="B203" s="45"/>
      <c r="C203" s="320" t="s">
        <v>1473</v>
      </c>
      <c r="D203" s="320" t="s">
        <v>1474</v>
      </c>
      <c r="E203" s="18" t="s">
        <v>252</v>
      </c>
      <c r="F203" s="321">
        <v>153.942</v>
      </c>
      <c r="G203" s="39"/>
      <c r="H203" s="45"/>
    </row>
    <row r="204" spans="1:8" s="2" customFormat="1" ht="16.8" customHeight="1">
      <c r="A204" s="39"/>
      <c r="B204" s="45"/>
      <c r="C204" s="320" t="s">
        <v>1478</v>
      </c>
      <c r="D204" s="320" t="s">
        <v>1479</v>
      </c>
      <c r="E204" s="18" t="s">
        <v>252</v>
      </c>
      <c r="F204" s="321">
        <v>153.942</v>
      </c>
      <c r="G204" s="39"/>
      <c r="H204" s="45"/>
    </row>
    <row r="205" spans="1:8" s="2" customFormat="1" ht="12">
      <c r="A205" s="39"/>
      <c r="B205" s="45"/>
      <c r="C205" s="320" t="s">
        <v>2299</v>
      </c>
      <c r="D205" s="320" t="s">
        <v>2300</v>
      </c>
      <c r="E205" s="18" t="s">
        <v>252</v>
      </c>
      <c r="F205" s="321">
        <v>47.828</v>
      </c>
      <c r="G205" s="39"/>
      <c r="H205" s="45"/>
    </row>
    <row r="206" spans="1:8" s="2" customFormat="1" ht="16.8" customHeight="1">
      <c r="A206" s="39"/>
      <c r="B206" s="45"/>
      <c r="C206" s="316" t="s">
        <v>128</v>
      </c>
      <c r="D206" s="317" t="s">
        <v>129</v>
      </c>
      <c r="E206" s="318" t="s">
        <v>1</v>
      </c>
      <c r="F206" s="319">
        <v>5.074</v>
      </c>
      <c r="G206" s="39"/>
      <c r="H206" s="45"/>
    </row>
    <row r="207" spans="1:8" s="2" customFormat="1" ht="16.8" customHeight="1">
      <c r="A207" s="39"/>
      <c r="B207" s="45"/>
      <c r="C207" s="320" t="s">
        <v>128</v>
      </c>
      <c r="D207" s="320" t="s">
        <v>2278</v>
      </c>
      <c r="E207" s="18" t="s">
        <v>1</v>
      </c>
      <c r="F207" s="321">
        <v>5.074</v>
      </c>
      <c r="G207" s="39"/>
      <c r="H207" s="45"/>
    </row>
    <row r="208" spans="1:8" s="2" customFormat="1" ht="16.8" customHeight="1">
      <c r="A208" s="39"/>
      <c r="B208" s="45"/>
      <c r="C208" s="322" t="s">
        <v>4062</v>
      </c>
      <c r="D208" s="39"/>
      <c r="E208" s="39"/>
      <c r="F208" s="39"/>
      <c r="G208" s="39"/>
      <c r="H208" s="45"/>
    </row>
    <row r="209" spans="1:8" s="2" customFormat="1" ht="16.8" customHeight="1">
      <c r="A209" s="39"/>
      <c r="B209" s="45"/>
      <c r="C209" s="320" t="s">
        <v>2273</v>
      </c>
      <c r="D209" s="320" t="s">
        <v>2274</v>
      </c>
      <c r="E209" s="18" t="s">
        <v>252</v>
      </c>
      <c r="F209" s="321">
        <v>384.949</v>
      </c>
      <c r="G209" s="39"/>
      <c r="H209" s="45"/>
    </row>
    <row r="210" spans="1:8" s="2" customFormat="1" ht="16.8" customHeight="1">
      <c r="A210" s="39"/>
      <c r="B210" s="45"/>
      <c r="C210" s="320" t="s">
        <v>2257</v>
      </c>
      <c r="D210" s="320" t="s">
        <v>2258</v>
      </c>
      <c r="E210" s="18" t="s">
        <v>252</v>
      </c>
      <c r="F210" s="321">
        <v>673.569</v>
      </c>
      <c r="G210" s="39"/>
      <c r="H210" s="45"/>
    </row>
    <row r="211" spans="1:8" s="2" customFormat="1" ht="12">
      <c r="A211" s="39"/>
      <c r="B211" s="45"/>
      <c r="C211" s="320" t="s">
        <v>906</v>
      </c>
      <c r="D211" s="320" t="s">
        <v>907</v>
      </c>
      <c r="E211" s="18" t="s">
        <v>252</v>
      </c>
      <c r="F211" s="321">
        <v>516.29</v>
      </c>
      <c r="G211" s="39"/>
      <c r="H211" s="45"/>
    </row>
    <row r="212" spans="1:8" s="2" customFormat="1" ht="12">
      <c r="A212" s="39"/>
      <c r="B212" s="45"/>
      <c r="C212" s="320" t="s">
        <v>2286</v>
      </c>
      <c r="D212" s="320" t="s">
        <v>2287</v>
      </c>
      <c r="E212" s="18" t="s">
        <v>252</v>
      </c>
      <c r="F212" s="321">
        <v>423.444</v>
      </c>
      <c r="G212" s="39"/>
      <c r="H212" s="45"/>
    </row>
    <row r="213" spans="1:8" s="2" customFormat="1" ht="16.8" customHeight="1">
      <c r="A213" s="39"/>
      <c r="B213" s="45"/>
      <c r="C213" s="316" t="s">
        <v>159</v>
      </c>
      <c r="D213" s="317" t="s">
        <v>160</v>
      </c>
      <c r="E213" s="318" t="s">
        <v>1</v>
      </c>
      <c r="F213" s="319">
        <v>124.707</v>
      </c>
      <c r="G213" s="39"/>
      <c r="H213" s="45"/>
    </row>
    <row r="214" spans="1:8" s="2" customFormat="1" ht="16.8" customHeight="1">
      <c r="A214" s="39"/>
      <c r="B214" s="45"/>
      <c r="C214" s="320" t="s">
        <v>1</v>
      </c>
      <c r="D214" s="320" t="s">
        <v>2279</v>
      </c>
      <c r="E214" s="18" t="s">
        <v>1</v>
      </c>
      <c r="F214" s="321">
        <v>71.74</v>
      </c>
      <c r="G214" s="39"/>
      <c r="H214" s="45"/>
    </row>
    <row r="215" spans="1:8" s="2" customFormat="1" ht="16.8" customHeight="1">
      <c r="A215" s="39"/>
      <c r="B215" s="45"/>
      <c r="C215" s="320" t="s">
        <v>1</v>
      </c>
      <c r="D215" s="320" t="s">
        <v>2280</v>
      </c>
      <c r="E215" s="18" t="s">
        <v>1</v>
      </c>
      <c r="F215" s="321">
        <v>52.967</v>
      </c>
      <c r="G215" s="39"/>
      <c r="H215" s="45"/>
    </row>
    <row r="216" spans="1:8" s="2" customFormat="1" ht="16.8" customHeight="1">
      <c r="A216" s="39"/>
      <c r="B216" s="45"/>
      <c r="C216" s="320" t="s">
        <v>159</v>
      </c>
      <c r="D216" s="320" t="s">
        <v>374</v>
      </c>
      <c r="E216" s="18" t="s">
        <v>1</v>
      </c>
      <c r="F216" s="321">
        <v>124.707</v>
      </c>
      <c r="G216" s="39"/>
      <c r="H216" s="45"/>
    </row>
    <row r="217" spans="1:8" s="2" customFormat="1" ht="16.8" customHeight="1">
      <c r="A217" s="39"/>
      <c r="B217" s="45"/>
      <c r="C217" s="322" t="s">
        <v>4062</v>
      </c>
      <c r="D217" s="39"/>
      <c r="E217" s="39"/>
      <c r="F217" s="39"/>
      <c r="G217" s="39"/>
      <c r="H217" s="45"/>
    </row>
    <row r="218" spans="1:8" s="2" customFormat="1" ht="16.8" customHeight="1">
      <c r="A218" s="39"/>
      <c r="B218" s="45"/>
      <c r="C218" s="320" t="s">
        <v>2273</v>
      </c>
      <c r="D218" s="320" t="s">
        <v>2274</v>
      </c>
      <c r="E218" s="18" t="s">
        <v>252</v>
      </c>
      <c r="F218" s="321">
        <v>384.949</v>
      </c>
      <c r="G218" s="39"/>
      <c r="H218" s="45"/>
    </row>
    <row r="219" spans="1:8" s="2" customFormat="1" ht="16.8" customHeight="1">
      <c r="A219" s="39"/>
      <c r="B219" s="45"/>
      <c r="C219" s="320" t="s">
        <v>811</v>
      </c>
      <c r="D219" s="320" t="s">
        <v>812</v>
      </c>
      <c r="E219" s="18" t="s">
        <v>252</v>
      </c>
      <c r="F219" s="321">
        <v>270.147</v>
      </c>
      <c r="G219" s="39"/>
      <c r="H219" s="45"/>
    </row>
    <row r="220" spans="1:8" s="2" customFormat="1" ht="16.8" customHeight="1">
      <c r="A220" s="39"/>
      <c r="B220" s="45"/>
      <c r="C220" s="320" t="s">
        <v>816</v>
      </c>
      <c r="D220" s="320" t="s">
        <v>817</v>
      </c>
      <c r="E220" s="18" t="s">
        <v>252</v>
      </c>
      <c r="F220" s="321">
        <v>574.781</v>
      </c>
      <c r="G220" s="39"/>
      <c r="H220" s="45"/>
    </row>
    <row r="221" spans="1:8" s="2" customFormat="1" ht="16.8" customHeight="1">
      <c r="A221" s="39"/>
      <c r="B221" s="45"/>
      <c r="C221" s="320" t="s">
        <v>1455</v>
      </c>
      <c r="D221" s="320" t="s">
        <v>1456</v>
      </c>
      <c r="E221" s="18" t="s">
        <v>252</v>
      </c>
      <c r="F221" s="321">
        <v>423.857</v>
      </c>
      <c r="G221" s="39"/>
      <c r="H221" s="45"/>
    </row>
    <row r="222" spans="1:8" s="2" customFormat="1" ht="16.8" customHeight="1">
      <c r="A222" s="39"/>
      <c r="B222" s="45"/>
      <c r="C222" s="320" t="s">
        <v>2257</v>
      </c>
      <c r="D222" s="320" t="s">
        <v>2258</v>
      </c>
      <c r="E222" s="18" t="s">
        <v>252</v>
      </c>
      <c r="F222" s="321">
        <v>673.569</v>
      </c>
      <c r="G222" s="39"/>
      <c r="H222" s="45"/>
    </row>
    <row r="223" spans="1:8" s="2" customFormat="1" ht="12">
      <c r="A223" s="39"/>
      <c r="B223" s="45"/>
      <c r="C223" s="320" t="s">
        <v>906</v>
      </c>
      <c r="D223" s="320" t="s">
        <v>907</v>
      </c>
      <c r="E223" s="18" t="s">
        <v>252</v>
      </c>
      <c r="F223" s="321">
        <v>516.29</v>
      </c>
      <c r="G223" s="39"/>
      <c r="H223" s="45"/>
    </row>
    <row r="224" spans="1:8" s="2" customFormat="1" ht="12">
      <c r="A224" s="39"/>
      <c r="B224" s="45"/>
      <c r="C224" s="320" t="s">
        <v>2286</v>
      </c>
      <c r="D224" s="320" t="s">
        <v>2287</v>
      </c>
      <c r="E224" s="18" t="s">
        <v>252</v>
      </c>
      <c r="F224" s="321">
        <v>423.444</v>
      </c>
      <c r="G224" s="39"/>
      <c r="H224" s="45"/>
    </row>
    <row r="225" spans="1:8" s="2" customFormat="1" ht="16.8" customHeight="1">
      <c r="A225" s="39"/>
      <c r="B225" s="45"/>
      <c r="C225" s="320" t="s">
        <v>1464</v>
      </c>
      <c r="D225" s="320" t="s">
        <v>1465</v>
      </c>
      <c r="E225" s="18" t="s">
        <v>252</v>
      </c>
      <c r="F225" s="321">
        <v>275.55</v>
      </c>
      <c r="G225" s="39"/>
      <c r="H225" s="45"/>
    </row>
    <row r="226" spans="1:8" s="2" customFormat="1" ht="16.8" customHeight="1">
      <c r="A226" s="39"/>
      <c r="B226" s="45"/>
      <c r="C226" s="316" t="s">
        <v>135</v>
      </c>
      <c r="D226" s="317" t="s">
        <v>136</v>
      </c>
      <c r="E226" s="318" t="s">
        <v>1</v>
      </c>
      <c r="F226" s="319">
        <v>265.28</v>
      </c>
      <c r="G226" s="39"/>
      <c r="H226" s="45"/>
    </row>
    <row r="227" spans="1:8" s="2" customFormat="1" ht="12">
      <c r="A227" s="39"/>
      <c r="B227" s="45"/>
      <c r="C227" s="320" t="s">
        <v>1</v>
      </c>
      <c r="D227" s="320" t="s">
        <v>1013</v>
      </c>
      <c r="E227" s="18" t="s">
        <v>1</v>
      </c>
      <c r="F227" s="321">
        <v>124.48</v>
      </c>
      <c r="G227" s="39"/>
      <c r="H227" s="45"/>
    </row>
    <row r="228" spans="1:8" s="2" customFormat="1" ht="12">
      <c r="A228" s="39"/>
      <c r="B228" s="45"/>
      <c r="C228" s="320" t="s">
        <v>1</v>
      </c>
      <c r="D228" s="320" t="s">
        <v>1014</v>
      </c>
      <c r="E228" s="18" t="s">
        <v>1</v>
      </c>
      <c r="F228" s="321">
        <v>140.8</v>
      </c>
      <c r="G228" s="39"/>
      <c r="H228" s="45"/>
    </row>
    <row r="229" spans="1:8" s="2" customFormat="1" ht="16.8" customHeight="1">
      <c r="A229" s="39"/>
      <c r="B229" s="45"/>
      <c r="C229" s="320" t="s">
        <v>135</v>
      </c>
      <c r="D229" s="320" t="s">
        <v>374</v>
      </c>
      <c r="E229" s="18" t="s">
        <v>1</v>
      </c>
      <c r="F229" s="321">
        <v>265.28</v>
      </c>
      <c r="G229" s="39"/>
      <c r="H229" s="45"/>
    </row>
    <row r="230" spans="1:8" s="2" customFormat="1" ht="16.8" customHeight="1">
      <c r="A230" s="39"/>
      <c r="B230" s="45"/>
      <c r="C230" s="322" t="s">
        <v>4062</v>
      </c>
      <c r="D230" s="39"/>
      <c r="E230" s="39"/>
      <c r="F230" s="39"/>
      <c r="G230" s="39"/>
      <c r="H230" s="45"/>
    </row>
    <row r="231" spans="1:8" s="2" customFormat="1" ht="16.8" customHeight="1">
      <c r="A231" s="39"/>
      <c r="B231" s="45"/>
      <c r="C231" s="320" t="s">
        <v>1004</v>
      </c>
      <c r="D231" s="320" t="s">
        <v>1005</v>
      </c>
      <c r="E231" s="18" t="s">
        <v>252</v>
      </c>
      <c r="F231" s="321">
        <v>1066.513</v>
      </c>
      <c r="G231" s="39"/>
      <c r="H231" s="45"/>
    </row>
    <row r="232" spans="1:8" s="2" customFormat="1" ht="16.8" customHeight="1">
      <c r="A232" s="39"/>
      <c r="B232" s="45"/>
      <c r="C232" s="320" t="s">
        <v>1407</v>
      </c>
      <c r="D232" s="320" t="s">
        <v>1408</v>
      </c>
      <c r="E232" s="18" t="s">
        <v>252</v>
      </c>
      <c r="F232" s="321">
        <v>315.931</v>
      </c>
      <c r="G232" s="39"/>
      <c r="H232" s="45"/>
    </row>
    <row r="233" spans="1:8" s="2" customFormat="1" ht="16.8" customHeight="1">
      <c r="A233" s="39"/>
      <c r="B233" s="45"/>
      <c r="C233" s="320" t="s">
        <v>1449</v>
      </c>
      <c r="D233" s="320" t="s">
        <v>1450</v>
      </c>
      <c r="E233" s="18" t="s">
        <v>252</v>
      </c>
      <c r="F233" s="321">
        <v>593.17</v>
      </c>
      <c r="G233" s="39"/>
      <c r="H233" s="45"/>
    </row>
    <row r="234" spans="1:8" s="2" customFormat="1" ht="12">
      <c r="A234" s="39"/>
      <c r="B234" s="45"/>
      <c r="C234" s="320" t="s">
        <v>994</v>
      </c>
      <c r="D234" s="320" t="s">
        <v>995</v>
      </c>
      <c r="E234" s="18" t="s">
        <v>260</v>
      </c>
      <c r="F234" s="321">
        <v>41.503</v>
      </c>
      <c r="G234" s="39"/>
      <c r="H234" s="45"/>
    </row>
    <row r="235" spans="1:8" s="2" customFormat="1" ht="16.8" customHeight="1">
      <c r="A235" s="39"/>
      <c r="B235" s="45"/>
      <c r="C235" s="316" t="s">
        <v>131</v>
      </c>
      <c r="D235" s="317" t="s">
        <v>132</v>
      </c>
      <c r="E235" s="318" t="s">
        <v>1</v>
      </c>
      <c r="F235" s="319">
        <v>24.94</v>
      </c>
      <c r="G235" s="39"/>
      <c r="H235" s="45"/>
    </row>
    <row r="236" spans="1:8" s="2" customFormat="1" ht="16.8" customHeight="1">
      <c r="A236" s="39"/>
      <c r="B236" s="45"/>
      <c r="C236" s="320" t="s">
        <v>1</v>
      </c>
      <c r="D236" s="320" t="s">
        <v>1692</v>
      </c>
      <c r="E236" s="18" t="s">
        <v>1</v>
      </c>
      <c r="F236" s="321">
        <v>13.39</v>
      </c>
      <c r="G236" s="39"/>
      <c r="H236" s="45"/>
    </row>
    <row r="237" spans="1:8" s="2" customFormat="1" ht="16.8" customHeight="1">
      <c r="A237" s="39"/>
      <c r="B237" s="45"/>
      <c r="C237" s="320" t="s">
        <v>1</v>
      </c>
      <c r="D237" s="320" t="s">
        <v>2296</v>
      </c>
      <c r="E237" s="18" t="s">
        <v>1</v>
      </c>
      <c r="F237" s="321">
        <v>11.55</v>
      </c>
      <c r="G237" s="39"/>
      <c r="H237" s="45"/>
    </row>
    <row r="238" spans="1:8" s="2" customFormat="1" ht="16.8" customHeight="1">
      <c r="A238" s="39"/>
      <c r="B238" s="45"/>
      <c r="C238" s="320" t="s">
        <v>131</v>
      </c>
      <c r="D238" s="320" t="s">
        <v>374</v>
      </c>
      <c r="E238" s="18" t="s">
        <v>1</v>
      </c>
      <c r="F238" s="321">
        <v>24.94</v>
      </c>
      <c r="G238" s="39"/>
      <c r="H238" s="45"/>
    </row>
    <row r="239" spans="1:8" s="2" customFormat="1" ht="16.8" customHeight="1">
      <c r="A239" s="39"/>
      <c r="B239" s="45"/>
      <c r="C239" s="322" t="s">
        <v>4062</v>
      </c>
      <c r="D239" s="39"/>
      <c r="E239" s="39"/>
      <c r="F239" s="39"/>
      <c r="G239" s="39"/>
      <c r="H239" s="45"/>
    </row>
    <row r="240" spans="1:8" s="2" customFormat="1" ht="16.8" customHeight="1">
      <c r="A240" s="39"/>
      <c r="B240" s="45"/>
      <c r="C240" s="320" t="s">
        <v>2292</v>
      </c>
      <c r="D240" s="320" t="s">
        <v>2293</v>
      </c>
      <c r="E240" s="18" t="s">
        <v>252</v>
      </c>
      <c r="F240" s="321">
        <v>43.48</v>
      </c>
      <c r="G240" s="39"/>
      <c r="H240" s="45"/>
    </row>
    <row r="241" spans="1:8" s="2" customFormat="1" ht="16.8" customHeight="1">
      <c r="A241" s="39"/>
      <c r="B241" s="45"/>
      <c r="C241" s="320" t="s">
        <v>811</v>
      </c>
      <c r="D241" s="320" t="s">
        <v>812</v>
      </c>
      <c r="E241" s="18" t="s">
        <v>252</v>
      </c>
      <c r="F241" s="321">
        <v>270.147</v>
      </c>
      <c r="G241" s="39"/>
      <c r="H241" s="45"/>
    </row>
    <row r="242" spans="1:8" s="2" customFormat="1" ht="16.8" customHeight="1">
      <c r="A242" s="39"/>
      <c r="B242" s="45"/>
      <c r="C242" s="320" t="s">
        <v>816</v>
      </c>
      <c r="D242" s="320" t="s">
        <v>817</v>
      </c>
      <c r="E242" s="18" t="s">
        <v>252</v>
      </c>
      <c r="F242" s="321">
        <v>574.781</v>
      </c>
      <c r="G242" s="39"/>
      <c r="H242" s="45"/>
    </row>
    <row r="243" spans="1:8" s="2" customFormat="1" ht="12">
      <c r="A243" s="39"/>
      <c r="B243" s="45"/>
      <c r="C243" s="320" t="s">
        <v>1434</v>
      </c>
      <c r="D243" s="320" t="s">
        <v>1435</v>
      </c>
      <c r="E243" s="18" t="s">
        <v>252</v>
      </c>
      <c r="F243" s="321">
        <v>43.48</v>
      </c>
      <c r="G243" s="39"/>
      <c r="H243" s="45"/>
    </row>
    <row r="244" spans="1:8" s="2" customFormat="1" ht="16.8" customHeight="1">
      <c r="A244" s="39"/>
      <c r="B244" s="45"/>
      <c r="C244" s="320" t="s">
        <v>1455</v>
      </c>
      <c r="D244" s="320" t="s">
        <v>1456</v>
      </c>
      <c r="E244" s="18" t="s">
        <v>252</v>
      </c>
      <c r="F244" s="321">
        <v>423.857</v>
      </c>
      <c r="G244" s="39"/>
      <c r="H244" s="45"/>
    </row>
    <row r="245" spans="1:8" s="2" customFormat="1" ht="16.8" customHeight="1">
      <c r="A245" s="39"/>
      <c r="B245" s="45"/>
      <c r="C245" s="320" t="s">
        <v>2257</v>
      </c>
      <c r="D245" s="320" t="s">
        <v>2258</v>
      </c>
      <c r="E245" s="18" t="s">
        <v>252</v>
      </c>
      <c r="F245" s="321">
        <v>673.569</v>
      </c>
      <c r="G245" s="39"/>
      <c r="H245" s="45"/>
    </row>
    <row r="246" spans="1:8" s="2" customFormat="1" ht="12">
      <c r="A246" s="39"/>
      <c r="B246" s="45"/>
      <c r="C246" s="320" t="s">
        <v>2299</v>
      </c>
      <c r="D246" s="320" t="s">
        <v>2300</v>
      </c>
      <c r="E246" s="18" t="s">
        <v>252</v>
      </c>
      <c r="F246" s="321">
        <v>47.828</v>
      </c>
      <c r="G246" s="39"/>
      <c r="H246" s="45"/>
    </row>
    <row r="247" spans="1:8" s="2" customFormat="1" ht="16.8" customHeight="1">
      <c r="A247" s="39"/>
      <c r="B247" s="45"/>
      <c r="C247" s="320" t="s">
        <v>1464</v>
      </c>
      <c r="D247" s="320" t="s">
        <v>1465</v>
      </c>
      <c r="E247" s="18" t="s">
        <v>252</v>
      </c>
      <c r="F247" s="321">
        <v>275.55</v>
      </c>
      <c r="G247" s="39"/>
      <c r="H247" s="45"/>
    </row>
    <row r="248" spans="1:8" s="2" customFormat="1" ht="16.8" customHeight="1">
      <c r="A248" s="39"/>
      <c r="B248" s="45"/>
      <c r="C248" s="316" t="s">
        <v>139</v>
      </c>
      <c r="D248" s="317" t="s">
        <v>140</v>
      </c>
      <c r="E248" s="318" t="s">
        <v>1</v>
      </c>
      <c r="F248" s="319">
        <v>120.5</v>
      </c>
      <c r="G248" s="39"/>
      <c r="H248" s="45"/>
    </row>
    <row r="249" spans="1:8" s="2" customFormat="1" ht="16.8" customHeight="1">
      <c r="A249" s="39"/>
      <c r="B249" s="45"/>
      <c r="C249" s="320" t="s">
        <v>1</v>
      </c>
      <c r="D249" s="320" t="s">
        <v>2307</v>
      </c>
      <c r="E249" s="18" t="s">
        <v>1</v>
      </c>
      <c r="F249" s="321">
        <v>42.06</v>
      </c>
      <c r="G249" s="39"/>
      <c r="H249" s="45"/>
    </row>
    <row r="250" spans="1:8" s="2" customFormat="1" ht="16.8" customHeight="1">
      <c r="A250" s="39"/>
      <c r="B250" s="45"/>
      <c r="C250" s="320" t="s">
        <v>1</v>
      </c>
      <c r="D250" s="320" t="s">
        <v>2308</v>
      </c>
      <c r="E250" s="18" t="s">
        <v>1</v>
      </c>
      <c r="F250" s="321">
        <v>78.44</v>
      </c>
      <c r="G250" s="39"/>
      <c r="H250" s="45"/>
    </row>
    <row r="251" spans="1:8" s="2" customFormat="1" ht="16.8" customHeight="1">
      <c r="A251" s="39"/>
      <c r="B251" s="45"/>
      <c r="C251" s="320" t="s">
        <v>139</v>
      </c>
      <c r="D251" s="320" t="s">
        <v>374</v>
      </c>
      <c r="E251" s="18" t="s">
        <v>1</v>
      </c>
      <c r="F251" s="321">
        <v>120.5</v>
      </c>
      <c r="G251" s="39"/>
      <c r="H251" s="45"/>
    </row>
    <row r="252" spans="1:8" s="2" customFormat="1" ht="16.8" customHeight="1">
      <c r="A252" s="39"/>
      <c r="B252" s="45"/>
      <c r="C252" s="322" t="s">
        <v>4062</v>
      </c>
      <c r="D252" s="39"/>
      <c r="E252" s="39"/>
      <c r="F252" s="39"/>
      <c r="G252" s="39"/>
      <c r="H252" s="45"/>
    </row>
    <row r="253" spans="1:8" s="2" customFormat="1" ht="16.8" customHeight="1">
      <c r="A253" s="39"/>
      <c r="B253" s="45"/>
      <c r="C253" s="320" t="s">
        <v>2304</v>
      </c>
      <c r="D253" s="320" t="s">
        <v>2305</v>
      </c>
      <c r="E253" s="18" t="s">
        <v>252</v>
      </c>
      <c r="F253" s="321">
        <v>202.65</v>
      </c>
      <c r="G253" s="39"/>
      <c r="H253" s="45"/>
    </row>
    <row r="254" spans="1:8" s="2" customFormat="1" ht="16.8" customHeight="1">
      <c r="A254" s="39"/>
      <c r="B254" s="45"/>
      <c r="C254" s="320" t="s">
        <v>811</v>
      </c>
      <c r="D254" s="320" t="s">
        <v>812</v>
      </c>
      <c r="E254" s="18" t="s">
        <v>252</v>
      </c>
      <c r="F254" s="321">
        <v>270.147</v>
      </c>
      <c r="G254" s="39"/>
      <c r="H254" s="45"/>
    </row>
    <row r="255" spans="1:8" s="2" customFormat="1" ht="16.8" customHeight="1">
      <c r="A255" s="39"/>
      <c r="B255" s="45"/>
      <c r="C255" s="320" t="s">
        <v>816</v>
      </c>
      <c r="D255" s="320" t="s">
        <v>817</v>
      </c>
      <c r="E255" s="18" t="s">
        <v>252</v>
      </c>
      <c r="F255" s="321">
        <v>574.781</v>
      </c>
      <c r="G255" s="39"/>
      <c r="H255" s="45"/>
    </row>
    <row r="256" spans="1:8" s="2" customFormat="1" ht="16.8" customHeight="1">
      <c r="A256" s="39"/>
      <c r="B256" s="45"/>
      <c r="C256" s="320" t="s">
        <v>1455</v>
      </c>
      <c r="D256" s="320" t="s">
        <v>1456</v>
      </c>
      <c r="E256" s="18" t="s">
        <v>252</v>
      </c>
      <c r="F256" s="321">
        <v>423.857</v>
      </c>
      <c r="G256" s="39"/>
      <c r="H256" s="45"/>
    </row>
    <row r="257" spans="1:8" s="2" customFormat="1" ht="16.8" customHeight="1">
      <c r="A257" s="39"/>
      <c r="B257" s="45"/>
      <c r="C257" s="320" t="s">
        <v>2257</v>
      </c>
      <c r="D257" s="320" t="s">
        <v>2258</v>
      </c>
      <c r="E257" s="18" t="s">
        <v>252</v>
      </c>
      <c r="F257" s="321">
        <v>673.569</v>
      </c>
      <c r="G257" s="39"/>
      <c r="H257" s="45"/>
    </row>
    <row r="258" spans="1:8" s="2" customFormat="1" ht="12">
      <c r="A258" s="39"/>
      <c r="B258" s="45"/>
      <c r="C258" s="320" t="s">
        <v>2311</v>
      </c>
      <c r="D258" s="320" t="s">
        <v>2312</v>
      </c>
      <c r="E258" s="18" t="s">
        <v>252</v>
      </c>
      <c r="F258" s="321">
        <v>222.915</v>
      </c>
      <c r="G258" s="39"/>
      <c r="H258" s="45"/>
    </row>
    <row r="259" spans="1:8" s="2" customFormat="1" ht="16.8" customHeight="1">
      <c r="A259" s="39"/>
      <c r="B259" s="45"/>
      <c r="C259" s="320" t="s">
        <v>1464</v>
      </c>
      <c r="D259" s="320" t="s">
        <v>1465</v>
      </c>
      <c r="E259" s="18" t="s">
        <v>252</v>
      </c>
      <c r="F259" s="321">
        <v>275.55</v>
      </c>
      <c r="G259" s="39"/>
      <c r="H259" s="45"/>
    </row>
    <row r="260" spans="1:8" s="2" customFormat="1" ht="16.8" customHeight="1">
      <c r="A260" s="39"/>
      <c r="B260" s="45"/>
      <c r="C260" s="316" t="s">
        <v>153</v>
      </c>
      <c r="D260" s="317" t="s">
        <v>154</v>
      </c>
      <c r="E260" s="318" t="s">
        <v>1</v>
      </c>
      <c r="F260" s="319">
        <v>13.808</v>
      </c>
      <c r="G260" s="39"/>
      <c r="H260" s="45"/>
    </row>
    <row r="261" spans="1:8" s="2" customFormat="1" ht="16.8" customHeight="1">
      <c r="A261" s="39"/>
      <c r="B261" s="45"/>
      <c r="C261" s="320" t="s">
        <v>1</v>
      </c>
      <c r="D261" s="320" t="s">
        <v>2282</v>
      </c>
      <c r="E261" s="18" t="s">
        <v>1</v>
      </c>
      <c r="F261" s="321">
        <v>13.808</v>
      </c>
      <c r="G261" s="39"/>
      <c r="H261" s="45"/>
    </row>
    <row r="262" spans="1:8" s="2" customFormat="1" ht="16.8" customHeight="1">
      <c r="A262" s="39"/>
      <c r="B262" s="45"/>
      <c r="C262" s="320" t="s">
        <v>153</v>
      </c>
      <c r="D262" s="320" t="s">
        <v>374</v>
      </c>
      <c r="E262" s="18" t="s">
        <v>1</v>
      </c>
      <c r="F262" s="321">
        <v>13.808</v>
      </c>
      <c r="G262" s="39"/>
      <c r="H262" s="45"/>
    </row>
    <row r="263" spans="1:8" s="2" customFormat="1" ht="16.8" customHeight="1">
      <c r="A263" s="39"/>
      <c r="B263" s="45"/>
      <c r="C263" s="322" t="s">
        <v>4062</v>
      </c>
      <c r="D263" s="39"/>
      <c r="E263" s="39"/>
      <c r="F263" s="39"/>
      <c r="G263" s="39"/>
      <c r="H263" s="45"/>
    </row>
    <row r="264" spans="1:8" s="2" customFormat="1" ht="16.8" customHeight="1">
      <c r="A264" s="39"/>
      <c r="B264" s="45"/>
      <c r="C264" s="320" t="s">
        <v>2273</v>
      </c>
      <c r="D264" s="320" t="s">
        <v>2274</v>
      </c>
      <c r="E264" s="18" t="s">
        <v>252</v>
      </c>
      <c r="F264" s="321">
        <v>384.949</v>
      </c>
      <c r="G264" s="39"/>
      <c r="H264" s="45"/>
    </row>
    <row r="265" spans="1:8" s="2" customFormat="1" ht="16.8" customHeight="1">
      <c r="A265" s="39"/>
      <c r="B265" s="45"/>
      <c r="C265" s="320" t="s">
        <v>2257</v>
      </c>
      <c r="D265" s="320" t="s">
        <v>2258</v>
      </c>
      <c r="E265" s="18" t="s">
        <v>252</v>
      </c>
      <c r="F265" s="321">
        <v>673.569</v>
      </c>
      <c r="G265" s="39"/>
      <c r="H265" s="45"/>
    </row>
    <row r="266" spans="1:8" s="2" customFormat="1" ht="12">
      <c r="A266" s="39"/>
      <c r="B266" s="45"/>
      <c r="C266" s="320" t="s">
        <v>906</v>
      </c>
      <c r="D266" s="320" t="s">
        <v>907</v>
      </c>
      <c r="E266" s="18" t="s">
        <v>252</v>
      </c>
      <c r="F266" s="321">
        <v>516.29</v>
      </c>
      <c r="G266" s="39"/>
      <c r="H266" s="45"/>
    </row>
    <row r="267" spans="1:8" s="2" customFormat="1" ht="12">
      <c r="A267" s="39"/>
      <c r="B267" s="45"/>
      <c r="C267" s="320" t="s">
        <v>2286</v>
      </c>
      <c r="D267" s="320" t="s">
        <v>2287</v>
      </c>
      <c r="E267" s="18" t="s">
        <v>252</v>
      </c>
      <c r="F267" s="321">
        <v>423.444</v>
      </c>
      <c r="G267" s="39"/>
      <c r="H267" s="45"/>
    </row>
    <row r="268" spans="1:8" s="2" customFormat="1" ht="16.8" customHeight="1">
      <c r="A268" s="39"/>
      <c r="B268" s="45"/>
      <c r="C268" s="316" t="s">
        <v>150</v>
      </c>
      <c r="D268" s="317" t="s">
        <v>151</v>
      </c>
      <c r="E268" s="318" t="s">
        <v>1</v>
      </c>
      <c r="F268" s="319">
        <v>59.61</v>
      </c>
      <c r="G268" s="39"/>
      <c r="H268" s="45"/>
    </row>
    <row r="269" spans="1:8" s="2" customFormat="1" ht="16.8" customHeight="1">
      <c r="A269" s="39"/>
      <c r="B269" s="45"/>
      <c r="C269" s="320" t="s">
        <v>1</v>
      </c>
      <c r="D269" s="320" t="s">
        <v>2281</v>
      </c>
      <c r="E269" s="18" t="s">
        <v>1</v>
      </c>
      <c r="F269" s="321">
        <v>59.61</v>
      </c>
      <c r="G269" s="39"/>
      <c r="H269" s="45"/>
    </row>
    <row r="270" spans="1:8" s="2" customFormat="1" ht="16.8" customHeight="1">
      <c r="A270" s="39"/>
      <c r="B270" s="45"/>
      <c r="C270" s="320" t="s">
        <v>150</v>
      </c>
      <c r="D270" s="320" t="s">
        <v>374</v>
      </c>
      <c r="E270" s="18" t="s">
        <v>1</v>
      </c>
      <c r="F270" s="321">
        <v>59.61</v>
      </c>
      <c r="G270" s="39"/>
      <c r="H270" s="45"/>
    </row>
    <row r="271" spans="1:8" s="2" customFormat="1" ht="16.8" customHeight="1">
      <c r="A271" s="39"/>
      <c r="B271" s="45"/>
      <c r="C271" s="322" t="s">
        <v>4062</v>
      </c>
      <c r="D271" s="39"/>
      <c r="E271" s="39"/>
      <c r="F271" s="39"/>
      <c r="G271" s="39"/>
      <c r="H271" s="45"/>
    </row>
    <row r="272" spans="1:8" s="2" customFormat="1" ht="16.8" customHeight="1">
      <c r="A272" s="39"/>
      <c r="B272" s="45"/>
      <c r="C272" s="320" t="s">
        <v>2273</v>
      </c>
      <c r="D272" s="320" t="s">
        <v>2274</v>
      </c>
      <c r="E272" s="18" t="s">
        <v>252</v>
      </c>
      <c r="F272" s="321">
        <v>384.949</v>
      </c>
      <c r="G272" s="39"/>
      <c r="H272" s="45"/>
    </row>
    <row r="273" spans="1:8" s="2" customFormat="1" ht="16.8" customHeight="1">
      <c r="A273" s="39"/>
      <c r="B273" s="45"/>
      <c r="C273" s="320" t="s">
        <v>806</v>
      </c>
      <c r="D273" s="320" t="s">
        <v>807</v>
      </c>
      <c r="E273" s="18" t="s">
        <v>252</v>
      </c>
      <c r="F273" s="321">
        <v>153.71</v>
      </c>
      <c r="G273" s="39"/>
      <c r="H273" s="45"/>
    </row>
    <row r="274" spans="1:8" s="2" customFormat="1" ht="16.8" customHeight="1">
      <c r="A274" s="39"/>
      <c r="B274" s="45"/>
      <c r="C274" s="320" t="s">
        <v>816</v>
      </c>
      <c r="D274" s="320" t="s">
        <v>817</v>
      </c>
      <c r="E274" s="18" t="s">
        <v>252</v>
      </c>
      <c r="F274" s="321">
        <v>574.781</v>
      </c>
      <c r="G274" s="39"/>
      <c r="H274" s="45"/>
    </row>
    <row r="275" spans="1:8" s="2" customFormat="1" ht="16.8" customHeight="1">
      <c r="A275" s="39"/>
      <c r="B275" s="45"/>
      <c r="C275" s="320" t="s">
        <v>1455</v>
      </c>
      <c r="D275" s="320" t="s">
        <v>1456</v>
      </c>
      <c r="E275" s="18" t="s">
        <v>252</v>
      </c>
      <c r="F275" s="321">
        <v>423.857</v>
      </c>
      <c r="G275" s="39"/>
      <c r="H275" s="45"/>
    </row>
    <row r="276" spans="1:8" s="2" customFormat="1" ht="16.8" customHeight="1">
      <c r="A276" s="39"/>
      <c r="B276" s="45"/>
      <c r="C276" s="320" t="s">
        <v>2257</v>
      </c>
      <c r="D276" s="320" t="s">
        <v>2258</v>
      </c>
      <c r="E276" s="18" t="s">
        <v>252</v>
      </c>
      <c r="F276" s="321">
        <v>673.569</v>
      </c>
      <c r="G276" s="39"/>
      <c r="H276" s="45"/>
    </row>
    <row r="277" spans="1:8" s="2" customFormat="1" ht="12">
      <c r="A277" s="39"/>
      <c r="B277" s="45"/>
      <c r="C277" s="320" t="s">
        <v>906</v>
      </c>
      <c r="D277" s="320" t="s">
        <v>907</v>
      </c>
      <c r="E277" s="18" t="s">
        <v>252</v>
      </c>
      <c r="F277" s="321">
        <v>516.29</v>
      </c>
      <c r="G277" s="39"/>
      <c r="H277" s="45"/>
    </row>
    <row r="278" spans="1:8" s="2" customFormat="1" ht="12">
      <c r="A278" s="39"/>
      <c r="B278" s="45"/>
      <c r="C278" s="320" t="s">
        <v>2286</v>
      </c>
      <c r="D278" s="320" t="s">
        <v>2287</v>
      </c>
      <c r="E278" s="18" t="s">
        <v>252</v>
      </c>
      <c r="F278" s="321">
        <v>423.444</v>
      </c>
      <c r="G278" s="39"/>
      <c r="H278" s="45"/>
    </row>
    <row r="279" spans="1:8" s="2" customFormat="1" ht="16.8" customHeight="1">
      <c r="A279" s="39"/>
      <c r="B279" s="45"/>
      <c r="C279" s="320" t="s">
        <v>1459</v>
      </c>
      <c r="D279" s="320" t="s">
        <v>1460</v>
      </c>
      <c r="E279" s="18" t="s">
        <v>252</v>
      </c>
      <c r="F279" s="321">
        <v>156.784</v>
      </c>
      <c r="G279" s="39"/>
      <c r="H279" s="45"/>
    </row>
    <row r="280" spans="1:8" s="2" customFormat="1" ht="16.8" customHeight="1">
      <c r="A280" s="39"/>
      <c r="B280" s="45"/>
      <c r="C280" s="316" t="s">
        <v>143</v>
      </c>
      <c r="D280" s="317" t="s">
        <v>144</v>
      </c>
      <c r="E280" s="318" t="s">
        <v>1</v>
      </c>
      <c r="F280" s="319">
        <v>145.85</v>
      </c>
      <c r="G280" s="39"/>
      <c r="H280" s="45"/>
    </row>
    <row r="281" spans="1:8" s="2" customFormat="1" ht="12">
      <c r="A281" s="39"/>
      <c r="B281" s="45"/>
      <c r="C281" s="320" t="s">
        <v>143</v>
      </c>
      <c r="D281" s="320" t="s">
        <v>1019</v>
      </c>
      <c r="E281" s="18" t="s">
        <v>1</v>
      </c>
      <c r="F281" s="321">
        <v>145.85</v>
      </c>
      <c r="G281" s="39"/>
      <c r="H281" s="45"/>
    </row>
    <row r="282" spans="1:8" s="2" customFormat="1" ht="16.8" customHeight="1">
      <c r="A282" s="39"/>
      <c r="B282" s="45"/>
      <c r="C282" s="322" t="s">
        <v>4062</v>
      </c>
      <c r="D282" s="39"/>
      <c r="E282" s="39"/>
      <c r="F282" s="39"/>
      <c r="G282" s="39"/>
      <c r="H282" s="45"/>
    </row>
    <row r="283" spans="1:8" s="2" customFormat="1" ht="16.8" customHeight="1">
      <c r="A283" s="39"/>
      <c r="B283" s="45"/>
      <c r="C283" s="320" t="s">
        <v>1004</v>
      </c>
      <c r="D283" s="320" t="s">
        <v>1005</v>
      </c>
      <c r="E283" s="18" t="s">
        <v>252</v>
      </c>
      <c r="F283" s="321">
        <v>1066.513</v>
      </c>
      <c r="G283" s="39"/>
      <c r="H283" s="45"/>
    </row>
    <row r="284" spans="1:8" s="2" customFormat="1" ht="16.8" customHeight="1">
      <c r="A284" s="39"/>
      <c r="B284" s="45"/>
      <c r="C284" s="320" t="s">
        <v>1449</v>
      </c>
      <c r="D284" s="320" t="s">
        <v>1450</v>
      </c>
      <c r="E284" s="18" t="s">
        <v>252</v>
      </c>
      <c r="F284" s="321">
        <v>593.17</v>
      </c>
      <c r="G284" s="39"/>
      <c r="H284" s="45"/>
    </row>
    <row r="285" spans="1:8" s="2" customFormat="1" ht="12">
      <c r="A285" s="39"/>
      <c r="B285" s="45"/>
      <c r="C285" s="320" t="s">
        <v>994</v>
      </c>
      <c r="D285" s="320" t="s">
        <v>995</v>
      </c>
      <c r="E285" s="18" t="s">
        <v>260</v>
      </c>
      <c r="F285" s="321">
        <v>41.503</v>
      </c>
      <c r="G285" s="39"/>
      <c r="H285" s="45"/>
    </row>
    <row r="286" spans="1:8" s="2" customFormat="1" ht="16.8" customHeight="1">
      <c r="A286" s="39"/>
      <c r="B286" s="45"/>
      <c r="C286" s="316" t="s">
        <v>147</v>
      </c>
      <c r="D286" s="317" t="s">
        <v>148</v>
      </c>
      <c r="E286" s="318" t="s">
        <v>1</v>
      </c>
      <c r="F286" s="319">
        <v>11.95</v>
      </c>
      <c r="G286" s="39"/>
      <c r="H286" s="45"/>
    </row>
    <row r="287" spans="1:8" s="2" customFormat="1" ht="16.8" customHeight="1">
      <c r="A287" s="39"/>
      <c r="B287" s="45"/>
      <c r="C287" s="320" t="s">
        <v>147</v>
      </c>
      <c r="D287" s="320" t="s">
        <v>2297</v>
      </c>
      <c r="E287" s="18" t="s">
        <v>1</v>
      </c>
      <c r="F287" s="321">
        <v>11.95</v>
      </c>
      <c r="G287" s="39"/>
      <c r="H287" s="45"/>
    </row>
    <row r="288" spans="1:8" s="2" customFormat="1" ht="16.8" customHeight="1">
      <c r="A288" s="39"/>
      <c r="B288" s="45"/>
      <c r="C288" s="322" t="s">
        <v>4062</v>
      </c>
      <c r="D288" s="39"/>
      <c r="E288" s="39"/>
      <c r="F288" s="39"/>
      <c r="G288" s="39"/>
      <c r="H288" s="45"/>
    </row>
    <row r="289" spans="1:8" s="2" customFormat="1" ht="16.8" customHeight="1">
      <c r="A289" s="39"/>
      <c r="B289" s="45"/>
      <c r="C289" s="320" t="s">
        <v>2292</v>
      </c>
      <c r="D289" s="320" t="s">
        <v>2293</v>
      </c>
      <c r="E289" s="18" t="s">
        <v>252</v>
      </c>
      <c r="F289" s="321">
        <v>43.48</v>
      </c>
      <c r="G289" s="39"/>
      <c r="H289" s="45"/>
    </row>
    <row r="290" spans="1:8" s="2" customFormat="1" ht="16.8" customHeight="1">
      <c r="A290" s="39"/>
      <c r="B290" s="45"/>
      <c r="C290" s="320" t="s">
        <v>806</v>
      </c>
      <c r="D290" s="320" t="s">
        <v>807</v>
      </c>
      <c r="E290" s="18" t="s">
        <v>252</v>
      </c>
      <c r="F290" s="321">
        <v>153.71</v>
      </c>
      <c r="G290" s="39"/>
      <c r="H290" s="45"/>
    </row>
    <row r="291" spans="1:8" s="2" customFormat="1" ht="16.8" customHeight="1">
      <c r="A291" s="39"/>
      <c r="B291" s="45"/>
      <c r="C291" s="320" t="s">
        <v>816</v>
      </c>
      <c r="D291" s="320" t="s">
        <v>817</v>
      </c>
      <c r="E291" s="18" t="s">
        <v>252</v>
      </c>
      <c r="F291" s="321">
        <v>574.781</v>
      </c>
      <c r="G291" s="39"/>
      <c r="H291" s="45"/>
    </row>
    <row r="292" spans="1:8" s="2" customFormat="1" ht="12">
      <c r="A292" s="39"/>
      <c r="B292" s="45"/>
      <c r="C292" s="320" t="s">
        <v>1434</v>
      </c>
      <c r="D292" s="320" t="s">
        <v>1435</v>
      </c>
      <c r="E292" s="18" t="s">
        <v>252</v>
      </c>
      <c r="F292" s="321">
        <v>43.48</v>
      </c>
      <c r="G292" s="39"/>
      <c r="H292" s="45"/>
    </row>
    <row r="293" spans="1:8" s="2" customFormat="1" ht="16.8" customHeight="1">
      <c r="A293" s="39"/>
      <c r="B293" s="45"/>
      <c r="C293" s="320" t="s">
        <v>1455</v>
      </c>
      <c r="D293" s="320" t="s">
        <v>1456</v>
      </c>
      <c r="E293" s="18" t="s">
        <v>252</v>
      </c>
      <c r="F293" s="321">
        <v>423.857</v>
      </c>
      <c r="G293" s="39"/>
      <c r="H293" s="45"/>
    </row>
    <row r="294" spans="1:8" s="2" customFormat="1" ht="16.8" customHeight="1">
      <c r="A294" s="39"/>
      <c r="B294" s="45"/>
      <c r="C294" s="320" t="s">
        <v>2257</v>
      </c>
      <c r="D294" s="320" t="s">
        <v>2258</v>
      </c>
      <c r="E294" s="18" t="s">
        <v>252</v>
      </c>
      <c r="F294" s="321">
        <v>673.569</v>
      </c>
      <c r="G294" s="39"/>
      <c r="H294" s="45"/>
    </row>
    <row r="295" spans="1:8" s="2" customFormat="1" ht="12">
      <c r="A295" s="39"/>
      <c r="B295" s="45"/>
      <c r="C295" s="320" t="s">
        <v>2299</v>
      </c>
      <c r="D295" s="320" t="s">
        <v>2300</v>
      </c>
      <c r="E295" s="18" t="s">
        <v>252</v>
      </c>
      <c r="F295" s="321">
        <v>47.828</v>
      </c>
      <c r="G295" s="39"/>
      <c r="H295" s="45"/>
    </row>
    <row r="296" spans="1:8" s="2" customFormat="1" ht="16.8" customHeight="1">
      <c r="A296" s="39"/>
      <c r="B296" s="45"/>
      <c r="C296" s="320" t="s">
        <v>1459</v>
      </c>
      <c r="D296" s="320" t="s">
        <v>1460</v>
      </c>
      <c r="E296" s="18" t="s">
        <v>252</v>
      </c>
      <c r="F296" s="321">
        <v>156.784</v>
      </c>
      <c r="G296" s="39"/>
      <c r="H296" s="45"/>
    </row>
    <row r="297" spans="1:8" s="2" customFormat="1" ht="16.8" customHeight="1">
      <c r="A297" s="39"/>
      <c r="B297" s="45"/>
      <c r="C297" s="316" t="s">
        <v>162</v>
      </c>
      <c r="D297" s="317" t="s">
        <v>163</v>
      </c>
      <c r="E297" s="318" t="s">
        <v>1</v>
      </c>
      <c r="F297" s="319">
        <v>82.15</v>
      </c>
      <c r="G297" s="39"/>
      <c r="H297" s="45"/>
    </row>
    <row r="298" spans="1:8" s="2" customFormat="1" ht="16.8" customHeight="1">
      <c r="A298" s="39"/>
      <c r="B298" s="45"/>
      <c r="C298" s="320" t="s">
        <v>1</v>
      </c>
      <c r="D298" s="320" t="s">
        <v>2309</v>
      </c>
      <c r="E298" s="18" t="s">
        <v>1</v>
      </c>
      <c r="F298" s="321">
        <v>82.15</v>
      </c>
      <c r="G298" s="39"/>
      <c r="H298" s="45"/>
    </row>
    <row r="299" spans="1:8" s="2" customFormat="1" ht="16.8" customHeight="1">
      <c r="A299" s="39"/>
      <c r="B299" s="45"/>
      <c r="C299" s="320" t="s">
        <v>162</v>
      </c>
      <c r="D299" s="320" t="s">
        <v>374</v>
      </c>
      <c r="E299" s="18" t="s">
        <v>1</v>
      </c>
      <c r="F299" s="321">
        <v>82.15</v>
      </c>
      <c r="G299" s="39"/>
      <c r="H299" s="45"/>
    </row>
    <row r="300" spans="1:8" s="2" customFormat="1" ht="16.8" customHeight="1">
      <c r="A300" s="39"/>
      <c r="B300" s="45"/>
      <c r="C300" s="322" t="s">
        <v>4062</v>
      </c>
      <c r="D300" s="39"/>
      <c r="E300" s="39"/>
      <c r="F300" s="39"/>
      <c r="G300" s="39"/>
      <c r="H300" s="45"/>
    </row>
    <row r="301" spans="1:8" s="2" customFormat="1" ht="16.8" customHeight="1">
      <c r="A301" s="39"/>
      <c r="B301" s="45"/>
      <c r="C301" s="320" t="s">
        <v>2304</v>
      </c>
      <c r="D301" s="320" t="s">
        <v>2305</v>
      </c>
      <c r="E301" s="18" t="s">
        <v>252</v>
      </c>
      <c r="F301" s="321">
        <v>202.65</v>
      </c>
      <c r="G301" s="39"/>
      <c r="H301" s="45"/>
    </row>
    <row r="302" spans="1:8" s="2" customFormat="1" ht="16.8" customHeight="1">
      <c r="A302" s="39"/>
      <c r="B302" s="45"/>
      <c r="C302" s="320" t="s">
        <v>806</v>
      </c>
      <c r="D302" s="320" t="s">
        <v>807</v>
      </c>
      <c r="E302" s="18" t="s">
        <v>252</v>
      </c>
      <c r="F302" s="321">
        <v>153.71</v>
      </c>
      <c r="G302" s="39"/>
      <c r="H302" s="45"/>
    </row>
    <row r="303" spans="1:8" s="2" customFormat="1" ht="16.8" customHeight="1">
      <c r="A303" s="39"/>
      <c r="B303" s="45"/>
      <c r="C303" s="320" t="s">
        <v>816</v>
      </c>
      <c r="D303" s="320" t="s">
        <v>817</v>
      </c>
      <c r="E303" s="18" t="s">
        <v>252</v>
      </c>
      <c r="F303" s="321">
        <v>574.781</v>
      </c>
      <c r="G303" s="39"/>
      <c r="H303" s="45"/>
    </row>
    <row r="304" spans="1:8" s="2" customFormat="1" ht="16.8" customHeight="1">
      <c r="A304" s="39"/>
      <c r="B304" s="45"/>
      <c r="C304" s="320" t="s">
        <v>1455</v>
      </c>
      <c r="D304" s="320" t="s">
        <v>1456</v>
      </c>
      <c r="E304" s="18" t="s">
        <v>252</v>
      </c>
      <c r="F304" s="321">
        <v>423.857</v>
      </c>
      <c r="G304" s="39"/>
      <c r="H304" s="45"/>
    </row>
    <row r="305" spans="1:8" s="2" customFormat="1" ht="16.8" customHeight="1">
      <c r="A305" s="39"/>
      <c r="B305" s="45"/>
      <c r="C305" s="320" t="s">
        <v>2257</v>
      </c>
      <c r="D305" s="320" t="s">
        <v>2258</v>
      </c>
      <c r="E305" s="18" t="s">
        <v>252</v>
      </c>
      <c r="F305" s="321">
        <v>673.569</v>
      </c>
      <c r="G305" s="39"/>
      <c r="H305" s="45"/>
    </row>
    <row r="306" spans="1:8" s="2" customFormat="1" ht="12">
      <c r="A306" s="39"/>
      <c r="B306" s="45"/>
      <c r="C306" s="320" t="s">
        <v>2311</v>
      </c>
      <c r="D306" s="320" t="s">
        <v>2312</v>
      </c>
      <c r="E306" s="18" t="s">
        <v>252</v>
      </c>
      <c r="F306" s="321">
        <v>222.915</v>
      </c>
      <c r="G306" s="39"/>
      <c r="H306" s="45"/>
    </row>
    <row r="307" spans="1:8" s="2" customFormat="1" ht="16.8" customHeight="1">
      <c r="A307" s="39"/>
      <c r="B307" s="45"/>
      <c r="C307" s="320" t="s">
        <v>1459</v>
      </c>
      <c r="D307" s="320" t="s">
        <v>1460</v>
      </c>
      <c r="E307" s="18" t="s">
        <v>252</v>
      </c>
      <c r="F307" s="321">
        <v>156.784</v>
      </c>
      <c r="G307" s="39"/>
      <c r="H307" s="45"/>
    </row>
    <row r="308" spans="1:8" s="2" customFormat="1" ht="16.8" customHeight="1">
      <c r="A308" s="39"/>
      <c r="B308" s="45"/>
      <c r="C308" s="316" t="s">
        <v>186</v>
      </c>
      <c r="D308" s="317" t="s">
        <v>187</v>
      </c>
      <c r="E308" s="318" t="s">
        <v>1</v>
      </c>
      <c r="F308" s="319">
        <v>166.965</v>
      </c>
      <c r="G308" s="39"/>
      <c r="H308" s="45"/>
    </row>
    <row r="309" spans="1:8" s="2" customFormat="1" ht="16.8" customHeight="1">
      <c r="A309" s="39"/>
      <c r="B309" s="45"/>
      <c r="C309" s="320" t="s">
        <v>186</v>
      </c>
      <c r="D309" s="320" t="s">
        <v>1592</v>
      </c>
      <c r="E309" s="18" t="s">
        <v>1</v>
      </c>
      <c r="F309" s="321">
        <v>166.965</v>
      </c>
      <c r="G309" s="39"/>
      <c r="H309" s="45"/>
    </row>
    <row r="310" spans="1:8" s="2" customFormat="1" ht="16.8" customHeight="1">
      <c r="A310" s="39"/>
      <c r="B310" s="45"/>
      <c r="C310" s="322" t="s">
        <v>4062</v>
      </c>
      <c r="D310" s="39"/>
      <c r="E310" s="39"/>
      <c r="F310" s="39"/>
      <c r="G310" s="39"/>
      <c r="H310" s="45"/>
    </row>
    <row r="311" spans="1:8" s="2" customFormat="1" ht="12">
      <c r="A311" s="39"/>
      <c r="B311" s="45"/>
      <c r="C311" s="320" t="s">
        <v>1589</v>
      </c>
      <c r="D311" s="320" t="s">
        <v>1590</v>
      </c>
      <c r="E311" s="18" t="s">
        <v>252</v>
      </c>
      <c r="F311" s="321">
        <v>166.965</v>
      </c>
      <c r="G311" s="39"/>
      <c r="H311" s="45"/>
    </row>
    <row r="312" spans="1:8" s="2" customFormat="1" ht="16.8" customHeight="1">
      <c r="A312" s="39"/>
      <c r="B312" s="45"/>
      <c r="C312" s="320" t="s">
        <v>1469</v>
      </c>
      <c r="D312" s="320" t="s">
        <v>1470</v>
      </c>
      <c r="E312" s="18" t="s">
        <v>252</v>
      </c>
      <c r="F312" s="321">
        <v>317.889</v>
      </c>
      <c r="G312" s="39"/>
      <c r="H312" s="45"/>
    </row>
    <row r="313" spans="1:8" s="2" customFormat="1" ht="16.8" customHeight="1">
      <c r="A313" s="39"/>
      <c r="B313" s="45"/>
      <c r="C313" s="320" t="s">
        <v>1501</v>
      </c>
      <c r="D313" s="320" t="s">
        <v>1502</v>
      </c>
      <c r="E313" s="18" t="s">
        <v>252</v>
      </c>
      <c r="F313" s="321">
        <v>166.965</v>
      </c>
      <c r="G313" s="39"/>
      <c r="H313" s="45"/>
    </row>
    <row r="314" spans="1:8" s="2" customFormat="1" ht="16.8" customHeight="1">
      <c r="A314" s="39"/>
      <c r="B314" s="45"/>
      <c r="C314" s="320" t="s">
        <v>1594</v>
      </c>
      <c r="D314" s="320" t="s">
        <v>1595</v>
      </c>
      <c r="E314" s="18" t="s">
        <v>252</v>
      </c>
      <c r="F314" s="321">
        <v>166.965</v>
      </c>
      <c r="G314" s="39"/>
      <c r="H314" s="45"/>
    </row>
    <row r="315" spans="1:8" s="2" customFormat="1" ht="12">
      <c r="A315" s="39"/>
      <c r="B315" s="45"/>
      <c r="C315" s="320" t="s">
        <v>906</v>
      </c>
      <c r="D315" s="320" t="s">
        <v>907</v>
      </c>
      <c r="E315" s="18" t="s">
        <v>252</v>
      </c>
      <c r="F315" s="321">
        <v>516.29</v>
      </c>
      <c r="G315" s="39"/>
      <c r="H315" s="45"/>
    </row>
    <row r="316" spans="1:8" s="2" customFormat="1" ht="16.8" customHeight="1">
      <c r="A316" s="39"/>
      <c r="B316" s="45"/>
      <c r="C316" s="320" t="s">
        <v>1599</v>
      </c>
      <c r="D316" s="320" t="s">
        <v>1600</v>
      </c>
      <c r="E316" s="18" t="s">
        <v>260</v>
      </c>
      <c r="F316" s="321">
        <v>2.939</v>
      </c>
      <c r="G316" s="39"/>
      <c r="H316" s="45"/>
    </row>
    <row r="317" spans="1:8" s="2" customFormat="1" ht="12">
      <c r="A317" s="39"/>
      <c r="B317" s="45"/>
      <c r="C317" s="320" t="s">
        <v>1505</v>
      </c>
      <c r="D317" s="320" t="s">
        <v>1506</v>
      </c>
      <c r="E317" s="18" t="s">
        <v>252</v>
      </c>
      <c r="F317" s="321">
        <v>194.598</v>
      </c>
      <c r="G317" s="39"/>
      <c r="H317" s="45"/>
    </row>
    <row r="318" spans="1:8" s="2" customFormat="1" ht="12">
      <c r="A318" s="39"/>
      <c r="B318" s="45"/>
      <c r="C318" s="320" t="s">
        <v>1482</v>
      </c>
      <c r="D318" s="320" t="s">
        <v>1483</v>
      </c>
      <c r="E318" s="18" t="s">
        <v>252</v>
      </c>
      <c r="F318" s="321">
        <v>175.313</v>
      </c>
      <c r="G318" s="39"/>
      <c r="H318" s="45"/>
    </row>
    <row r="319" spans="1:8" s="2" customFormat="1" ht="12">
      <c r="A319" s="39"/>
      <c r="B319" s="45"/>
      <c r="C319" s="320" t="s">
        <v>1487</v>
      </c>
      <c r="D319" s="320" t="s">
        <v>1488</v>
      </c>
      <c r="E319" s="18" t="s">
        <v>252</v>
      </c>
      <c r="F319" s="321">
        <v>175.313</v>
      </c>
      <c r="G319" s="39"/>
      <c r="H319" s="45"/>
    </row>
    <row r="320" spans="1:8" s="2" customFormat="1" ht="16.8" customHeight="1">
      <c r="A320" s="39"/>
      <c r="B320" s="45"/>
      <c r="C320" s="316" t="s">
        <v>156</v>
      </c>
      <c r="D320" s="317" t="s">
        <v>157</v>
      </c>
      <c r="E320" s="318" t="s">
        <v>1</v>
      </c>
      <c r="F320" s="319">
        <v>35.624</v>
      </c>
      <c r="G320" s="39"/>
      <c r="H320" s="45"/>
    </row>
    <row r="321" spans="1:8" s="2" customFormat="1" ht="16.8" customHeight="1">
      <c r="A321" s="39"/>
      <c r="B321" s="45"/>
      <c r="C321" s="320" t="s">
        <v>1</v>
      </c>
      <c r="D321" s="320" t="s">
        <v>2283</v>
      </c>
      <c r="E321" s="18" t="s">
        <v>1</v>
      </c>
      <c r="F321" s="321">
        <v>26.596</v>
      </c>
      <c r="G321" s="39"/>
      <c r="H321" s="45"/>
    </row>
    <row r="322" spans="1:8" s="2" customFormat="1" ht="16.8" customHeight="1">
      <c r="A322" s="39"/>
      <c r="B322" s="45"/>
      <c r="C322" s="320" t="s">
        <v>1</v>
      </c>
      <c r="D322" s="320" t="s">
        <v>2284</v>
      </c>
      <c r="E322" s="18" t="s">
        <v>1</v>
      </c>
      <c r="F322" s="321">
        <v>9.028</v>
      </c>
      <c r="G322" s="39"/>
      <c r="H322" s="45"/>
    </row>
    <row r="323" spans="1:8" s="2" customFormat="1" ht="16.8" customHeight="1">
      <c r="A323" s="39"/>
      <c r="B323" s="45"/>
      <c r="C323" s="320" t="s">
        <v>156</v>
      </c>
      <c r="D323" s="320" t="s">
        <v>374</v>
      </c>
      <c r="E323" s="18" t="s">
        <v>1</v>
      </c>
      <c r="F323" s="321">
        <v>35.624</v>
      </c>
      <c r="G323" s="39"/>
      <c r="H323" s="45"/>
    </row>
    <row r="324" spans="1:8" s="2" customFormat="1" ht="16.8" customHeight="1">
      <c r="A324" s="39"/>
      <c r="B324" s="45"/>
      <c r="C324" s="322" t="s">
        <v>4062</v>
      </c>
      <c r="D324" s="39"/>
      <c r="E324" s="39"/>
      <c r="F324" s="39"/>
      <c r="G324" s="39"/>
      <c r="H324" s="45"/>
    </row>
    <row r="325" spans="1:8" s="2" customFormat="1" ht="16.8" customHeight="1">
      <c r="A325" s="39"/>
      <c r="B325" s="45"/>
      <c r="C325" s="320" t="s">
        <v>2273</v>
      </c>
      <c r="D325" s="320" t="s">
        <v>2274</v>
      </c>
      <c r="E325" s="18" t="s">
        <v>252</v>
      </c>
      <c r="F325" s="321">
        <v>384.949</v>
      </c>
      <c r="G325" s="39"/>
      <c r="H325" s="45"/>
    </row>
    <row r="326" spans="1:8" s="2" customFormat="1" ht="16.8" customHeight="1">
      <c r="A326" s="39"/>
      <c r="B326" s="45"/>
      <c r="C326" s="320" t="s">
        <v>2257</v>
      </c>
      <c r="D326" s="320" t="s">
        <v>2258</v>
      </c>
      <c r="E326" s="18" t="s">
        <v>252</v>
      </c>
      <c r="F326" s="321">
        <v>673.569</v>
      </c>
      <c r="G326" s="39"/>
      <c r="H326" s="45"/>
    </row>
    <row r="327" spans="1:8" s="2" customFormat="1" ht="12">
      <c r="A327" s="39"/>
      <c r="B327" s="45"/>
      <c r="C327" s="320" t="s">
        <v>2286</v>
      </c>
      <c r="D327" s="320" t="s">
        <v>2287</v>
      </c>
      <c r="E327" s="18" t="s">
        <v>252</v>
      </c>
      <c r="F327" s="321">
        <v>423.444</v>
      </c>
      <c r="G327" s="39"/>
      <c r="H327" s="45"/>
    </row>
    <row r="328" spans="1:8" s="2" customFormat="1" ht="16.8" customHeight="1">
      <c r="A328" s="39"/>
      <c r="B328" s="45"/>
      <c r="C328" s="316" t="s">
        <v>183</v>
      </c>
      <c r="D328" s="317" t="s">
        <v>184</v>
      </c>
      <c r="E328" s="318" t="s">
        <v>1</v>
      </c>
      <c r="F328" s="319">
        <v>277.035</v>
      </c>
      <c r="G328" s="39"/>
      <c r="H328" s="45"/>
    </row>
    <row r="329" spans="1:8" s="2" customFormat="1" ht="16.8" customHeight="1">
      <c r="A329" s="39"/>
      <c r="B329" s="45"/>
      <c r="C329" s="320" t="s">
        <v>1</v>
      </c>
      <c r="D329" s="320" t="s">
        <v>1812</v>
      </c>
      <c r="E329" s="18" t="s">
        <v>1</v>
      </c>
      <c r="F329" s="321">
        <v>124.762</v>
      </c>
      <c r="G329" s="39"/>
      <c r="H329" s="45"/>
    </row>
    <row r="330" spans="1:8" s="2" customFormat="1" ht="16.8" customHeight="1">
      <c r="A330" s="39"/>
      <c r="B330" s="45"/>
      <c r="C330" s="320" t="s">
        <v>1</v>
      </c>
      <c r="D330" s="320" t="s">
        <v>1813</v>
      </c>
      <c r="E330" s="18" t="s">
        <v>1</v>
      </c>
      <c r="F330" s="321">
        <v>84.112</v>
      </c>
      <c r="G330" s="39"/>
      <c r="H330" s="45"/>
    </row>
    <row r="331" spans="1:8" s="2" customFormat="1" ht="16.8" customHeight="1">
      <c r="A331" s="39"/>
      <c r="B331" s="45"/>
      <c r="C331" s="320" t="s">
        <v>1</v>
      </c>
      <c r="D331" s="320" t="s">
        <v>1814</v>
      </c>
      <c r="E331" s="18" t="s">
        <v>1</v>
      </c>
      <c r="F331" s="321">
        <v>55.19</v>
      </c>
      <c r="G331" s="39"/>
      <c r="H331" s="45"/>
    </row>
    <row r="332" spans="1:8" s="2" customFormat="1" ht="16.8" customHeight="1">
      <c r="A332" s="39"/>
      <c r="B332" s="45"/>
      <c r="C332" s="320" t="s">
        <v>1</v>
      </c>
      <c r="D332" s="320" t="s">
        <v>1815</v>
      </c>
      <c r="E332" s="18" t="s">
        <v>1</v>
      </c>
      <c r="F332" s="321">
        <v>12.971</v>
      </c>
      <c r="G332" s="39"/>
      <c r="H332" s="45"/>
    </row>
    <row r="333" spans="1:8" s="2" customFormat="1" ht="16.8" customHeight="1">
      <c r="A333" s="39"/>
      <c r="B333" s="45"/>
      <c r="C333" s="320" t="s">
        <v>183</v>
      </c>
      <c r="D333" s="320" t="s">
        <v>265</v>
      </c>
      <c r="E333" s="18" t="s">
        <v>1</v>
      </c>
      <c r="F333" s="321">
        <v>277.035</v>
      </c>
      <c r="G333" s="39"/>
      <c r="H333" s="45"/>
    </row>
    <row r="334" spans="1:8" s="2" customFormat="1" ht="16.8" customHeight="1">
      <c r="A334" s="39"/>
      <c r="B334" s="45"/>
      <c r="C334" s="322" t="s">
        <v>4062</v>
      </c>
      <c r="D334" s="39"/>
      <c r="E334" s="39"/>
      <c r="F334" s="39"/>
      <c r="G334" s="39"/>
      <c r="H334" s="45"/>
    </row>
    <row r="335" spans="1:8" s="2" customFormat="1" ht="16.8" customHeight="1">
      <c r="A335" s="39"/>
      <c r="B335" s="45"/>
      <c r="C335" s="320" t="s">
        <v>1809</v>
      </c>
      <c r="D335" s="320" t="s">
        <v>1810</v>
      </c>
      <c r="E335" s="18" t="s">
        <v>252</v>
      </c>
      <c r="F335" s="321">
        <v>277.035</v>
      </c>
      <c r="G335" s="39"/>
      <c r="H335" s="45"/>
    </row>
    <row r="336" spans="1:8" s="2" customFormat="1" ht="12">
      <c r="A336" s="39"/>
      <c r="B336" s="45"/>
      <c r="C336" s="320" t="s">
        <v>1549</v>
      </c>
      <c r="D336" s="320" t="s">
        <v>1550</v>
      </c>
      <c r="E336" s="18" t="s">
        <v>252</v>
      </c>
      <c r="F336" s="321">
        <v>277.035</v>
      </c>
      <c r="G336" s="39"/>
      <c r="H336" s="45"/>
    </row>
    <row r="337" spans="1:8" s="2" customFormat="1" ht="12">
      <c r="A337" s="39"/>
      <c r="B337" s="45"/>
      <c r="C337" s="320" t="s">
        <v>1563</v>
      </c>
      <c r="D337" s="320" t="s">
        <v>1564</v>
      </c>
      <c r="E337" s="18" t="s">
        <v>252</v>
      </c>
      <c r="F337" s="321">
        <v>138.518</v>
      </c>
      <c r="G337" s="39"/>
      <c r="H337" s="45"/>
    </row>
    <row r="338" spans="1:8" s="2" customFormat="1" ht="16.8" customHeight="1">
      <c r="A338" s="39"/>
      <c r="B338" s="45"/>
      <c r="C338" s="320" t="s">
        <v>1581</v>
      </c>
      <c r="D338" s="320" t="s">
        <v>1582</v>
      </c>
      <c r="E338" s="18" t="s">
        <v>252</v>
      </c>
      <c r="F338" s="321">
        <v>138.518</v>
      </c>
      <c r="G338" s="39"/>
      <c r="H338" s="45"/>
    </row>
    <row r="339" spans="1:8" s="2" customFormat="1" ht="16.8" customHeight="1">
      <c r="A339" s="39"/>
      <c r="B339" s="45"/>
      <c r="C339" s="320" t="s">
        <v>1764</v>
      </c>
      <c r="D339" s="320" t="s">
        <v>1765</v>
      </c>
      <c r="E339" s="18" t="s">
        <v>252</v>
      </c>
      <c r="F339" s="321">
        <v>277.035</v>
      </c>
      <c r="G339" s="39"/>
      <c r="H339" s="45"/>
    </row>
    <row r="340" spans="1:8" s="2" customFormat="1" ht="16.8" customHeight="1">
      <c r="A340" s="39"/>
      <c r="B340" s="45"/>
      <c r="C340" s="320" t="s">
        <v>1553</v>
      </c>
      <c r="D340" s="320" t="s">
        <v>1554</v>
      </c>
      <c r="E340" s="18" t="s">
        <v>260</v>
      </c>
      <c r="F340" s="321">
        <v>7.618</v>
      </c>
      <c r="G340" s="39"/>
      <c r="H340" s="45"/>
    </row>
    <row r="341" spans="1:8" s="2" customFormat="1" ht="16.8" customHeight="1">
      <c r="A341" s="39"/>
      <c r="B341" s="45"/>
      <c r="C341" s="320" t="s">
        <v>1568</v>
      </c>
      <c r="D341" s="320" t="s">
        <v>1569</v>
      </c>
      <c r="E341" s="18" t="s">
        <v>260</v>
      </c>
      <c r="F341" s="321">
        <v>1.28</v>
      </c>
      <c r="G341" s="39"/>
      <c r="H341" s="45"/>
    </row>
    <row r="342" spans="1:8" s="2" customFormat="1" ht="7.4" customHeight="1">
      <c r="A342" s="39"/>
      <c r="B342" s="181"/>
      <c r="C342" s="182"/>
      <c r="D342" s="182"/>
      <c r="E342" s="182"/>
      <c r="F342" s="182"/>
      <c r="G342" s="182"/>
      <c r="H342" s="45"/>
    </row>
    <row r="343" spans="1:8" s="2" customFormat="1" ht="12">
      <c r="A343" s="39"/>
      <c r="B343" s="39"/>
      <c r="C343" s="39"/>
      <c r="D343" s="39"/>
      <c r="E343" s="39"/>
      <c r="F343" s="39"/>
      <c r="G343" s="39"/>
      <c r="H343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  <c r="AZ2" s="147" t="s">
        <v>115</v>
      </c>
      <c r="BA2" s="147" t="s">
        <v>116</v>
      </c>
      <c r="BB2" s="147" t="s">
        <v>1</v>
      </c>
      <c r="BC2" s="147" t="s">
        <v>117</v>
      </c>
      <c r="BD2" s="147" t="s">
        <v>90</v>
      </c>
    </row>
    <row r="3" spans="2:5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84</v>
      </c>
      <c r="AZ3" s="147" t="s">
        <v>118</v>
      </c>
      <c r="BA3" s="147" t="s">
        <v>119</v>
      </c>
      <c r="BB3" s="147" t="s">
        <v>1</v>
      </c>
      <c r="BC3" s="147" t="s">
        <v>120</v>
      </c>
      <c r="BD3" s="147" t="s">
        <v>90</v>
      </c>
    </row>
    <row r="4" spans="2:56" s="1" customFormat="1" ht="24.95" customHeight="1">
      <c r="B4" s="21"/>
      <c r="D4" s="150" t="s">
        <v>121</v>
      </c>
      <c r="L4" s="21"/>
      <c r="M4" s="151" t="s">
        <v>10</v>
      </c>
      <c r="AT4" s="18" t="s">
        <v>4</v>
      </c>
      <c r="AZ4" s="147" t="s">
        <v>122</v>
      </c>
      <c r="BA4" s="147" t="s">
        <v>123</v>
      </c>
      <c r="BB4" s="147" t="s">
        <v>1</v>
      </c>
      <c r="BC4" s="147" t="s">
        <v>124</v>
      </c>
      <c r="BD4" s="147" t="s">
        <v>90</v>
      </c>
    </row>
    <row r="5" spans="2:56" s="1" customFormat="1" ht="6.95" customHeight="1">
      <c r="B5" s="21"/>
      <c r="L5" s="21"/>
      <c r="AZ5" s="147" t="s">
        <v>125</v>
      </c>
      <c r="BA5" s="147" t="s">
        <v>126</v>
      </c>
      <c r="BB5" s="147" t="s">
        <v>1</v>
      </c>
      <c r="BC5" s="147" t="s">
        <v>127</v>
      </c>
      <c r="BD5" s="147" t="s">
        <v>90</v>
      </c>
    </row>
    <row r="6" spans="2:56" s="1" customFormat="1" ht="12" customHeight="1">
      <c r="B6" s="21"/>
      <c r="D6" s="152" t="s">
        <v>16</v>
      </c>
      <c r="L6" s="21"/>
      <c r="AZ6" s="147" t="s">
        <v>128</v>
      </c>
      <c r="BA6" s="147" t="s">
        <v>129</v>
      </c>
      <c r="BB6" s="147" t="s">
        <v>1</v>
      </c>
      <c r="BC6" s="147" t="s">
        <v>130</v>
      </c>
      <c r="BD6" s="147" t="s">
        <v>90</v>
      </c>
    </row>
    <row r="7" spans="2:56" s="1" customFormat="1" ht="26.25" customHeight="1">
      <c r="B7" s="21"/>
      <c r="E7" s="153" t="str">
        <f>'Rekapitulace stavby'!K6</f>
        <v>Rozvoj komunitních sociálních služeb - chráněné bydlení v lokalitě Jičín</v>
      </c>
      <c r="F7" s="152"/>
      <c r="G7" s="152"/>
      <c r="H7" s="152"/>
      <c r="L7" s="21"/>
      <c r="AZ7" s="147" t="s">
        <v>131</v>
      </c>
      <c r="BA7" s="147" t="s">
        <v>132</v>
      </c>
      <c r="BB7" s="147" t="s">
        <v>1</v>
      </c>
      <c r="BC7" s="147" t="s">
        <v>133</v>
      </c>
      <c r="BD7" s="147" t="s">
        <v>90</v>
      </c>
    </row>
    <row r="8" spans="2:56" s="1" customFormat="1" ht="12" customHeight="1">
      <c r="B8" s="21"/>
      <c r="D8" s="152" t="s">
        <v>134</v>
      </c>
      <c r="L8" s="21"/>
      <c r="AZ8" s="147" t="s">
        <v>135</v>
      </c>
      <c r="BA8" s="147" t="s">
        <v>136</v>
      </c>
      <c r="BB8" s="147" t="s">
        <v>1</v>
      </c>
      <c r="BC8" s="147" t="s">
        <v>137</v>
      </c>
      <c r="BD8" s="147" t="s">
        <v>90</v>
      </c>
    </row>
    <row r="9" spans="1:56" s="2" customFormat="1" ht="16.5" customHeight="1">
      <c r="A9" s="39"/>
      <c r="B9" s="45"/>
      <c r="C9" s="39"/>
      <c r="D9" s="39"/>
      <c r="E9" s="153" t="s">
        <v>138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47" t="s">
        <v>139</v>
      </c>
      <c r="BA9" s="147" t="s">
        <v>140</v>
      </c>
      <c r="BB9" s="147" t="s">
        <v>1</v>
      </c>
      <c r="BC9" s="147" t="s">
        <v>141</v>
      </c>
      <c r="BD9" s="147" t="s">
        <v>90</v>
      </c>
    </row>
    <row r="10" spans="1:56" s="2" customFormat="1" ht="12" customHeight="1">
      <c r="A10" s="39"/>
      <c r="B10" s="45"/>
      <c r="C10" s="39"/>
      <c r="D10" s="152" t="s">
        <v>142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47" t="s">
        <v>143</v>
      </c>
      <c r="BA10" s="147" t="s">
        <v>144</v>
      </c>
      <c r="BB10" s="147" t="s">
        <v>1</v>
      </c>
      <c r="BC10" s="147" t="s">
        <v>145</v>
      </c>
      <c r="BD10" s="147" t="s">
        <v>90</v>
      </c>
    </row>
    <row r="11" spans="1:56" s="2" customFormat="1" ht="16.5" customHeight="1">
      <c r="A11" s="39"/>
      <c r="B11" s="45"/>
      <c r="C11" s="39"/>
      <c r="D11" s="39"/>
      <c r="E11" s="154" t="s">
        <v>146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47" t="s">
        <v>147</v>
      </c>
      <c r="BA11" s="147" t="s">
        <v>148</v>
      </c>
      <c r="BB11" s="147" t="s">
        <v>1</v>
      </c>
      <c r="BC11" s="147" t="s">
        <v>149</v>
      </c>
      <c r="BD11" s="147" t="s">
        <v>90</v>
      </c>
    </row>
    <row r="12" spans="1:56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47" t="s">
        <v>150</v>
      </c>
      <c r="BA12" s="147" t="s">
        <v>151</v>
      </c>
      <c r="BB12" s="147" t="s">
        <v>1</v>
      </c>
      <c r="BC12" s="147" t="s">
        <v>152</v>
      </c>
      <c r="BD12" s="147" t="s">
        <v>90</v>
      </c>
    </row>
    <row r="13" spans="1:56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47" t="s">
        <v>153</v>
      </c>
      <c r="BA13" s="147" t="s">
        <v>154</v>
      </c>
      <c r="BB13" s="147" t="s">
        <v>1</v>
      </c>
      <c r="BC13" s="147" t="s">
        <v>155</v>
      </c>
      <c r="BD13" s="147" t="s">
        <v>90</v>
      </c>
    </row>
    <row r="14" spans="1:56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28. 2. 2022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47" t="s">
        <v>156</v>
      </c>
      <c r="BA14" s="147" t="s">
        <v>157</v>
      </c>
      <c r="BB14" s="147" t="s">
        <v>1</v>
      </c>
      <c r="BC14" s="147" t="s">
        <v>158</v>
      </c>
      <c r="BD14" s="147" t="s">
        <v>90</v>
      </c>
    </row>
    <row r="15" spans="1:56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47" t="s">
        <v>159</v>
      </c>
      <c r="BA15" s="147" t="s">
        <v>160</v>
      </c>
      <c r="BB15" s="147" t="s">
        <v>1</v>
      </c>
      <c r="BC15" s="147" t="s">
        <v>161</v>
      </c>
      <c r="BD15" s="147" t="s">
        <v>90</v>
      </c>
    </row>
    <row r="16" spans="1:56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47" t="s">
        <v>162</v>
      </c>
      <c r="BA16" s="147" t="s">
        <v>163</v>
      </c>
      <c r="BB16" s="147" t="s">
        <v>1</v>
      </c>
      <c r="BC16" s="147" t="s">
        <v>164</v>
      </c>
      <c r="BD16" s="147" t="s">
        <v>90</v>
      </c>
    </row>
    <row r="17" spans="1:56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147" t="s">
        <v>165</v>
      </c>
      <c r="BA17" s="147" t="s">
        <v>166</v>
      </c>
      <c r="BB17" s="147" t="s">
        <v>1</v>
      </c>
      <c r="BC17" s="147" t="s">
        <v>167</v>
      </c>
      <c r="BD17" s="147" t="s">
        <v>90</v>
      </c>
    </row>
    <row r="18" spans="1:56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147" t="s">
        <v>168</v>
      </c>
      <c r="BA18" s="147" t="s">
        <v>169</v>
      </c>
      <c r="BB18" s="147" t="s">
        <v>1</v>
      </c>
      <c r="BC18" s="147" t="s">
        <v>170</v>
      </c>
      <c r="BD18" s="147" t="s">
        <v>90</v>
      </c>
    </row>
    <row r="19" spans="1:56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147" t="s">
        <v>171</v>
      </c>
      <c r="BA19" s="147" t="s">
        <v>172</v>
      </c>
      <c r="BB19" s="147" t="s">
        <v>1</v>
      </c>
      <c r="BC19" s="147" t="s">
        <v>173</v>
      </c>
      <c r="BD19" s="147" t="s">
        <v>90</v>
      </c>
    </row>
    <row r="20" spans="1:56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147" t="s">
        <v>174</v>
      </c>
      <c r="BA20" s="147" t="s">
        <v>175</v>
      </c>
      <c r="BB20" s="147" t="s">
        <v>1</v>
      </c>
      <c r="BC20" s="147" t="s">
        <v>176</v>
      </c>
      <c r="BD20" s="147" t="s">
        <v>90</v>
      </c>
    </row>
    <row r="21" spans="1:56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Z21" s="147" t="s">
        <v>177</v>
      </c>
      <c r="BA21" s="147" t="s">
        <v>178</v>
      </c>
      <c r="BB21" s="147" t="s">
        <v>1</v>
      </c>
      <c r="BC21" s="147" t="s">
        <v>179</v>
      </c>
      <c r="BD21" s="147" t="s">
        <v>90</v>
      </c>
    </row>
    <row r="22" spans="1:56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Z22" s="147" t="s">
        <v>180</v>
      </c>
      <c r="BA22" s="147" t="s">
        <v>181</v>
      </c>
      <c r="BB22" s="147" t="s">
        <v>1</v>
      </c>
      <c r="BC22" s="147" t="s">
        <v>182</v>
      </c>
      <c r="BD22" s="147" t="s">
        <v>90</v>
      </c>
    </row>
    <row r="23" spans="1:56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Z23" s="147" t="s">
        <v>183</v>
      </c>
      <c r="BA23" s="147" t="s">
        <v>184</v>
      </c>
      <c r="BB23" s="147" t="s">
        <v>1</v>
      </c>
      <c r="BC23" s="147" t="s">
        <v>185</v>
      </c>
      <c r="BD23" s="147" t="s">
        <v>90</v>
      </c>
    </row>
    <row r="24" spans="1:56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Z24" s="147" t="s">
        <v>186</v>
      </c>
      <c r="BA24" s="147" t="s">
        <v>187</v>
      </c>
      <c r="BB24" s="147" t="s">
        <v>1</v>
      </c>
      <c r="BC24" s="147" t="s">
        <v>188</v>
      </c>
      <c r="BD24" s="147" t="s">
        <v>90</v>
      </c>
    </row>
    <row r="25" spans="1:56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Z25" s="147" t="s">
        <v>189</v>
      </c>
      <c r="BA25" s="147" t="s">
        <v>190</v>
      </c>
      <c r="BB25" s="147" t="s">
        <v>1</v>
      </c>
      <c r="BC25" s="147" t="s">
        <v>191</v>
      </c>
      <c r="BD25" s="147" t="s">
        <v>90</v>
      </c>
    </row>
    <row r="26" spans="1:56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Z26" s="147" t="s">
        <v>192</v>
      </c>
      <c r="BA26" s="147" t="s">
        <v>193</v>
      </c>
      <c r="BB26" s="147" t="s">
        <v>1</v>
      </c>
      <c r="BC26" s="147" t="s">
        <v>194</v>
      </c>
      <c r="BD26" s="147" t="s">
        <v>90</v>
      </c>
    </row>
    <row r="27" spans="1:56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Z27" s="147" t="s">
        <v>195</v>
      </c>
      <c r="BA27" s="147" t="s">
        <v>196</v>
      </c>
      <c r="BB27" s="147" t="s">
        <v>1</v>
      </c>
      <c r="BC27" s="147" t="s">
        <v>197</v>
      </c>
      <c r="BD27" s="147" t="s">
        <v>90</v>
      </c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ROUND(J149,2)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ROUND((SUM(BE149:BE1349)),2)</f>
        <v>0</v>
      </c>
      <c r="G35" s="39"/>
      <c r="H35" s="39"/>
      <c r="I35" s="166">
        <v>0.21</v>
      </c>
      <c r="J35" s="165">
        <f>ROUND(((SUM(BE149:BE1349))*I35),2)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ROUND((SUM(BF149:BF1349)),2)</f>
        <v>0</v>
      </c>
      <c r="G36" s="39"/>
      <c r="H36" s="39"/>
      <c r="I36" s="166">
        <v>0.15</v>
      </c>
      <c r="J36" s="165">
        <f>ROUND(((SUM(BF149:BF1349))*I36),2)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ROUND((SUM(BG149:BG1349)),2)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ROUND((SUM(BH149:BH1349)),2)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ROUND((SUM(BI149:BI1349)),2)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Rozvoj komunitních sociálních služeb - chráněné bydlení v lokalitě Jičín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138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01.1 - Stavební a konstrukční část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Ruská 30, Jičín</v>
      </c>
      <c r="G91" s="41"/>
      <c r="H91" s="41"/>
      <c r="I91" s="33" t="s">
        <v>22</v>
      </c>
      <c r="J91" s="80" t="str">
        <f>IF(J14="","",J14)</f>
        <v>28. 2. 2022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Energy Benefit Centre a.s.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199</v>
      </c>
      <c r="D96" s="187"/>
      <c r="E96" s="187"/>
      <c r="F96" s="187"/>
      <c r="G96" s="187"/>
      <c r="H96" s="187"/>
      <c r="I96" s="187"/>
      <c r="J96" s="188" t="s">
        <v>200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201</v>
      </c>
      <c r="D98" s="41"/>
      <c r="E98" s="41"/>
      <c r="F98" s="41"/>
      <c r="G98" s="41"/>
      <c r="H98" s="41"/>
      <c r="I98" s="41"/>
      <c r="J98" s="111">
        <f>J149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202</v>
      </c>
    </row>
    <row r="99" spans="1:31" s="9" customFormat="1" ht="24.95" customHeight="1">
      <c r="A99" s="9"/>
      <c r="B99" s="190"/>
      <c r="C99" s="191"/>
      <c r="D99" s="192" t="s">
        <v>203</v>
      </c>
      <c r="E99" s="193"/>
      <c r="F99" s="193"/>
      <c r="G99" s="193"/>
      <c r="H99" s="193"/>
      <c r="I99" s="193"/>
      <c r="J99" s="194">
        <f>J150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204</v>
      </c>
      <c r="E100" s="198"/>
      <c r="F100" s="198"/>
      <c r="G100" s="198"/>
      <c r="H100" s="198"/>
      <c r="I100" s="198"/>
      <c r="J100" s="199">
        <f>J151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205</v>
      </c>
      <c r="E101" s="198"/>
      <c r="F101" s="198"/>
      <c r="G101" s="198"/>
      <c r="H101" s="198"/>
      <c r="I101" s="198"/>
      <c r="J101" s="199">
        <f>J173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206</v>
      </c>
      <c r="E102" s="198"/>
      <c r="F102" s="198"/>
      <c r="G102" s="198"/>
      <c r="H102" s="198"/>
      <c r="I102" s="198"/>
      <c r="J102" s="199">
        <f>J182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207</v>
      </c>
      <c r="E103" s="198"/>
      <c r="F103" s="198"/>
      <c r="G103" s="198"/>
      <c r="H103" s="198"/>
      <c r="I103" s="198"/>
      <c r="J103" s="199">
        <f>J297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208</v>
      </c>
      <c r="E104" s="198"/>
      <c r="F104" s="198"/>
      <c r="G104" s="198"/>
      <c r="H104" s="198"/>
      <c r="I104" s="198"/>
      <c r="J104" s="199">
        <f>J320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209</v>
      </c>
      <c r="E105" s="198"/>
      <c r="F105" s="198"/>
      <c r="G105" s="198"/>
      <c r="H105" s="198"/>
      <c r="I105" s="198"/>
      <c r="J105" s="199">
        <f>J333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210</v>
      </c>
      <c r="E106" s="198"/>
      <c r="F106" s="198"/>
      <c r="G106" s="198"/>
      <c r="H106" s="198"/>
      <c r="I106" s="198"/>
      <c r="J106" s="199">
        <f>J514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211</v>
      </c>
      <c r="E107" s="198"/>
      <c r="F107" s="198"/>
      <c r="G107" s="198"/>
      <c r="H107" s="198"/>
      <c r="I107" s="198"/>
      <c r="J107" s="199">
        <f>J831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6"/>
      <c r="C108" s="134"/>
      <c r="D108" s="197" t="s">
        <v>212</v>
      </c>
      <c r="E108" s="198"/>
      <c r="F108" s="198"/>
      <c r="G108" s="198"/>
      <c r="H108" s="198"/>
      <c r="I108" s="198"/>
      <c r="J108" s="199">
        <f>J843</f>
        <v>0</v>
      </c>
      <c r="K108" s="134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90"/>
      <c r="C109" s="191"/>
      <c r="D109" s="192" t="s">
        <v>213</v>
      </c>
      <c r="E109" s="193"/>
      <c r="F109" s="193"/>
      <c r="G109" s="193"/>
      <c r="H109" s="193"/>
      <c r="I109" s="193"/>
      <c r="J109" s="194">
        <f>J845</f>
        <v>0</v>
      </c>
      <c r="K109" s="191"/>
      <c r="L109" s="19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96"/>
      <c r="C110" s="134"/>
      <c r="D110" s="197" t="s">
        <v>214</v>
      </c>
      <c r="E110" s="198"/>
      <c r="F110" s="198"/>
      <c r="G110" s="198"/>
      <c r="H110" s="198"/>
      <c r="I110" s="198"/>
      <c r="J110" s="199">
        <f>J846</f>
        <v>0</v>
      </c>
      <c r="K110" s="134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6"/>
      <c r="C111" s="134"/>
      <c r="D111" s="197" t="s">
        <v>215</v>
      </c>
      <c r="E111" s="198"/>
      <c r="F111" s="198"/>
      <c r="G111" s="198"/>
      <c r="H111" s="198"/>
      <c r="I111" s="198"/>
      <c r="J111" s="199">
        <f>J873</f>
        <v>0</v>
      </c>
      <c r="K111" s="134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6"/>
      <c r="C112" s="134"/>
      <c r="D112" s="197" t="s">
        <v>216</v>
      </c>
      <c r="E112" s="198"/>
      <c r="F112" s="198"/>
      <c r="G112" s="198"/>
      <c r="H112" s="198"/>
      <c r="I112" s="198"/>
      <c r="J112" s="199">
        <f>J917</f>
        <v>0</v>
      </c>
      <c r="K112" s="134"/>
      <c r="L112" s="20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6"/>
      <c r="C113" s="134"/>
      <c r="D113" s="197" t="s">
        <v>217</v>
      </c>
      <c r="E113" s="198"/>
      <c r="F113" s="198"/>
      <c r="G113" s="198"/>
      <c r="H113" s="198"/>
      <c r="I113" s="198"/>
      <c r="J113" s="199">
        <f>J922</f>
        <v>0</v>
      </c>
      <c r="K113" s="134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6"/>
      <c r="C114" s="134"/>
      <c r="D114" s="197" t="s">
        <v>218</v>
      </c>
      <c r="E114" s="198"/>
      <c r="F114" s="198"/>
      <c r="G114" s="198"/>
      <c r="H114" s="198"/>
      <c r="I114" s="198"/>
      <c r="J114" s="199">
        <f>J973</f>
        <v>0</v>
      </c>
      <c r="K114" s="134"/>
      <c r="L114" s="20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6"/>
      <c r="C115" s="134"/>
      <c r="D115" s="197" t="s">
        <v>219</v>
      </c>
      <c r="E115" s="198"/>
      <c r="F115" s="198"/>
      <c r="G115" s="198"/>
      <c r="H115" s="198"/>
      <c r="I115" s="198"/>
      <c r="J115" s="199">
        <f>J1040</f>
        <v>0</v>
      </c>
      <c r="K115" s="134"/>
      <c r="L115" s="20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6"/>
      <c r="C116" s="134"/>
      <c r="D116" s="197" t="s">
        <v>220</v>
      </c>
      <c r="E116" s="198"/>
      <c r="F116" s="198"/>
      <c r="G116" s="198"/>
      <c r="H116" s="198"/>
      <c r="I116" s="198"/>
      <c r="J116" s="199">
        <f>J1089</f>
        <v>0</v>
      </c>
      <c r="K116" s="134"/>
      <c r="L116" s="20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6"/>
      <c r="C117" s="134"/>
      <c r="D117" s="197" t="s">
        <v>221</v>
      </c>
      <c r="E117" s="198"/>
      <c r="F117" s="198"/>
      <c r="G117" s="198"/>
      <c r="H117" s="198"/>
      <c r="I117" s="198"/>
      <c r="J117" s="199">
        <f>J1095</f>
        <v>0</v>
      </c>
      <c r="K117" s="134"/>
      <c r="L117" s="20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6"/>
      <c r="C118" s="134"/>
      <c r="D118" s="197" t="s">
        <v>222</v>
      </c>
      <c r="E118" s="198"/>
      <c r="F118" s="198"/>
      <c r="G118" s="198"/>
      <c r="H118" s="198"/>
      <c r="I118" s="198"/>
      <c r="J118" s="199">
        <f>J1188</f>
        <v>0</v>
      </c>
      <c r="K118" s="134"/>
      <c r="L118" s="20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6"/>
      <c r="C119" s="134"/>
      <c r="D119" s="197" t="s">
        <v>223</v>
      </c>
      <c r="E119" s="198"/>
      <c r="F119" s="198"/>
      <c r="G119" s="198"/>
      <c r="H119" s="198"/>
      <c r="I119" s="198"/>
      <c r="J119" s="199">
        <f>J1201</f>
        <v>0</v>
      </c>
      <c r="K119" s="134"/>
      <c r="L119" s="20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6"/>
      <c r="C120" s="134"/>
      <c r="D120" s="197" t="s">
        <v>224</v>
      </c>
      <c r="E120" s="198"/>
      <c r="F120" s="198"/>
      <c r="G120" s="198"/>
      <c r="H120" s="198"/>
      <c r="I120" s="198"/>
      <c r="J120" s="199">
        <f>J1210</f>
        <v>0</v>
      </c>
      <c r="K120" s="134"/>
      <c r="L120" s="20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6"/>
      <c r="C121" s="134"/>
      <c r="D121" s="197" t="s">
        <v>225</v>
      </c>
      <c r="E121" s="198"/>
      <c r="F121" s="198"/>
      <c r="G121" s="198"/>
      <c r="H121" s="198"/>
      <c r="I121" s="198"/>
      <c r="J121" s="199">
        <f>J1214</f>
        <v>0</v>
      </c>
      <c r="K121" s="134"/>
      <c r="L121" s="20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6"/>
      <c r="C122" s="134"/>
      <c r="D122" s="197" t="s">
        <v>226</v>
      </c>
      <c r="E122" s="198"/>
      <c r="F122" s="198"/>
      <c r="G122" s="198"/>
      <c r="H122" s="198"/>
      <c r="I122" s="198"/>
      <c r="J122" s="199">
        <f>J1287</f>
        <v>0</v>
      </c>
      <c r="K122" s="134"/>
      <c r="L122" s="20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6"/>
      <c r="C123" s="134"/>
      <c r="D123" s="197" t="s">
        <v>227</v>
      </c>
      <c r="E123" s="198"/>
      <c r="F123" s="198"/>
      <c r="G123" s="198"/>
      <c r="H123" s="198"/>
      <c r="I123" s="198"/>
      <c r="J123" s="199">
        <f>J1312</f>
        <v>0</v>
      </c>
      <c r="K123" s="134"/>
      <c r="L123" s="20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96"/>
      <c r="C124" s="134"/>
      <c r="D124" s="197" t="s">
        <v>228</v>
      </c>
      <c r="E124" s="198"/>
      <c r="F124" s="198"/>
      <c r="G124" s="198"/>
      <c r="H124" s="198"/>
      <c r="I124" s="198"/>
      <c r="J124" s="199">
        <f>J1327</f>
        <v>0</v>
      </c>
      <c r="K124" s="134"/>
      <c r="L124" s="20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96"/>
      <c r="C125" s="134"/>
      <c r="D125" s="197" t="s">
        <v>229</v>
      </c>
      <c r="E125" s="198"/>
      <c r="F125" s="198"/>
      <c r="G125" s="198"/>
      <c r="H125" s="198"/>
      <c r="I125" s="198"/>
      <c r="J125" s="199">
        <f>J1335</f>
        <v>0</v>
      </c>
      <c r="K125" s="134"/>
      <c r="L125" s="20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9" customFormat="1" ht="24.95" customHeight="1">
      <c r="A126" s="9"/>
      <c r="B126" s="190"/>
      <c r="C126" s="191"/>
      <c r="D126" s="192" t="s">
        <v>230</v>
      </c>
      <c r="E126" s="193"/>
      <c r="F126" s="193"/>
      <c r="G126" s="193"/>
      <c r="H126" s="193"/>
      <c r="I126" s="193"/>
      <c r="J126" s="194">
        <f>J1347</f>
        <v>0</v>
      </c>
      <c r="K126" s="191"/>
      <c r="L126" s="195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s="10" customFormat="1" ht="19.9" customHeight="1">
      <c r="A127" s="10"/>
      <c r="B127" s="196"/>
      <c r="C127" s="134"/>
      <c r="D127" s="197" t="s">
        <v>231</v>
      </c>
      <c r="E127" s="198"/>
      <c r="F127" s="198"/>
      <c r="G127" s="198"/>
      <c r="H127" s="198"/>
      <c r="I127" s="198"/>
      <c r="J127" s="199">
        <f>J1348</f>
        <v>0</v>
      </c>
      <c r="K127" s="134"/>
      <c r="L127" s="20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2" customFormat="1" ht="21.8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67"/>
      <c r="C129" s="68"/>
      <c r="D129" s="68"/>
      <c r="E129" s="68"/>
      <c r="F129" s="68"/>
      <c r="G129" s="68"/>
      <c r="H129" s="68"/>
      <c r="I129" s="68"/>
      <c r="J129" s="68"/>
      <c r="K129" s="68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3" spans="1:31" s="2" customFormat="1" ht="6.95" customHeight="1">
      <c r="A133" s="39"/>
      <c r="B133" s="69"/>
      <c r="C133" s="70"/>
      <c r="D133" s="70"/>
      <c r="E133" s="70"/>
      <c r="F133" s="70"/>
      <c r="G133" s="70"/>
      <c r="H133" s="70"/>
      <c r="I133" s="70"/>
      <c r="J133" s="70"/>
      <c r="K133" s="70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24.95" customHeight="1">
      <c r="A134" s="39"/>
      <c r="B134" s="40"/>
      <c r="C134" s="24" t="s">
        <v>232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2" customHeight="1">
      <c r="A136" s="39"/>
      <c r="B136" s="40"/>
      <c r="C136" s="33" t="s">
        <v>16</v>
      </c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26.25" customHeight="1">
      <c r="A137" s="39"/>
      <c r="B137" s="40"/>
      <c r="C137" s="41"/>
      <c r="D137" s="41"/>
      <c r="E137" s="185" t="str">
        <f>E7</f>
        <v>Rozvoj komunitních sociálních služeb - chráněné bydlení v lokalitě Jičín</v>
      </c>
      <c r="F137" s="33"/>
      <c r="G137" s="33"/>
      <c r="H137" s="33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2:12" s="1" customFormat="1" ht="12" customHeight="1">
      <c r="B138" s="22"/>
      <c r="C138" s="33" t="s">
        <v>134</v>
      </c>
      <c r="D138" s="23"/>
      <c r="E138" s="23"/>
      <c r="F138" s="23"/>
      <c r="G138" s="23"/>
      <c r="H138" s="23"/>
      <c r="I138" s="23"/>
      <c r="J138" s="23"/>
      <c r="K138" s="23"/>
      <c r="L138" s="21"/>
    </row>
    <row r="139" spans="1:31" s="2" customFormat="1" ht="16.5" customHeight="1">
      <c r="A139" s="39"/>
      <c r="B139" s="40"/>
      <c r="C139" s="41"/>
      <c r="D139" s="41"/>
      <c r="E139" s="185" t="s">
        <v>138</v>
      </c>
      <c r="F139" s="41"/>
      <c r="G139" s="41"/>
      <c r="H139" s="41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2" customHeight="1">
      <c r="A140" s="39"/>
      <c r="B140" s="40"/>
      <c r="C140" s="33" t="s">
        <v>142</v>
      </c>
      <c r="D140" s="41"/>
      <c r="E140" s="41"/>
      <c r="F140" s="41"/>
      <c r="G140" s="41"/>
      <c r="H140" s="41"/>
      <c r="I140" s="41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6.5" customHeight="1">
      <c r="A141" s="39"/>
      <c r="B141" s="40"/>
      <c r="C141" s="41"/>
      <c r="D141" s="41"/>
      <c r="E141" s="77" t="str">
        <f>E11</f>
        <v>01.1 - Stavební a konstrukční část</v>
      </c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6.95" customHeight="1">
      <c r="A142" s="39"/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2" customFormat="1" ht="12" customHeight="1">
      <c r="A143" s="39"/>
      <c r="B143" s="40"/>
      <c r="C143" s="33" t="s">
        <v>20</v>
      </c>
      <c r="D143" s="41"/>
      <c r="E143" s="41"/>
      <c r="F143" s="28" t="str">
        <f>F14</f>
        <v>Ruská 30, Jičín</v>
      </c>
      <c r="G143" s="41"/>
      <c r="H143" s="41"/>
      <c r="I143" s="33" t="s">
        <v>22</v>
      </c>
      <c r="J143" s="80" t="str">
        <f>IF(J14="","",J14)</f>
        <v>28. 2. 2022</v>
      </c>
      <c r="K143" s="41"/>
      <c r="L143" s="64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2" customFormat="1" ht="6.95" customHeight="1">
      <c r="A144" s="39"/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2" customFormat="1" ht="25.65" customHeight="1">
      <c r="A145" s="39"/>
      <c r="B145" s="40"/>
      <c r="C145" s="33" t="s">
        <v>24</v>
      </c>
      <c r="D145" s="41"/>
      <c r="E145" s="41"/>
      <c r="F145" s="28" t="str">
        <f>E17</f>
        <v>Královéhradecký kraj</v>
      </c>
      <c r="G145" s="41"/>
      <c r="H145" s="41"/>
      <c r="I145" s="33" t="s">
        <v>30</v>
      </c>
      <c r="J145" s="37" t="str">
        <f>E23</f>
        <v>Energy Benefit Centre a.s.</v>
      </c>
      <c r="K145" s="41"/>
      <c r="L145" s="64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2" customFormat="1" ht="15.15" customHeight="1">
      <c r="A146" s="39"/>
      <c r="B146" s="40"/>
      <c r="C146" s="33" t="s">
        <v>28</v>
      </c>
      <c r="D146" s="41"/>
      <c r="E146" s="41"/>
      <c r="F146" s="28" t="str">
        <f>IF(E20="","",E20)</f>
        <v>Vyplň údaj</v>
      </c>
      <c r="G146" s="41"/>
      <c r="H146" s="41"/>
      <c r="I146" s="33" t="s">
        <v>33</v>
      </c>
      <c r="J146" s="37" t="str">
        <f>E26</f>
        <v xml:space="preserve"> </v>
      </c>
      <c r="K146" s="41"/>
      <c r="L146" s="64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s="2" customFormat="1" ht="10.3" customHeight="1">
      <c r="A147" s="39"/>
      <c r="B147" s="40"/>
      <c r="C147" s="41"/>
      <c r="D147" s="41"/>
      <c r="E147" s="41"/>
      <c r="F147" s="41"/>
      <c r="G147" s="41"/>
      <c r="H147" s="41"/>
      <c r="I147" s="41"/>
      <c r="J147" s="41"/>
      <c r="K147" s="41"/>
      <c r="L147" s="64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s="11" customFormat="1" ht="29.25" customHeight="1">
      <c r="A148" s="201"/>
      <c r="B148" s="202"/>
      <c r="C148" s="203" t="s">
        <v>233</v>
      </c>
      <c r="D148" s="204" t="s">
        <v>62</v>
      </c>
      <c r="E148" s="204" t="s">
        <v>58</v>
      </c>
      <c r="F148" s="204" t="s">
        <v>59</v>
      </c>
      <c r="G148" s="204" t="s">
        <v>234</v>
      </c>
      <c r="H148" s="204" t="s">
        <v>235</v>
      </c>
      <c r="I148" s="204" t="s">
        <v>236</v>
      </c>
      <c r="J148" s="204" t="s">
        <v>200</v>
      </c>
      <c r="K148" s="205" t="s">
        <v>237</v>
      </c>
      <c r="L148" s="206"/>
      <c r="M148" s="101" t="s">
        <v>1</v>
      </c>
      <c r="N148" s="102" t="s">
        <v>41</v>
      </c>
      <c r="O148" s="102" t="s">
        <v>238</v>
      </c>
      <c r="P148" s="102" t="s">
        <v>239</v>
      </c>
      <c r="Q148" s="102" t="s">
        <v>240</v>
      </c>
      <c r="R148" s="102" t="s">
        <v>241</v>
      </c>
      <c r="S148" s="102" t="s">
        <v>242</v>
      </c>
      <c r="T148" s="103" t="s">
        <v>243</v>
      </c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</row>
    <row r="149" spans="1:63" s="2" customFormat="1" ht="22.8" customHeight="1">
      <c r="A149" s="39"/>
      <c r="B149" s="40"/>
      <c r="C149" s="108" t="s">
        <v>244</v>
      </c>
      <c r="D149" s="41"/>
      <c r="E149" s="41"/>
      <c r="F149" s="41"/>
      <c r="G149" s="41"/>
      <c r="H149" s="41"/>
      <c r="I149" s="41"/>
      <c r="J149" s="207">
        <f>BK149</f>
        <v>0</v>
      </c>
      <c r="K149" s="41"/>
      <c r="L149" s="45"/>
      <c r="M149" s="104"/>
      <c r="N149" s="208"/>
      <c r="O149" s="105"/>
      <c r="P149" s="209">
        <f>P150+P845+P1347</f>
        <v>0</v>
      </c>
      <c r="Q149" s="105"/>
      <c r="R149" s="209">
        <f>R150+R845+R1347</f>
        <v>379.9278019</v>
      </c>
      <c r="S149" s="105"/>
      <c r="T149" s="210">
        <f>T150+T845+T1347</f>
        <v>544.6263440500001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76</v>
      </c>
      <c r="AU149" s="18" t="s">
        <v>202</v>
      </c>
      <c r="BK149" s="211">
        <f>BK150+BK845+BK1347</f>
        <v>0</v>
      </c>
    </row>
    <row r="150" spans="1:63" s="12" customFormat="1" ht="25.9" customHeight="1">
      <c r="A150" s="12"/>
      <c r="B150" s="212"/>
      <c r="C150" s="213"/>
      <c r="D150" s="214" t="s">
        <v>76</v>
      </c>
      <c r="E150" s="215" t="s">
        <v>245</v>
      </c>
      <c r="F150" s="215" t="s">
        <v>246</v>
      </c>
      <c r="G150" s="213"/>
      <c r="H150" s="213"/>
      <c r="I150" s="216"/>
      <c r="J150" s="217">
        <f>BK150</f>
        <v>0</v>
      </c>
      <c r="K150" s="213"/>
      <c r="L150" s="218"/>
      <c r="M150" s="219"/>
      <c r="N150" s="220"/>
      <c r="O150" s="220"/>
      <c r="P150" s="221">
        <f>P151+P173+P182+P297+P320+P333+P514+P831+P843</f>
        <v>0</v>
      </c>
      <c r="Q150" s="220"/>
      <c r="R150" s="221">
        <f>R151+R173+R182+R297+R320+R333+R514+R831+R843</f>
        <v>327.11859984</v>
      </c>
      <c r="S150" s="220"/>
      <c r="T150" s="222">
        <f>T151+T173+T182+T297+T320+T333+T514+T831+T843</f>
        <v>535.2357293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84</v>
      </c>
      <c r="AT150" s="224" t="s">
        <v>76</v>
      </c>
      <c r="AU150" s="224" t="s">
        <v>77</v>
      </c>
      <c r="AY150" s="223" t="s">
        <v>247</v>
      </c>
      <c r="BK150" s="225">
        <f>BK151+BK173+BK182+BK297+BK320+BK333+BK514+BK831+BK843</f>
        <v>0</v>
      </c>
    </row>
    <row r="151" spans="1:63" s="12" customFormat="1" ht="22.8" customHeight="1">
      <c r="A151" s="12"/>
      <c r="B151" s="212"/>
      <c r="C151" s="213"/>
      <c r="D151" s="214" t="s">
        <v>76</v>
      </c>
      <c r="E151" s="226" t="s">
        <v>84</v>
      </c>
      <c r="F151" s="226" t="s">
        <v>248</v>
      </c>
      <c r="G151" s="213"/>
      <c r="H151" s="213"/>
      <c r="I151" s="216"/>
      <c r="J151" s="227">
        <f>BK151</f>
        <v>0</v>
      </c>
      <c r="K151" s="213"/>
      <c r="L151" s="218"/>
      <c r="M151" s="219"/>
      <c r="N151" s="220"/>
      <c r="O151" s="220"/>
      <c r="P151" s="221">
        <f>SUM(P152:P172)</f>
        <v>0</v>
      </c>
      <c r="Q151" s="220"/>
      <c r="R151" s="221">
        <f>SUM(R152:R172)</f>
        <v>0</v>
      </c>
      <c r="S151" s="220"/>
      <c r="T151" s="222">
        <f>SUM(T152:T172)</f>
        <v>6.533250000000001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3" t="s">
        <v>84</v>
      </c>
      <c r="AT151" s="224" t="s">
        <v>76</v>
      </c>
      <c r="AU151" s="224" t="s">
        <v>84</v>
      </c>
      <c r="AY151" s="223" t="s">
        <v>247</v>
      </c>
      <c r="BK151" s="225">
        <f>SUM(BK152:BK172)</f>
        <v>0</v>
      </c>
    </row>
    <row r="152" spans="1:65" s="2" customFormat="1" ht="21.75" customHeight="1">
      <c r="A152" s="39"/>
      <c r="B152" s="40"/>
      <c r="C152" s="228" t="s">
        <v>84</v>
      </c>
      <c r="D152" s="228" t="s">
        <v>249</v>
      </c>
      <c r="E152" s="229" t="s">
        <v>250</v>
      </c>
      <c r="F152" s="230" t="s">
        <v>251</v>
      </c>
      <c r="G152" s="231" t="s">
        <v>252</v>
      </c>
      <c r="H152" s="232">
        <v>23.25</v>
      </c>
      <c r="I152" s="233"/>
      <c r="J152" s="234">
        <f>ROUND(I152*H152,2)</f>
        <v>0</v>
      </c>
      <c r="K152" s="230" t="s">
        <v>253</v>
      </c>
      <c r="L152" s="45"/>
      <c r="M152" s="235" t="s">
        <v>1</v>
      </c>
      <c r="N152" s="236" t="s">
        <v>43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0.281</v>
      </c>
      <c r="T152" s="238">
        <f>S152*H152</f>
        <v>6.533250000000001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254</v>
      </c>
      <c r="AT152" s="239" t="s">
        <v>249</v>
      </c>
      <c r="AU152" s="239" t="s">
        <v>90</v>
      </c>
      <c r="AY152" s="18" t="s">
        <v>247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90</v>
      </c>
      <c r="BK152" s="240">
        <f>ROUND(I152*H152,2)</f>
        <v>0</v>
      </c>
      <c r="BL152" s="18" t="s">
        <v>254</v>
      </c>
      <c r="BM152" s="239" t="s">
        <v>255</v>
      </c>
    </row>
    <row r="153" spans="1:51" s="13" customFormat="1" ht="12">
      <c r="A153" s="13"/>
      <c r="B153" s="241"/>
      <c r="C153" s="242"/>
      <c r="D153" s="243" t="s">
        <v>256</v>
      </c>
      <c r="E153" s="244" t="s">
        <v>1</v>
      </c>
      <c r="F153" s="245" t="s">
        <v>257</v>
      </c>
      <c r="G153" s="242"/>
      <c r="H153" s="246">
        <v>23.25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2" t="s">
        <v>256</v>
      </c>
      <c r="AU153" s="252" t="s">
        <v>90</v>
      </c>
      <c r="AV153" s="13" t="s">
        <v>90</v>
      </c>
      <c r="AW153" s="13" t="s">
        <v>32</v>
      </c>
      <c r="AX153" s="13" t="s">
        <v>84</v>
      </c>
      <c r="AY153" s="252" t="s">
        <v>247</v>
      </c>
    </row>
    <row r="154" spans="1:65" s="2" customFormat="1" ht="33" customHeight="1">
      <c r="A154" s="39"/>
      <c r="B154" s="40"/>
      <c r="C154" s="228" t="s">
        <v>90</v>
      </c>
      <c r="D154" s="228" t="s">
        <v>249</v>
      </c>
      <c r="E154" s="229" t="s">
        <v>258</v>
      </c>
      <c r="F154" s="230" t="s">
        <v>259</v>
      </c>
      <c r="G154" s="231" t="s">
        <v>260</v>
      </c>
      <c r="H154" s="232">
        <v>8.844</v>
      </c>
      <c r="I154" s="233"/>
      <c r="J154" s="234">
        <f>ROUND(I154*H154,2)</f>
        <v>0</v>
      </c>
      <c r="K154" s="230" t="s">
        <v>253</v>
      </c>
      <c r="L154" s="45"/>
      <c r="M154" s="235" t="s">
        <v>1</v>
      </c>
      <c r="N154" s="236" t="s">
        <v>43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254</v>
      </c>
      <c r="AT154" s="239" t="s">
        <v>249</v>
      </c>
      <c r="AU154" s="239" t="s">
        <v>90</v>
      </c>
      <c r="AY154" s="18" t="s">
        <v>247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90</v>
      </c>
      <c r="BK154" s="240">
        <f>ROUND(I154*H154,2)</f>
        <v>0</v>
      </c>
      <c r="BL154" s="18" t="s">
        <v>254</v>
      </c>
      <c r="BM154" s="239" t="s">
        <v>261</v>
      </c>
    </row>
    <row r="155" spans="1:51" s="13" customFormat="1" ht="12">
      <c r="A155" s="13"/>
      <c r="B155" s="241"/>
      <c r="C155" s="242"/>
      <c r="D155" s="243" t="s">
        <v>256</v>
      </c>
      <c r="E155" s="244" t="s">
        <v>1</v>
      </c>
      <c r="F155" s="245" t="s">
        <v>262</v>
      </c>
      <c r="G155" s="242"/>
      <c r="H155" s="246">
        <v>5.625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2" t="s">
        <v>256</v>
      </c>
      <c r="AU155" s="252" t="s">
        <v>90</v>
      </c>
      <c r="AV155" s="13" t="s">
        <v>90</v>
      </c>
      <c r="AW155" s="13" t="s">
        <v>32</v>
      </c>
      <c r="AX155" s="13" t="s">
        <v>77</v>
      </c>
      <c r="AY155" s="252" t="s">
        <v>247</v>
      </c>
    </row>
    <row r="156" spans="1:51" s="13" customFormat="1" ht="12">
      <c r="A156" s="13"/>
      <c r="B156" s="241"/>
      <c r="C156" s="242"/>
      <c r="D156" s="243" t="s">
        <v>256</v>
      </c>
      <c r="E156" s="244" t="s">
        <v>1</v>
      </c>
      <c r="F156" s="245" t="s">
        <v>263</v>
      </c>
      <c r="G156" s="242"/>
      <c r="H156" s="246">
        <v>2.603</v>
      </c>
      <c r="I156" s="247"/>
      <c r="J156" s="242"/>
      <c r="K156" s="242"/>
      <c r="L156" s="248"/>
      <c r="M156" s="249"/>
      <c r="N156" s="250"/>
      <c r="O156" s="250"/>
      <c r="P156" s="250"/>
      <c r="Q156" s="250"/>
      <c r="R156" s="250"/>
      <c r="S156" s="250"/>
      <c r="T156" s="25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2" t="s">
        <v>256</v>
      </c>
      <c r="AU156" s="252" t="s">
        <v>90</v>
      </c>
      <c r="AV156" s="13" t="s">
        <v>90</v>
      </c>
      <c r="AW156" s="13" t="s">
        <v>32</v>
      </c>
      <c r="AX156" s="13" t="s">
        <v>77</v>
      </c>
      <c r="AY156" s="252" t="s">
        <v>247</v>
      </c>
    </row>
    <row r="157" spans="1:51" s="13" customFormat="1" ht="12">
      <c r="A157" s="13"/>
      <c r="B157" s="241"/>
      <c r="C157" s="242"/>
      <c r="D157" s="243" t="s">
        <v>256</v>
      </c>
      <c r="E157" s="244" t="s">
        <v>1</v>
      </c>
      <c r="F157" s="245" t="s">
        <v>264</v>
      </c>
      <c r="G157" s="242"/>
      <c r="H157" s="246">
        <v>0.616</v>
      </c>
      <c r="I157" s="247"/>
      <c r="J157" s="242"/>
      <c r="K157" s="242"/>
      <c r="L157" s="248"/>
      <c r="M157" s="249"/>
      <c r="N157" s="250"/>
      <c r="O157" s="250"/>
      <c r="P157" s="250"/>
      <c r="Q157" s="250"/>
      <c r="R157" s="250"/>
      <c r="S157" s="250"/>
      <c r="T157" s="25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2" t="s">
        <v>256</v>
      </c>
      <c r="AU157" s="252" t="s">
        <v>90</v>
      </c>
      <c r="AV157" s="13" t="s">
        <v>90</v>
      </c>
      <c r="AW157" s="13" t="s">
        <v>32</v>
      </c>
      <c r="AX157" s="13" t="s">
        <v>77</v>
      </c>
      <c r="AY157" s="252" t="s">
        <v>247</v>
      </c>
    </row>
    <row r="158" spans="1:51" s="14" customFormat="1" ht="12">
      <c r="A158" s="14"/>
      <c r="B158" s="253"/>
      <c r="C158" s="254"/>
      <c r="D158" s="243" t="s">
        <v>256</v>
      </c>
      <c r="E158" s="255" t="s">
        <v>1</v>
      </c>
      <c r="F158" s="256" t="s">
        <v>265</v>
      </c>
      <c r="G158" s="254"/>
      <c r="H158" s="257">
        <v>8.844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3" t="s">
        <v>256</v>
      </c>
      <c r="AU158" s="263" t="s">
        <v>90</v>
      </c>
      <c r="AV158" s="14" t="s">
        <v>254</v>
      </c>
      <c r="AW158" s="14" t="s">
        <v>32</v>
      </c>
      <c r="AX158" s="14" t="s">
        <v>84</v>
      </c>
      <c r="AY158" s="263" t="s">
        <v>247</v>
      </c>
    </row>
    <row r="159" spans="1:65" s="2" customFormat="1" ht="33" customHeight="1">
      <c r="A159" s="39"/>
      <c r="B159" s="40"/>
      <c r="C159" s="228" t="s">
        <v>266</v>
      </c>
      <c r="D159" s="228" t="s">
        <v>249</v>
      </c>
      <c r="E159" s="229" t="s">
        <v>267</v>
      </c>
      <c r="F159" s="230" t="s">
        <v>268</v>
      </c>
      <c r="G159" s="231" t="s">
        <v>260</v>
      </c>
      <c r="H159" s="232">
        <v>34.991</v>
      </c>
      <c r="I159" s="233"/>
      <c r="J159" s="234">
        <f>ROUND(I159*H159,2)</f>
        <v>0</v>
      </c>
      <c r="K159" s="230" t="s">
        <v>253</v>
      </c>
      <c r="L159" s="45"/>
      <c r="M159" s="235" t="s">
        <v>1</v>
      </c>
      <c r="N159" s="236" t="s">
        <v>43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254</v>
      </c>
      <c r="AT159" s="239" t="s">
        <v>249</v>
      </c>
      <c r="AU159" s="239" t="s">
        <v>90</v>
      </c>
      <c r="AY159" s="18" t="s">
        <v>247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90</v>
      </c>
      <c r="BK159" s="240">
        <f>ROUND(I159*H159,2)</f>
        <v>0</v>
      </c>
      <c r="BL159" s="18" t="s">
        <v>254</v>
      </c>
      <c r="BM159" s="239" t="s">
        <v>269</v>
      </c>
    </row>
    <row r="160" spans="1:51" s="13" customFormat="1" ht="12">
      <c r="A160" s="13"/>
      <c r="B160" s="241"/>
      <c r="C160" s="242"/>
      <c r="D160" s="243" t="s">
        <v>256</v>
      </c>
      <c r="E160" s="244" t="s">
        <v>1</v>
      </c>
      <c r="F160" s="245" t="s">
        <v>270</v>
      </c>
      <c r="G160" s="242"/>
      <c r="H160" s="246">
        <v>34.991</v>
      </c>
      <c r="I160" s="247"/>
      <c r="J160" s="242"/>
      <c r="K160" s="242"/>
      <c r="L160" s="248"/>
      <c r="M160" s="249"/>
      <c r="N160" s="250"/>
      <c r="O160" s="250"/>
      <c r="P160" s="250"/>
      <c r="Q160" s="250"/>
      <c r="R160" s="250"/>
      <c r="S160" s="250"/>
      <c r="T160" s="25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2" t="s">
        <v>256</v>
      </c>
      <c r="AU160" s="252" t="s">
        <v>90</v>
      </c>
      <c r="AV160" s="13" t="s">
        <v>90</v>
      </c>
      <c r="AW160" s="13" t="s">
        <v>32</v>
      </c>
      <c r="AX160" s="13" t="s">
        <v>84</v>
      </c>
      <c r="AY160" s="252" t="s">
        <v>247</v>
      </c>
    </row>
    <row r="161" spans="1:65" s="2" customFormat="1" ht="37.8" customHeight="1">
      <c r="A161" s="39"/>
      <c r="B161" s="40"/>
      <c r="C161" s="228" t="s">
        <v>254</v>
      </c>
      <c r="D161" s="228" t="s">
        <v>249</v>
      </c>
      <c r="E161" s="229" t="s">
        <v>271</v>
      </c>
      <c r="F161" s="230" t="s">
        <v>272</v>
      </c>
      <c r="G161" s="231" t="s">
        <v>260</v>
      </c>
      <c r="H161" s="232">
        <v>11.285</v>
      </c>
      <c r="I161" s="233"/>
      <c r="J161" s="234">
        <f>ROUND(I161*H161,2)</f>
        <v>0</v>
      </c>
      <c r="K161" s="230" t="s">
        <v>253</v>
      </c>
      <c r="L161" s="45"/>
      <c r="M161" s="235" t="s">
        <v>1</v>
      </c>
      <c r="N161" s="236" t="s">
        <v>43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254</v>
      </c>
      <c r="AT161" s="239" t="s">
        <v>249</v>
      </c>
      <c r="AU161" s="239" t="s">
        <v>90</v>
      </c>
      <c r="AY161" s="18" t="s">
        <v>247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90</v>
      </c>
      <c r="BK161" s="240">
        <f>ROUND(I161*H161,2)</f>
        <v>0</v>
      </c>
      <c r="BL161" s="18" t="s">
        <v>254</v>
      </c>
      <c r="BM161" s="239" t="s">
        <v>273</v>
      </c>
    </row>
    <row r="162" spans="1:51" s="13" customFormat="1" ht="12">
      <c r="A162" s="13"/>
      <c r="B162" s="241"/>
      <c r="C162" s="242"/>
      <c r="D162" s="243" t="s">
        <v>256</v>
      </c>
      <c r="E162" s="244" t="s">
        <v>1</v>
      </c>
      <c r="F162" s="245" t="s">
        <v>274</v>
      </c>
      <c r="G162" s="242"/>
      <c r="H162" s="246">
        <v>11.285</v>
      </c>
      <c r="I162" s="247"/>
      <c r="J162" s="242"/>
      <c r="K162" s="242"/>
      <c r="L162" s="248"/>
      <c r="M162" s="249"/>
      <c r="N162" s="250"/>
      <c r="O162" s="250"/>
      <c r="P162" s="250"/>
      <c r="Q162" s="250"/>
      <c r="R162" s="250"/>
      <c r="S162" s="250"/>
      <c r="T162" s="25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2" t="s">
        <v>256</v>
      </c>
      <c r="AU162" s="252" t="s">
        <v>90</v>
      </c>
      <c r="AV162" s="13" t="s">
        <v>90</v>
      </c>
      <c r="AW162" s="13" t="s">
        <v>32</v>
      </c>
      <c r="AX162" s="13" t="s">
        <v>84</v>
      </c>
      <c r="AY162" s="252" t="s">
        <v>247</v>
      </c>
    </row>
    <row r="163" spans="1:65" s="2" customFormat="1" ht="37.8" customHeight="1">
      <c r="A163" s="39"/>
      <c r="B163" s="40"/>
      <c r="C163" s="228" t="s">
        <v>275</v>
      </c>
      <c r="D163" s="228" t="s">
        <v>249</v>
      </c>
      <c r="E163" s="229" t="s">
        <v>276</v>
      </c>
      <c r="F163" s="230" t="s">
        <v>277</v>
      </c>
      <c r="G163" s="231" t="s">
        <v>260</v>
      </c>
      <c r="H163" s="232">
        <v>101.565</v>
      </c>
      <c r="I163" s="233"/>
      <c r="J163" s="234">
        <f>ROUND(I163*H163,2)</f>
        <v>0</v>
      </c>
      <c r="K163" s="230" t="s">
        <v>253</v>
      </c>
      <c r="L163" s="45"/>
      <c r="M163" s="235" t="s">
        <v>1</v>
      </c>
      <c r="N163" s="236" t="s">
        <v>43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254</v>
      </c>
      <c r="AT163" s="239" t="s">
        <v>249</v>
      </c>
      <c r="AU163" s="239" t="s">
        <v>90</v>
      </c>
      <c r="AY163" s="18" t="s">
        <v>247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90</v>
      </c>
      <c r="BK163" s="240">
        <f>ROUND(I163*H163,2)</f>
        <v>0</v>
      </c>
      <c r="BL163" s="18" t="s">
        <v>254</v>
      </c>
      <c r="BM163" s="239" t="s">
        <v>278</v>
      </c>
    </row>
    <row r="164" spans="1:51" s="13" customFormat="1" ht="12">
      <c r="A164" s="13"/>
      <c r="B164" s="241"/>
      <c r="C164" s="242"/>
      <c r="D164" s="243" t="s">
        <v>256</v>
      </c>
      <c r="E164" s="244" t="s">
        <v>1</v>
      </c>
      <c r="F164" s="245" t="s">
        <v>279</v>
      </c>
      <c r="G164" s="242"/>
      <c r="H164" s="246">
        <v>101.565</v>
      </c>
      <c r="I164" s="247"/>
      <c r="J164" s="242"/>
      <c r="K164" s="242"/>
      <c r="L164" s="248"/>
      <c r="M164" s="249"/>
      <c r="N164" s="250"/>
      <c r="O164" s="250"/>
      <c r="P164" s="250"/>
      <c r="Q164" s="250"/>
      <c r="R164" s="250"/>
      <c r="S164" s="250"/>
      <c r="T164" s="25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2" t="s">
        <v>256</v>
      </c>
      <c r="AU164" s="252" t="s">
        <v>90</v>
      </c>
      <c r="AV164" s="13" t="s">
        <v>90</v>
      </c>
      <c r="AW164" s="13" t="s">
        <v>32</v>
      </c>
      <c r="AX164" s="13" t="s">
        <v>84</v>
      </c>
      <c r="AY164" s="252" t="s">
        <v>247</v>
      </c>
    </row>
    <row r="165" spans="1:65" s="2" customFormat="1" ht="24.15" customHeight="1">
      <c r="A165" s="39"/>
      <c r="B165" s="40"/>
      <c r="C165" s="228" t="s">
        <v>280</v>
      </c>
      <c r="D165" s="228" t="s">
        <v>249</v>
      </c>
      <c r="E165" s="229" t="s">
        <v>281</v>
      </c>
      <c r="F165" s="230" t="s">
        <v>282</v>
      </c>
      <c r="G165" s="231" t="s">
        <v>283</v>
      </c>
      <c r="H165" s="232">
        <v>20.313</v>
      </c>
      <c r="I165" s="233"/>
      <c r="J165" s="234">
        <f>ROUND(I165*H165,2)</f>
        <v>0</v>
      </c>
      <c r="K165" s="230" t="s">
        <v>253</v>
      </c>
      <c r="L165" s="45"/>
      <c r="M165" s="235" t="s">
        <v>1</v>
      </c>
      <c r="N165" s="236" t="s">
        <v>43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254</v>
      </c>
      <c r="AT165" s="239" t="s">
        <v>249</v>
      </c>
      <c r="AU165" s="239" t="s">
        <v>90</v>
      </c>
      <c r="AY165" s="18" t="s">
        <v>247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90</v>
      </c>
      <c r="BK165" s="240">
        <f>ROUND(I165*H165,2)</f>
        <v>0</v>
      </c>
      <c r="BL165" s="18" t="s">
        <v>254</v>
      </c>
      <c r="BM165" s="239" t="s">
        <v>284</v>
      </c>
    </row>
    <row r="166" spans="1:51" s="13" customFormat="1" ht="12">
      <c r="A166" s="13"/>
      <c r="B166" s="241"/>
      <c r="C166" s="242"/>
      <c r="D166" s="243" t="s">
        <v>256</v>
      </c>
      <c r="E166" s="244" t="s">
        <v>1</v>
      </c>
      <c r="F166" s="245" t="s">
        <v>285</v>
      </c>
      <c r="G166" s="242"/>
      <c r="H166" s="246">
        <v>20.313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2" t="s">
        <v>256</v>
      </c>
      <c r="AU166" s="252" t="s">
        <v>90</v>
      </c>
      <c r="AV166" s="13" t="s">
        <v>90</v>
      </c>
      <c r="AW166" s="13" t="s">
        <v>32</v>
      </c>
      <c r="AX166" s="13" t="s">
        <v>84</v>
      </c>
      <c r="AY166" s="252" t="s">
        <v>247</v>
      </c>
    </row>
    <row r="167" spans="1:65" s="2" customFormat="1" ht="16.5" customHeight="1">
      <c r="A167" s="39"/>
      <c r="B167" s="40"/>
      <c r="C167" s="228" t="s">
        <v>286</v>
      </c>
      <c r="D167" s="228" t="s">
        <v>249</v>
      </c>
      <c r="E167" s="229" t="s">
        <v>287</v>
      </c>
      <c r="F167" s="230" t="s">
        <v>288</v>
      </c>
      <c r="G167" s="231" t="s">
        <v>260</v>
      </c>
      <c r="H167" s="232">
        <v>11.285</v>
      </c>
      <c r="I167" s="233"/>
      <c r="J167" s="234">
        <f>ROUND(I167*H167,2)</f>
        <v>0</v>
      </c>
      <c r="K167" s="230" t="s">
        <v>253</v>
      </c>
      <c r="L167" s="45"/>
      <c r="M167" s="235" t="s">
        <v>1</v>
      </c>
      <c r="N167" s="236" t="s">
        <v>43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254</v>
      </c>
      <c r="AT167" s="239" t="s">
        <v>249</v>
      </c>
      <c r="AU167" s="239" t="s">
        <v>90</v>
      </c>
      <c r="AY167" s="18" t="s">
        <v>247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90</v>
      </c>
      <c r="BK167" s="240">
        <f>ROUND(I167*H167,2)</f>
        <v>0</v>
      </c>
      <c r="BL167" s="18" t="s">
        <v>254</v>
      </c>
      <c r="BM167" s="239" t="s">
        <v>289</v>
      </c>
    </row>
    <row r="168" spans="1:51" s="13" customFormat="1" ht="12">
      <c r="A168" s="13"/>
      <c r="B168" s="241"/>
      <c r="C168" s="242"/>
      <c r="D168" s="243" t="s">
        <v>256</v>
      </c>
      <c r="E168" s="244" t="s">
        <v>1</v>
      </c>
      <c r="F168" s="245" t="s">
        <v>290</v>
      </c>
      <c r="G168" s="242"/>
      <c r="H168" s="246">
        <v>11.285</v>
      </c>
      <c r="I168" s="247"/>
      <c r="J168" s="242"/>
      <c r="K168" s="242"/>
      <c r="L168" s="248"/>
      <c r="M168" s="249"/>
      <c r="N168" s="250"/>
      <c r="O168" s="250"/>
      <c r="P168" s="250"/>
      <c r="Q168" s="250"/>
      <c r="R168" s="250"/>
      <c r="S168" s="250"/>
      <c r="T168" s="25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2" t="s">
        <v>256</v>
      </c>
      <c r="AU168" s="252" t="s">
        <v>90</v>
      </c>
      <c r="AV168" s="13" t="s">
        <v>90</v>
      </c>
      <c r="AW168" s="13" t="s">
        <v>32</v>
      </c>
      <c r="AX168" s="13" t="s">
        <v>84</v>
      </c>
      <c r="AY168" s="252" t="s">
        <v>247</v>
      </c>
    </row>
    <row r="169" spans="1:65" s="2" customFormat="1" ht="24.15" customHeight="1">
      <c r="A169" s="39"/>
      <c r="B169" s="40"/>
      <c r="C169" s="228" t="s">
        <v>291</v>
      </c>
      <c r="D169" s="228" t="s">
        <v>249</v>
      </c>
      <c r="E169" s="229" t="s">
        <v>292</v>
      </c>
      <c r="F169" s="230" t="s">
        <v>293</v>
      </c>
      <c r="G169" s="231" t="s">
        <v>260</v>
      </c>
      <c r="H169" s="232">
        <v>32.55</v>
      </c>
      <c r="I169" s="233"/>
      <c r="J169" s="234">
        <f>ROUND(I169*H169,2)</f>
        <v>0</v>
      </c>
      <c r="K169" s="230" t="s">
        <v>253</v>
      </c>
      <c r="L169" s="45"/>
      <c r="M169" s="235" t="s">
        <v>1</v>
      </c>
      <c r="N169" s="236" t="s">
        <v>43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254</v>
      </c>
      <c r="AT169" s="239" t="s">
        <v>249</v>
      </c>
      <c r="AU169" s="239" t="s">
        <v>90</v>
      </c>
      <c r="AY169" s="18" t="s">
        <v>247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90</v>
      </c>
      <c r="BK169" s="240">
        <f>ROUND(I169*H169,2)</f>
        <v>0</v>
      </c>
      <c r="BL169" s="18" t="s">
        <v>254</v>
      </c>
      <c r="BM169" s="239" t="s">
        <v>294</v>
      </c>
    </row>
    <row r="170" spans="1:51" s="13" customFormat="1" ht="12">
      <c r="A170" s="13"/>
      <c r="B170" s="241"/>
      <c r="C170" s="242"/>
      <c r="D170" s="243" t="s">
        <v>256</v>
      </c>
      <c r="E170" s="244" t="s">
        <v>1</v>
      </c>
      <c r="F170" s="245" t="s">
        <v>295</v>
      </c>
      <c r="G170" s="242"/>
      <c r="H170" s="246">
        <v>32.55</v>
      </c>
      <c r="I170" s="247"/>
      <c r="J170" s="242"/>
      <c r="K170" s="242"/>
      <c r="L170" s="248"/>
      <c r="M170" s="249"/>
      <c r="N170" s="250"/>
      <c r="O170" s="250"/>
      <c r="P170" s="250"/>
      <c r="Q170" s="250"/>
      <c r="R170" s="250"/>
      <c r="S170" s="250"/>
      <c r="T170" s="25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2" t="s">
        <v>256</v>
      </c>
      <c r="AU170" s="252" t="s">
        <v>90</v>
      </c>
      <c r="AV170" s="13" t="s">
        <v>90</v>
      </c>
      <c r="AW170" s="13" t="s">
        <v>32</v>
      </c>
      <c r="AX170" s="13" t="s">
        <v>84</v>
      </c>
      <c r="AY170" s="252" t="s">
        <v>247</v>
      </c>
    </row>
    <row r="171" spans="1:65" s="2" customFormat="1" ht="24.15" customHeight="1">
      <c r="A171" s="39"/>
      <c r="B171" s="40"/>
      <c r="C171" s="228" t="s">
        <v>296</v>
      </c>
      <c r="D171" s="228" t="s">
        <v>249</v>
      </c>
      <c r="E171" s="229" t="s">
        <v>297</v>
      </c>
      <c r="F171" s="230" t="s">
        <v>298</v>
      </c>
      <c r="G171" s="231" t="s">
        <v>252</v>
      </c>
      <c r="H171" s="232">
        <v>23.88</v>
      </c>
      <c r="I171" s="233"/>
      <c r="J171" s="234">
        <f>ROUND(I171*H171,2)</f>
        <v>0</v>
      </c>
      <c r="K171" s="230" t="s">
        <v>253</v>
      </c>
      <c r="L171" s="45"/>
      <c r="M171" s="235" t="s">
        <v>1</v>
      </c>
      <c r="N171" s="236" t="s">
        <v>43</v>
      </c>
      <c r="O171" s="9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254</v>
      </c>
      <c r="AT171" s="239" t="s">
        <v>249</v>
      </c>
      <c r="AU171" s="239" t="s">
        <v>90</v>
      </c>
      <c r="AY171" s="18" t="s">
        <v>247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90</v>
      </c>
      <c r="BK171" s="240">
        <f>ROUND(I171*H171,2)</f>
        <v>0</v>
      </c>
      <c r="BL171" s="18" t="s">
        <v>254</v>
      </c>
      <c r="BM171" s="239" t="s">
        <v>299</v>
      </c>
    </row>
    <row r="172" spans="1:51" s="13" customFormat="1" ht="12">
      <c r="A172" s="13"/>
      <c r="B172" s="241"/>
      <c r="C172" s="242"/>
      <c r="D172" s="243" t="s">
        <v>256</v>
      </c>
      <c r="E172" s="244" t="s">
        <v>1</v>
      </c>
      <c r="F172" s="245" t="s">
        <v>300</v>
      </c>
      <c r="G172" s="242"/>
      <c r="H172" s="246">
        <v>23.88</v>
      </c>
      <c r="I172" s="247"/>
      <c r="J172" s="242"/>
      <c r="K172" s="242"/>
      <c r="L172" s="248"/>
      <c r="M172" s="249"/>
      <c r="N172" s="250"/>
      <c r="O172" s="250"/>
      <c r="P172" s="250"/>
      <c r="Q172" s="250"/>
      <c r="R172" s="250"/>
      <c r="S172" s="250"/>
      <c r="T172" s="25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2" t="s">
        <v>256</v>
      </c>
      <c r="AU172" s="252" t="s">
        <v>90</v>
      </c>
      <c r="AV172" s="13" t="s">
        <v>90</v>
      </c>
      <c r="AW172" s="13" t="s">
        <v>32</v>
      </c>
      <c r="AX172" s="13" t="s">
        <v>84</v>
      </c>
      <c r="AY172" s="252" t="s">
        <v>247</v>
      </c>
    </row>
    <row r="173" spans="1:63" s="12" customFormat="1" ht="22.8" customHeight="1">
      <c r="A173" s="12"/>
      <c r="B173" s="212"/>
      <c r="C173" s="213"/>
      <c r="D173" s="214" t="s">
        <v>76</v>
      </c>
      <c r="E173" s="226" t="s">
        <v>90</v>
      </c>
      <c r="F173" s="226" t="s">
        <v>301</v>
      </c>
      <c r="G173" s="213"/>
      <c r="H173" s="213"/>
      <c r="I173" s="216"/>
      <c r="J173" s="227">
        <f>BK173</f>
        <v>0</v>
      </c>
      <c r="K173" s="213"/>
      <c r="L173" s="218"/>
      <c r="M173" s="219"/>
      <c r="N173" s="220"/>
      <c r="O173" s="220"/>
      <c r="P173" s="221">
        <f>SUM(P174:P181)</f>
        <v>0</v>
      </c>
      <c r="Q173" s="220"/>
      <c r="R173" s="221">
        <f>SUM(R174:R181)</f>
        <v>8.252121299999999</v>
      </c>
      <c r="S173" s="220"/>
      <c r="T173" s="222">
        <f>SUM(T174:T181)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3" t="s">
        <v>84</v>
      </c>
      <c r="AT173" s="224" t="s">
        <v>76</v>
      </c>
      <c r="AU173" s="224" t="s">
        <v>84</v>
      </c>
      <c r="AY173" s="223" t="s">
        <v>247</v>
      </c>
      <c r="BK173" s="225">
        <f>SUM(BK174:BK181)</f>
        <v>0</v>
      </c>
    </row>
    <row r="174" spans="1:65" s="2" customFormat="1" ht="24.15" customHeight="1">
      <c r="A174" s="39"/>
      <c r="B174" s="40"/>
      <c r="C174" s="228" t="s">
        <v>302</v>
      </c>
      <c r="D174" s="228" t="s">
        <v>249</v>
      </c>
      <c r="E174" s="229" t="s">
        <v>303</v>
      </c>
      <c r="F174" s="230" t="s">
        <v>304</v>
      </c>
      <c r="G174" s="231" t="s">
        <v>260</v>
      </c>
      <c r="H174" s="232">
        <v>0.289</v>
      </c>
      <c r="I174" s="233"/>
      <c r="J174" s="234">
        <f>ROUND(I174*H174,2)</f>
        <v>0</v>
      </c>
      <c r="K174" s="230" t="s">
        <v>253</v>
      </c>
      <c r="L174" s="45"/>
      <c r="M174" s="235" t="s">
        <v>1</v>
      </c>
      <c r="N174" s="236" t="s">
        <v>43</v>
      </c>
      <c r="O174" s="92"/>
      <c r="P174" s="237">
        <f>O174*H174</f>
        <v>0</v>
      </c>
      <c r="Q174" s="237">
        <v>2.16</v>
      </c>
      <c r="R174" s="237">
        <f>Q174*H174</f>
        <v>0.62424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254</v>
      </c>
      <c r="AT174" s="239" t="s">
        <v>249</v>
      </c>
      <c r="AU174" s="239" t="s">
        <v>90</v>
      </c>
      <c r="AY174" s="18" t="s">
        <v>247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90</v>
      </c>
      <c r="BK174" s="240">
        <f>ROUND(I174*H174,2)</f>
        <v>0</v>
      </c>
      <c r="BL174" s="18" t="s">
        <v>254</v>
      </c>
      <c r="BM174" s="239" t="s">
        <v>305</v>
      </c>
    </row>
    <row r="175" spans="1:51" s="13" customFormat="1" ht="12">
      <c r="A175" s="13"/>
      <c r="B175" s="241"/>
      <c r="C175" s="242"/>
      <c r="D175" s="243" t="s">
        <v>256</v>
      </c>
      <c r="E175" s="244" t="s">
        <v>1</v>
      </c>
      <c r="F175" s="245" t="s">
        <v>306</v>
      </c>
      <c r="G175" s="242"/>
      <c r="H175" s="246">
        <v>0.289</v>
      </c>
      <c r="I175" s="247"/>
      <c r="J175" s="242"/>
      <c r="K175" s="242"/>
      <c r="L175" s="248"/>
      <c r="M175" s="249"/>
      <c r="N175" s="250"/>
      <c r="O175" s="250"/>
      <c r="P175" s="250"/>
      <c r="Q175" s="250"/>
      <c r="R175" s="250"/>
      <c r="S175" s="250"/>
      <c r="T175" s="25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2" t="s">
        <v>256</v>
      </c>
      <c r="AU175" s="252" t="s">
        <v>90</v>
      </c>
      <c r="AV175" s="13" t="s">
        <v>90</v>
      </c>
      <c r="AW175" s="13" t="s">
        <v>32</v>
      </c>
      <c r="AX175" s="13" t="s">
        <v>84</v>
      </c>
      <c r="AY175" s="252" t="s">
        <v>247</v>
      </c>
    </row>
    <row r="176" spans="1:65" s="2" customFormat="1" ht="16.5" customHeight="1">
      <c r="A176" s="39"/>
      <c r="B176" s="40"/>
      <c r="C176" s="228" t="s">
        <v>307</v>
      </c>
      <c r="D176" s="228" t="s">
        <v>249</v>
      </c>
      <c r="E176" s="229" t="s">
        <v>308</v>
      </c>
      <c r="F176" s="230" t="s">
        <v>309</v>
      </c>
      <c r="G176" s="231" t="s">
        <v>260</v>
      </c>
      <c r="H176" s="232">
        <v>1.68</v>
      </c>
      <c r="I176" s="233"/>
      <c r="J176" s="234">
        <f>ROUND(I176*H176,2)</f>
        <v>0</v>
      </c>
      <c r="K176" s="230" t="s">
        <v>253</v>
      </c>
      <c r="L176" s="45"/>
      <c r="M176" s="235" t="s">
        <v>1</v>
      </c>
      <c r="N176" s="236" t="s">
        <v>43</v>
      </c>
      <c r="O176" s="92"/>
      <c r="P176" s="237">
        <f>O176*H176</f>
        <v>0</v>
      </c>
      <c r="Q176" s="237">
        <v>2.30102</v>
      </c>
      <c r="R176" s="237">
        <f>Q176*H176</f>
        <v>3.8657135999999994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254</v>
      </c>
      <c r="AT176" s="239" t="s">
        <v>249</v>
      </c>
      <c r="AU176" s="239" t="s">
        <v>90</v>
      </c>
      <c r="AY176" s="18" t="s">
        <v>247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90</v>
      </c>
      <c r="BK176" s="240">
        <f>ROUND(I176*H176,2)</f>
        <v>0</v>
      </c>
      <c r="BL176" s="18" t="s">
        <v>254</v>
      </c>
      <c r="BM176" s="239" t="s">
        <v>310</v>
      </c>
    </row>
    <row r="177" spans="1:51" s="13" customFormat="1" ht="12">
      <c r="A177" s="13"/>
      <c r="B177" s="241"/>
      <c r="C177" s="242"/>
      <c r="D177" s="243" t="s">
        <v>256</v>
      </c>
      <c r="E177" s="244" t="s">
        <v>1</v>
      </c>
      <c r="F177" s="245" t="s">
        <v>311</v>
      </c>
      <c r="G177" s="242"/>
      <c r="H177" s="246">
        <v>1.68</v>
      </c>
      <c r="I177" s="247"/>
      <c r="J177" s="242"/>
      <c r="K177" s="242"/>
      <c r="L177" s="248"/>
      <c r="M177" s="249"/>
      <c r="N177" s="250"/>
      <c r="O177" s="250"/>
      <c r="P177" s="250"/>
      <c r="Q177" s="250"/>
      <c r="R177" s="250"/>
      <c r="S177" s="250"/>
      <c r="T177" s="25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2" t="s">
        <v>256</v>
      </c>
      <c r="AU177" s="252" t="s">
        <v>90</v>
      </c>
      <c r="AV177" s="13" t="s">
        <v>90</v>
      </c>
      <c r="AW177" s="13" t="s">
        <v>32</v>
      </c>
      <c r="AX177" s="13" t="s">
        <v>84</v>
      </c>
      <c r="AY177" s="252" t="s">
        <v>247</v>
      </c>
    </row>
    <row r="178" spans="1:65" s="2" customFormat="1" ht="16.5" customHeight="1">
      <c r="A178" s="39"/>
      <c r="B178" s="40"/>
      <c r="C178" s="228" t="s">
        <v>312</v>
      </c>
      <c r="D178" s="228" t="s">
        <v>249</v>
      </c>
      <c r="E178" s="229" t="s">
        <v>313</v>
      </c>
      <c r="F178" s="230" t="s">
        <v>314</v>
      </c>
      <c r="G178" s="231" t="s">
        <v>260</v>
      </c>
      <c r="H178" s="232">
        <v>1.635</v>
      </c>
      <c r="I178" s="233"/>
      <c r="J178" s="234">
        <f>ROUND(I178*H178,2)</f>
        <v>0</v>
      </c>
      <c r="K178" s="230" t="s">
        <v>253</v>
      </c>
      <c r="L178" s="45"/>
      <c r="M178" s="235" t="s">
        <v>1</v>
      </c>
      <c r="N178" s="236" t="s">
        <v>43</v>
      </c>
      <c r="O178" s="92"/>
      <c r="P178" s="237">
        <f>O178*H178</f>
        <v>0</v>
      </c>
      <c r="Q178" s="237">
        <v>2.30102</v>
      </c>
      <c r="R178" s="237">
        <f>Q178*H178</f>
        <v>3.7621676999999996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254</v>
      </c>
      <c r="AT178" s="239" t="s">
        <v>249</v>
      </c>
      <c r="AU178" s="239" t="s">
        <v>90</v>
      </c>
      <c r="AY178" s="18" t="s">
        <v>247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90</v>
      </c>
      <c r="BK178" s="240">
        <f>ROUND(I178*H178,2)</f>
        <v>0</v>
      </c>
      <c r="BL178" s="18" t="s">
        <v>254</v>
      </c>
      <c r="BM178" s="239" t="s">
        <v>315</v>
      </c>
    </row>
    <row r="179" spans="1:51" s="13" customFormat="1" ht="12">
      <c r="A179" s="13"/>
      <c r="B179" s="241"/>
      <c r="C179" s="242"/>
      <c r="D179" s="243" t="s">
        <v>256</v>
      </c>
      <c r="E179" s="244" t="s">
        <v>1</v>
      </c>
      <c r="F179" s="245" t="s">
        <v>316</v>
      </c>
      <c r="G179" s="242"/>
      <c r="H179" s="246">
        <v>1.001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2" t="s">
        <v>256</v>
      </c>
      <c r="AU179" s="252" t="s">
        <v>90</v>
      </c>
      <c r="AV179" s="13" t="s">
        <v>90</v>
      </c>
      <c r="AW179" s="13" t="s">
        <v>32</v>
      </c>
      <c r="AX179" s="13" t="s">
        <v>77</v>
      </c>
      <c r="AY179" s="252" t="s">
        <v>247</v>
      </c>
    </row>
    <row r="180" spans="1:51" s="13" customFormat="1" ht="12">
      <c r="A180" s="13"/>
      <c r="B180" s="241"/>
      <c r="C180" s="242"/>
      <c r="D180" s="243" t="s">
        <v>256</v>
      </c>
      <c r="E180" s="244" t="s">
        <v>1</v>
      </c>
      <c r="F180" s="245" t="s">
        <v>317</v>
      </c>
      <c r="G180" s="242"/>
      <c r="H180" s="246">
        <v>0.634</v>
      </c>
      <c r="I180" s="247"/>
      <c r="J180" s="242"/>
      <c r="K180" s="242"/>
      <c r="L180" s="248"/>
      <c r="M180" s="249"/>
      <c r="N180" s="250"/>
      <c r="O180" s="250"/>
      <c r="P180" s="250"/>
      <c r="Q180" s="250"/>
      <c r="R180" s="250"/>
      <c r="S180" s="250"/>
      <c r="T180" s="25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2" t="s">
        <v>256</v>
      </c>
      <c r="AU180" s="252" t="s">
        <v>90</v>
      </c>
      <c r="AV180" s="13" t="s">
        <v>90</v>
      </c>
      <c r="AW180" s="13" t="s">
        <v>32</v>
      </c>
      <c r="AX180" s="13" t="s">
        <v>77</v>
      </c>
      <c r="AY180" s="252" t="s">
        <v>247</v>
      </c>
    </row>
    <row r="181" spans="1:51" s="14" customFormat="1" ht="12">
      <c r="A181" s="14"/>
      <c r="B181" s="253"/>
      <c r="C181" s="254"/>
      <c r="D181" s="243" t="s">
        <v>256</v>
      </c>
      <c r="E181" s="255" t="s">
        <v>1</v>
      </c>
      <c r="F181" s="256" t="s">
        <v>265</v>
      </c>
      <c r="G181" s="254"/>
      <c r="H181" s="257">
        <v>1.635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3" t="s">
        <v>256</v>
      </c>
      <c r="AU181" s="263" t="s">
        <v>90</v>
      </c>
      <c r="AV181" s="14" t="s">
        <v>254</v>
      </c>
      <c r="AW181" s="14" t="s">
        <v>32</v>
      </c>
      <c r="AX181" s="14" t="s">
        <v>84</v>
      </c>
      <c r="AY181" s="263" t="s">
        <v>247</v>
      </c>
    </row>
    <row r="182" spans="1:63" s="12" customFormat="1" ht="22.8" customHeight="1">
      <c r="A182" s="12"/>
      <c r="B182" s="212"/>
      <c r="C182" s="213"/>
      <c r="D182" s="214" t="s">
        <v>76</v>
      </c>
      <c r="E182" s="226" t="s">
        <v>266</v>
      </c>
      <c r="F182" s="226" t="s">
        <v>318</v>
      </c>
      <c r="G182" s="213"/>
      <c r="H182" s="213"/>
      <c r="I182" s="216"/>
      <c r="J182" s="227">
        <f>BK182</f>
        <v>0</v>
      </c>
      <c r="K182" s="213"/>
      <c r="L182" s="218"/>
      <c r="M182" s="219"/>
      <c r="N182" s="220"/>
      <c r="O182" s="220"/>
      <c r="P182" s="221">
        <f>SUM(P183:P296)</f>
        <v>0</v>
      </c>
      <c r="Q182" s="220"/>
      <c r="R182" s="221">
        <f>SUM(R183:R296)</f>
        <v>59.926844890000005</v>
      </c>
      <c r="S182" s="220"/>
      <c r="T182" s="222">
        <f>SUM(T183:T296)</f>
        <v>0.0012883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3" t="s">
        <v>84</v>
      </c>
      <c r="AT182" s="224" t="s">
        <v>76</v>
      </c>
      <c r="AU182" s="224" t="s">
        <v>84</v>
      </c>
      <c r="AY182" s="223" t="s">
        <v>247</v>
      </c>
      <c r="BK182" s="225">
        <f>SUM(BK183:BK296)</f>
        <v>0</v>
      </c>
    </row>
    <row r="183" spans="1:65" s="2" customFormat="1" ht="37.8" customHeight="1">
      <c r="A183" s="39"/>
      <c r="B183" s="40"/>
      <c r="C183" s="228" t="s">
        <v>319</v>
      </c>
      <c r="D183" s="228" t="s">
        <v>249</v>
      </c>
      <c r="E183" s="229" t="s">
        <v>320</v>
      </c>
      <c r="F183" s="230" t="s">
        <v>321</v>
      </c>
      <c r="G183" s="231" t="s">
        <v>322</v>
      </c>
      <c r="H183" s="232">
        <v>46</v>
      </c>
      <c r="I183" s="233"/>
      <c r="J183" s="234">
        <f>ROUND(I183*H183,2)</f>
        <v>0</v>
      </c>
      <c r="K183" s="230" t="s">
        <v>253</v>
      </c>
      <c r="L183" s="45"/>
      <c r="M183" s="235" t="s">
        <v>1</v>
      </c>
      <c r="N183" s="236" t="s">
        <v>43</v>
      </c>
      <c r="O183" s="92"/>
      <c r="P183" s="237">
        <f>O183*H183</f>
        <v>0</v>
      </c>
      <c r="Q183" s="237">
        <v>0.01893</v>
      </c>
      <c r="R183" s="237">
        <f>Q183*H183</f>
        <v>0.87078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254</v>
      </c>
      <c r="AT183" s="239" t="s">
        <v>249</v>
      </c>
      <c r="AU183" s="239" t="s">
        <v>90</v>
      </c>
      <c r="AY183" s="18" t="s">
        <v>247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90</v>
      </c>
      <c r="BK183" s="240">
        <f>ROUND(I183*H183,2)</f>
        <v>0</v>
      </c>
      <c r="BL183" s="18" t="s">
        <v>254</v>
      </c>
      <c r="BM183" s="239" t="s">
        <v>323</v>
      </c>
    </row>
    <row r="184" spans="1:51" s="13" customFormat="1" ht="12">
      <c r="A184" s="13"/>
      <c r="B184" s="241"/>
      <c r="C184" s="242"/>
      <c r="D184" s="243" t="s">
        <v>256</v>
      </c>
      <c r="E184" s="244" t="s">
        <v>1</v>
      </c>
      <c r="F184" s="245" t="s">
        <v>324</v>
      </c>
      <c r="G184" s="242"/>
      <c r="H184" s="246">
        <v>46</v>
      </c>
      <c r="I184" s="247"/>
      <c r="J184" s="242"/>
      <c r="K184" s="242"/>
      <c r="L184" s="248"/>
      <c r="M184" s="249"/>
      <c r="N184" s="250"/>
      <c r="O184" s="250"/>
      <c r="P184" s="250"/>
      <c r="Q184" s="250"/>
      <c r="R184" s="250"/>
      <c r="S184" s="250"/>
      <c r="T184" s="25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2" t="s">
        <v>256</v>
      </c>
      <c r="AU184" s="252" t="s">
        <v>90</v>
      </c>
      <c r="AV184" s="13" t="s">
        <v>90</v>
      </c>
      <c r="AW184" s="13" t="s">
        <v>32</v>
      </c>
      <c r="AX184" s="13" t="s">
        <v>84</v>
      </c>
      <c r="AY184" s="252" t="s">
        <v>247</v>
      </c>
    </row>
    <row r="185" spans="1:65" s="2" customFormat="1" ht="24.15" customHeight="1">
      <c r="A185" s="39"/>
      <c r="B185" s="40"/>
      <c r="C185" s="228" t="s">
        <v>325</v>
      </c>
      <c r="D185" s="228" t="s">
        <v>249</v>
      </c>
      <c r="E185" s="229" t="s">
        <v>326</v>
      </c>
      <c r="F185" s="230" t="s">
        <v>327</v>
      </c>
      <c r="G185" s="231" t="s">
        <v>260</v>
      </c>
      <c r="H185" s="232">
        <v>0.475</v>
      </c>
      <c r="I185" s="233"/>
      <c r="J185" s="234">
        <f>ROUND(I185*H185,2)</f>
        <v>0</v>
      </c>
      <c r="K185" s="230" t="s">
        <v>253</v>
      </c>
      <c r="L185" s="45"/>
      <c r="M185" s="235" t="s">
        <v>1</v>
      </c>
      <c r="N185" s="236" t="s">
        <v>43</v>
      </c>
      <c r="O185" s="92"/>
      <c r="P185" s="237">
        <f>O185*H185</f>
        <v>0</v>
      </c>
      <c r="Q185" s="237">
        <v>1.8775</v>
      </c>
      <c r="R185" s="237">
        <f>Q185*H185</f>
        <v>0.8918124999999999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254</v>
      </c>
      <c r="AT185" s="239" t="s">
        <v>249</v>
      </c>
      <c r="AU185" s="239" t="s">
        <v>90</v>
      </c>
      <c r="AY185" s="18" t="s">
        <v>247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90</v>
      </c>
      <c r="BK185" s="240">
        <f>ROUND(I185*H185,2)</f>
        <v>0</v>
      </c>
      <c r="BL185" s="18" t="s">
        <v>254</v>
      </c>
      <c r="BM185" s="239" t="s">
        <v>328</v>
      </c>
    </row>
    <row r="186" spans="1:51" s="13" customFormat="1" ht="12">
      <c r="A186" s="13"/>
      <c r="B186" s="241"/>
      <c r="C186" s="242"/>
      <c r="D186" s="243" t="s">
        <v>256</v>
      </c>
      <c r="E186" s="244" t="s">
        <v>1</v>
      </c>
      <c r="F186" s="245" t="s">
        <v>329</v>
      </c>
      <c r="G186" s="242"/>
      <c r="H186" s="246">
        <v>0.475</v>
      </c>
      <c r="I186" s="247"/>
      <c r="J186" s="242"/>
      <c r="K186" s="242"/>
      <c r="L186" s="248"/>
      <c r="M186" s="249"/>
      <c r="N186" s="250"/>
      <c r="O186" s="250"/>
      <c r="P186" s="250"/>
      <c r="Q186" s="250"/>
      <c r="R186" s="250"/>
      <c r="S186" s="250"/>
      <c r="T186" s="25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2" t="s">
        <v>256</v>
      </c>
      <c r="AU186" s="252" t="s">
        <v>90</v>
      </c>
      <c r="AV186" s="13" t="s">
        <v>90</v>
      </c>
      <c r="AW186" s="13" t="s">
        <v>32</v>
      </c>
      <c r="AX186" s="13" t="s">
        <v>84</v>
      </c>
      <c r="AY186" s="252" t="s">
        <v>247</v>
      </c>
    </row>
    <row r="187" spans="1:65" s="2" customFormat="1" ht="24.15" customHeight="1">
      <c r="A187" s="39"/>
      <c r="B187" s="40"/>
      <c r="C187" s="228" t="s">
        <v>8</v>
      </c>
      <c r="D187" s="228" t="s">
        <v>249</v>
      </c>
      <c r="E187" s="229" t="s">
        <v>330</v>
      </c>
      <c r="F187" s="230" t="s">
        <v>331</v>
      </c>
      <c r="G187" s="231" t="s">
        <v>260</v>
      </c>
      <c r="H187" s="232">
        <v>9.055</v>
      </c>
      <c r="I187" s="233"/>
      <c r="J187" s="234">
        <f>ROUND(I187*H187,2)</f>
        <v>0</v>
      </c>
      <c r="K187" s="230" t="s">
        <v>253</v>
      </c>
      <c r="L187" s="45"/>
      <c r="M187" s="235" t="s">
        <v>1</v>
      </c>
      <c r="N187" s="236" t="s">
        <v>43</v>
      </c>
      <c r="O187" s="92"/>
      <c r="P187" s="237">
        <f>O187*H187</f>
        <v>0</v>
      </c>
      <c r="Q187" s="237">
        <v>1.8775</v>
      </c>
      <c r="R187" s="237">
        <f>Q187*H187</f>
        <v>17.0007625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254</v>
      </c>
      <c r="AT187" s="239" t="s">
        <v>249</v>
      </c>
      <c r="AU187" s="239" t="s">
        <v>90</v>
      </c>
      <c r="AY187" s="18" t="s">
        <v>247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90</v>
      </c>
      <c r="BK187" s="240">
        <f>ROUND(I187*H187,2)</f>
        <v>0</v>
      </c>
      <c r="BL187" s="18" t="s">
        <v>254</v>
      </c>
      <c r="BM187" s="239" t="s">
        <v>332</v>
      </c>
    </row>
    <row r="188" spans="1:51" s="13" customFormat="1" ht="12">
      <c r="A188" s="13"/>
      <c r="B188" s="241"/>
      <c r="C188" s="242"/>
      <c r="D188" s="243" t="s">
        <v>256</v>
      </c>
      <c r="E188" s="244" t="s">
        <v>1</v>
      </c>
      <c r="F188" s="245" t="s">
        <v>333</v>
      </c>
      <c r="G188" s="242"/>
      <c r="H188" s="246">
        <v>0.429</v>
      </c>
      <c r="I188" s="247"/>
      <c r="J188" s="242"/>
      <c r="K188" s="242"/>
      <c r="L188" s="248"/>
      <c r="M188" s="249"/>
      <c r="N188" s="250"/>
      <c r="O188" s="250"/>
      <c r="P188" s="250"/>
      <c r="Q188" s="250"/>
      <c r="R188" s="250"/>
      <c r="S188" s="250"/>
      <c r="T188" s="25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2" t="s">
        <v>256</v>
      </c>
      <c r="AU188" s="252" t="s">
        <v>90</v>
      </c>
      <c r="AV188" s="13" t="s">
        <v>90</v>
      </c>
      <c r="AW188" s="13" t="s">
        <v>32</v>
      </c>
      <c r="AX188" s="13" t="s">
        <v>77</v>
      </c>
      <c r="AY188" s="252" t="s">
        <v>247</v>
      </c>
    </row>
    <row r="189" spans="1:51" s="13" customFormat="1" ht="12">
      <c r="A189" s="13"/>
      <c r="B189" s="241"/>
      <c r="C189" s="242"/>
      <c r="D189" s="243" t="s">
        <v>256</v>
      </c>
      <c r="E189" s="244" t="s">
        <v>1</v>
      </c>
      <c r="F189" s="245" t="s">
        <v>334</v>
      </c>
      <c r="G189" s="242"/>
      <c r="H189" s="246">
        <v>0.457</v>
      </c>
      <c r="I189" s="247"/>
      <c r="J189" s="242"/>
      <c r="K189" s="242"/>
      <c r="L189" s="248"/>
      <c r="M189" s="249"/>
      <c r="N189" s="250"/>
      <c r="O189" s="250"/>
      <c r="P189" s="250"/>
      <c r="Q189" s="250"/>
      <c r="R189" s="250"/>
      <c r="S189" s="250"/>
      <c r="T189" s="25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2" t="s">
        <v>256</v>
      </c>
      <c r="AU189" s="252" t="s">
        <v>90</v>
      </c>
      <c r="AV189" s="13" t="s">
        <v>90</v>
      </c>
      <c r="AW189" s="13" t="s">
        <v>32</v>
      </c>
      <c r="AX189" s="13" t="s">
        <v>77</v>
      </c>
      <c r="AY189" s="252" t="s">
        <v>247</v>
      </c>
    </row>
    <row r="190" spans="1:51" s="13" customFormat="1" ht="12">
      <c r="A190" s="13"/>
      <c r="B190" s="241"/>
      <c r="C190" s="242"/>
      <c r="D190" s="243" t="s">
        <v>256</v>
      </c>
      <c r="E190" s="244" t="s">
        <v>1</v>
      </c>
      <c r="F190" s="245" t="s">
        <v>335</v>
      </c>
      <c r="G190" s="242"/>
      <c r="H190" s="246">
        <v>0.766</v>
      </c>
      <c r="I190" s="247"/>
      <c r="J190" s="242"/>
      <c r="K190" s="242"/>
      <c r="L190" s="248"/>
      <c r="M190" s="249"/>
      <c r="N190" s="250"/>
      <c r="O190" s="250"/>
      <c r="P190" s="250"/>
      <c r="Q190" s="250"/>
      <c r="R190" s="250"/>
      <c r="S190" s="250"/>
      <c r="T190" s="25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2" t="s">
        <v>256</v>
      </c>
      <c r="AU190" s="252" t="s">
        <v>90</v>
      </c>
      <c r="AV190" s="13" t="s">
        <v>90</v>
      </c>
      <c r="AW190" s="13" t="s">
        <v>32</v>
      </c>
      <c r="AX190" s="13" t="s">
        <v>77</v>
      </c>
      <c r="AY190" s="252" t="s">
        <v>247</v>
      </c>
    </row>
    <row r="191" spans="1:51" s="13" customFormat="1" ht="12">
      <c r="A191" s="13"/>
      <c r="B191" s="241"/>
      <c r="C191" s="242"/>
      <c r="D191" s="243" t="s">
        <v>256</v>
      </c>
      <c r="E191" s="244" t="s">
        <v>1</v>
      </c>
      <c r="F191" s="245" t="s">
        <v>336</v>
      </c>
      <c r="G191" s="242"/>
      <c r="H191" s="246">
        <v>3.625</v>
      </c>
      <c r="I191" s="247"/>
      <c r="J191" s="242"/>
      <c r="K191" s="242"/>
      <c r="L191" s="248"/>
      <c r="M191" s="249"/>
      <c r="N191" s="250"/>
      <c r="O191" s="250"/>
      <c r="P191" s="250"/>
      <c r="Q191" s="250"/>
      <c r="R191" s="250"/>
      <c r="S191" s="250"/>
      <c r="T191" s="25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2" t="s">
        <v>256</v>
      </c>
      <c r="AU191" s="252" t="s">
        <v>90</v>
      </c>
      <c r="AV191" s="13" t="s">
        <v>90</v>
      </c>
      <c r="AW191" s="13" t="s">
        <v>32</v>
      </c>
      <c r="AX191" s="13" t="s">
        <v>77</v>
      </c>
      <c r="AY191" s="252" t="s">
        <v>247</v>
      </c>
    </row>
    <row r="192" spans="1:51" s="13" customFormat="1" ht="12">
      <c r="A192" s="13"/>
      <c r="B192" s="241"/>
      <c r="C192" s="242"/>
      <c r="D192" s="243" t="s">
        <v>256</v>
      </c>
      <c r="E192" s="244" t="s">
        <v>1</v>
      </c>
      <c r="F192" s="245" t="s">
        <v>337</v>
      </c>
      <c r="G192" s="242"/>
      <c r="H192" s="246">
        <v>3.516</v>
      </c>
      <c r="I192" s="247"/>
      <c r="J192" s="242"/>
      <c r="K192" s="242"/>
      <c r="L192" s="248"/>
      <c r="M192" s="249"/>
      <c r="N192" s="250"/>
      <c r="O192" s="250"/>
      <c r="P192" s="250"/>
      <c r="Q192" s="250"/>
      <c r="R192" s="250"/>
      <c r="S192" s="250"/>
      <c r="T192" s="25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2" t="s">
        <v>256</v>
      </c>
      <c r="AU192" s="252" t="s">
        <v>90</v>
      </c>
      <c r="AV192" s="13" t="s">
        <v>90</v>
      </c>
      <c r="AW192" s="13" t="s">
        <v>32</v>
      </c>
      <c r="AX192" s="13" t="s">
        <v>77</v>
      </c>
      <c r="AY192" s="252" t="s">
        <v>247</v>
      </c>
    </row>
    <row r="193" spans="1:51" s="13" customFormat="1" ht="12">
      <c r="A193" s="13"/>
      <c r="B193" s="241"/>
      <c r="C193" s="242"/>
      <c r="D193" s="243" t="s">
        <v>256</v>
      </c>
      <c r="E193" s="244" t="s">
        <v>1</v>
      </c>
      <c r="F193" s="245" t="s">
        <v>338</v>
      </c>
      <c r="G193" s="242"/>
      <c r="H193" s="246">
        <v>0.262</v>
      </c>
      <c r="I193" s="247"/>
      <c r="J193" s="242"/>
      <c r="K193" s="242"/>
      <c r="L193" s="248"/>
      <c r="M193" s="249"/>
      <c r="N193" s="250"/>
      <c r="O193" s="250"/>
      <c r="P193" s="250"/>
      <c r="Q193" s="250"/>
      <c r="R193" s="250"/>
      <c r="S193" s="250"/>
      <c r="T193" s="25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2" t="s">
        <v>256</v>
      </c>
      <c r="AU193" s="252" t="s">
        <v>90</v>
      </c>
      <c r="AV193" s="13" t="s">
        <v>90</v>
      </c>
      <c r="AW193" s="13" t="s">
        <v>32</v>
      </c>
      <c r="AX193" s="13" t="s">
        <v>77</v>
      </c>
      <c r="AY193" s="252" t="s">
        <v>247</v>
      </c>
    </row>
    <row r="194" spans="1:51" s="14" customFormat="1" ht="12">
      <c r="A194" s="14"/>
      <c r="B194" s="253"/>
      <c r="C194" s="254"/>
      <c r="D194" s="243" t="s">
        <v>256</v>
      </c>
      <c r="E194" s="255" t="s">
        <v>1</v>
      </c>
      <c r="F194" s="256" t="s">
        <v>265</v>
      </c>
      <c r="G194" s="254"/>
      <c r="H194" s="257">
        <v>9.055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3" t="s">
        <v>256</v>
      </c>
      <c r="AU194" s="263" t="s">
        <v>90</v>
      </c>
      <c r="AV194" s="14" t="s">
        <v>254</v>
      </c>
      <c r="AW194" s="14" t="s">
        <v>32</v>
      </c>
      <c r="AX194" s="14" t="s">
        <v>84</v>
      </c>
      <c r="AY194" s="263" t="s">
        <v>247</v>
      </c>
    </row>
    <row r="195" spans="1:65" s="2" customFormat="1" ht="33" customHeight="1">
      <c r="A195" s="39"/>
      <c r="B195" s="40"/>
      <c r="C195" s="228" t="s">
        <v>339</v>
      </c>
      <c r="D195" s="228" t="s">
        <v>249</v>
      </c>
      <c r="E195" s="229" t="s">
        <v>340</v>
      </c>
      <c r="F195" s="230" t="s">
        <v>341</v>
      </c>
      <c r="G195" s="231" t="s">
        <v>252</v>
      </c>
      <c r="H195" s="232">
        <v>8.587</v>
      </c>
      <c r="I195" s="233"/>
      <c r="J195" s="234">
        <f>ROUND(I195*H195,2)</f>
        <v>0</v>
      </c>
      <c r="K195" s="230" t="s">
        <v>253</v>
      </c>
      <c r="L195" s="45"/>
      <c r="M195" s="235" t="s">
        <v>1</v>
      </c>
      <c r="N195" s="236" t="s">
        <v>43</v>
      </c>
      <c r="O195" s="92"/>
      <c r="P195" s="237">
        <f>O195*H195</f>
        <v>0</v>
      </c>
      <c r="Q195" s="237">
        <v>0.43939</v>
      </c>
      <c r="R195" s="237">
        <f>Q195*H195</f>
        <v>3.7730419299999998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254</v>
      </c>
      <c r="AT195" s="239" t="s">
        <v>249</v>
      </c>
      <c r="AU195" s="239" t="s">
        <v>90</v>
      </c>
      <c r="AY195" s="18" t="s">
        <v>247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90</v>
      </c>
      <c r="BK195" s="240">
        <f>ROUND(I195*H195,2)</f>
        <v>0</v>
      </c>
      <c r="BL195" s="18" t="s">
        <v>254</v>
      </c>
      <c r="BM195" s="239" t="s">
        <v>342</v>
      </c>
    </row>
    <row r="196" spans="1:51" s="13" customFormat="1" ht="12">
      <c r="A196" s="13"/>
      <c r="B196" s="241"/>
      <c r="C196" s="242"/>
      <c r="D196" s="243" t="s">
        <v>256</v>
      </c>
      <c r="E196" s="244" t="s">
        <v>1</v>
      </c>
      <c r="F196" s="245" t="s">
        <v>343</v>
      </c>
      <c r="G196" s="242"/>
      <c r="H196" s="246">
        <v>8.587</v>
      </c>
      <c r="I196" s="247"/>
      <c r="J196" s="242"/>
      <c r="K196" s="242"/>
      <c r="L196" s="248"/>
      <c r="M196" s="249"/>
      <c r="N196" s="250"/>
      <c r="O196" s="250"/>
      <c r="P196" s="250"/>
      <c r="Q196" s="250"/>
      <c r="R196" s="250"/>
      <c r="S196" s="250"/>
      <c r="T196" s="25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2" t="s">
        <v>256</v>
      </c>
      <c r="AU196" s="252" t="s">
        <v>90</v>
      </c>
      <c r="AV196" s="13" t="s">
        <v>90</v>
      </c>
      <c r="AW196" s="13" t="s">
        <v>32</v>
      </c>
      <c r="AX196" s="13" t="s">
        <v>84</v>
      </c>
      <c r="AY196" s="252" t="s">
        <v>247</v>
      </c>
    </row>
    <row r="197" spans="1:65" s="2" customFormat="1" ht="37.8" customHeight="1">
      <c r="A197" s="39"/>
      <c r="B197" s="40"/>
      <c r="C197" s="228" t="s">
        <v>344</v>
      </c>
      <c r="D197" s="228" t="s">
        <v>249</v>
      </c>
      <c r="E197" s="229" t="s">
        <v>345</v>
      </c>
      <c r="F197" s="230" t="s">
        <v>346</v>
      </c>
      <c r="G197" s="231" t="s">
        <v>252</v>
      </c>
      <c r="H197" s="232">
        <v>12.238</v>
      </c>
      <c r="I197" s="233"/>
      <c r="J197" s="234">
        <f>ROUND(I197*H197,2)</f>
        <v>0</v>
      </c>
      <c r="K197" s="230" t="s">
        <v>253</v>
      </c>
      <c r="L197" s="45"/>
      <c r="M197" s="235" t="s">
        <v>1</v>
      </c>
      <c r="N197" s="236" t="s">
        <v>43</v>
      </c>
      <c r="O197" s="92"/>
      <c r="P197" s="237">
        <f>O197*H197</f>
        <v>0</v>
      </c>
      <c r="Q197" s="237">
        <v>0.14574</v>
      </c>
      <c r="R197" s="237">
        <f>Q197*H197</f>
        <v>1.7835661200000001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254</v>
      </c>
      <c r="AT197" s="239" t="s">
        <v>249</v>
      </c>
      <c r="AU197" s="239" t="s">
        <v>90</v>
      </c>
      <c r="AY197" s="18" t="s">
        <v>247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90</v>
      </c>
      <c r="BK197" s="240">
        <f>ROUND(I197*H197,2)</f>
        <v>0</v>
      </c>
      <c r="BL197" s="18" t="s">
        <v>254</v>
      </c>
      <c r="BM197" s="239" t="s">
        <v>347</v>
      </c>
    </row>
    <row r="198" spans="1:51" s="13" customFormat="1" ht="12">
      <c r="A198" s="13"/>
      <c r="B198" s="241"/>
      <c r="C198" s="242"/>
      <c r="D198" s="243" t="s">
        <v>256</v>
      </c>
      <c r="E198" s="244" t="s">
        <v>1</v>
      </c>
      <c r="F198" s="245" t="s">
        <v>348</v>
      </c>
      <c r="G198" s="242"/>
      <c r="H198" s="246">
        <v>12.238</v>
      </c>
      <c r="I198" s="247"/>
      <c r="J198" s="242"/>
      <c r="K198" s="242"/>
      <c r="L198" s="248"/>
      <c r="M198" s="249"/>
      <c r="N198" s="250"/>
      <c r="O198" s="250"/>
      <c r="P198" s="250"/>
      <c r="Q198" s="250"/>
      <c r="R198" s="250"/>
      <c r="S198" s="250"/>
      <c r="T198" s="25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2" t="s">
        <v>256</v>
      </c>
      <c r="AU198" s="252" t="s">
        <v>90</v>
      </c>
      <c r="AV198" s="13" t="s">
        <v>90</v>
      </c>
      <c r="AW198" s="13" t="s">
        <v>32</v>
      </c>
      <c r="AX198" s="13" t="s">
        <v>84</v>
      </c>
      <c r="AY198" s="252" t="s">
        <v>247</v>
      </c>
    </row>
    <row r="199" spans="1:65" s="2" customFormat="1" ht="37.8" customHeight="1">
      <c r="A199" s="39"/>
      <c r="B199" s="40"/>
      <c r="C199" s="228" t="s">
        <v>349</v>
      </c>
      <c r="D199" s="228" t="s">
        <v>249</v>
      </c>
      <c r="E199" s="229" t="s">
        <v>350</v>
      </c>
      <c r="F199" s="230" t="s">
        <v>351</v>
      </c>
      <c r="G199" s="231" t="s">
        <v>252</v>
      </c>
      <c r="H199" s="232">
        <v>12.036</v>
      </c>
      <c r="I199" s="233"/>
      <c r="J199" s="234">
        <f>ROUND(I199*H199,2)</f>
        <v>0</v>
      </c>
      <c r="K199" s="230" t="s">
        <v>253</v>
      </c>
      <c r="L199" s="45"/>
      <c r="M199" s="235" t="s">
        <v>1</v>
      </c>
      <c r="N199" s="236" t="s">
        <v>43</v>
      </c>
      <c r="O199" s="92"/>
      <c r="P199" s="237">
        <f>O199*H199</f>
        <v>0</v>
      </c>
      <c r="Q199" s="237">
        <v>0.16906</v>
      </c>
      <c r="R199" s="237">
        <f>Q199*H199</f>
        <v>2.0348061599999996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254</v>
      </c>
      <c r="AT199" s="239" t="s">
        <v>249</v>
      </c>
      <c r="AU199" s="239" t="s">
        <v>90</v>
      </c>
      <c r="AY199" s="18" t="s">
        <v>247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90</v>
      </c>
      <c r="BK199" s="240">
        <f>ROUND(I199*H199,2)</f>
        <v>0</v>
      </c>
      <c r="BL199" s="18" t="s">
        <v>254</v>
      </c>
      <c r="BM199" s="239" t="s">
        <v>352</v>
      </c>
    </row>
    <row r="200" spans="1:51" s="13" customFormat="1" ht="12">
      <c r="A200" s="13"/>
      <c r="B200" s="241"/>
      <c r="C200" s="242"/>
      <c r="D200" s="243" t="s">
        <v>256</v>
      </c>
      <c r="E200" s="244" t="s">
        <v>1</v>
      </c>
      <c r="F200" s="245" t="s">
        <v>353</v>
      </c>
      <c r="G200" s="242"/>
      <c r="H200" s="246">
        <v>9.678</v>
      </c>
      <c r="I200" s="247"/>
      <c r="J200" s="242"/>
      <c r="K200" s="242"/>
      <c r="L200" s="248"/>
      <c r="M200" s="249"/>
      <c r="N200" s="250"/>
      <c r="O200" s="250"/>
      <c r="P200" s="250"/>
      <c r="Q200" s="250"/>
      <c r="R200" s="250"/>
      <c r="S200" s="250"/>
      <c r="T200" s="25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2" t="s">
        <v>256</v>
      </c>
      <c r="AU200" s="252" t="s">
        <v>90</v>
      </c>
      <c r="AV200" s="13" t="s">
        <v>90</v>
      </c>
      <c r="AW200" s="13" t="s">
        <v>32</v>
      </c>
      <c r="AX200" s="13" t="s">
        <v>77</v>
      </c>
      <c r="AY200" s="252" t="s">
        <v>247</v>
      </c>
    </row>
    <row r="201" spans="1:51" s="13" customFormat="1" ht="12">
      <c r="A201" s="13"/>
      <c r="B201" s="241"/>
      <c r="C201" s="242"/>
      <c r="D201" s="243" t="s">
        <v>256</v>
      </c>
      <c r="E201" s="244" t="s">
        <v>1</v>
      </c>
      <c r="F201" s="245" t="s">
        <v>354</v>
      </c>
      <c r="G201" s="242"/>
      <c r="H201" s="246">
        <v>2.358</v>
      </c>
      <c r="I201" s="247"/>
      <c r="J201" s="242"/>
      <c r="K201" s="242"/>
      <c r="L201" s="248"/>
      <c r="M201" s="249"/>
      <c r="N201" s="250"/>
      <c r="O201" s="250"/>
      <c r="P201" s="250"/>
      <c r="Q201" s="250"/>
      <c r="R201" s="250"/>
      <c r="S201" s="250"/>
      <c r="T201" s="25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2" t="s">
        <v>256</v>
      </c>
      <c r="AU201" s="252" t="s">
        <v>90</v>
      </c>
      <c r="AV201" s="13" t="s">
        <v>90</v>
      </c>
      <c r="AW201" s="13" t="s">
        <v>32</v>
      </c>
      <c r="AX201" s="13" t="s">
        <v>77</v>
      </c>
      <c r="AY201" s="252" t="s">
        <v>247</v>
      </c>
    </row>
    <row r="202" spans="1:51" s="14" customFormat="1" ht="12">
      <c r="A202" s="14"/>
      <c r="B202" s="253"/>
      <c r="C202" s="254"/>
      <c r="D202" s="243" t="s">
        <v>256</v>
      </c>
      <c r="E202" s="255" t="s">
        <v>1</v>
      </c>
      <c r="F202" s="256" t="s">
        <v>265</v>
      </c>
      <c r="G202" s="254"/>
      <c r="H202" s="257">
        <v>12.036</v>
      </c>
      <c r="I202" s="258"/>
      <c r="J202" s="254"/>
      <c r="K202" s="254"/>
      <c r="L202" s="259"/>
      <c r="M202" s="260"/>
      <c r="N202" s="261"/>
      <c r="O202" s="261"/>
      <c r="P202" s="261"/>
      <c r="Q202" s="261"/>
      <c r="R202" s="261"/>
      <c r="S202" s="261"/>
      <c r="T202" s="26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3" t="s">
        <v>256</v>
      </c>
      <c r="AU202" s="263" t="s">
        <v>90</v>
      </c>
      <c r="AV202" s="14" t="s">
        <v>254</v>
      </c>
      <c r="AW202" s="14" t="s">
        <v>32</v>
      </c>
      <c r="AX202" s="14" t="s">
        <v>84</v>
      </c>
      <c r="AY202" s="263" t="s">
        <v>247</v>
      </c>
    </row>
    <row r="203" spans="1:65" s="2" customFormat="1" ht="33" customHeight="1">
      <c r="A203" s="39"/>
      <c r="B203" s="40"/>
      <c r="C203" s="228" t="s">
        <v>355</v>
      </c>
      <c r="D203" s="228" t="s">
        <v>249</v>
      </c>
      <c r="E203" s="229" t="s">
        <v>356</v>
      </c>
      <c r="F203" s="230" t="s">
        <v>357</v>
      </c>
      <c r="G203" s="231" t="s">
        <v>322</v>
      </c>
      <c r="H203" s="232">
        <v>3</v>
      </c>
      <c r="I203" s="233"/>
      <c r="J203" s="234">
        <f>ROUND(I203*H203,2)</f>
        <v>0</v>
      </c>
      <c r="K203" s="230" t="s">
        <v>253</v>
      </c>
      <c r="L203" s="45"/>
      <c r="M203" s="235" t="s">
        <v>1</v>
      </c>
      <c r="N203" s="236" t="s">
        <v>43</v>
      </c>
      <c r="O203" s="92"/>
      <c r="P203" s="237">
        <f>O203*H203</f>
        <v>0</v>
      </c>
      <c r="Q203" s="237">
        <v>0.02628</v>
      </c>
      <c r="R203" s="237">
        <f>Q203*H203</f>
        <v>0.07884000000000001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254</v>
      </c>
      <c r="AT203" s="239" t="s">
        <v>249</v>
      </c>
      <c r="AU203" s="239" t="s">
        <v>90</v>
      </c>
      <c r="AY203" s="18" t="s">
        <v>247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90</v>
      </c>
      <c r="BK203" s="240">
        <f>ROUND(I203*H203,2)</f>
        <v>0</v>
      </c>
      <c r="BL203" s="18" t="s">
        <v>254</v>
      </c>
      <c r="BM203" s="239" t="s">
        <v>358</v>
      </c>
    </row>
    <row r="204" spans="1:65" s="2" customFormat="1" ht="33" customHeight="1">
      <c r="A204" s="39"/>
      <c r="B204" s="40"/>
      <c r="C204" s="228" t="s">
        <v>359</v>
      </c>
      <c r="D204" s="228" t="s">
        <v>249</v>
      </c>
      <c r="E204" s="229" t="s">
        <v>360</v>
      </c>
      <c r="F204" s="230" t="s">
        <v>361</v>
      </c>
      <c r="G204" s="231" t="s">
        <v>322</v>
      </c>
      <c r="H204" s="232">
        <v>10</v>
      </c>
      <c r="I204" s="233"/>
      <c r="J204" s="234">
        <f>ROUND(I204*H204,2)</f>
        <v>0</v>
      </c>
      <c r="K204" s="230" t="s">
        <v>253</v>
      </c>
      <c r="L204" s="45"/>
      <c r="M204" s="235" t="s">
        <v>1</v>
      </c>
      <c r="N204" s="236" t="s">
        <v>43</v>
      </c>
      <c r="O204" s="92"/>
      <c r="P204" s="237">
        <f>O204*H204</f>
        <v>0</v>
      </c>
      <c r="Q204" s="237">
        <v>0.03963</v>
      </c>
      <c r="R204" s="237">
        <f>Q204*H204</f>
        <v>0.3963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254</v>
      </c>
      <c r="AT204" s="239" t="s">
        <v>249</v>
      </c>
      <c r="AU204" s="239" t="s">
        <v>90</v>
      </c>
      <c r="AY204" s="18" t="s">
        <v>247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90</v>
      </c>
      <c r="BK204" s="240">
        <f>ROUND(I204*H204,2)</f>
        <v>0</v>
      </c>
      <c r="BL204" s="18" t="s">
        <v>254</v>
      </c>
      <c r="BM204" s="239" t="s">
        <v>362</v>
      </c>
    </row>
    <row r="205" spans="1:65" s="2" customFormat="1" ht="24.15" customHeight="1">
      <c r="A205" s="39"/>
      <c r="B205" s="40"/>
      <c r="C205" s="228" t="s">
        <v>7</v>
      </c>
      <c r="D205" s="228" t="s">
        <v>249</v>
      </c>
      <c r="E205" s="229" t="s">
        <v>363</v>
      </c>
      <c r="F205" s="230" t="s">
        <v>364</v>
      </c>
      <c r="G205" s="231" t="s">
        <v>322</v>
      </c>
      <c r="H205" s="232">
        <v>5</v>
      </c>
      <c r="I205" s="233"/>
      <c r="J205" s="234">
        <f>ROUND(I205*H205,2)</f>
        <v>0</v>
      </c>
      <c r="K205" s="230" t="s">
        <v>253</v>
      </c>
      <c r="L205" s="45"/>
      <c r="M205" s="235" t="s">
        <v>1</v>
      </c>
      <c r="N205" s="236" t="s">
        <v>43</v>
      </c>
      <c r="O205" s="92"/>
      <c r="P205" s="237">
        <f>O205*H205</f>
        <v>0</v>
      </c>
      <c r="Q205" s="237">
        <v>0.07826</v>
      </c>
      <c r="R205" s="237">
        <f>Q205*H205</f>
        <v>0.3913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254</v>
      </c>
      <c r="AT205" s="239" t="s">
        <v>249</v>
      </c>
      <c r="AU205" s="239" t="s">
        <v>90</v>
      </c>
      <c r="AY205" s="18" t="s">
        <v>247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90</v>
      </c>
      <c r="BK205" s="240">
        <f>ROUND(I205*H205,2)</f>
        <v>0</v>
      </c>
      <c r="BL205" s="18" t="s">
        <v>254</v>
      </c>
      <c r="BM205" s="239" t="s">
        <v>365</v>
      </c>
    </row>
    <row r="206" spans="1:65" s="2" customFormat="1" ht="24.15" customHeight="1">
      <c r="A206" s="39"/>
      <c r="B206" s="40"/>
      <c r="C206" s="228" t="s">
        <v>366</v>
      </c>
      <c r="D206" s="228" t="s">
        <v>249</v>
      </c>
      <c r="E206" s="229" t="s">
        <v>367</v>
      </c>
      <c r="F206" s="230" t="s">
        <v>368</v>
      </c>
      <c r="G206" s="231" t="s">
        <v>283</v>
      </c>
      <c r="H206" s="232">
        <v>3.869</v>
      </c>
      <c r="I206" s="233"/>
      <c r="J206" s="234">
        <f>ROUND(I206*H206,2)</f>
        <v>0</v>
      </c>
      <c r="K206" s="230" t="s">
        <v>253</v>
      </c>
      <c r="L206" s="45"/>
      <c r="M206" s="235" t="s">
        <v>1</v>
      </c>
      <c r="N206" s="236" t="s">
        <v>43</v>
      </c>
      <c r="O206" s="92"/>
      <c r="P206" s="237">
        <f>O206*H206</f>
        <v>0</v>
      </c>
      <c r="Q206" s="237">
        <v>1.09</v>
      </c>
      <c r="R206" s="237">
        <f>Q206*H206</f>
        <v>4.217210000000001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254</v>
      </c>
      <c r="AT206" s="239" t="s">
        <v>249</v>
      </c>
      <c r="AU206" s="239" t="s">
        <v>90</v>
      </c>
      <c r="AY206" s="18" t="s">
        <v>247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90</v>
      </c>
      <c r="BK206" s="240">
        <f>ROUND(I206*H206,2)</f>
        <v>0</v>
      </c>
      <c r="BL206" s="18" t="s">
        <v>254</v>
      </c>
      <c r="BM206" s="239" t="s">
        <v>369</v>
      </c>
    </row>
    <row r="207" spans="1:51" s="15" customFormat="1" ht="12">
      <c r="A207" s="15"/>
      <c r="B207" s="264"/>
      <c r="C207" s="265"/>
      <c r="D207" s="243" t="s">
        <v>256</v>
      </c>
      <c r="E207" s="266" t="s">
        <v>1</v>
      </c>
      <c r="F207" s="267" t="s">
        <v>370</v>
      </c>
      <c r="G207" s="265"/>
      <c r="H207" s="266" t="s">
        <v>1</v>
      </c>
      <c r="I207" s="268"/>
      <c r="J207" s="265"/>
      <c r="K207" s="265"/>
      <c r="L207" s="269"/>
      <c r="M207" s="270"/>
      <c r="N207" s="271"/>
      <c r="O207" s="271"/>
      <c r="P207" s="271"/>
      <c r="Q207" s="271"/>
      <c r="R207" s="271"/>
      <c r="S207" s="271"/>
      <c r="T207" s="272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3" t="s">
        <v>256</v>
      </c>
      <c r="AU207" s="273" t="s">
        <v>90</v>
      </c>
      <c r="AV207" s="15" t="s">
        <v>84</v>
      </c>
      <c r="AW207" s="15" t="s">
        <v>32</v>
      </c>
      <c r="AX207" s="15" t="s">
        <v>77</v>
      </c>
      <c r="AY207" s="273" t="s">
        <v>247</v>
      </c>
    </row>
    <row r="208" spans="1:51" s="13" customFormat="1" ht="12">
      <c r="A208" s="13"/>
      <c r="B208" s="241"/>
      <c r="C208" s="242"/>
      <c r="D208" s="243" t="s">
        <v>256</v>
      </c>
      <c r="E208" s="244" t="s">
        <v>1</v>
      </c>
      <c r="F208" s="245" t="s">
        <v>371</v>
      </c>
      <c r="G208" s="242"/>
      <c r="H208" s="246">
        <v>1.831</v>
      </c>
      <c r="I208" s="247"/>
      <c r="J208" s="242"/>
      <c r="K208" s="242"/>
      <c r="L208" s="248"/>
      <c r="M208" s="249"/>
      <c r="N208" s="250"/>
      <c r="O208" s="250"/>
      <c r="P208" s="250"/>
      <c r="Q208" s="250"/>
      <c r="R208" s="250"/>
      <c r="S208" s="250"/>
      <c r="T208" s="25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2" t="s">
        <v>256</v>
      </c>
      <c r="AU208" s="252" t="s">
        <v>90</v>
      </c>
      <c r="AV208" s="13" t="s">
        <v>90</v>
      </c>
      <c r="AW208" s="13" t="s">
        <v>32</v>
      </c>
      <c r="AX208" s="13" t="s">
        <v>77</v>
      </c>
      <c r="AY208" s="252" t="s">
        <v>247</v>
      </c>
    </row>
    <row r="209" spans="1:51" s="13" customFormat="1" ht="12">
      <c r="A209" s="13"/>
      <c r="B209" s="241"/>
      <c r="C209" s="242"/>
      <c r="D209" s="243" t="s">
        <v>256</v>
      </c>
      <c r="E209" s="244" t="s">
        <v>1</v>
      </c>
      <c r="F209" s="245" t="s">
        <v>372</v>
      </c>
      <c r="G209" s="242"/>
      <c r="H209" s="246">
        <v>0.963</v>
      </c>
      <c r="I209" s="247"/>
      <c r="J209" s="242"/>
      <c r="K209" s="242"/>
      <c r="L209" s="248"/>
      <c r="M209" s="249"/>
      <c r="N209" s="250"/>
      <c r="O209" s="250"/>
      <c r="P209" s="250"/>
      <c r="Q209" s="250"/>
      <c r="R209" s="250"/>
      <c r="S209" s="250"/>
      <c r="T209" s="25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2" t="s">
        <v>256</v>
      </c>
      <c r="AU209" s="252" t="s">
        <v>90</v>
      </c>
      <c r="AV209" s="13" t="s">
        <v>90</v>
      </c>
      <c r="AW209" s="13" t="s">
        <v>32</v>
      </c>
      <c r="AX209" s="13" t="s">
        <v>77</v>
      </c>
      <c r="AY209" s="252" t="s">
        <v>247</v>
      </c>
    </row>
    <row r="210" spans="1:51" s="13" customFormat="1" ht="12">
      <c r="A210" s="13"/>
      <c r="B210" s="241"/>
      <c r="C210" s="242"/>
      <c r="D210" s="243" t="s">
        <v>256</v>
      </c>
      <c r="E210" s="244" t="s">
        <v>1</v>
      </c>
      <c r="F210" s="245" t="s">
        <v>373</v>
      </c>
      <c r="G210" s="242"/>
      <c r="H210" s="246">
        <v>1.075</v>
      </c>
      <c r="I210" s="247"/>
      <c r="J210" s="242"/>
      <c r="K210" s="242"/>
      <c r="L210" s="248"/>
      <c r="M210" s="249"/>
      <c r="N210" s="250"/>
      <c r="O210" s="250"/>
      <c r="P210" s="250"/>
      <c r="Q210" s="250"/>
      <c r="R210" s="250"/>
      <c r="S210" s="250"/>
      <c r="T210" s="25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2" t="s">
        <v>256</v>
      </c>
      <c r="AU210" s="252" t="s">
        <v>90</v>
      </c>
      <c r="AV210" s="13" t="s">
        <v>90</v>
      </c>
      <c r="AW210" s="13" t="s">
        <v>32</v>
      </c>
      <c r="AX210" s="13" t="s">
        <v>77</v>
      </c>
      <c r="AY210" s="252" t="s">
        <v>247</v>
      </c>
    </row>
    <row r="211" spans="1:51" s="16" customFormat="1" ht="12">
      <c r="A211" s="16"/>
      <c r="B211" s="274"/>
      <c r="C211" s="275"/>
      <c r="D211" s="243" t="s">
        <v>256</v>
      </c>
      <c r="E211" s="276" t="s">
        <v>1</v>
      </c>
      <c r="F211" s="277" t="s">
        <v>374</v>
      </c>
      <c r="G211" s="275"/>
      <c r="H211" s="278">
        <v>3.869</v>
      </c>
      <c r="I211" s="279"/>
      <c r="J211" s="275"/>
      <c r="K211" s="275"/>
      <c r="L211" s="280"/>
      <c r="M211" s="281"/>
      <c r="N211" s="282"/>
      <c r="O211" s="282"/>
      <c r="P211" s="282"/>
      <c r="Q211" s="282"/>
      <c r="R211" s="282"/>
      <c r="S211" s="282"/>
      <c r="T211" s="283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T211" s="284" t="s">
        <v>256</v>
      </c>
      <c r="AU211" s="284" t="s">
        <v>90</v>
      </c>
      <c r="AV211" s="16" t="s">
        <v>266</v>
      </c>
      <c r="AW211" s="16" t="s">
        <v>32</v>
      </c>
      <c r="AX211" s="16" t="s">
        <v>77</v>
      </c>
      <c r="AY211" s="284" t="s">
        <v>247</v>
      </c>
    </row>
    <row r="212" spans="1:51" s="14" customFormat="1" ht="12">
      <c r="A212" s="14"/>
      <c r="B212" s="253"/>
      <c r="C212" s="254"/>
      <c r="D212" s="243" t="s">
        <v>256</v>
      </c>
      <c r="E212" s="255" t="s">
        <v>1</v>
      </c>
      <c r="F212" s="256" t="s">
        <v>265</v>
      </c>
      <c r="G212" s="254"/>
      <c r="H212" s="257">
        <v>3.869</v>
      </c>
      <c r="I212" s="258"/>
      <c r="J212" s="254"/>
      <c r="K212" s="254"/>
      <c r="L212" s="259"/>
      <c r="M212" s="260"/>
      <c r="N212" s="261"/>
      <c r="O212" s="261"/>
      <c r="P212" s="261"/>
      <c r="Q212" s="261"/>
      <c r="R212" s="261"/>
      <c r="S212" s="261"/>
      <c r="T212" s="26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3" t="s">
        <v>256</v>
      </c>
      <c r="AU212" s="263" t="s">
        <v>90</v>
      </c>
      <c r="AV212" s="14" t="s">
        <v>254</v>
      </c>
      <c r="AW212" s="14" t="s">
        <v>32</v>
      </c>
      <c r="AX212" s="14" t="s">
        <v>84</v>
      </c>
      <c r="AY212" s="263" t="s">
        <v>247</v>
      </c>
    </row>
    <row r="213" spans="1:65" s="2" customFormat="1" ht="24.15" customHeight="1">
      <c r="A213" s="39"/>
      <c r="B213" s="40"/>
      <c r="C213" s="228" t="s">
        <v>375</v>
      </c>
      <c r="D213" s="228" t="s">
        <v>249</v>
      </c>
      <c r="E213" s="229" t="s">
        <v>376</v>
      </c>
      <c r="F213" s="230" t="s">
        <v>377</v>
      </c>
      <c r="G213" s="231" t="s">
        <v>283</v>
      </c>
      <c r="H213" s="232">
        <v>2.468</v>
      </c>
      <c r="I213" s="233"/>
      <c r="J213" s="234">
        <f>ROUND(I213*H213,2)</f>
        <v>0</v>
      </c>
      <c r="K213" s="230" t="s">
        <v>253</v>
      </c>
      <c r="L213" s="45"/>
      <c r="M213" s="235" t="s">
        <v>1</v>
      </c>
      <c r="N213" s="236" t="s">
        <v>43</v>
      </c>
      <c r="O213" s="92"/>
      <c r="P213" s="237">
        <f>O213*H213</f>
        <v>0</v>
      </c>
      <c r="Q213" s="237">
        <v>1.09</v>
      </c>
      <c r="R213" s="237">
        <f>Q213*H213</f>
        <v>2.6901200000000003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254</v>
      </c>
      <c r="AT213" s="239" t="s">
        <v>249</v>
      </c>
      <c r="AU213" s="239" t="s">
        <v>90</v>
      </c>
      <c r="AY213" s="18" t="s">
        <v>247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90</v>
      </c>
      <c r="BK213" s="240">
        <f>ROUND(I213*H213,2)</f>
        <v>0</v>
      </c>
      <c r="BL213" s="18" t="s">
        <v>254</v>
      </c>
      <c r="BM213" s="239" t="s">
        <v>378</v>
      </c>
    </row>
    <row r="214" spans="1:51" s="15" customFormat="1" ht="12">
      <c r="A214" s="15"/>
      <c r="B214" s="264"/>
      <c r="C214" s="265"/>
      <c r="D214" s="243" t="s">
        <v>256</v>
      </c>
      <c r="E214" s="266" t="s">
        <v>1</v>
      </c>
      <c r="F214" s="267" t="s">
        <v>370</v>
      </c>
      <c r="G214" s="265"/>
      <c r="H214" s="266" t="s">
        <v>1</v>
      </c>
      <c r="I214" s="268"/>
      <c r="J214" s="265"/>
      <c r="K214" s="265"/>
      <c r="L214" s="269"/>
      <c r="M214" s="270"/>
      <c r="N214" s="271"/>
      <c r="O214" s="271"/>
      <c r="P214" s="271"/>
      <c r="Q214" s="271"/>
      <c r="R214" s="271"/>
      <c r="S214" s="271"/>
      <c r="T214" s="272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3" t="s">
        <v>256</v>
      </c>
      <c r="AU214" s="273" t="s">
        <v>90</v>
      </c>
      <c r="AV214" s="15" t="s">
        <v>84</v>
      </c>
      <c r="AW214" s="15" t="s">
        <v>32</v>
      </c>
      <c r="AX214" s="15" t="s">
        <v>77</v>
      </c>
      <c r="AY214" s="273" t="s">
        <v>247</v>
      </c>
    </row>
    <row r="215" spans="1:51" s="13" customFormat="1" ht="12">
      <c r="A215" s="13"/>
      <c r="B215" s="241"/>
      <c r="C215" s="242"/>
      <c r="D215" s="243" t="s">
        <v>256</v>
      </c>
      <c r="E215" s="244" t="s">
        <v>1</v>
      </c>
      <c r="F215" s="245" t="s">
        <v>379</v>
      </c>
      <c r="G215" s="242"/>
      <c r="H215" s="246">
        <v>0.04</v>
      </c>
      <c r="I215" s="247"/>
      <c r="J215" s="242"/>
      <c r="K215" s="242"/>
      <c r="L215" s="248"/>
      <c r="M215" s="249"/>
      <c r="N215" s="250"/>
      <c r="O215" s="250"/>
      <c r="P215" s="250"/>
      <c r="Q215" s="250"/>
      <c r="R215" s="250"/>
      <c r="S215" s="250"/>
      <c r="T215" s="25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2" t="s">
        <v>256</v>
      </c>
      <c r="AU215" s="252" t="s">
        <v>90</v>
      </c>
      <c r="AV215" s="13" t="s">
        <v>90</v>
      </c>
      <c r="AW215" s="13" t="s">
        <v>32</v>
      </c>
      <c r="AX215" s="13" t="s">
        <v>77</v>
      </c>
      <c r="AY215" s="252" t="s">
        <v>247</v>
      </c>
    </row>
    <row r="216" spans="1:51" s="13" customFormat="1" ht="12">
      <c r="A216" s="13"/>
      <c r="B216" s="241"/>
      <c r="C216" s="242"/>
      <c r="D216" s="243" t="s">
        <v>256</v>
      </c>
      <c r="E216" s="244" t="s">
        <v>1</v>
      </c>
      <c r="F216" s="245" t="s">
        <v>380</v>
      </c>
      <c r="G216" s="242"/>
      <c r="H216" s="246">
        <v>0.852</v>
      </c>
      <c r="I216" s="247"/>
      <c r="J216" s="242"/>
      <c r="K216" s="242"/>
      <c r="L216" s="248"/>
      <c r="M216" s="249"/>
      <c r="N216" s="250"/>
      <c r="O216" s="250"/>
      <c r="P216" s="250"/>
      <c r="Q216" s="250"/>
      <c r="R216" s="250"/>
      <c r="S216" s="250"/>
      <c r="T216" s="25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2" t="s">
        <v>256</v>
      </c>
      <c r="AU216" s="252" t="s">
        <v>90</v>
      </c>
      <c r="AV216" s="13" t="s">
        <v>90</v>
      </c>
      <c r="AW216" s="13" t="s">
        <v>32</v>
      </c>
      <c r="AX216" s="13" t="s">
        <v>77</v>
      </c>
      <c r="AY216" s="252" t="s">
        <v>247</v>
      </c>
    </row>
    <row r="217" spans="1:51" s="16" customFormat="1" ht="12">
      <c r="A217" s="16"/>
      <c r="B217" s="274"/>
      <c r="C217" s="275"/>
      <c r="D217" s="243" t="s">
        <v>256</v>
      </c>
      <c r="E217" s="276" t="s">
        <v>1</v>
      </c>
      <c r="F217" s="277" t="s">
        <v>374</v>
      </c>
      <c r="G217" s="275"/>
      <c r="H217" s="278">
        <v>0.892</v>
      </c>
      <c r="I217" s="279"/>
      <c r="J217" s="275"/>
      <c r="K217" s="275"/>
      <c r="L217" s="280"/>
      <c r="M217" s="281"/>
      <c r="N217" s="282"/>
      <c r="O217" s="282"/>
      <c r="P217" s="282"/>
      <c r="Q217" s="282"/>
      <c r="R217" s="282"/>
      <c r="S217" s="282"/>
      <c r="T217" s="283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284" t="s">
        <v>256</v>
      </c>
      <c r="AU217" s="284" t="s">
        <v>90</v>
      </c>
      <c r="AV217" s="16" t="s">
        <v>266</v>
      </c>
      <c r="AW217" s="16" t="s">
        <v>32</v>
      </c>
      <c r="AX217" s="16" t="s">
        <v>77</v>
      </c>
      <c r="AY217" s="284" t="s">
        <v>247</v>
      </c>
    </row>
    <row r="218" spans="1:51" s="13" customFormat="1" ht="12">
      <c r="A218" s="13"/>
      <c r="B218" s="241"/>
      <c r="C218" s="242"/>
      <c r="D218" s="243" t="s">
        <v>256</v>
      </c>
      <c r="E218" s="244" t="s">
        <v>1</v>
      </c>
      <c r="F218" s="245" t="s">
        <v>381</v>
      </c>
      <c r="G218" s="242"/>
      <c r="H218" s="246">
        <v>0.09</v>
      </c>
      <c r="I218" s="247"/>
      <c r="J218" s="242"/>
      <c r="K218" s="242"/>
      <c r="L218" s="248"/>
      <c r="M218" s="249"/>
      <c r="N218" s="250"/>
      <c r="O218" s="250"/>
      <c r="P218" s="250"/>
      <c r="Q218" s="250"/>
      <c r="R218" s="250"/>
      <c r="S218" s="250"/>
      <c r="T218" s="25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2" t="s">
        <v>256</v>
      </c>
      <c r="AU218" s="252" t="s">
        <v>90</v>
      </c>
      <c r="AV218" s="13" t="s">
        <v>90</v>
      </c>
      <c r="AW218" s="13" t="s">
        <v>32</v>
      </c>
      <c r="AX218" s="13" t="s">
        <v>77</v>
      </c>
      <c r="AY218" s="252" t="s">
        <v>247</v>
      </c>
    </row>
    <row r="219" spans="1:51" s="16" customFormat="1" ht="12">
      <c r="A219" s="16"/>
      <c r="B219" s="274"/>
      <c r="C219" s="275"/>
      <c r="D219" s="243" t="s">
        <v>256</v>
      </c>
      <c r="E219" s="276" t="s">
        <v>1</v>
      </c>
      <c r="F219" s="277" t="s">
        <v>374</v>
      </c>
      <c r="G219" s="275"/>
      <c r="H219" s="278">
        <v>0.09</v>
      </c>
      <c r="I219" s="279"/>
      <c r="J219" s="275"/>
      <c r="K219" s="275"/>
      <c r="L219" s="280"/>
      <c r="M219" s="281"/>
      <c r="N219" s="282"/>
      <c r="O219" s="282"/>
      <c r="P219" s="282"/>
      <c r="Q219" s="282"/>
      <c r="R219" s="282"/>
      <c r="S219" s="282"/>
      <c r="T219" s="283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84" t="s">
        <v>256</v>
      </c>
      <c r="AU219" s="284" t="s">
        <v>90</v>
      </c>
      <c r="AV219" s="16" t="s">
        <v>266</v>
      </c>
      <c r="AW219" s="16" t="s">
        <v>32</v>
      </c>
      <c r="AX219" s="16" t="s">
        <v>77</v>
      </c>
      <c r="AY219" s="284" t="s">
        <v>247</v>
      </c>
    </row>
    <row r="220" spans="1:51" s="13" customFormat="1" ht="12">
      <c r="A220" s="13"/>
      <c r="B220" s="241"/>
      <c r="C220" s="242"/>
      <c r="D220" s="243" t="s">
        <v>256</v>
      </c>
      <c r="E220" s="244" t="s">
        <v>1</v>
      </c>
      <c r="F220" s="245" t="s">
        <v>382</v>
      </c>
      <c r="G220" s="242"/>
      <c r="H220" s="246">
        <v>0.678</v>
      </c>
      <c r="I220" s="247"/>
      <c r="J220" s="242"/>
      <c r="K220" s="242"/>
      <c r="L220" s="248"/>
      <c r="M220" s="249"/>
      <c r="N220" s="250"/>
      <c r="O220" s="250"/>
      <c r="P220" s="250"/>
      <c r="Q220" s="250"/>
      <c r="R220" s="250"/>
      <c r="S220" s="250"/>
      <c r="T220" s="25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2" t="s">
        <v>256</v>
      </c>
      <c r="AU220" s="252" t="s">
        <v>90</v>
      </c>
      <c r="AV220" s="13" t="s">
        <v>90</v>
      </c>
      <c r="AW220" s="13" t="s">
        <v>32</v>
      </c>
      <c r="AX220" s="13" t="s">
        <v>77</v>
      </c>
      <c r="AY220" s="252" t="s">
        <v>247</v>
      </c>
    </row>
    <row r="221" spans="1:51" s="13" customFormat="1" ht="12">
      <c r="A221" s="13"/>
      <c r="B221" s="241"/>
      <c r="C221" s="242"/>
      <c r="D221" s="243" t="s">
        <v>256</v>
      </c>
      <c r="E221" s="244" t="s">
        <v>1</v>
      </c>
      <c r="F221" s="245" t="s">
        <v>383</v>
      </c>
      <c r="G221" s="242"/>
      <c r="H221" s="246">
        <v>0.182</v>
      </c>
      <c r="I221" s="247"/>
      <c r="J221" s="242"/>
      <c r="K221" s="242"/>
      <c r="L221" s="248"/>
      <c r="M221" s="249"/>
      <c r="N221" s="250"/>
      <c r="O221" s="250"/>
      <c r="P221" s="250"/>
      <c r="Q221" s="250"/>
      <c r="R221" s="250"/>
      <c r="S221" s="250"/>
      <c r="T221" s="25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2" t="s">
        <v>256</v>
      </c>
      <c r="AU221" s="252" t="s">
        <v>90</v>
      </c>
      <c r="AV221" s="13" t="s">
        <v>90</v>
      </c>
      <c r="AW221" s="13" t="s">
        <v>32</v>
      </c>
      <c r="AX221" s="13" t="s">
        <v>77</v>
      </c>
      <c r="AY221" s="252" t="s">
        <v>247</v>
      </c>
    </row>
    <row r="222" spans="1:51" s="13" customFormat="1" ht="12">
      <c r="A222" s="13"/>
      <c r="B222" s="241"/>
      <c r="C222" s="242"/>
      <c r="D222" s="243" t="s">
        <v>256</v>
      </c>
      <c r="E222" s="244" t="s">
        <v>1</v>
      </c>
      <c r="F222" s="245" t="s">
        <v>384</v>
      </c>
      <c r="G222" s="242"/>
      <c r="H222" s="246">
        <v>0.182</v>
      </c>
      <c r="I222" s="247"/>
      <c r="J222" s="242"/>
      <c r="K222" s="242"/>
      <c r="L222" s="248"/>
      <c r="M222" s="249"/>
      <c r="N222" s="250"/>
      <c r="O222" s="250"/>
      <c r="P222" s="250"/>
      <c r="Q222" s="250"/>
      <c r="R222" s="250"/>
      <c r="S222" s="250"/>
      <c r="T222" s="25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2" t="s">
        <v>256</v>
      </c>
      <c r="AU222" s="252" t="s">
        <v>90</v>
      </c>
      <c r="AV222" s="13" t="s">
        <v>90</v>
      </c>
      <c r="AW222" s="13" t="s">
        <v>32</v>
      </c>
      <c r="AX222" s="13" t="s">
        <v>77</v>
      </c>
      <c r="AY222" s="252" t="s">
        <v>247</v>
      </c>
    </row>
    <row r="223" spans="1:51" s="16" customFormat="1" ht="12">
      <c r="A223" s="16"/>
      <c r="B223" s="274"/>
      <c r="C223" s="275"/>
      <c r="D223" s="243" t="s">
        <v>256</v>
      </c>
      <c r="E223" s="276" t="s">
        <v>1</v>
      </c>
      <c r="F223" s="277" t="s">
        <v>374</v>
      </c>
      <c r="G223" s="275"/>
      <c r="H223" s="278">
        <v>1.042</v>
      </c>
      <c r="I223" s="279"/>
      <c r="J223" s="275"/>
      <c r="K223" s="275"/>
      <c r="L223" s="280"/>
      <c r="M223" s="281"/>
      <c r="N223" s="282"/>
      <c r="O223" s="282"/>
      <c r="P223" s="282"/>
      <c r="Q223" s="282"/>
      <c r="R223" s="282"/>
      <c r="S223" s="282"/>
      <c r="T223" s="283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84" t="s">
        <v>256</v>
      </c>
      <c r="AU223" s="284" t="s">
        <v>90</v>
      </c>
      <c r="AV223" s="16" t="s">
        <v>266</v>
      </c>
      <c r="AW223" s="16" t="s">
        <v>32</v>
      </c>
      <c r="AX223" s="16" t="s">
        <v>77</v>
      </c>
      <c r="AY223" s="284" t="s">
        <v>247</v>
      </c>
    </row>
    <row r="224" spans="1:51" s="13" customFormat="1" ht="12">
      <c r="A224" s="13"/>
      <c r="B224" s="241"/>
      <c r="C224" s="242"/>
      <c r="D224" s="243" t="s">
        <v>256</v>
      </c>
      <c r="E224" s="244" t="s">
        <v>1</v>
      </c>
      <c r="F224" s="245" t="s">
        <v>385</v>
      </c>
      <c r="G224" s="242"/>
      <c r="H224" s="246">
        <v>0.334</v>
      </c>
      <c r="I224" s="247"/>
      <c r="J224" s="242"/>
      <c r="K224" s="242"/>
      <c r="L224" s="248"/>
      <c r="M224" s="249"/>
      <c r="N224" s="250"/>
      <c r="O224" s="250"/>
      <c r="P224" s="250"/>
      <c r="Q224" s="250"/>
      <c r="R224" s="250"/>
      <c r="S224" s="250"/>
      <c r="T224" s="25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2" t="s">
        <v>256</v>
      </c>
      <c r="AU224" s="252" t="s">
        <v>90</v>
      </c>
      <c r="AV224" s="13" t="s">
        <v>90</v>
      </c>
      <c r="AW224" s="13" t="s">
        <v>32</v>
      </c>
      <c r="AX224" s="13" t="s">
        <v>77</v>
      </c>
      <c r="AY224" s="252" t="s">
        <v>247</v>
      </c>
    </row>
    <row r="225" spans="1:51" s="16" customFormat="1" ht="12">
      <c r="A225" s="16"/>
      <c r="B225" s="274"/>
      <c r="C225" s="275"/>
      <c r="D225" s="243" t="s">
        <v>256</v>
      </c>
      <c r="E225" s="276" t="s">
        <v>1</v>
      </c>
      <c r="F225" s="277" t="s">
        <v>374</v>
      </c>
      <c r="G225" s="275"/>
      <c r="H225" s="278">
        <v>0.334</v>
      </c>
      <c r="I225" s="279"/>
      <c r="J225" s="275"/>
      <c r="K225" s="275"/>
      <c r="L225" s="280"/>
      <c r="M225" s="281"/>
      <c r="N225" s="282"/>
      <c r="O225" s="282"/>
      <c r="P225" s="282"/>
      <c r="Q225" s="282"/>
      <c r="R225" s="282"/>
      <c r="S225" s="282"/>
      <c r="T225" s="283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T225" s="284" t="s">
        <v>256</v>
      </c>
      <c r="AU225" s="284" t="s">
        <v>90</v>
      </c>
      <c r="AV225" s="16" t="s">
        <v>266</v>
      </c>
      <c r="AW225" s="16" t="s">
        <v>32</v>
      </c>
      <c r="AX225" s="16" t="s">
        <v>77</v>
      </c>
      <c r="AY225" s="284" t="s">
        <v>247</v>
      </c>
    </row>
    <row r="226" spans="1:51" s="13" customFormat="1" ht="12">
      <c r="A226" s="13"/>
      <c r="B226" s="241"/>
      <c r="C226" s="242"/>
      <c r="D226" s="243" t="s">
        <v>256</v>
      </c>
      <c r="E226" s="244" t="s">
        <v>1</v>
      </c>
      <c r="F226" s="245" t="s">
        <v>386</v>
      </c>
      <c r="G226" s="242"/>
      <c r="H226" s="246">
        <v>0.11</v>
      </c>
      <c r="I226" s="247"/>
      <c r="J226" s="242"/>
      <c r="K226" s="242"/>
      <c r="L226" s="248"/>
      <c r="M226" s="249"/>
      <c r="N226" s="250"/>
      <c r="O226" s="250"/>
      <c r="P226" s="250"/>
      <c r="Q226" s="250"/>
      <c r="R226" s="250"/>
      <c r="S226" s="250"/>
      <c r="T226" s="25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2" t="s">
        <v>256</v>
      </c>
      <c r="AU226" s="252" t="s">
        <v>90</v>
      </c>
      <c r="AV226" s="13" t="s">
        <v>90</v>
      </c>
      <c r="AW226" s="13" t="s">
        <v>32</v>
      </c>
      <c r="AX226" s="13" t="s">
        <v>77</v>
      </c>
      <c r="AY226" s="252" t="s">
        <v>247</v>
      </c>
    </row>
    <row r="227" spans="1:51" s="16" customFormat="1" ht="12">
      <c r="A227" s="16"/>
      <c r="B227" s="274"/>
      <c r="C227" s="275"/>
      <c r="D227" s="243" t="s">
        <v>256</v>
      </c>
      <c r="E227" s="276" t="s">
        <v>1</v>
      </c>
      <c r="F227" s="277" t="s">
        <v>374</v>
      </c>
      <c r="G227" s="275"/>
      <c r="H227" s="278">
        <v>0.11</v>
      </c>
      <c r="I227" s="279"/>
      <c r="J227" s="275"/>
      <c r="K227" s="275"/>
      <c r="L227" s="280"/>
      <c r="M227" s="281"/>
      <c r="N227" s="282"/>
      <c r="O227" s="282"/>
      <c r="P227" s="282"/>
      <c r="Q227" s="282"/>
      <c r="R227" s="282"/>
      <c r="S227" s="282"/>
      <c r="T227" s="283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284" t="s">
        <v>256</v>
      </c>
      <c r="AU227" s="284" t="s">
        <v>90</v>
      </c>
      <c r="AV227" s="16" t="s">
        <v>266</v>
      </c>
      <c r="AW227" s="16" t="s">
        <v>32</v>
      </c>
      <c r="AX227" s="16" t="s">
        <v>77</v>
      </c>
      <c r="AY227" s="284" t="s">
        <v>247</v>
      </c>
    </row>
    <row r="228" spans="1:51" s="14" customFormat="1" ht="12">
      <c r="A228" s="14"/>
      <c r="B228" s="253"/>
      <c r="C228" s="254"/>
      <c r="D228" s="243" t="s">
        <v>256</v>
      </c>
      <c r="E228" s="255" t="s">
        <v>1</v>
      </c>
      <c r="F228" s="256" t="s">
        <v>265</v>
      </c>
      <c r="G228" s="254"/>
      <c r="H228" s="257">
        <v>2.468</v>
      </c>
      <c r="I228" s="258"/>
      <c r="J228" s="254"/>
      <c r="K228" s="254"/>
      <c r="L228" s="259"/>
      <c r="M228" s="260"/>
      <c r="N228" s="261"/>
      <c r="O228" s="261"/>
      <c r="P228" s="261"/>
      <c r="Q228" s="261"/>
      <c r="R228" s="261"/>
      <c r="S228" s="261"/>
      <c r="T228" s="26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3" t="s">
        <v>256</v>
      </c>
      <c r="AU228" s="263" t="s">
        <v>90</v>
      </c>
      <c r="AV228" s="14" t="s">
        <v>254</v>
      </c>
      <c r="AW228" s="14" t="s">
        <v>32</v>
      </c>
      <c r="AX228" s="14" t="s">
        <v>84</v>
      </c>
      <c r="AY228" s="263" t="s">
        <v>247</v>
      </c>
    </row>
    <row r="229" spans="1:65" s="2" customFormat="1" ht="21.75" customHeight="1">
      <c r="A229" s="39"/>
      <c r="B229" s="40"/>
      <c r="C229" s="228" t="s">
        <v>387</v>
      </c>
      <c r="D229" s="228" t="s">
        <v>249</v>
      </c>
      <c r="E229" s="229" t="s">
        <v>388</v>
      </c>
      <c r="F229" s="230" t="s">
        <v>389</v>
      </c>
      <c r="G229" s="231" t="s">
        <v>252</v>
      </c>
      <c r="H229" s="232">
        <v>44.49</v>
      </c>
      <c r="I229" s="233"/>
      <c r="J229" s="234">
        <f>ROUND(I229*H229,2)</f>
        <v>0</v>
      </c>
      <c r="K229" s="230" t="s">
        <v>253</v>
      </c>
      <c r="L229" s="45"/>
      <c r="M229" s="235" t="s">
        <v>1</v>
      </c>
      <c r="N229" s="236" t="s">
        <v>43</v>
      </c>
      <c r="O229" s="92"/>
      <c r="P229" s="237">
        <f>O229*H229</f>
        <v>0</v>
      </c>
      <c r="Q229" s="237">
        <v>0.02857</v>
      </c>
      <c r="R229" s="237">
        <f>Q229*H229</f>
        <v>1.2710793</v>
      </c>
      <c r="S229" s="237">
        <v>0</v>
      </c>
      <c r="T229" s="23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9" t="s">
        <v>254</v>
      </c>
      <c r="AT229" s="239" t="s">
        <v>249</v>
      </c>
      <c r="AU229" s="239" t="s">
        <v>90</v>
      </c>
      <c r="AY229" s="18" t="s">
        <v>247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8" t="s">
        <v>90</v>
      </c>
      <c r="BK229" s="240">
        <f>ROUND(I229*H229,2)</f>
        <v>0</v>
      </c>
      <c r="BL229" s="18" t="s">
        <v>254</v>
      </c>
      <c r="BM229" s="239" t="s">
        <v>390</v>
      </c>
    </row>
    <row r="230" spans="1:51" s="15" customFormat="1" ht="12">
      <c r="A230" s="15"/>
      <c r="B230" s="264"/>
      <c r="C230" s="265"/>
      <c r="D230" s="243" t="s">
        <v>256</v>
      </c>
      <c r="E230" s="266" t="s">
        <v>1</v>
      </c>
      <c r="F230" s="267" t="s">
        <v>391</v>
      </c>
      <c r="G230" s="265"/>
      <c r="H230" s="266" t="s">
        <v>1</v>
      </c>
      <c r="I230" s="268"/>
      <c r="J230" s="265"/>
      <c r="K230" s="265"/>
      <c r="L230" s="269"/>
      <c r="M230" s="270"/>
      <c r="N230" s="271"/>
      <c r="O230" s="271"/>
      <c r="P230" s="271"/>
      <c r="Q230" s="271"/>
      <c r="R230" s="271"/>
      <c r="S230" s="271"/>
      <c r="T230" s="272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3" t="s">
        <v>256</v>
      </c>
      <c r="AU230" s="273" t="s">
        <v>90</v>
      </c>
      <c r="AV230" s="15" t="s">
        <v>84</v>
      </c>
      <c r="AW230" s="15" t="s">
        <v>32</v>
      </c>
      <c r="AX230" s="15" t="s">
        <v>77</v>
      </c>
      <c r="AY230" s="273" t="s">
        <v>247</v>
      </c>
    </row>
    <row r="231" spans="1:51" s="13" customFormat="1" ht="12">
      <c r="A231" s="13"/>
      <c r="B231" s="241"/>
      <c r="C231" s="242"/>
      <c r="D231" s="243" t="s">
        <v>256</v>
      </c>
      <c r="E231" s="244" t="s">
        <v>1</v>
      </c>
      <c r="F231" s="245" t="s">
        <v>392</v>
      </c>
      <c r="G231" s="242"/>
      <c r="H231" s="246">
        <v>7.502</v>
      </c>
      <c r="I231" s="247"/>
      <c r="J231" s="242"/>
      <c r="K231" s="242"/>
      <c r="L231" s="248"/>
      <c r="M231" s="249"/>
      <c r="N231" s="250"/>
      <c r="O231" s="250"/>
      <c r="P231" s="250"/>
      <c r="Q231" s="250"/>
      <c r="R231" s="250"/>
      <c r="S231" s="250"/>
      <c r="T231" s="25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2" t="s">
        <v>256</v>
      </c>
      <c r="AU231" s="252" t="s">
        <v>90</v>
      </c>
      <c r="AV231" s="13" t="s">
        <v>90</v>
      </c>
      <c r="AW231" s="13" t="s">
        <v>32</v>
      </c>
      <c r="AX231" s="13" t="s">
        <v>77</v>
      </c>
      <c r="AY231" s="252" t="s">
        <v>247</v>
      </c>
    </row>
    <row r="232" spans="1:51" s="13" customFormat="1" ht="12">
      <c r="A232" s="13"/>
      <c r="B232" s="241"/>
      <c r="C232" s="242"/>
      <c r="D232" s="243" t="s">
        <v>256</v>
      </c>
      <c r="E232" s="244" t="s">
        <v>1</v>
      </c>
      <c r="F232" s="245" t="s">
        <v>393</v>
      </c>
      <c r="G232" s="242"/>
      <c r="H232" s="246">
        <v>14.044</v>
      </c>
      <c r="I232" s="247"/>
      <c r="J232" s="242"/>
      <c r="K232" s="242"/>
      <c r="L232" s="248"/>
      <c r="M232" s="249"/>
      <c r="N232" s="250"/>
      <c r="O232" s="250"/>
      <c r="P232" s="250"/>
      <c r="Q232" s="250"/>
      <c r="R232" s="250"/>
      <c r="S232" s="250"/>
      <c r="T232" s="25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2" t="s">
        <v>256</v>
      </c>
      <c r="AU232" s="252" t="s">
        <v>90</v>
      </c>
      <c r="AV232" s="13" t="s">
        <v>90</v>
      </c>
      <c r="AW232" s="13" t="s">
        <v>32</v>
      </c>
      <c r="AX232" s="13" t="s">
        <v>77</v>
      </c>
      <c r="AY232" s="252" t="s">
        <v>247</v>
      </c>
    </row>
    <row r="233" spans="1:51" s="13" customFormat="1" ht="12">
      <c r="A233" s="13"/>
      <c r="B233" s="241"/>
      <c r="C233" s="242"/>
      <c r="D233" s="243" t="s">
        <v>256</v>
      </c>
      <c r="E233" s="244" t="s">
        <v>1</v>
      </c>
      <c r="F233" s="245" t="s">
        <v>394</v>
      </c>
      <c r="G233" s="242"/>
      <c r="H233" s="246">
        <v>11.472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2" t="s">
        <v>256</v>
      </c>
      <c r="AU233" s="252" t="s">
        <v>90</v>
      </c>
      <c r="AV233" s="13" t="s">
        <v>90</v>
      </c>
      <c r="AW233" s="13" t="s">
        <v>32</v>
      </c>
      <c r="AX233" s="13" t="s">
        <v>77</v>
      </c>
      <c r="AY233" s="252" t="s">
        <v>247</v>
      </c>
    </row>
    <row r="234" spans="1:51" s="13" customFormat="1" ht="12">
      <c r="A234" s="13"/>
      <c r="B234" s="241"/>
      <c r="C234" s="242"/>
      <c r="D234" s="243" t="s">
        <v>256</v>
      </c>
      <c r="E234" s="244" t="s">
        <v>1</v>
      </c>
      <c r="F234" s="245" t="s">
        <v>395</v>
      </c>
      <c r="G234" s="242"/>
      <c r="H234" s="246">
        <v>11.472</v>
      </c>
      <c r="I234" s="247"/>
      <c r="J234" s="242"/>
      <c r="K234" s="242"/>
      <c r="L234" s="248"/>
      <c r="M234" s="249"/>
      <c r="N234" s="250"/>
      <c r="O234" s="250"/>
      <c r="P234" s="250"/>
      <c r="Q234" s="250"/>
      <c r="R234" s="250"/>
      <c r="S234" s="250"/>
      <c r="T234" s="25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2" t="s">
        <v>256</v>
      </c>
      <c r="AU234" s="252" t="s">
        <v>90</v>
      </c>
      <c r="AV234" s="13" t="s">
        <v>90</v>
      </c>
      <c r="AW234" s="13" t="s">
        <v>32</v>
      </c>
      <c r="AX234" s="13" t="s">
        <v>77</v>
      </c>
      <c r="AY234" s="252" t="s">
        <v>247</v>
      </c>
    </row>
    <row r="235" spans="1:51" s="14" customFormat="1" ht="12">
      <c r="A235" s="14"/>
      <c r="B235" s="253"/>
      <c r="C235" s="254"/>
      <c r="D235" s="243" t="s">
        <v>256</v>
      </c>
      <c r="E235" s="255" t="s">
        <v>1</v>
      </c>
      <c r="F235" s="256" t="s">
        <v>265</v>
      </c>
      <c r="G235" s="254"/>
      <c r="H235" s="257">
        <v>44.49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3" t="s">
        <v>256</v>
      </c>
      <c r="AU235" s="263" t="s">
        <v>90</v>
      </c>
      <c r="AV235" s="14" t="s">
        <v>254</v>
      </c>
      <c r="AW235" s="14" t="s">
        <v>32</v>
      </c>
      <c r="AX235" s="14" t="s">
        <v>84</v>
      </c>
      <c r="AY235" s="263" t="s">
        <v>247</v>
      </c>
    </row>
    <row r="236" spans="1:65" s="2" customFormat="1" ht="24.15" customHeight="1">
      <c r="A236" s="39"/>
      <c r="B236" s="40"/>
      <c r="C236" s="228" t="s">
        <v>396</v>
      </c>
      <c r="D236" s="228" t="s">
        <v>249</v>
      </c>
      <c r="E236" s="229" t="s">
        <v>397</v>
      </c>
      <c r="F236" s="230" t="s">
        <v>398</v>
      </c>
      <c r="G236" s="231" t="s">
        <v>399</v>
      </c>
      <c r="H236" s="232">
        <v>16.95</v>
      </c>
      <c r="I236" s="233"/>
      <c r="J236" s="234">
        <f>ROUND(I236*H236,2)</f>
        <v>0</v>
      </c>
      <c r="K236" s="230" t="s">
        <v>253</v>
      </c>
      <c r="L236" s="45"/>
      <c r="M236" s="235" t="s">
        <v>1</v>
      </c>
      <c r="N236" s="236" t="s">
        <v>43</v>
      </c>
      <c r="O236" s="92"/>
      <c r="P236" s="237">
        <f>O236*H236</f>
        <v>0</v>
      </c>
      <c r="Q236" s="237">
        <v>0.00059</v>
      </c>
      <c r="R236" s="237">
        <f>Q236*H236</f>
        <v>0.0100005</v>
      </c>
      <c r="S236" s="237">
        <v>1E-05</v>
      </c>
      <c r="T236" s="238">
        <f>S236*H236</f>
        <v>0.0001695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254</v>
      </c>
      <c r="AT236" s="239" t="s">
        <v>249</v>
      </c>
      <c r="AU236" s="239" t="s">
        <v>90</v>
      </c>
      <c r="AY236" s="18" t="s">
        <v>247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90</v>
      </c>
      <c r="BK236" s="240">
        <f>ROUND(I236*H236,2)</f>
        <v>0</v>
      </c>
      <c r="BL236" s="18" t="s">
        <v>254</v>
      </c>
      <c r="BM236" s="239" t="s">
        <v>400</v>
      </c>
    </row>
    <row r="237" spans="1:51" s="13" customFormat="1" ht="12">
      <c r="A237" s="13"/>
      <c r="B237" s="241"/>
      <c r="C237" s="242"/>
      <c r="D237" s="243" t="s">
        <v>256</v>
      </c>
      <c r="E237" s="244" t="s">
        <v>1</v>
      </c>
      <c r="F237" s="245" t="s">
        <v>401</v>
      </c>
      <c r="G237" s="242"/>
      <c r="H237" s="246">
        <v>16.95</v>
      </c>
      <c r="I237" s="247"/>
      <c r="J237" s="242"/>
      <c r="K237" s="242"/>
      <c r="L237" s="248"/>
      <c r="M237" s="249"/>
      <c r="N237" s="250"/>
      <c r="O237" s="250"/>
      <c r="P237" s="250"/>
      <c r="Q237" s="250"/>
      <c r="R237" s="250"/>
      <c r="S237" s="250"/>
      <c r="T237" s="25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2" t="s">
        <v>256</v>
      </c>
      <c r="AU237" s="252" t="s">
        <v>90</v>
      </c>
      <c r="AV237" s="13" t="s">
        <v>90</v>
      </c>
      <c r="AW237" s="13" t="s">
        <v>32</v>
      </c>
      <c r="AX237" s="13" t="s">
        <v>84</v>
      </c>
      <c r="AY237" s="252" t="s">
        <v>247</v>
      </c>
    </row>
    <row r="238" spans="1:65" s="2" customFormat="1" ht="24.15" customHeight="1">
      <c r="A238" s="39"/>
      <c r="B238" s="40"/>
      <c r="C238" s="228" t="s">
        <v>402</v>
      </c>
      <c r="D238" s="228" t="s">
        <v>249</v>
      </c>
      <c r="E238" s="229" t="s">
        <v>403</v>
      </c>
      <c r="F238" s="230" t="s">
        <v>404</v>
      </c>
      <c r="G238" s="231" t="s">
        <v>399</v>
      </c>
      <c r="H238" s="232">
        <v>13.05</v>
      </c>
      <c r="I238" s="233"/>
      <c r="J238" s="234">
        <f>ROUND(I238*H238,2)</f>
        <v>0</v>
      </c>
      <c r="K238" s="230" t="s">
        <v>253</v>
      </c>
      <c r="L238" s="45"/>
      <c r="M238" s="235" t="s">
        <v>1</v>
      </c>
      <c r="N238" s="236" t="s">
        <v>43</v>
      </c>
      <c r="O238" s="92"/>
      <c r="P238" s="237">
        <f>O238*H238</f>
        <v>0</v>
      </c>
      <c r="Q238" s="237">
        <v>0.00079</v>
      </c>
      <c r="R238" s="237">
        <f>Q238*H238</f>
        <v>0.010309500000000001</v>
      </c>
      <c r="S238" s="237">
        <v>1E-05</v>
      </c>
      <c r="T238" s="238">
        <f>S238*H238</f>
        <v>0.00013050000000000003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254</v>
      </c>
      <c r="AT238" s="239" t="s">
        <v>249</v>
      </c>
      <c r="AU238" s="239" t="s">
        <v>90</v>
      </c>
      <c r="AY238" s="18" t="s">
        <v>247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90</v>
      </c>
      <c r="BK238" s="240">
        <f>ROUND(I238*H238,2)</f>
        <v>0</v>
      </c>
      <c r="BL238" s="18" t="s">
        <v>254</v>
      </c>
      <c r="BM238" s="239" t="s">
        <v>405</v>
      </c>
    </row>
    <row r="239" spans="1:51" s="13" customFormat="1" ht="12">
      <c r="A239" s="13"/>
      <c r="B239" s="241"/>
      <c r="C239" s="242"/>
      <c r="D239" s="243" t="s">
        <v>256</v>
      </c>
      <c r="E239" s="244" t="s">
        <v>1</v>
      </c>
      <c r="F239" s="245" t="s">
        <v>406</v>
      </c>
      <c r="G239" s="242"/>
      <c r="H239" s="246">
        <v>13.05</v>
      </c>
      <c r="I239" s="247"/>
      <c r="J239" s="242"/>
      <c r="K239" s="242"/>
      <c r="L239" s="248"/>
      <c r="M239" s="249"/>
      <c r="N239" s="250"/>
      <c r="O239" s="250"/>
      <c r="P239" s="250"/>
      <c r="Q239" s="250"/>
      <c r="R239" s="250"/>
      <c r="S239" s="250"/>
      <c r="T239" s="25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2" t="s">
        <v>256</v>
      </c>
      <c r="AU239" s="252" t="s">
        <v>90</v>
      </c>
      <c r="AV239" s="13" t="s">
        <v>90</v>
      </c>
      <c r="AW239" s="13" t="s">
        <v>32</v>
      </c>
      <c r="AX239" s="13" t="s">
        <v>84</v>
      </c>
      <c r="AY239" s="252" t="s">
        <v>247</v>
      </c>
    </row>
    <row r="240" spans="1:65" s="2" customFormat="1" ht="24.15" customHeight="1">
      <c r="A240" s="39"/>
      <c r="B240" s="40"/>
      <c r="C240" s="228" t="s">
        <v>407</v>
      </c>
      <c r="D240" s="228" t="s">
        <v>249</v>
      </c>
      <c r="E240" s="229" t="s">
        <v>408</v>
      </c>
      <c r="F240" s="230" t="s">
        <v>409</v>
      </c>
      <c r="G240" s="231" t="s">
        <v>399</v>
      </c>
      <c r="H240" s="232">
        <v>57.84</v>
      </c>
      <c r="I240" s="233"/>
      <c r="J240" s="234">
        <f>ROUND(I240*H240,2)</f>
        <v>0</v>
      </c>
      <c r="K240" s="230" t="s">
        <v>253</v>
      </c>
      <c r="L240" s="45"/>
      <c r="M240" s="235" t="s">
        <v>1</v>
      </c>
      <c r="N240" s="236" t="s">
        <v>43</v>
      </c>
      <c r="O240" s="92"/>
      <c r="P240" s="237">
        <f>O240*H240</f>
        <v>0</v>
      </c>
      <c r="Q240" s="237">
        <v>0.00119</v>
      </c>
      <c r="R240" s="237">
        <f>Q240*H240</f>
        <v>0.0688296</v>
      </c>
      <c r="S240" s="237">
        <v>1E-05</v>
      </c>
      <c r="T240" s="238">
        <f>S240*H240</f>
        <v>0.0005784000000000001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254</v>
      </c>
      <c r="AT240" s="239" t="s">
        <v>249</v>
      </c>
      <c r="AU240" s="239" t="s">
        <v>90</v>
      </c>
      <c r="AY240" s="18" t="s">
        <v>247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90</v>
      </c>
      <c r="BK240" s="240">
        <f>ROUND(I240*H240,2)</f>
        <v>0</v>
      </c>
      <c r="BL240" s="18" t="s">
        <v>254</v>
      </c>
      <c r="BM240" s="239" t="s">
        <v>410</v>
      </c>
    </row>
    <row r="241" spans="1:51" s="13" customFormat="1" ht="12">
      <c r="A241" s="13"/>
      <c r="B241" s="241"/>
      <c r="C241" s="242"/>
      <c r="D241" s="243" t="s">
        <v>256</v>
      </c>
      <c r="E241" s="244" t="s">
        <v>1</v>
      </c>
      <c r="F241" s="245" t="s">
        <v>411</v>
      </c>
      <c r="G241" s="242"/>
      <c r="H241" s="246">
        <v>57.84</v>
      </c>
      <c r="I241" s="247"/>
      <c r="J241" s="242"/>
      <c r="K241" s="242"/>
      <c r="L241" s="248"/>
      <c r="M241" s="249"/>
      <c r="N241" s="250"/>
      <c r="O241" s="250"/>
      <c r="P241" s="250"/>
      <c r="Q241" s="250"/>
      <c r="R241" s="250"/>
      <c r="S241" s="250"/>
      <c r="T241" s="25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2" t="s">
        <v>256</v>
      </c>
      <c r="AU241" s="252" t="s">
        <v>90</v>
      </c>
      <c r="AV241" s="13" t="s">
        <v>90</v>
      </c>
      <c r="AW241" s="13" t="s">
        <v>32</v>
      </c>
      <c r="AX241" s="13" t="s">
        <v>84</v>
      </c>
      <c r="AY241" s="252" t="s">
        <v>247</v>
      </c>
    </row>
    <row r="242" spans="1:65" s="2" customFormat="1" ht="24.15" customHeight="1">
      <c r="A242" s="39"/>
      <c r="B242" s="40"/>
      <c r="C242" s="228" t="s">
        <v>412</v>
      </c>
      <c r="D242" s="228" t="s">
        <v>249</v>
      </c>
      <c r="E242" s="229" t="s">
        <v>413</v>
      </c>
      <c r="F242" s="230" t="s">
        <v>414</v>
      </c>
      <c r="G242" s="231" t="s">
        <v>399</v>
      </c>
      <c r="H242" s="232">
        <v>40.99</v>
      </c>
      <c r="I242" s="233"/>
      <c r="J242" s="234">
        <f>ROUND(I242*H242,2)</f>
        <v>0</v>
      </c>
      <c r="K242" s="230" t="s">
        <v>253</v>
      </c>
      <c r="L242" s="45"/>
      <c r="M242" s="235" t="s">
        <v>1</v>
      </c>
      <c r="N242" s="236" t="s">
        <v>43</v>
      </c>
      <c r="O242" s="92"/>
      <c r="P242" s="237">
        <f>O242*H242</f>
        <v>0</v>
      </c>
      <c r="Q242" s="237">
        <v>0.00178</v>
      </c>
      <c r="R242" s="237">
        <f>Q242*H242</f>
        <v>0.0729622</v>
      </c>
      <c r="S242" s="237">
        <v>1E-05</v>
      </c>
      <c r="T242" s="238">
        <f>S242*H242</f>
        <v>0.00040990000000000004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254</v>
      </c>
      <c r="AT242" s="239" t="s">
        <v>249</v>
      </c>
      <c r="AU242" s="239" t="s">
        <v>90</v>
      </c>
      <c r="AY242" s="18" t="s">
        <v>247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90</v>
      </c>
      <c r="BK242" s="240">
        <f>ROUND(I242*H242,2)</f>
        <v>0</v>
      </c>
      <c r="BL242" s="18" t="s">
        <v>254</v>
      </c>
      <c r="BM242" s="239" t="s">
        <v>415</v>
      </c>
    </row>
    <row r="243" spans="1:51" s="13" customFormat="1" ht="12">
      <c r="A243" s="13"/>
      <c r="B243" s="241"/>
      <c r="C243" s="242"/>
      <c r="D243" s="243" t="s">
        <v>256</v>
      </c>
      <c r="E243" s="244" t="s">
        <v>1</v>
      </c>
      <c r="F243" s="245" t="s">
        <v>416</v>
      </c>
      <c r="G243" s="242"/>
      <c r="H243" s="246">
        <v>40.99</v>
      </c>
      <c r="I243" s="247"/>
      <c r="J243" s="242"/>
      <c r="K243" s="242"/>
      <c r="L243" s="248"/>
      <c r="M243" s="249"/>
      <c r="N243" s="250"/>
      <c r="O243" s="250"/>
      <c r="P243" s="250"/>
      <c r="Q243" s="250"/>
      <c r="R243" s="250"/>
      <c r="S243" s="250"/>
      <c r="T243" s="25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2" t="s">
        <v>256</v>
      </c>
      <c r="AU243" s="252" t="s">
        <v>90</v>
      </c>
      <c r="AV243" s="13" t="s">
        <v>90</v>
      </c>
      <c r="AW243" s="13" t="s">
        <v>32</v>
      </c>
      <c r="AX243" s="13" t="s">
        <v>84</v>
      </c>
      <c r="AY243" s="252" t="s">
        <v>247</v>
      </c>
    </row>
    <row r="244" spans="1:65" s="2" customFormat="1" ht="24.15" customHeight="1">
      <c r="A244" s="39"/>
      <c r="B244" s="40"/>
      <c r="C244" s="228" t="s">
        <v>417</v>
      </c>
      <c r="D244" s="228" t="s">
        <v>249</v>
      </c>
      <c r="E244" s="229" t="s">
        <v>418</v>
      </c>
      <c r="F244" s="230" t="s">
        <v>419</v>
      </c>
      <c r="G244" s="231" t="s">
        <v>322</v>
      </c>
      <c r="H244" s="232">
        <v>22</v>
      </c>
      <c r="I244" s="233"/>
      <c r="J244" s="234">
        <f>ROUND(I244*H244,2)</f>
        <v>0</v>
      </c>
      <c r="K244" s="230" t="s">
        <v>253</v>
      </c>
      <c r="L244" s="45"/>
      <c r="M244" s="235" t="s">
        <v>1</v>
      </c>
      <c r="N244" s="236" t="s">
        <v>43</v>
      </c>
      <c r="O244" s="92"/>
      <c r="P244" s="237">
        <f>O244*H244</f>
        <v>0</v>
      </c>
      <c r="Q244" s="237">
        <v>0.17489</v>
      </c>
      <c r="R244" s="237">
        <f>Q244*H244</f>
        <v>3.84758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254</v>
      </c>
      <c r="AT244" s="239" t="s">
        <v>249</v>
      </c>
      <c r="AU244" s="239" t="s">
        <v>90</v>
      </c>
      <c r="AY244" s="18" t="s">
        <v>247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90</v>
      </c>
      <c r="BK244" s="240">
        <f>ROUND(I244*H244,2)</f>
        <v>0</v>
      </c>
      <c r="BL244" s="18" t="s">
        <v>254</v>
      </c>
      <c r="BM244" s="239" t="s">
        <v>420</v>
      </c>
    </row>
    <row r="245" spans="1:65" s="2" customFormat="1" ht="24.15" customHeight="1">
      <c r="A245" s="39"/>
      <c r="B245" s="40"/>
      <c r="C245" s="285" t="s">
        <v>421</v>
      </c>
      <c r="D245" s="285" t="s">
        <v>422</v>
      </c>
      <c r="E245" s="286" t="s">
        <v>423</v>
      </c>
      <c r="F245" s="287" t="s">
        <v>424</v>
      </c>
      <c r="G245" s="288" t="s">
        <v>322</v>
      </c>
      <c r="H245" s="289">
        <v>22</v>
      </c>
      <c r="I245" s="290"/>
      <c r="J245" s="291">
        <f>ROUND(I245*H245,2)</f>
        <v>0</v>
      </c>
      <c r="K245" s="287" t="s">
        <v>1</v>
      </c>
      <c r="L245" s="292"/>
      <c r="M245" s="293" t="s">
        <v>1</v>
      </c>
      <c r="N245" s="294" t="s">
        <v>43</v>
      </c>
      <c r="O245" s="92"/>
      <c r="P245" s="237">
        <f>O245*H245</f>
        <v>0</v>
      </c>
      <c r="Q245" s="237">
        <v>0.0048</v>
      </c>
      <c r="R245" s="237">
        <f>Q245*H245</f>
        <v>0.10559999999999999</v>
      </c>
      <c r="S245" s="237">
        <v>0</v>
      </c>
      <c r="T245" s="23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9" t="s">
        <v>291</v>
      </c>
      <c r="AT245" s="239" t="s">
        <v>422</v>
      </c>
      <c r="AU245" s="239" t="s">
        <v>90</v>
      </c>
      <c r="AY245" s="18" t="s">
        <v>247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8" t="s">
        <v>90</v>
      </c>
      <c r="BK245" s="240">
        <f>ROUND(I245*H245,2)</f>
        <v>0</v>
      </c>
      <c r="BL245" s="18" t="s">
        <v>254</v>
      </c>
      <c r="BM245" s="239" t="s">
        <v>425</v>
      </c>
    </row>
    <row r="246" spans="1:65" s="2" customFormat="1" ht="24.15" customHeight="1">
      <c r="A246" s="39"/>
      <c r="B246" s="40"/>
      <c r="C246" s="228" t="s">
        <v>426</v>
      </c>
      <c r="D246" s="228" t="s">
        <v>249</v>
      </c>
      <c r="E246" s="229" t="s">
        <v>427</v>
      </c>
      <c r="F246" s="230" t="s">
        <v>428</v>
      </c>
      <c r="G246" s="231" t="s">
        <v>252</v>
      </c>
      <c r="H246" s="232">
        <v>45.424</v>
      </c>
      <c r="I246" s="233"/>
      <c r="J246" s="234">
        <f>ROUND(I246*H246,2)</f>
        <v>0</v>
      </c>
      <c r="K246" s="230" t="s">
        <v>253</v>
      </c>
      <c r="L246" s="45"/>
      <c r="M246" s="235" t="s">
        <v>1</v>
      </c>
      <c r="N246" s="236" t="s">
        <v>43</v>
      </c>
      <c r="O246" s="92"/>
      <c r="P246" s="237">
        <f>O246*H246</f>
        <v>0</v>
      </c>
      <c r="Q246" s="237">
        <v>0.05897</v>
      </c>
      <c r="R246" s="237">
        <f>Q246*H246</f>
        <v>2.6786532800000002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254</v>
      </c>
      <c r="AT246" s="239" t="s">
        <v>249</v>
      </c>
      <c r="AU246" s="239" t="s">
        <v>90</v>
      </c>
      <c r="AY246" s="18" t="s">
        <v>247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90</v>
      </c>
      <c r="BK246" s="240">
        <f>ROUND(I246*H246,2)</f>
        <v>0</v>
      </c>
      <c r="BL246" s="18" t="s">
        <v>254</v>
      </c>
      <c r="BM246" s="239" t="s">
        <v>429</v>
      </c>
    </row>
    <row r="247" spans="1:51" s="13" customFormat="1" ht="12">
      <c r="A247" s="13"/>
      <c r="B247" s="241"/>
      <c r="C247" s="242"/>
      <c r="D247" s="243" t="s">
        <v>256</v>
      </c>
      <c r="E247" s="244" t="s">
        <v>1</v>
      </c>
      <c r="F247" s="245" t="s">
        <v>430</v>
      </c>
      <c r="G247" s="242"/>
      <c r="H247" s="246">
        <v>7.15</v>
      </c>
      <c r="I247" s="247"/>
      <c r="J247" s="242"/>
      <c r="K247" s="242"/>
      <c r="L247" s="248"/>
      <c r="M247" s="249"/>
      <c r="N247" s="250"/>
      <c r="O247" s="250"/>
      <c r="P247" s="250"/>
      <c r="Q247" s="250"/>
      <c r="R247" s="250"/>
      <c r="S247" s="250"/>
      <c r="T247" s="25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2" t="s">
        <v>256</v>
      </c>
      <c r="AU247" s="252" t="s">
        <v>90</v>
      </c>
      <c r="AV247" s="13" t="s">
        <v>90</v>
      </c>
      <c r="AW247" s="13" t="s">
        <v>32</v>
      </c>
      <c r="AX247" s="13" t="s">
        <v>77</v>
      </c>
      <c r="AY247" s="252" t="s">
        <v>247</v>
      </c>
    </row>
    <row r="248" spans="1:51" s="13" customFormat="1" ht="12">
      <c r="A248" s="13"/>
      <c r="B248" s="241"/>
      <c r="C248" s="242"/>
      <c r="D248" s="243" t="s">
        <v>256</v>
      </c>
      <c r="E248" s="244" t="s">
        <v>1</v>
      </c>
      <c r="F248" s="245" t="s">
        <v>431</v>
      </c>
      <c r="G248" s="242"/>
      <c r="H248" s="246">
        <v>38.274</v>
      </c>
      <c r="I248" s="247"/>
      <c r="J248" s="242"/>
      <c r="K248" s="242"/>
      <c r="L248" s="248"/>
      <c r="M248" s="249"/>
      <c r="N248" s="250"/>
      <c r="O248" s="250"/>
      <c r="P248" s="250"/>
      <c r="Q248" s="250"/>
      <c r="R248" s="250"/>
      <c r="S248" s="250"/>
      <c r="T248" s="25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2" t="s">
        <v>256</v>
      </c>
      <c r="AU248" s="252" t="s">
        <v>90</v>
      </c>
      <c r="AV248" s="13" t="s">
        <v>90</v>
      </c>
      <c r="AW248" s="13" t="s">
        <v>32</v>
      </c>
      <c r="AX248" s="13" t="s">
        <v>77</v>
      </c>
      <c r="AY248" s="252" t="s">
        <v>247</v>
      </c>
    </row>
    <row r="249" spans="1:51" s="14" customFormat="1" ht="12">
      <c r="A249" s="14"/>
      <c r="B249" s="253"/>
      <c r="C249" s="254"/>
      <c r="D249" s="243" t="s">
        <v>256</v>
      </c>
      <c r="E249" s="255" t="s">
        <v>1</v>
      </c>
      <c r="F249" s="256" t="s">
        <v>265</v>
      </c>
      <c r="G249" s="254"/>
      <c r="H249" s="257">
        <v>45.424</v>
      </c>
      <c r="I249" s="258"/>
      <c r="J249" s="254"/>
      <c r="K249" s="254"/>
      <c r="L249" s="259"/>
      <c r="M249" s="260"/>
      <c r="N249" s="261"/>
      <c r="O249" s="261"/>
      <c r="P249" s="261"/>
      <c r="Q249" s="261"/>
      <c r="R249" s="261"/>
      <c r="S249" s="261"/>
      <c r="T249" s="26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3" t="s">
        <v>256</v>
      </c>
      <c r="AU249" s="263" t="s">
        <v>90</v>
      </c>
      <c r="AV249" s="14" t="s">
        <v>254</v>
      </c>
      <c r="AW249" s="14" t="s">
        <v>32</v>
      </c>
      <c r="AX249" s="14" t="s">
        <v>84</v>
      </c>
      <c r="AY249" s="263" t="s">
        <v>247</v>
      </c>
    </row>
    <row r="250" spans="1:65" s="2" customFormat="1" ht="24.15" customHeight="1">
      <c r="A250" s="39"/>
      <c r="B250" s="40"/>
      <c r="C250" s="228" t="s">
        <v>432</v>
      </c>
      <c r="D250" s="228" t="s">
        <v>249</v>
      </c>
      <c r="E250" s="229" t="s">
        <v>433</v>
      </c>
      <c r="F250" s="230" t="s">
        <v>434</v>
      </c>
      <c r="G250" s="231" t="s">
        <v>252</v>
      </c>
      <c r="H250" s="232">
        <v>169.36</v>
      </c>
      <c r="I250" s="233"/>
      <c r="J250" s="234">
        <f>ROUND(I250*H250,2)</f>
        <v>0</v>
      </c>
      <c r="K250" s="230" t="s">
        <v>253</v>
      </c>
      <c r="L250" s="45"/>
      <c r="M250" s="235" t="s">
        <v>1</v>
      </c>
      <c r="N250" s="236" t="s">
        <v>43</v>
      </c>
      <c r="O250" s="92"/>
      <c r="P250" s="237">
        <f>O250*H250</f>
        <v>0</v>
      </c>
      <c r="Q250" s="237">
        <v>0.07571</v>
      </c>
      <c r="R250" s="237">
        <f>Q250*H250</f>
        <v>12.8222456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254</v>
      </c>
      <c r="AT250" s="239" t="s">
        <v>249</v>
      </c>
      <c r="AU250" s="239" t="s">
        <v>90</v>
      </c>
      <c r="AY250" s="18" t="s">
        <v>247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90</v>
      </c>
      <c r="BK250" s="240">
        <f>ROUND(I250*H250,2)</f>
        <v>0</v>
      </c>
      <c r="BL250" s="18" t="s">
        <v>254</v>
      </c>
      <c r="BM250" s="239" t="s">
        <v>435</v>
      </c>
    </row>
    <row r="251" spans="1:51" s="13" customFormat="1" ht="12">
      <c r="A251" s="13"/>
      <c r="B251" s="241"/>
      <c r="C251" s="242"/>
      <c r="D251" s="243" t="s">
        <v>256</v>
      </c>
      <c r="E251" s="244" t="s">
        <v>1</v>
      </c>
      <c r="F251" s="245" t="s">
        <v>436</v>
      </c>
      <c r="G251" s="242"/>
      <c r="H251" s="246">
        <v>10.452</v>
      </c>
      <c r="I251" s="247"/>
      <c r="J251" s="242"/>
      <c r="K251" s="242"/>
      <c r="L251" s="248"/>
      <c r="M251" s="249"/>
      <c r="N251" s="250"/>
      <c r="O251" s="250"/>
      <c r="P251" s="250"/>
      <c r="Q251" s="250"/>
      <c r="R251" s="250"/>
      <c r="S251" s="250"/>
      <c r="T251" s="25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2" t="s">
        <v>256</v>
      </c>
      <c r="AU251" s="252" t="s">
        <v>90</v>
      </c>
      <c r="AV251" s="13" t="s">
        <v>90</v>
      </c>
      <c r="AW251" s="13" t="s">
        <v>32</v>
      </c>
      <c r="AX251" s="13" t="s">
        <v>77</v>
      </c>
      <c r="AY251" s="252" t="s">
        <v>247</v>
      </c>
    </row>
    <row r="252" spans="1:51" s="13" customFormat="1" ht="12">
      <c r="A252" s="13"/>
      <c r="B252" s="241"/>
      <c r="C252" s="242"/>
      <c r="D252" s="243" t="s">
        <v>256</v>
      </c>
      <c r="E252" s="244" t="s">
        <v>1</v>
      </c>
      <c r="F252" s="245" t="s">
        <v>437</v>
      </c>
      <c r="G252" s="242"/>
      <c r="H252" s="246">
        <v>7.381</v>
      </c>
      <c r="I252" s="247"/>
      <c r="J252" s="242"/>
      <c r="K252" s="242"/>
      <c r="L252" s="248"/>
      <c r="M252" s="249"/>
      <c r="N252" s="250"/>
      <c r="O252" s="250"/>
      <c r="P252" s="250"/>
      <c r="Q252" s="250"/>
      <c r="R252" s="250"/>
      <c r="S252" s="250"/>
      <c r="T252" s="25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2" t="s">
        <v>256</v>
      </c>
      <c r="AU252" s="252" t="s">
        <v>90</v>
      </c>
      <c r="AV252" s="13" t="s">
        <v>90</v>
      </c>
      <c r="AW252" s="13" t="s">
        <v>32</v>
      </c>
      <c r="AX252" s="13" t="s">
        <v>77</v>
      </c>
      <c r="AY252" s="252" t="s">
        <v>247</v>
      </c>
    </row>
    <row r="253" spans="1:51" s="13" customFormat="1" ht="12">
      <c r="A253" s="13"/>
      <c r="B253" s="241"/>
      <c r="C253" s="242"/>
      <c r="D253" s="243" t="s">
        <v>256</v>
      </c>
      <c r="E253" s="244" t="s">
        <v>1</v>
      </c>
      <c r="F253" s="245" t="s">
        <v>438</v>
      </c>
      <c r="G253" s="242"/>
      <c r="H253" s="246">
        <v>82.209</v>
      </c>
      <c r="I253" s="247"/>
      <c r="J253" s="242"/>
      <c r="K253" s="242"/>
      <c r="L253" s="248"/>
      <c r="M253" s="249"/>
      <c r="N253" s="250"/>
      <c r="O253" s="250"/>
      <c r="P253" s="250"/>
      <c r="Q253" s="250"/>
      <c r="R253" s="250"/>
      <c r="S253" s="250"/>
      <c r="T253" s="25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2" t="s">
        <v>256</v>
      </c>
      <c r="AU253" s="252" t="s">
        <v>90</v>
      </c>
      <c r="AV253" s="13" t="s">
        <v>90</v>
      </c>
      <c r="AW253" s="13" t="s">
        <v>32</v>
      </c>
      <c r="AX253" s="13" t="s">
        <v>77</v>
      </c>
      <c r="AY253" s="252" t="s">
        <v>247</v>
      </c>
    </row>
    <row r="254" spans="1:51" s="13" customFormat="1" ht="12">
      <c r="A254" s="13"/>
      <c r="B254" s="241"/>
      <c r="C254" s="242"/>
      <c r="D254" s="243" t="s">
        <v>256</v>
      </c>
      <c r="E254" s="244" t="s">
        <v>1</v>
      </c>
      <c r="F254" s="245" t="s">
        <v>439</v>
      </c>
      <c r="G254" s="242"/>
      <c r="H254" s="246">
        <v>69.318</v>
      </c>
      <c r="I254" s="247"/>
      <c r="J254" s="242"/>
      <c r="K254" s="242"/>
      <c r="L254" s="248"/>
      <c r="M254" s="249"/>
      <c r="N254" s="250"/>
      <c r="O254" s="250"/>
      <c r="P254" s="250"/>
      <c r="Q254" s="250"/>
      <c r="R254" s="250"/>
      <c r="S254" s="250"/>
      <c r="T254" s="25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2" t="s">
        <v>256</v>
      </c>
      <c r="AU254" s="252" t="s">
        <v>90</v>
      </c>
      <c r="AV254" s="13" t="s">
        <v>90</v>
      </c>
      <c r="AW254" s="13" t="s">
        <v>32</v>
      </c>
      <c r="AX254" s="13" t="s">
        <v>77</v>
      </c>
      <c r="AY254" s="252" t="s">
        <v>247</v>
      </c>
    </row>
    <row r="255" spans="1:51" s="14" customFormat="1" ht="12">
      <c r="A255" s="14"/>
      <c r="B255" s="253"/>
      <c r="C255" s="254"/>
      <c r="D255" s="243" t="s">
        <v>256</v>
      </c>
      <c r="E255" s="255" t="s">
        <v>1</v>
      </c>
      <c r="F255" s="256" t="s">
        <v>265</v>
      </c>
      <c r="G255" s="254"/>
      <c r="H255" s="257">
        <v>169.36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3" t="s">
        <v>256</v>
      </c>
      <c r="AU255" s="263" t="s">
        <v>90</v>
      </c>
      <c r="AV255" s="14" t="s">
        <v>254</v>
      </c>
      <c r="AW255" s="14" t="s">
        <v>32</v>
      </c>
      <c r="AX255" s="14" t="s">
        <v>84</v>
      </c>
      <c r="AY255" s="263" t="s">
        <v>247</v>
      </c>
    </row>
    <row r="256" spans="1:65" s="2" customFormat="1" ht="24.15" customHeight="1">
      <c r="A256" s="39"/>
      <c r="B256" s="40"/>
      <c r="C256" s="228" t="s">
        <v>440</v>
      </c>
      <c r="D256" s="228" t="s">
        <v>249</v>
      </c>
      <c r="E256" s="229" t="s">
        <v>441</v>
      </c>
      <c r="F256" s="230" t="s">
        <v>442</v>
      </c>
      <c r="G256" s="231" t="s">
        <v>399</v>
      </c>
      <c r="H256" s="232">
        <v>19.7</v>
      </c>
      <c r="I256" s="233"/>
      <c r="J256" s="234">
        <f>ROUND(I256*H256,2)</f>
        <v>0</v>
      </c>
      <c r="K256" s="230" t="s">
        <v>253</v>
      </c>
      <c r="L256" s="45"/>
      <c r="M256" s="235" t="s">
        <v>1</v>
      </c>
      <c r="N256" s="236" t="s">
        <v>43</v>
      </c>
      <c r="O256" s="92"/>
      <c r="P256" s="237">
        <f>O256*H256</f>
        <v>0</v>
      </c>
      <c r="Q256" s="237">
        <v>8E-05</v>
      </c>
      <c r="R256" s="237">
        <f>Q256*H256</f>
        <v>0.0015760000000000001</v>
      </c>
      <c r="S256" s="237">
        <v>0</v>
      </c>
      <c r="T256" s="23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9" t="s">
        <v>254</v>
      </c>
      <c r="AT256" s="239" t="s">
        <v>249</v>
      </c>
      <c r="AU256" s="239" t="s">
        <v>90</v>
      </c>
      <c r="AY256" s="18" t="s">
        <v>247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8" t="s">
        <v>90</v>
      </c>
      <c r="BK256" s="240">
        <f>ROUND(I256*H256,2)</f>
        <v>0</v>
      </c>
      <c r="BL256" s="18" t="s">
        <v>254</v>
      </c>
      <c r="BM256" s="239" t="s">
        <v>443</v>
      </c>
    </row>
    <row r="257" spans="1:51" s="13" customFormat="1" ht="12">
      <c r="A257" s="13"/>
      <c r="B257" s="241"/>
      <c r="C257" s="242"/>
      <c r="D257" s="243" t="s">
        <v>256</v>
      </c>
      <c r="E257" s="244" t="s">
        <v>1</v>
      </c>
      <c r="F257" s="245" t="s">
        <v>444</v>
      </c>
      <c r="G257" s="242"/>
      <c r="H257" s="246">
        <v>5.2</v>
      </c>
      <c r="I257" s="247"/>
      <c r="J257" s="242"/>
      <c r="K257" s="242"/>
      <c r="L257" s="248"/>
      <c r="M257" s="249"/>
      <c r="N257" s="250"/>
      <c r="O257" s="250"/>
      <c r="P257" s="250"/>
      <c r="Q257" s="250"/>
      <c r="R257" s="250"/>
      <c r="S257" s="250"/>
      <c r="T257" s="25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2" t="s">
        <v>256</v>
      </c>
      <c r="AU257" s="252" t="s">
        <v>90</v>
      </c>
      <c r="AV257" s="13" t="s">
        <v>90</v>
      </c>
      <c r="AW257" s="13" t="s">
        <v>32</v>
      </c>
      <c r="AX257" s="13" t="s">
        <v>77</v>
      </c>
      <c r="AY257" s="252" t="s">
        <v>247</v>
      </c>
    </row>
    <row r="258" spans="1:51" s="13" customFormat="1" ht="12">
      <c r="A258" s="13"/>
      <c r="B258" s="241"/>
      <c r="C258" s="242"/>
      <c r="D258" s="243" t="s">
        <v>256</v>
      </c>
      <c r="E258" s="244" t="s">
        <v>1</v>
      </c>
      <c r="F258" s="245" t="s">
        <v>445</v>
      </c>
      <c r="G258" s="242"/>
      <c r="H258" s="246">
        <v>14.5</v>
      </c>
      <c r="I258" s="247"/>
      <c r="J258" s="242"/>
      <c r="K258" s="242"/>
      <c r="L258" s="248"/>
      <c r="M258" s="249"/>
      <c r="N258" s="250"/>
      <c r="O258" s="250"/>
      <c r="P258" s="250"/>
      <c r="Q258" s="250"/>
      <c r="R258" s="250"/>
      <c r="S258" s="250"/>
      <c r="T258" s="25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2" t="s">
        <v>256</v>
      </c>
      <c r="AU258" s="252" t="s">
        <v>90</v>
      </c>
      <c r="AV258" s="13" t="s">
        <v>90</v>
      </c>
      <c r="AW258" s="13" t="s">
        <v>32</v>
      </c>
      <c r="AX258" s="13" t="s">
        <v>77</v>
      </c>
      <c r="AY258" s="252" t="s">
        <v>247</v>
      </c>
    </row>
    <row r="259" spans="1:51" s="14" customFormat="1" ht="12">
      <c r="A259" s="14"/>
      <c r="B259" s="253"/>
      <c r="C259" s="254"/>
      <c r="D259" s="243" t="s">
        <v>256</v>
      </c>
      <c r="E259" s="255" t="s">
        <v>1</v>
      </c>
      <c r="F259" s="256" t="s">
        <v>265</v>
      </c>
      <c r="G259" s="254"/>
      <c r="H259" s="257">
        <v>19.7</v>
      </c>
      <c r="I259" s="258"/>
      <c r="J259" s="254"/>
      <c r="K259" s="254"/>
      <c r="L259" s="259"/>
      <c r="M259" s="260"/>
      <c r="N259" s="261"/>
      <c r="O259" s="261"/>
      <c r="P259" s="261"/>
      <c r="Q259" s="261"/>
      <c r="R259" s="261"/>
      <c r="S259" s="261"/>
      <c r="T259" s="26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3" t="s">
        <v>256</v>
      </c>
      <c r="AU259" s="263" t="s">
        <v>90</v>
      </c>
      <c r="AV259" s="14" t="s">
        <v>254</v>
      </c>
      <c r="AW259" s="14" t="s">
        <v>32</v>
      </c>
      <c r="AX259" s="14" t="s">
        <v>84</v>
      </c>
      <c r="AY259" s="263" t="s">
        <v>247</v>
      </c>
    </row>
    <row r="260" spans="1:65" s="2" customFormat="1" ht="24.15" customHeight="1">
      <c r="A260" s="39"/>
      <c r="B260" s="40"/>
      <c r="C260" s="228" t="s">
        <v>446</v>
      </c>
      <c r="D260" s="228" t="s">
        <v>249</v>
      </c>
      <c r="E260" s="229" t="s">
        <v>447</v>
      </c>
      <c r="F260" s="230" t="s">
        <v>448</v>
      </c>
      <c r="G260" s="231" t="s">
        <v>399</v>
      </c>
      <c r="H260" s="232">
        <v>48.1</v>
      </c>
      <c r="I260" s="233"/>
      <c r="J260" s="234">
        <f>ROUND(I260*H260,2)</f>
        <v>0</v>
      </c>
      <c r="K260" s="230" t="s">
        <v>253</v>
      </c>
      <c r="L260" s="45"/>
      <c r="M260" s="235" t="s">
        <v>1</v>
      </c>
      <c r="N260" s="236" t="s">
        <v>43</v>
      </c>
      <c r="O260" s="92"/>
      <c r="P260" s="237">
        <f>O260*H260</f>
        <v>0</v>
      </c>
      <c r="Q260" s="237">
        <v>0.00012</v>
      </c>
      <c r="R260" s="237">
        <f>Q260*H260</f>
        <v>0.005772</v>
      </c>
      <c r="S260" s="237">
        <v>0</v>
      </c>
      <c r="T260" s="238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9" t="s">
        <v>254</v>
      </c>
      <c r="AT260" s="239" t="s">
        <v>249</v>
      </c>
      <c r="AU260" s="239" t="s">
        <v>90</v>
      </c>
      <c r="AY260" s="18" t="s">
        <v>247</v>
      </c>
      <c r="BE260" s="240">
        <f>IF(N260="základní",J260,0)</f>
        <v>0</v>
      </c>
      <c r="BF260" s="240">
        <f>IF(N260="snížená",J260,0)</f>
        <v>0</v>
      </c>
      <c r="BG260" s="240">
        <f>IF(N260="zákl. přenesená",J260,0)</f>
        <v>0</v>
      </c>
      <c r="BH260" s="240">
        <f>IF(N260="sníž. přenesená",J260,0)</f>
        <v>0</v>
      </c>
      <c r="BI260" s="240">
        <f>IF(N260="nulová",J260,0)</f>
        <v>0</v>
      </c>
      <c r="BJ260" s="18" t="s">
        <v>90</v>
      </c>
      <c r="BK260" s="240">
        <f>ROUND(I260*H260,2)</f>
        <v>0</v>
      </c>
      <c r="BL260" s="18" t="s">
        <v>254</v>
      </c>
      <c r="BM260" s="239" t="s">
        <v>449</v>
      </c>
    </row>
    <row r="261" spans="1:51" s="13" customFormat="1" ht="12">
      <c r="A261" s="13"/>
      <c r="B261" s="241"/>
      <c r="C261" s="242"/>
      <c r="D261" s="243" t="s">
        <v>256</v>
      </c>
      <c r="E261" s="244" t="s">
        <v>1</v>
      </c>
      <c r="F261" s="245" t="s">
        <v>450</v>
      </c>
      <c r="G261" s="242"/>
      <c r="H261" s="246">
        <v>10.4</v>
      </c>
      <c r="I261" s="247"/>
      <c r="J261" s="242"/>
      <c r="K261" s="242"/>
      <c r="L261" s="248"/>
      <c r="M261" s="249"/>
      <c r="N261" s="250"/>
      <c r="O261" s="250"/>
      <c r="P261" s="250"/>
      <c r="Q261" s="250"/>
      <c r="R261" s="250"/>
      <c r="S261" s="250"/>
      <c r="T261" s="25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2" t="s">
        <v>256</v>
      </c>
      <c r="AU261" s="252" t="s">
        <v>90</v>
      </c>
      <c r="AV261" s="13" t="s">
        <v>90</v>
      </c>
      <c r="AW261" s="13" t="s">
        <v>32</v>
      </c>
      <c r="AX261" s="13" t="s">
        <v>77</v>
      </c>
      <c r="AY261" s="252" t="s">
        <v>247</v>
      </c>
    </row>
    <row r="262" spans="1:51" s="13" customFormat="1" ht="12">
      <c r="A262" s="13"/>
      <c r="B262" s="241"/>
      <c r="C262" s="242"/>
      <c r="D262" s="243" t="s">
        <v>256</v>
      </c>
      <c r="E262" s="244" t="s">
        <v>1</v>
      </c>
      <c r="F262" s="245" t="s">
        <v>451</v>
      </c>
      <c r="G262" s="242"/>
      <c r="H262" s="246">
        <v>37.7</v>
      </c>
      <c r="I262" s="247"/>
      <c r="J262" s="242"/>
      <c r="K262" s="242"/>
      <c r="L262" s="248"/>
      <c r="M262" s="249"/>
      <c r="N262" s="250"/>
      <c r="O262" s="250"/>
      <c r="P262" s="250"/>
      <c r="Q262" s="250"/>
      <c r="R262" s="250"/>
      <c r="S262" s="250"/>
      <c r="T262" s="25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2" t="s">
        <v>256</v>
      </c>
      <c r="AU262" s="252" t="s">
        <v>90</v>
      </c>
      <c r="AV262" s="13" t="s">
        <v>90</v>
      </c>
      <c r="AW262" s="13" t="s">
        <v>32</v>
      </c>
      <c r="AX262" s="13" t="s">
        <v>77</v>
      </c>
      <c r="AY262" s="252" t="s">
        <v>247</v>
      </c>
    </row>
    <row r="263" spans="1:51" s="14" customFormat="1" ht="12">
      <c r="A263" s="14"/>
      <c r="B263" s="253"/>
      <c r="C263" s="254"/>
      <c r="D263" s="243" t="s">
        <v>256</v>
      </c>
      <c r="E263" s="255" t="s">
        <v>1</v>
      </c>
      <c r="F263" s="256" t="s">
        <v>265</v>
      </c>
      <c r="G263" s="254"/>
      <c r="H263" s="257">
        <v>48.1</v>
      </c>
      <c r="I263" s="258"/>
      <c r="J263" s="254"/>
      <c r="K263" s="254"/>
      <c r="L263" s="259"/>
      <c r="M263" s="260"/>
      <c r="N263" s="261"/>
      <c r="O263" s="261"/>
      <c r="P263" s="261"/>
      <c r="Q263" s="261"/>
      <c r="R263" s="261"/>
      <c r="S263" s="261"/>
      <c r="T263" s="26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3" t="s">
        <v>256</v>
      </c>
      <c r="AU263" s="263" t="s">
        <v>90</v>
      </c>
      <c r="AV263" s="14" t="s">
        <v>254</v>
      </c>
      <c r="AW263" s="14" t="s">
        <v>32</v>
      </c>
      <c r="AX263" s="14" t="s">
        <v>84</v>
      </c>
      <c r="AY263" s="263" t="s">
        <v>247</v>
      </c>
    </row>
    <row r="264" spans="1:65" s="2" customFormat="1" ht="24.15" customHeight="1">
      <c r="A264" s="39"/>
      <c r="B264" s="40"/>
      <c r="C264" s="228" t="s">
        <v>452</v>
      </c>
      <c r="D264" s="228" t="s">
        <v>249</v>
      </c>
      <c r="E264" s="229" t="s">
        <v>453</v>
      </c>
      <c r="F264" s="230" t="s">
        <v>454</v>
      </c>
      <c r="G264" s="231" t="s">
        <v>399</v>
      </c>
      <c r="H264" s="232">
        <v>19.175</v>
      </c>
      <c r="I264" s="233"/>
      <c r="J264" s="234">
        <f>ROUND(I264*H264,2)</f>
        <v>0</v>
      </c>
      <c r="K264" s="230" t="s">
        <v>253</v>
      </c>
      <c r="L264" s="45"/>
      <c r="M264" s="235" t="s">
        <v>1</v>
      </c>
      <c r="N264" s="236" t="s">
        <v>43</v>
      </c>
      <c r="O264" s="92"/>
      <c r="P264" s="237">
        <f>O264*H264</f>
        <v>0</v>
      </c>
      <c r="Q264" s="237">
        <v>0.00204</v>
      </c>
      <c r="R264" s="237">
        <f>Q264*H264</f>
        <v>0.039117000000000006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254</v>
      </c>
      <c r="AT264" s="239" t="s">
        <v>249</v>
      </c>
      <c r="AU264" s="239" t="s">
        <v>90</v>
      </c>
      <c r="AY264" s="18" t="s">
        <v>247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90</v>
      </c>
      <c r="BK264" s="240">
        <f>ROUND(I264*H264,2)</f>
        <v>0</v>
      </c>
      <c r="BL264" s="18" t="s">
        <v>254</v>
      </c>
      <c r="BM264" s="239" t="s">
        <v>455</v>
      </c>
    </row>
    <row r="265" spans="1:51" s="13" customFormat="1" ht="12">
      <c r="A265" s="13"/>
      <c r="B265" s="241"/>
      <c r="C265" s="242"/>
      <c r="D265" s="243" t="s">
        <v>256</v>
      </c>
      <c r="E265" s="244" t="s">
        <v>1</v>
      </c>
      <c r="F265" s="245" t="s">
        <v>456</v>
      </c>
      <c r="G265" s="242"/>
      <c r="H265" s="246">
        <v>2.75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2" t="s">
        <v>256</v>
      </c>
      <c r="AU265" s="252" t="s">
        <v>90</v>
      </c>
      <c r="AV265" s="13" t="s">
        <v>90</v>
      </c>
      <c r="AW265" s="13" t="s">
        <v>32</v>
      </c>
      <c r="AX265" s="13" t="s">
        <v>77</v>
      </c>
      <c r="AY265" s="252" t="s">
        <v>247</v>
      </c>
    </row>
    <row r="266" spans="1:51" s="13" customFormat="1" ht="12">
      <c r="A266" s="13"/>
      <c r="B266" s="241"/>
      <c r="C266" s="242"/>
      <c r="D266" s="243" t="s">
        <v>256</v>
      </c>
      <c r="E266" s="244" t="s">
        <v>1</v>
      </c>
      <c r="F266" s="245" t="s">
        <v>457</v>
      </c>
      <c r="G266" s="242"/>
      <c r="H266" s="246">
        <v>16.425</v>
      </c>
      <c r="I266" s="247"/>
      <c r="J266" s="242"/>
      <c r="K266" s="242"/>
      <c r="L266" s="248"/>
      <c r="M266" s="249"/>
      <c r="N266" s="250"/>
      <c r="O266" s="250"/>
      <c r="P266" s="250"/>
      <c r="Q266" s="250"/>
      <c r="R266" s="250"/>
      <c r="S266" s="250"/>
      <c r="T266" s="25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2" t="s">
        <v>256</v>
      </c>
      <c r="AU266" s="252" t="s">
        <v>90</v>
      </c>
      <c r="AV266" s="13" t="s">
        <v>90</v>
      </c>
      <c r="AW266" s="13" t="s">
        <v>32</v>
      </c>
      <c r="AX266" s="13" t="s">
        <v>77</v>
      </c>
      <c r="AY266" s="252" t="s">
        <v>247</v>
      </c>
    </row>
    <row r="267" spans="1:51" s="14" customFormat="1" ht="12">
      <c r="A267" s="14"/>
      <c r="B267" s="253"/>
      <c r="C267" s="254"/>
      <c r="D267" s="243" t="s">
        <v>256</v>
      </c>
      <c r="E267" s="255" t="s">
        <v>1</v>
      </c>
      <c r="F267" s="256" t="s">
        <v>265</v>
      </c>
      <c r="G267" s="254"/>
      <c r="H267" s="257">
        <v>19.175</v>
      </c>
      <c r="I267" s="258"/>
      <c r="J267" s="254"/>
      <c r="K267" s="254"/>
      <c r="L267" s="259"/>
      <c r="M267" s="260"/>
      <c r="N267" s="261"/>
      <c r="O267" s="261"/>
      <c r="P267" s="261"/>
      <c r="Q267" s="261"/>
      <c r="R267" s="261"/>
      <c r="S267" s="261"/>
      <c r="T267" s="26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3" t="s">
        <v>256</v>
      </c>
      <c r="AU267" s="263" t="s">
        <v>90</v>
      </c>
      <c r="AV267" s="14" t="s">
        <v>254</v>
      </c>
      <c r="AW267" s="14" t="s">
        <v>32</v>
      </c>
      <c r="AX267" s="14" t="s">
        <v>84</v>
      </c>
      <c r="AY267" s="263" t="s">
        <v>247</v>
      </c>
    </row>
    <row r="268" spans="1:65" s="2" customFormat="1" ht="24.15" customHeight="1">
      <c r="A268" s="39"/>
      <c r="B268" s="40"/>
      <c r="C268" s="228" t="s">
        <v>458</v>
      </c>
      <c r="D268" s="228" t="s">
        <v>249</v>
      </c>
      <c r="E268" s="229" t="s">
        <v>459</v>
      </c>
      <c r="F268" s="230" t="s">
        <v>460</v>
      </c>
      <c r="G268" s="231" t="s">
        <v>399</v>
      </c>
      <c r="H268" s="232">
        <v>65.005</v>
      </c>
      <c r="I268" s="233"/>
      <c r="J268" s="234">
        <f>ROUND(I268*H268,2)</f>
        <v>0</v>
      </c>
      <c r="K268" s="230" t="s">
        <v>253</v>
      </c>
      <c r="L268" s="45"/>
      <c r="M268" s="235" t="s">
        <v>1</v>
      </c>
      <c r="N268" s="236" t="s">
        <v>43</v>
      </c>
      <c r="O268" s="92"/>
      <c r="P268" s="237">
        <f>O268*H268</f>
        <v>0</v>
      </c>
      <c r="Q268" s="237">
        <v>0.00306</v>
      </c>
      <c r="R268" s="237">
        <f>Q268*H268</f>
        <v>0.19891529999999996</v>
      </c>
      <c r="S268" s="237">
        <v>0</v>
      </c>
      <c r="T268" s="238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9" t="s">
        <v>254</v>
      </c>
      <c r="AT268" s="239" t="s">
        <v>249</v>
      </c>
      <c r="AU268" s="239" t="s">
        <v>90</v>
      </c>
      <c r="AY268" s="18" t="s">
        <v>247</v>
      </c>
      <c r="BE268" s="240">
        <f>IF(N268="základní",J268,0)</f>
        <v>0</v>
      </c>
      <c r="BF268" s="240">
        <f>IF(N268="snížená",J268,0)</f>
        <v>0</v>
      </c>
      <c r="BG268" s="240">
        <f>IF(N268="zákl. přenesená",J268,0)</f>
        <v>0</v>
      </c>
      <c r="BH268" s="240">
        <f>IF(N268="sníž. přenesená",J268,0)</f>
        <v>0</v>
      </c>
      <c r="BI268" s="240">
        <f>IF(N268="nulová",J268,0)</f>
        <v>0</v>
      </c>
      <c r="BJ268" s="18" t="s">
        <v>90</v>
      </c>
      <c r="BK268" s="240">
        <f>ROUND(I268*H268,2)</f>
        <v>0</v>
      </c>
      <c r="BL268" s="18" t="s">
        <v>254</v>
      </c>
      <c r="BM268" s="239" t="s">
        <v>461</v>
      </c>
    </row>
    <row r="269" spans="1:51" s="13" customFormat="1" ht="12">
      <c r="A269" s="13"/>
      <c r="B269" s="241"/>
      <c r="C269" s="242"/>
      <c r="D269" s="243" t="s">
        <v>256</v>
      </c>
      <c r="E269" s="244" t="s">
        <v>1</v>
      </c>
      <c r="F269" s="245" t="s">
        <v>462</v>
      </c>
      <c r="G269" s="242"/>
      <c r="H269" s="246">
        <v>4.02</v>
      </c>
      <c r="I269" s="247"/>
      <c r="J269" s="242"/>
      <c r="K269" s="242"/>
      <c r="L269" s="248"/>
      <c r="M269" s="249"/>
      <c r="N269" s="250"/>
      <c r="O269" s="250"/>
      <c r="P269" s="250"/>
      <c r="Q269" s="250"/>
      <c r="R269" s="250"/>
      <c r="S269" s="250"/>
      <c r="T269" s="25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2" t="s">
        <v>256</v>
      </c>
      <c r="AU269" s="252" t="s">
        <v>90</v>
      </c>
      <c r="AV269" s="13" t="s">
        <v>90</v>
      </c>
      <c r="AW269" s="13" t="s">
        <v>32</v>
      </c>
      <c r="AX269" s="13" t="s">
        <v>77</v>
      </c>
      <c r="AY269" s="252" t="s">
        <v>247</v>
      </c>
    </row>
    <row r="270" spans="1:51" s="13" customFormat="1" ht="12">
      <c r="A270" s="13"/>
      <c r="B270" s="241"/>
      <c r="C270" s="242"/>
      <c r="D270" s="243" t="s">
        <v>256</v>
      </c>
      <c r="E270" s="244" t="s">
        <v>1</v>
      </c>
      <c r="F270" s="245" t="s">
        <v>463</v>
      </c>
      <c r="G270" s="242"/>
      <c r="H270" s="246">
        <v>2.545</v>
      </c>
      <c r="I270" s="247"/>
      <c r="J270" s="242"/>
      <c r="K270" s="242"/>
      <c r="L270" s="248"/>
      <c r="M270" s="249"/>
      <c r="N270" s="250"/>
      <c r="O270" s="250"/>
      <c r="P270" s="250"/>
      <c r="Q270" s="250"/>
      <c r="R270" s="250"/>
      <c r="S270" s="250"/>
      <c r="T270" s="25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2" t="s">
        <v>256</v>
      </c>
      <c r="AU270" s="252" t="s">
        <v>90</v>
      </c>
      <c r="AV270" s="13" t="s">
        <v>90</v>
      </c>
      <c r="AW270" s="13" t="s">
        <v>32</v>
      </c>
      <c r="AX270" s="13" t="s">
        <v>77</v>
      </c>
      <c r="AY270" s="252" t="s">
        <v>247</v>
      </c>
    </row>
    <row r="271" spans="1:51" s="13" customFormat="1" ht="12">
      <c r="A271" s="13"/>
      <c r="B271" s="241"/>
      <c r="C271" s="242"/>
      <c r="D271" s="243" t="s">
        <v>256</v>
      </c>
      <c r="E271" s="244" t="s">
        <v>1</v>
      </c>
      <c r="F271" s="245" t="s">
        <v>464</v>
      </c>
      <c r="G271" s="242"/>
      <c r="H271" s="246">
        <v>31.065</v>
      </c>
      <c r="I271" s="247"/>
      <c r="J271" s="242"/>
      <c r="K271" s="242"/>
      <c r="L271" s="248"/>
      <c r="M271" s="249"/>
      <c r="N271" s="250"/>
      <c r="O271" s="250"/>
      <c r="P271" s="250"/>
      <c r="Q271" s="250"/>
      <c r="R271" s="250"/>
      <c r="S271" s="250"/>
      <c r="T271" s="25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2" t="s">
        <v>256</v>
      </c>
      <c r="AU271" s="252" t="s">
        <v>90</v>
      </c>
      <c r="AV271" s="13" t="s">
        <v>90</v>
      </c>
      <c r="AW271" s="13" t="s">
        <v>32</v>
      </c>
      <c r="AX271" s="13" t="s">
        <v>77</v>
      </c>
      <c r="AY271" s="252" t="s">
        <v>247</v>
      </c>
    </row>
    <row r="272" spans="1:51" s="13" customFormat="1" ht="12">
      <c r="A272" s="13"/>
      <c r="B272" s="241"/>
      <c r="C272" s="242"/>
      <c r="D272" s="243" t="s">
        <v>256</v>
      </c>
      <c r="E272" s="244" t="s">
        <v>1</v>
      </c>
      <c r="F272" s="245" t="s">
        <v>465</v>
      </c>
      <c r="G272" s="242"/>
      <c r="H272" s="246">
        <v>27.375</v>
      </c>
      <c r="I272" s="247"/>
      <c r="J272" s="242"/>
      <c r="K272" s="242"/>
      <c r="L272" s="248"/>
      <c r="M272" s="249"/>
      <c r="N272" s="250"/>
      <c r="O272" s="250"/>
      <c r="P272" s="250"/>
      <c r="Q272" s="250"/>
      <c r="R272" s="250"/>
      <c r="S272" s="250"/>
      <c r="T272" s="25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2" t="s">
        <v>256</v>
      </c>
      <c r="AU272" s="252" t="s">
        <v>90</v>
      </c>
      <c r="AV272" s="13" t="s">
        <v>90</v>
      </c>
      <c r="AW272" s="13" t="s">
        <v>32</v>
      </c>
      <c r="AX272" s="13" t="s">
        <v>77</v>
      </c>
      <c r="AY272" s="252" t="s">
        <v>247</v>
      </c>
    </row>
    <row r="273" spans="1:51" s="14" customFormat="1" ht="12">
      <c r="A273" s="14"/>
      <c r="B273" s="253"/>
      <c r="C273" s="254"/>
      <c r="D273" s="243" t="s">
        <v>256</v>
      </c>
      <c r="E273" s="255" t="s">
        <v>1</v>
      </c>
      <c r="F273" s="256" t="s">
        <v>265</v>
      </c>
      <c r="G273" s="254"/>
      <c r="H273" s="257">
        <v>65.005</v>
      </c>
      <c r="I273" s="258"/>
      <c r="J273" s="254"/>
      <c r="K273" s="254"/>
      <c r="L273" s="259"/>
      <c r="M273" s="260"/>
      <c r="N273" s="261"/>
      <c r="O273" s="261"/>
      <c r="P273" s="261"/>
      <c r="Q273" s="261"/>
      <c r="R273" s="261"/>
      <c r="S273" s="261"/>
      <c r="T273" s="26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3" t="s">
        <v>256</v>
      </c>
      <c r="AU273" s="263" t="s">
        <v>90</v>
      </c>
      <c r="AV273" s="14" t="s">
        <v>254</v>
      </c>
      <c r="AW273" s="14" t="s">
        <v>32</v>
      </c>
      <c r="AX273" s="14" t="s">
        <v>84</v>
      </c>
      <c r="AY273" s="263" t="s">
        <v>247</v>
      </c>
    </row>
    <row r="274" spans="1:65" s="2" customFormat="1" ht="24.15" customHeight="1">
      <c r="A274" s="39"/>
      <c r="B274" s="40"/>
      <c r="C274" s="228" t="s">
        <v>466</v>
      </c>
      <c r="D274" s="228" t="s">
        <v>249</v>
      </c>
      <c r="E274" s="229" t="s">
        <v>467</v>
      </c>
      <c r="F274" s="230" t="s">
        <v>468</v>
      </c>
      <c r="G274" s="231" t="s">
        <v>252</v>
      </c>
      <c r="H274" s="232">
        <v>25.63</v>
      </c>
      <c r="I274" s="233"/>
      <c r="J274" s="234">
        <f>ROUND(I274*H274,2)</f>
        <v>0</v>
      </c>
      <c r="K274" s="230" t="s">
        <v>253</v>
      </c>
      <c r="L274" s="45"/>
      <c r="M274" s="235" t="s">
        <v>1</v>
      </c>
      <c r="N274" s="236" t="s">
        <v>43</v>
      </c>
      <c r="O274" s="92"/>
      <c r="P274" s="237">
        <f>O274*H274</f>
        <v>0</v>
      </c>
      <c r="Q274" s="237">
        <v>0.17818</v>
      </c>
      <c r="R274" s="237">
        <f>Q274*H274</f>
        <v>4.5667534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254</v>
      </c>
      <c r="AT274" s="239" t="s">
        <v>249</v>
      </c>
      <c r="AU274" s="239" t="s">
        <v>90</v>
      </c>
      <c r="AY274" s="18" t="s">
        <v>247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90</v>
      </c>
      <c r="BK274" s="240">
        <f>ROUND(I274*H274,2)</f>
        <v>0</v>
      </c>
      <c r="BL274" s="18" t="s">
        <v>254</v>
      </c>
      <c r="BM274" s="239" t="s">
        <v>469</v>
      </c>
    </row>
    <row r="275" spans="1:51" s="15" customFormat="1" ht="12">
      <c r="A275" s="15"/>
      <c r="B275" s="264"/>
      <c r="C275" s="265"/>
      <c r="D275" s="243" t="s">
        <v>256</v>
      </c>
      <c r="E275" s="266" t="s">
        <v>1</v>
      </c>
      <c r="F275" s="267" t="s">
        <v>370</v>
      </c>
      <c r="G275" s="265"/>
      <c r="H275" s="266" t="s">
        <v>1</v>
      </c>
      <c r="I275" s="268"/>
      <c r="J275" s="265"/>
      <c r="K275" s="265"/>
      <c r="L275" s="269"/>
      <c r="M275" s="270"/>
      <c r="N275" s="271"/>
      <c r="O275" s="271"/>
      <c r="P275" s="271"/>
      <c r="Q275" s="271"/>
      <c r="R275" s="271"/>
      <c r="S275" s="271"/>
      <c r="T275" s="272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3" t="s">
        <v>256</v>
      </c>
      <c r="AU275" s="273" t="s">
        <v>90</v>
      </c>
      <c r="AV275" s="15" t="s">
        <v>84</v>
      </c>
      <c r="AW275" s="15" t="s">
        <v>32</v>
      </c>
      <c r="AX275" s="15" t="s">
        <v>77</v>
      </c>
      <c r="AY275" s="273" t="s">
        <v>247</v>
      </c>
    </row>
    <row r="276" spans="1:51" s="13" customFormat="1" ht="12">
      <c r="A276" s="13"/>
      <c r="B276" s="241"/>
      <c r="C276" s="242"/>
      <c r="D276" s="243" t="s">
        <v>256</v>
      </c>
      <c r="E276" s="244" t="s">
        <v>1</v>
      </c>
      <c r="F276" s="245" t="s">
        <v>470</v>
      </c>
      <c r="G276" s="242"/>
      <c r="H276" s="246">
        <v>6.9</v>
      </c>
      <c r="I276" s="247"/>
      <c r="J276" s="242"/>
      <c r="K276" s="242"/>
      <c r="L276" s="248"/>
      <c r="M276" s="249"/>
      <c r="N276" s="250"/>
      <c r="O276" s="250"/>
      <c r="P276" s="250"/>
      <c r="Q276" s="250"/>
      <c r="R276" s="250"/>
      <c r="S276" s="250"/>
      <c r="T276" s="25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2" t="s">
        <v>256</v>
      </c>
      <c r="AU276" s="252" t="s">
        <v>90</v>
      </c>
      <c r="AV276" s="13" t="s">
        <v>90</v>
      </c>
      <c r="AW276" s="13" t="s">
        <v>32</v>
      </c>
      <c r="AX276" s="13" t="s">
        <v>77</v>
      </c>
      <c r="AY276" s="252" t="s">
        <v>247</v>
      </c>
    </row>
    <row r="277" spans="1:51" s="13" customFormat="1" ht="12">
      <c r="A277" s="13"/>
      <c r="B277" s="241"/>
      <c r="C277" s="242"/>
      <c r="D277" s="243" t="s">
        <v>256</v>
      </c>
      <c r="E277" s="244" t="s">
        <v>1</v>
      </c>
      <c r="F277" s="245" t="s">
        <v>471</v>
      </c>
      <c r="G277" s="242"/>
      <c r="H277" s="246">
        <v>3.63</v>
      </c>
      <c r="I277" s="247"/>
      <c r="J277" s="242"/>
      <c r="K277" s="242"/>
      <c r="L277" s="248"/>
      <c r="M277" s="249"/>
      <c r="N277" s="250"/>
      <c r="O277" s="250"/>
      <c r="P277" s="250"/>
      <c r="Q277" s="250"/>
      <c r="R277" s="250"/>
      <c r="S277" s="250"/>
      <c r="T277" s="25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2" t="s">
        <v>256</v>
      </c>
      <c r="AU277" s="252" t="s">
        <v>90</v>
      </c>
      <c r="AV277" s="13" t="s">
        <v>90</v>
      </c>
      <c r="AW277" s="13" t="s">
        <v>32</v>
      </c>
      <c r="AX277" s="13" t="s">
        <v>77</v>
      </c>
      <c r="AY277" s="252" t="s">
        <v>247</v>
      </c>
    </row>
    <row r="278" spans="1:51" s="13" customFormat="1" ht="12">
      <c r="A278" s="13"/>
      <c r="B278" s="241"/>
      <c r="C278" s="242"/>
      <c r="D278" s="243" t="s">
        <v>256</v>
      </c>
      <c r="E278" s="244" t="s">
        <v>1</v>
      </c>
      <c r="F278" s="245" t="s">
        <v>472</v>
      </c>
      <c r="G278" s="242"/>
      <c r="H278" s="246">
        <v>4.05</v>
      </c>
      <c r="I278" s="247"/>
      <c r="J278" s="242"/>
      <c r="K278" s="242"/>
      <c r="L278" s="248"/>
      <c r="M278" s="249"/>
      <c r="N278" s="250"/>
      <c r="O278" s="250"/>
      <c r="P278" s="250"/>
      <c r="Q278" s="250"/>
      <c r="R278" s="250"/>
      <c r="S278" s="250"/>
      <c r="T278" s="25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2" t="s">
        <v>256</v>
      </c>
      <c r="AU278" s="252" t="s">
        <v>90</v>
      </c>
      <c r="AV278" s="13" t="s">
        <v>90</v>
      </c>
      <c r="AW278" s="13" t="s">
        <v>32</v>
      </c>
      <c r="AX278" s="13" t="s">
        <v>77</v>
      </c>
      <c r="AY278" s="252" t="s">
        <v>247</v>
      </c>
    </row>
    <row r="279" spans="1:51" s="16" customFormat="1" ht="12">
      <c r="A279" s="16"/>
      <c r="B279" s="274"/>
      <c r="C279" s="275"/>
      <c r="D279" s="243" t="s">
        <v>256</v>
      </c>
      <c r="E279" s="276" t="s">
        <v>1</v>
      </c>
      <c r="F279" s="277" t="s">
        <v>374</v>
      </c>
      <c r="G279" s="275"/>
      <c r="H279" s="278">
        <v>14.58</v>
      </c>
      <c r="I279" s="279"/>
      <c r="J279" s="275"/>
      <c r="K279" s="275"/>
      <c r="L279" s="280"/>
      <c r="M279" s="281"/>
      <c r="N279" s="282"/>
      <c r="O279" s="282"/>
      <c r="P279" s="282"/>
      <c r="Q279" s="282"/>
      <c r="R279" s="282"/>
      <c r="S279" s="282"/>
      <c r="T279" s="283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T279" s="284" t="s">
        <v>256</v>
      </c>
      <c r="AU279" s="284" t="s">
        <v>90</v>
      </c>
      <c r="AV279" s="16" t="s">
        <v>266</v>
      </c>
      <c r="AW279" s="16" t="s">
        <v>32</v>
      </c>
      <c r="AX279" s="16" t="s">
        <v>77</v>
      </c>
      <c r="AY279" s="284" t="s">
        <v>247</v>
      </c>
    </row>
    <row r="280" spans="1:51" s="13" customFormat="1" ht="12">
      <c r="A280" s="13"/>
      <c r="B280" s="241"/>
      <c r="C280" s="242"/>
      <c r="D280" s="243" t="s">
        <v>256</v>
      </c>
      <c r="E280" s="244" t="s">
        <v>1</v>
      </c>
      <c r="F280" s="245" t="s">
        <v>473</v>
      </c>
      <c r="G280" s="242"/>
      <c r="H280" s="246">
        <v>0.42</v>
      </c>
      <c r="I280" s="247"/>
      <c r="J280" s="242"/>
      <c r="K280" s="242"/>
      <c r="L280" s="248"/>
      <c r="M280" s="249"/>
      <c r="N280" s="250"/>
      <c r="O280" s="250"/>
      <c r="P280" s="250"/>
      <c r="Q280" s="250"/>
      <c r="R280" s="250"/>
      <c r="S280" s="250"/>
      <c r="T280" s="25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2" t="s">
        <v>256</v>
      </c>
      <c r="AU280" s="252" t="s">
        <v>90</v>
      </c>
      <c r="AV280" s="13" t="s">
        <v>90</v>
      </c>
      <c r="AW280" s="13" t="s">
        <v>32</v>
      </c>
      <c r="AX280" s="13" t="s">
        <v>77</v>
      </c>
      <c r="AY280" s="252" t="s">
        <v>247</v>
      </c>
    </row>
    <row r="281" spans="1:51" s="13" customFormat="1" ht="12">
      <c r="A281" s="13"/>
      <c r="B281" s="241"/>
      <c r="C281" s="242"/>
      <c r="D281" s="243" t="s">
        <v>256</v>
      </c>
      <c r="E281" s="244" t="s">
        <v>1</v>
      </c>
      <c r="F281" s="245" t="s">
        <v>474</v>
      </c>
      <c r="G281" s="242"/>
      <c r="H281" s="246">
        <v>4.44</v>
      </c>
      <c r="I281" s="247"/>
      <c r="J281" s="242"/>
      <c r="K281" s="242"/>
      <c r="L281" s="248"/>
      <c r="M281" s="249"/>
      <c r="N281" s="250"/>
      <c r="O281" s="250"/>
      <c r="P281" s="250"/>
      <c r="Q281" s="250"/>
      <c r="R281" s="250"/>
      <c r="S281" s="250"/>
      <c r="T281" s="25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2" t="s">
        <v>256</v>
      </c>
      <c r="AU281" s="252" t="s">
        <v>90</v>
      </c>
      <c r="AV281" s="13" t="s">
        <v>90</v>
      </c>
      <c r="AW281" s="13" t="s">
        <v>32</v>
      </c>
      <c r="AX281" s="13" t="s">
        <v>77</v>
      </c>
      <c r="AY281" s="252" t="s">
        <v>247</v>
      </c>
    </row>
    <row r="282" spans="1:51" s="16" customFormat="1" ht="12">
      <c r="A282" s="16"/>
      <c r="B282" s="274"/>
      <c r="C282" s="275"/>
      <c r="D282" s="243" t="s">
        <v>256</v>
      </c>
      <c r="E282" s="276" t="s">
        <v>1</v>
      </c>
      <c r="F282" s="277" t="s">
        <v>374</v>
      </c>
      <c r="G282" s="275"/>
      <c r="H282" s="278">
        <v>4.86</v>
      </c>
      <c r="I282" s="279"/>
      <c r="J282" s="275"/>
      <c r="K282" s="275"/>
      <c r="L282" s="280"/>
      <c r="M282" s="281"/>
      <c r="N282" s="282"/>
      <c r="O282" s="282"/>
      <c r="P282" s="282"/>
      <c r="Q282" s="282"/>
      <c r="R282" s="282"/>
      <c r="S282" s="282"/>
      <c r="T282" s="283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84" t="s">
        <v>256</v>
      </c>
      <c r="AU282" s="284" t="s">
        <v>90</v>
      </c>
      <c r="AV282" s="16" t="s">
        <v>266</v>
      </c>
      <c r="AW282" s="16" t="s">
        <v>32</v>
      </c>
      <c r="AX282" s="16" t="s">
        <v>77</v>
      </c>
      <c r="AY282" s="284" t="s">
        <v>247</v>
      </c>
    </row>
    <row r="283" spans="1:51" s="13" customFormat="1" ht="12">
      <c r="A283" s="13"/>
      <c r="B283" s="241"/>
      <c r="C283" s="242"/>
      <c r="D283" s="243" t="s">
        <v>256</v>
      </c>
      <c r="E283" s="244" t="s">
        <v>1</v>
      </c>
      <c r="F283" s="245" t="s">
        <v>475</v>
      </c>
      <c r="G283" s="242"/>
      <c r="H283" s="246">
        <v>1</v>
      </c>
      <c r="I283" s="247"/>
      <c r="J283" s="242"/>
      <c r="K283" s="242"/>
      <c r="L283" s="248"/>
      <c r="M283" s="249"/>
      <c r="N283" s="250"/>
      <c r="O283" s="250"/>
      <c r="P283" s="250"/>
      <c r="Q283" s="250"/>
      <c r="R283" s="250"/>
      <c r="S283" s="250"/>
      <c r="T283" s="25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2" t="s">
        <v>256</v>
      </c>
      <c r="AU283" s="252" t="s">
        <v>90</v>
      </c>
      <c r="AV283" s="13" t="s">
        <v>90</v>
      </c>
      <c r="AW283" s="13" t="s">
        <v>32</v>
      </c>
      <c r="AX283" s="13" t="s">
        <v>77</v>
      </c>
      <c r="AY283" s="252" t="s">
        <v>247</v>
      </c>
    </row>
    <row r="284" spans="1:51" s="16" customFormat="1" ht="12">
      <c r="A284" s="16"/>
      <c r="B284" s="274"/>
      <c r="C284" s="275"/>
      <c r="D284" s="243" t="s">
        <v>256</v>
      </c>
      <c r="E284" s="276" t="s">
        <v>1</v>
      </c>
      <c r="F284" s="277" t="s">
        <v>374</v>
      </c>
      <c r="G284" s="275"/>
      <c r="H284" s="278">
        <v>1</v>
      </c>
      <c r="I284" s="279"/>
      <c r="J284" s="275"/>
      <c r="K284" s="275"/>
      <c r="L284" s="280"/>
      <c r="M284" s="281"/>
      <c r="N284" s="282"/>
      <c r="O284" s="282"/>
      <c r="P284" s="282"/>
      <c r="Q284" s="282"/>
      <c r="R284" s="282"/>
      <c r="S284" s="282"/>
      <c r="T284" s="283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84" t="s">
        <v>256</v>
      </c>
      <c r="AU284" s="284" t="s">
        <v>90</v>
      </c>
      <c r="AV284" s="16" t="s">
        <v>266</v>
      </c>
      <c r="AW284" s="16" t="s">
        <v>32</v>
      </c>
      <c r="AX284" s="16" t="s">
        <v>77</v>
      </c>
      <c r="AY284" s="284" t="s">
        <v>247</v>
      </c>
    </row>
    <row r="285" spans="1:51" s="13" customFormat="1" ht="12">
      <c r="A285" s="13"/>
      <c r="B285" s="241"/>
      <c r="C285" s="242"/>
      <c r="D285" s="243" t="s">
        <v>256</v>
      </c>
      <c r="E285" s="244" t="s">
        <v>1</v>
      </c>
      <c r="F285" s="245" t="s">
        <v>476</v>
      </c>
      <c r="G285" s="242"/>
      <c r="H285" s="246">
        <v>2.01</v>
      </c>
      <c r="I285" s="247"/>
      <c r="J285" s="242"/>
      <c r="K285" s="242"/>
      <c r="L285" s="248"/>
      <c r="M285" s="249"/>
      <c r="N285" s="250"/>
      <c r="O285" s="250"/>
      <c r="P285" s="250"/>
      <c r="Q285" s="250"/>
      <c r="R285" s="250"/>
      <c r="S285" s="250"/>
      <c r="T285" s="25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2" t="s">
        <v>256</v>
      </c>
      <c r="AU285" s="252" t="s">
        <v>90</v>
      </c>
      <c r="AV285" s="13" t="s">
        <v>90</v>
      </c>
      <c r="AW285" s="13" t="s">
        <v>32</v>
      </c>
      <c r="AX285" s="13" t="s">
        <v>77</v>
      </c>
      <c r="AY285" s="252" t="s">
        <v>247</v>
      </c>
    </row>
    <row r="286" spans="1:51" s="13" customFormat="1" ht="12">
      <c r="A286" s="13"/>
      <c r="B286" s="241"/>
      <c r="C286" s="242"/>
      <c r="D286" s="243" t="s">
        <v>256</v>
      </c>
      <c r="E286" s="244" t="s">
        <v>1</v>
      </c>
      <c r="F286" s="245" t="s">
        <v>477</v>
      </c>
      <c r="G286" s="242"/>
      <c r="H286" s="246">
        <v>0.54</v>
      </c>
      <c r="I286" s="247"/>
      <c r="J286" s="242"/>
      <c r="K286" s="242"/>
      <c r="L286" s="248"/>
      <c r="M286" s="249"/>
      <c r="N286" s="250"/>
      <c r="O286" s="250"/>
      <c r="P286" s="250"/>
      <c r="Q286" s="250"/>
      <c r="R286" s="250"/>
      <c r="S286" s="250"/>
      <c r="T286" s="25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2" t="s">
        <v>256</v>
      </c>
      <c r="AU286" s="252" t="s">
        <v>90</v>
      </c>
      <c r="AV286" s="13" t="s">
        <v>90</v>
      </c>
      <c r="AW286" s="13" t="s">
        <v>32</v>
      </c>
      <c r="AX286" s="13" t="s">
        <v>77</v>
      </c>
      <c r="AY286" s="252" t="s">
        <v>247</v>
      </c>
    </row>
    <row r="287" spans="1:51" s="13" customFormat="1" ht="12">
      <c r="A287" s="13"/>
      <c r="B287" s="241"/>
      <c r="C287" s="242"/>
      <c r="D287" s="243" t="s">
        <v>256</v>
      </c>
      <c r="E287" s="244" t="s">
        <v>1</v>
      </c>
      <c r="F287" s="245" t="s">
        <v>478</v>
      </c>
      <c r="G287" s="242"/>
      <c r="H287" s="246">
        <v>0.54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2" t="s">
        <v>256</v>
      </c>
      <c r="AU287" s="252" t="s">
        <v>90</v>
      </c>
      <c r="AV287" s="13" t="s">
        <v>90</v>
      </c>
      <c r="AW287" s="13" t="s">
        <v>32</v>
      </c>
      <c r="AX287" s="13" t="s">
        <v>77</v>
      </c>
      <c r="AY287" s="252" t="s">
        <v>247</v>
      </c>
    </row>
    <row r="288" spans="1:51" s="16" customFormat="1" ht="12">
      <c r="A288" s="16"/>
      <c r="B288" s="274"/>
      <c r="C288" s="275"/>
      <c r="D288" s="243" t="s">
        <v>256</v>
      </c>
      <c r="E288" s="276" t="s">
        <v>1</v>
      </c>
      <c r="F288" s="277" t="s">
        <v>374</v>
      </c>
      <c r="G288" s="275"/>
      <c r="H288" s="278">
        <v>3.09</v>
      </c>
      <c r="I288" s="279"/>
      <c r="J288" s="275"/>
      <c r="K288" s="275"/>
      <c r="L288" s="280"/>
      <c r="M288" s="281"/>
      <c r="N288" s="282"/>
      <c r="O288" s="282"/>
      <c r="P288" s="282"/>
      <c r="Q288" s="282"/>
      <c r="R288" s="282"/>
      <c r="S288" s="282"/>
      <c r="T288" s="283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T288" s="284" t="s">
        <v>256</v>
      </c>
      <c r="AU288" s="284" t="s">
        <v>90</v>
      </c>
      <c r="AV288" s="16" t="s">
        <v>266</v>
      </c>
      <c r="AW288" s="16" t="s">
        <v>32</v>
      </c>
      <c r="AX288" s="16" t="s">
        <v>77</v>
      </c>
      <c r="AY288" s="284" t="s">
        <v>247</v>
      </c>
    </row>
    <row r="289" spans="1:51" s="13" customFormat="1" ht="12">
      <c r="A289" s="13"/>
      <c r="B289" s="241"/>
      <c r="C289" s="242"/>
      <c r="D289" s="243" t="s">
        <v>256</v>
      </c>
      <c r="E289" s="244" t="s">
        <v>1</v>
      </c>
      <c r="F289" s="245" t="s">
        <v>479</v>
      </c>
      <c r="G289" s="242"/>
      <c r="H289" s="246">
        <v>1.1</v>
      </c>
      <c r="I289" s="247"/>
      <c r="J289" s="242"/>
      <c r="K289" s="242"/>
      <c r="L289" s="248"/>
      <c r="M289" s="249"/>
      <c r="N289" s="250"/>
      <c r="O289" s="250"/>
      <c r="P289" s="250"/>
      <c r="Q289" s="250"/>
      <c r="R289" s="250"/>
      <c r="S289" s="250"/>
      <c r="T289" s="25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2" t="s">
        <v>256</v>
      </c>
      <c r="AU289" s="252" t="s">
        <v>90</v>
      </c>
      <c r="AV289" s="13" t="s">
        <v>90</v>
      </c>
      <c r="AW289" s="13" t="s">
        <v>32</v>
      </c>
      <c r="AX289" s="13" t="s">
        <v>77</v>
      </c>
      <c r="AY289" s="252" t="s">
        <v>247</v>
      </c>
    </row>
    <row r="290" spans="1:51" s="16" customFormat="1" ht="12">
      <c r="A290" s="16"/>
      <c r="B290" s="274"/>
      <c r="C290" s="275"/>
      <c r="D290" s="243" t="s">
        <v>256</v>
      </c>
      <c r="E290" s="276" t="s">
        <v>1</v>
      </c>
      <c r="F290" s="277" t="s">
        <v>374</v>
      </c>
      <c r="G290" s="275"/>
      <c r="H290" s="278">
        <v>1.1</v>
      </c>
      <c r="I290" s="279"/>
      <c r="J290" s="275"/>
      <c r="K290" s="275"/>
      <c r="L290" s="280"/>
      <c r="M290" s="281"/>
      <c r="N290" s="282"/>
      <c r="O290" s="282"/>
      <c r="P290" s="282"/>
      <c r="Q290" s="282"/>
      <c r="R290" s="282"/>
      <c r="S290" s="282"/>
      <c r="T290" s="283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T290" s="284" t="s">
        <v>256</v>
      </c>
      <c r="AU290" s="284" t="s">
        <v>90</v>
      </c>
      <c r="AV290" s="16" t="s">
        <v>266</v>
      </c>
      <c r="AW290" s="16" t="s">
        <v>32</v>
      </c>
      <c r="AX290" s="16" t="s">
        <v>77</v>
      </c>
      <c r="AY290" s="284" t="s">
        <v>247</v>
      </c>
    </row>
    <row r="291" spans="1:51" s="13" customFormat="1" ht="12">
      <c r="A291" s="13"/>
      <c r="B291" s="241"/>
      <c r="C291" s="242"/>
      <c r="D291" s="243" t="s">
        <v>256</v>
      </c>
      <c r="E291" s="244" t="s">
        <v>1</v>
      </c>
      <c r="F291" s="245" t="s">
        <v>480</v>
      </c>
      <c r="G291" s="242"/>
      <c r="H291" s="246">
        <v>1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2" t="s">
        <v>256</v>
      </c>
      <c r="AU291" s="252" t="s">
        <v>90</v>
      </c>
      <c r="AV291" s="13" t="s">
        <v>90</v>
      </c>
      <c r="AW291" s="13" t="s">
        <v>32</v>
      </c>
      <c r="AX291" s="13" t="s">
        <v>77</v>
      </c>
      <c r="AY291" s="252" t="s">
        <v>247</v>
      </c>
    </row>
    <row r="292" spans="1:51" s="16" customFormat="1" ht="12">
      <c r="A292" s="16"/>
      <c r="B292" s="274"/>
      <c r="C292" s="275"/>
      <c r="D292" s="243" t="s">
        <v>256</v>
      </c>
      <c r="E292" s="276" t="s">
        <v>1</v>
      </c>
      <c r="F292" s="277" t="s">
        <v>374</v>
      </c>
      <c r="G292" s="275"/>
      <c r="H292" s="278">
        <v>1</v>
      </c>
      <c r="I292" s="279"/>
      <c r="J292" s="275"/>
      <c r="K292" s="275"/>
      <c r="L292" s="280"/>
      <c r="M292" s="281"/>
      <c r="N292" s="282"/>
      <c r="O292" s="282"/>
      <c r="P292" s="282"/>
      <c r="Q292" s="282"/>
      <c r="R292" s="282"/>
      <c r="S292" s="282"/>
      <c r="T292" s="283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T292" s="284" t="s">
        <v>256</v>
      </c>
      <c r="AU292" s="284" t="s">
        <v>90</v>
      </c>
      <c r="AV292" s="16" t="s">
        <v>266</v>
      </c>
      <c r="AW292" s="16" t="s">
        <v>32</v>
      </c>
      <c r="AX292" s="16" t="s">
        <v>77</v>
      </c>
      <c r="AY292" s="284" t="s">
        <v>247</v>
      </c>
    </row>
    <row r="293" spans="1:51" s="14" customFormat="1" ht="12">
      <c r="A293" s="14"/>
      <c r="B293" s="253"/>
      <c r="C293" s="254"/>
      <c r="D293" s="243" t="s">
        <v>256</v>
      </c>
      <c r="E293" s="255" t="s">
        <v>1</v>
      </c>
      <c r="F293" s="256" t="s">
        <v>265</v>
      </c>
      <c r="G293" s="254"/>
      <c r="H293" s="257">
        <v>25.63</v>
      </c>
      <c r="I293" s="258"/>
      <c r="J293" s="254"/>
      <c r="K293" s="254"/>
      <c r="L293" s="259"/>
      <c r="M293" s="260"/>
      <c r="N293" s="261"/>
      <c r="O293" s="261"/>
      <c r="P293" s="261"/>
      <c r="Q293" s="261"/>
      <c r="R293" s="261"/>
      <c r="S293" s="261"/>
      <c r="T293" s="26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3" t="s">
        <v>256</v>
      </c>
      <c r="AU293" s="263" t="s">
        <v>90</v>
      </c>
      <c r="AV293" s="14" t="s">
        <v>254</v>
      </c>
      <c r="AW293" s="14" t="s">
        <v>32</v>
      </c>
      <c r="AX293" s="14" t="s">
        <v>84</v>
      </c>
      <c r="AY293" s="263" t="s">
        <v>247</v>
      </c>
    </row>
    <row r="294" spans="1:65" s="2" customFormat="1" ht="24.15" customHeight="1">
      <c r="A294" s="39"/>
      <c r="B294" s="40"/>
      <c r="C294" s="228" t="s">
        <v>481</v>
      </c>
      <c r="D294" s="228" t="s">
        <v>249</v>
      </c>
      <c r="E294" s="229" t="s">
        <v>482</v>
      </c>
      <c r="F294" s="230" t="s">
        <v>483</v>
      </c>
      <c r="G294" s="231" t="s">
        <v>399</v>
      </c>
      <c r="H294" s="232">
        <v>56.2</v>
      </c>
      <c r="I294" s="233"/>
      <c r="J294" s="234">
        <f>ROUND(I294*H294,2)</f>
        <v>0</v>
      </c>
      <c r="K294" s="230" t="s">
        <v>253</v>
      </c>
      <c r="L294" s="45"/>
      <c r="M294" s="235" t="s">
        <v>1</v>
      </c>
      <c r="N294" s="236" t="s">
        <v>43</v>
      </c>
      <c r="O294" s="92"/>
      <c r="P294" s="237">
        <f>O294*H294</f>
        <v>0</v>
      </c>
      <c r="Q294" s="237">
        <v>0</v>
      </c>
      <c r="R294" s="237">
        <f>Q294*H294</f>
        <v>0</v>
      </c>
      <c r="S294" s="237">
        <v>0</v>
      </c>
      <c r="T294" s="238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9" t="s">
        <v>254</v>
      </c>
      <c r="AT294" s="239" t="s">
        <v>249</v>
      </c>
      <c r="AU294" s="239" t="s">
        <v>90</v>
      </c>
      <c r="AY294" s="18" t="s">
        <v>247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8" t="s">
        <v>90</v>
      </c>
      <c r="BK294" s="240">
        <f>ROUND(I294*H294,2)</f>
        <v>0</v>
      </c>
      <c r="BL294" s="18" t="s">
        <v>254</v>
      </c>
      <c r="BM294" s="239" t="s">
        <v>484</v>
      </c>
    </row>
    <row r="295" spans="1:65" s="2" customFormat="1" ht="33" customHeight="1">
      <c r="A295" s="39"/>
      <c r="B295" s="40"/>
      <c r="C295" s="285" t="s">
        <v>485</v>
      </c>
      <c r="D295" s="285" t="s">
        <v>422</v>
      </c>
      <c r="E295" s="286" t="s">
        <v>486</v>
      </c>
      <c r="F295" s="287" t="s">
        <v>487</v>
      </c>
      <c r="G295" s="288" t="s">
        <v>399</v>
      </c>
      <c r="H295" s="289">
        <v>61.82</v>
      </c>
      <c r="I295" s="290"/>
      <c r="J295" s="291">
        <f>ROUND(I295*H295,2)</f>
        <v>0</v>
      </c>
      <c r="K295" s="287" t="s">
        <v>1</v>
      </c>
      <c r="L295" s="292"/>
      <c r="M295" s="293" t="s">
        <v>1</v>
      </c>
      <c r="N295" s="294" t="s">
        <v>43</v>
      </c>
      <c r="O295" s="92"/>
      <c r="P295" s="237">
        <f>O295*H295</f>
        <v>0</v>
      </c>
      <c r="Q295" s="237">
        <v>0.0016</v>
      </c>
      <c r="R295" s="237">
        <f>Q295*H295</f>
        <v>0.098912</v>
      </c>
      <c r="S295" s="237">
        <v>0</v>
      </c>
      <c r="T295" s="238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9" t="s">
        <v>291</v>
      </c>
      <c r="AT295" s="239" t="s">
        <v>422</v>
      </c>
      <c r="AU295" s="239" t="s">
        <v>90</v>
      </c>
      <c r="AY295" s="18" t="s">
        <v>247</v>
      </c>
      <c r="BE295" s="240">
        <f>IF(N295="základní",J295,0)</f>
        <v>0</v>
      </c>
      <c r="BF295" s="240">
        <f>IF(N295="snížená",J295,0)</f>
        <v>0</v>
      </c>
      <c r="BG295" s="240">
        <f>IF(N295="zákl. přenesená",J295,0)</f>
        <v>0</v>
      </c>
      <c r="BH295" s="240">
        <f>IF(N295="sníž. přenesená",J295,0)</f>
        <v>0</v>
      </c>
      <c r="BI295" s="240">
        <f>IF(N295="nulová",J295,0)</f>
        <v>0</v>
      </c>
      <c r="BJ295" s="18" t="s">
        <v>90</v>
      </c>
      <c r="BK295" s="240">
        <f>ROUND(I295*H295,2)</f>
        <v>0</v>
      </c>
      <c r="BL295" s="18" t="s">
        <v>254</v>
      </c>
      <c r="BM295" s="239" t="s">
        <v>488</v>
      </c>
    </row>
    <row r="296" spans="1:51" s="13" customFormat="1" ht="12">
      <c r="A296" s="13"/>
      <c r="B296" s="241"/>
      <c r="C296" s="242"/>
      <c r="D296" s="243" t="s">
        <v>256</v>
      </c>
      <c r="E296" s="244" t="s">
        <v>1</v>
      </c>
      <c r="F296" s="245" t="s">
        <v>489</v>
      </c>
      <c r="G296" s="242"/>
      <c r="H296" s="246">
        <v>61.82</v>
      </c>
      <c r="I296" s="247"/>
      <c r="J296" s="242"/>
      <c r="K296" s="242"/>
      <c r="L296" s="248"/>
      <c r="M296" s="249"/>
      <c r="N296" s="250"/>
      <c r="O296" s="250"/>
      <c r="P296" s="250"/>
      <c r="Q296" s="250"/>
      <c r="R296" s="250"/>
      <c r="S296" s="250"/>
      <c r="T296" s="25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2" t="s">
        <v>256</v>
      </c>
      <c r="AU296" s="252" t="s">
        <v>90</v>
      </c>
      <c r="AV296" s="13" t="s">
        <v>90</v>
      </c>
      <c r="AW296" s="13" t="s">
        <v>32</v>
      </c>
      <c r="AX296" s="13" t="s">
        <v>84</v>
      </c>
      <c r="AY296" s="252" t="s">
        <v>247</v>
      </c>
    </row>
    <row r="297" spans="1:63" s="12" customFormat="1" ht="22.8" customHeight="1">
      <c r="A297" s="12"/>
      <c r="B297" s="212"/>
      <c r="C297" s="213"/>
      <c r="D297" s="214" t="s">
        <v>76</v>
      </c>
      <c r="E297" s="226" t="s">
        <v>254</v>
      </c>
      <c r="F297" s="226" t="s">
        <v>490</v>
      </c>
      <c r="G297" s="213"/>
      <c r="H297" s="213"/>
      <c r="I297" s="216"/>
      <c r="J297" s="227">
        <f>BK297</f>
        <v>0</v>
      </c>
      <c r="K297" s="213"/>
      <c r="L297" s="218"/>
      <c r="M297" s="219"/>
      <c r="N297" s="220"/>
      <c r="O297" s="220"/>
      <c r="P297" s="221">
        <f>SUM(P298:P319)</f>
        <v>0</v>
      </c>
      <c r="Q297" s="220"/>
      <c r="R297" s="221">
        <f>SUM(R298:R319)</f>
        <v>5.55638123</v>
      </c>
      <c r="S297" s="220"/>
      <c r="T297" s="222">
        <f>SUM(T298:T319)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23" t="s">
        <v>84</v>
      </c>
      <c r="AT297" s="224" t="s">
        <v>76</v>
      </c>
      <c r="AU297" s="224" t="s">
        <v>84</v>
      </c>
      <c r="AY297" s="223" t="s">
        <v>247</v>
      </c>
      <c r="BK297" s="225">
        <f>SUM(BK298:BK319)</f>
        <v>0</v>
      </c>
    </row>
    <row r="298" spans="1:65" s="2" customFormat="1" ht="16.5" customHeight="1">
      <c r="A298" s="39"/>
      <c r="B298" s="40"/>
      <c r="C298" s="228" t="s">
        <v>491</v>
      </c>
      <c r="D298" s="228" t="s">
        <v>249</v>
      </c>
      <c r="E298" s="229" t="s">
        <v>492</v>
      </c>
      <c r="F298" s="230" t="s">
        <v>493</v>
      </c>
      <c r="G298" s="231" t="s">
        <v>260</v>
      </c>
      <c r="H298" s="232">
        <v>1.562</v>
      </c>
      <c r="I298" s="233"/>
      <c r="J298" s="234">
        <f>ROUND(I298*H298,2)</f>
        <v>0</v>
      </c>
      <c r="K298" s="230" t="s">
        <v>253</v>
      </c>
      <c r="L298" s="45"/>
      <c r="M298" s="235" t="s">
        <v>1</v>
      </c>
      <c r="N298" s="236" t="s">
        <v>43</v>
      </c>
      <c r="O298" s="92"/>
      <c r="P298" s="237">
        <f>O298*H298</f>
        <v>0</v>
      </c>
      <c r="Q298" s="237">
        <v>2.50201</v>
      </c>
      <c r="R298" s="237">
        <f>Q298*H298</f>
        <v>3.90813962</v>
      </c>
      <c r="S298" s="237">
        <v>0</v>
      </c>
      <c r="T298" s="23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9" t="s">
        <v>254</v>
      </c>
      <c r="AT298" s="239" t="s">
        <v>249</v>
      </c>
      <c r="AU298" s="239" t="s">
        <v>90</v>
      </c>
      <c r="AY298" s="18" t="s">
        <v>247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8" t="s">
        <v>90</v>
      </c>
      <c r="BK298" s="240">
        <f>ROUND(I298*H298,2)</f>
        <v>0</v>
      </c>
      <c r="BL298" s="18" t="s">
        <v>254</v>
      </c>
      <c r="BM298" s="239" t="s">
        <v>494</v>
      </c>
    </row>
    <row r="299" spans="1:51" s="13" customFormat="1" ht="12">
      <c r="A299" s="13"/>
      <c r="B299" s="241"/>
      <c r="C299" s="242"/>
      <c r="D299" s="243" t="s">
        <v>256</v>
      </c>
      <c r="E299" s="244" t="s">
        <v>1</v>
      </c>
      <c r="F299" s="245" t="s">
        <v>495</v>
      </c>
      <c r="G299" s="242"/>
      <c r="H299" s="246">
        <v>1.562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2" t="s">
        <v>256</v>
      </c>
      <c r="AU299" s="252" t="s">
        <v>90</v>
      </c>
      <c r="AV299" s="13" t="s">
        <v>90</v>
      </c>
      <c r="AW299" s="13" t="s">
        <v>32</v>
      </c>
      <c r="AX299" s="13" t="s">
        <v>84</v>
      </c>
      <c r="AY299" s="252" t="s">
        <v>247</v>
      </c>
    </row>
    <row r="300" spans="1:65" s="2" customFormat="1" ht="24.15" customHeight="1">
      <c r="A300" s="39"/>
      <c r="B300" s="40"/>
      <c r="C300" s="228" t="s">
        <v>496</v>
      </c>
      <c r="D300" s="228" t="s">
        <v>249</v>
      </c>
      <c r="E300" s="229" t="s">
        <v>497</v>
      </c>
      <c r="F300" s="230" t="s">
        <v>498</v>
      </c>
      <c r="G300" s="231" t="s">
        <v>252</v>
      </c>
      <c r="H300" s="232">
        <v>13.02</v>
      </c>
      <c r="I300" s="233"/>
      <c r="J300" s="234">
        <f>ROUND(I300*H300,2)</f>
        <v>0</v>
      </c>
      <c r="K300" s="230" t="s">
        <v>253</v>
      </c>
      <c r="L300" s="45"/>
      <c r="M300" s="235" t="s">
        <v>1</v>
      </c>
      <c r="N300" s="236" t="s">
        <v>43</v>
      </c>
      <c r="O300" s="92"/>
      <c r="P300" s="237">
        <f>O300*H300</f>
        <v>0</v>
      </c>
      <c r="Q300" s="237">
        <v>0.00533</v>
      </c>
      <c r="R300" s="237">
        <f>Q300*H300</f>
        <v>0.06939659999999999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254</v>
      </c>
      <c r="AT300" s="239" t="s">
        <v>249</v>
      </c>
      <c r="AU300" s="239" t="s">
        <v>90</v>
      </c>
      <c r="AY300" s="18" t="s">
        <v>247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90</v>
      </c>
      <c r="BK300" s="240">
        <f>ROUND(I300*H300,2)</f>
        <v>0</v>
      </c>
      <c r="BL300" s="18" t="s">
        <v>254</v>
      </c>
      <c r="BM300" s="239" t="s">
        <v>499</v>
      </c>
    </row>
    <row r="301" spans="1:51" s="13" customFormat="1" ht="12">
      <c r="A301" s="13"/>
      <c r="B301" s="241"/>
      <c r="C301" s="242"/>
      <c r="D301" s="243" t="s">
        <v>256</v>
      </c>
      <c r="E301" s="244" t="s">
        <v>1</v>
      </c>
      <c r="F301" s="245" t="s">
        <v>500</v>
      </c>
      <c r="G301" s="242"/>
      <c r="H301" s="246">
        <v>13.02</v>
      </c>
      <c r="I301" s="247"/>
      <c r="J301" s="242"/>
      <c r="K301" s="242"/>
      <c r="L301" s="248"/>
      <c r="M301" s="249"/>
      <c r="N301" s="250"/>
      <c r="O301" s="250"/>
      <c r="P301" s="250"/>
      <c r="Q301" s="250"/>
      <c r="R301" s="250"/>
      <c r="S301" s="250"/>
      <c r="T301" s="25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2" t="s">
        <v>256</v>
      </c>
      <c r="AU301" s="252" t="s">
        <v>90</v>
      </c>
      <c r="AV301" s="13" t="s">
        <v>90</v>
      </c>
      <c r="AW301" s="13" t="s">
        <v>32</v>
      </c>
      <c r="AX301" s="13" t="s">
        <v>84</v>
      </c>
      <c r="AY301" s="252" t="s">
        <v>247</v>
      </c>
    </row>
    <row r="302" spans="1:65" s="2" customFormat="1" ht="24.15" customHeight="1">
      <c r="A302" s="39"/>
      <c r="B302" s="40"/>
      <c r="C302" s="228" t="s">
        <v>501</v>
      </c>
      <c r="D302" s="228" t="s">
        <v>249</v>
      </c>
      <c r="E302" s="229" t="s">
        <v>502</v>
      </c>
      <c r="F302" s="230" t="s">
        <v>503</v>
      </c>
      <c r="G302" s="231" t="s">
        <v>252</v>
      </c>
      <c r="H302" s="232">
        <v>13.02</v>
      </c>
      <c r="I302" s="233"/>
      <c r="J302" s="234">
        <f>ROUND(I302*H302,2)</f>
        <v>0</v>
      </c>
      <c r="K302" s="230" t="s">
        <v>253</v>
      </c>
      <c r="L302" s="45"/>
      <c r="M302" s="235" t="s">
        <v>1</v>
      </c>
      <c r="N302" s="236" t="s">
        <v>43</v>
      </c>
      <c r="O302" s="92"/>
      <c r="P302" s="237">
        <f>O302*H302</f>
        <v>0</v>
      </c>
      <c r="Q302" s="237">
        <v>0</v>
      </c>
      <c r="R302" s="237">
        <f>Q302*H302</f>
        <v>0</v>
      </c>
      <c r="S302" s="237">
        <v>0</v>
      </c>
      <c r="T302" s="238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9" t="s">
        <v>254</v>
      </c>
      <c r="AT302" s="239" t="s">
        <v>249</v>
      </c>
      <c r="AU302" s="239" t="s">
        <v>90</v>
      </c>
      <c r="AY302" s="18" t="s">
        <v>247</v>
      </c>
      <c r="BE302" s="240">
        <f>IF(N302="základní",J302,0)</f>
        <v>0</v>
      </c>
      <c r="BF302" s="240">
        <f>IF(N302="snížená",J302,0)</f>
        <v>0</v>
      </c>
      <c r="BG302" s="240">
        <f>IF(N302="zákl. přenesená",J302,0)</f>
        <v>0</v>
      </c>
      <c r="BH302" s="240">
        <f>IF(N302="sníž. přenesená",J302,0)</f>
        <v>0</v>
      </c>
      <c r="BI302" s="240">
        <f>IF(N302="nulová",J302,0)</f>
        <v>0</v>
      </c>
      <c r="BJ302" s="18" t="s">
        <v>90</v>
      </c>
      <c r="BK302" s="240">
        <f>ROUND(I302*H302,2)</f>
        <v>0</v>
      </c>
      <c r="BL302" s="18" t="s">
        <v>254</v>
      </c>
      <c r="BM302" s="239" t="s">
        <v>504</v>
      </c>
    </row>
    <row r="303" spans="1:65" s="2" customFormat="1" ht="24.15" customHeight="1">
      <c r="A303" s="39"/>
      <c r="B303" s="40"/>
      <c r="C303" s="228" t="s">
        <v>505</v>
      </c>
      <c r="D303" s="228" t="s">
        <v>249</v>
      </c>
      <c r="E303" s="229" t="s">
        <v>506</v>
      </c>
      <c r="F303" s="230" t="s">
        <v>507</v>
      </c>
      <c r="G303" s="231" t="s">
        <v>252</v>
      </c>
      <c r="H303" s="232">
        <v>13.02</v>
      </c>
      <c r="I303" s="233"/>
      <c r="J303" s="234">
        <f>ROUND(I303*H303,2)</f>
        <v>0</v>
      </c>
      <c r="K303" s="230" t="s">
        <v>253</v>
      </c>
      <c r="L303" s="45"/>
      <c r="M303" s="235" t="s">
        <v>1</v>
      </c>
      <c r="N303" s="236" t="s">
        <v>43</v>
      </c>
      <c r="O303" s="92"/>
      <c r="P303" s="237">
        <f>O303*H303</f>
        <v>0</v>
      </c>
      <c r="Q303" s="237">
        <v>0.00081</v>
      </c>
      <c r="R303" s="237">
        <f>Q303*H303</f>
        <v>0.010546199999999999</v>
      </c>
      <c r="S303" s="237">
        <v>0</v>
      </c>
      <c r="T303" s="238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9" t="s">
        <v>254</v>
      </c>
      <c r="AT303" s="239" t="s">
        <v>249</v>
      </c>
      <c r="AU303" s="239" t="s">
        <v>90</v>
      </c>
      <c r="AY303" s="18" t="s">
        <v>247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8" t="s">
        <v>90</v>
      </c>
      <c r="BK303" s="240">
        <f>ROUND(I303*H303,2)</f>
        <v>0</v>
      </c>
      <c r="BL303" s="18" t="s">
        <v>254</v>
      </c>
      <c r="BM303" s="239" t="s">
        <v>508</v>
      </c>
    </row>
    <row r="304" spans="1:65" s="2" customFormat="1" ht="24.15" customHeight="1">
      <c r="A304" s="39"/>
      <c r="B304" s="40"/>
      <c r="C304" s="228" t="s">
        <v>509</v>
      </c>
      <c r="D304" s="228" t="s">
        <v>249</v>
      </c>
      <c r="E304" s="229" t="s">
        <v>510</v>
      </c>
      <c r="F304" s="230" t="s">
        <v>511</v>
      </c>
      <c r="G304" s="231" t="s">
        <v>252</v>
      </c>
      <c r="H304" s="232">
        <v>13.02</v>
      </c>
      <c r="I304" s="233"/>
      <c r="J304" s="234">
        <f>ROUND(I304*H304,2)</f>
        <v>0</v>
      </c>
      <c r="K304" s="230" t="s">
        <v>253</v>
      </c>
      <c r="L304" s="45"/>
      <c r="M304" s="235" t="s">
        <v>1</v>
      </c>
      <c r="N304" s="236" t="s">
        <v>43</v>
      </c>
      <c r="O304" s="92"/>
      <c r="P304" s="237">
        <f>O304*H304</f>
        <v>0</v>
      </c>
      <c r="Q304" s="237">
        <v>0</v>
      </c>
      <c r="R304" s="237">
        <f>Q304*H304</f>
        <v>0</v>
      </c>
      <c r="S304" s="237">
        <v>0</v>
      </c>
      <c r="T304" s="23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254</v>
      </c>
      <c r="AT304" s="239" t="s">
        <v>249</v>
      </c>
      <c r="AU304" s="239" t="s">
        <v>90</v>
      </c>
      <c r="AY304" s="18" t="s">
        <v>247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90</v>
      </c>
      <c r="BK304" s="240">
        <f>ROUND(I304*H304,2)</f>
        <v>0</v>
      </c>
      <c r="BL304" s="18" t="s">
        <v>254</v>
      </c>
      <c r="BM304" s="239" t="s">
        <v>512</v>
      </c>
    </row>
    <row r="305" spans="1:65" s="2" customFormat="1" ht="16.5" customHeight="1">
      <c r="A305" s="39"/>
      <c r="B305" s="40"/>
      <c r="C305" s="228" t="s">
        <v>513</v>
      </c>
      <c r="D305" s="228" t="s">
        <v>249</v>
      </c>
      <c r="E305" s="229" t="s">
        <v>514</v>
      </c>
      <c r="F305" s="230" t="s">
        <v>515</v>
      </c>
      <c r="G305" s="231" t="s">
        <v>283</v>
      </c>
      <c r="H305" s="232">
        <v>0.182</v>
      </c>
      <c r="I305" s="233"/>
      <c r="J305" s="234">
        <f>ROUND(I305*H305,2)</f>
        <v>0</v>
      </c>
      <c r="K305" s="230" t="s">
        <v>253</v>
      </c>
      <c r="L305" s="45"/>
      <c r="M305" s="235" t="s">
        <v>1</v>
      </c>
      <c r="N305" s="236" t="s">
        <v>43</v>
      </c>
      <c r="O305" s="92"/>
      <c r="P305" s="237">
        <f>O305*H305</f>
        <v>0</v>
      </c>
      <c r="Q305" s="237">
        <v>1.06277</v>
      </c>
      <c r="R305" s="237">
        <f>Q305*H305</f>
        <v>0.19342414</v>
      </c>
      <c r="S305" s="237">
        <v>0</v>
      </c>
      <c r="T305" s="238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9" t="s">
        <v>254</v>
      </c>
      <c r="AT305" s="239" t="s">
        <v>249</v>
      </c>
      <c r="AU305" s="239" t="s">
        <v>90</v>
      </c>
      <c r="AY305" s="18" t="s">
        <v>247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8" t="s">
        <v>90</v>
      </c>
      <c r="BK305" s="240">
        <f>ROUND(I305*H305,2)</f>
        <v>0</v>
      </c>
      <c r="BL305" s="18" t="s">
        <v>254</v>
      </c>
      <c r="BM305" s="239" t="s">
        <v>516</v>
      </c>
    </row>
    <row r="306" spans="1:51" s="13" customFormat="1" ht="12">
      <c r="A306" s="13"/>
      <c r="B306" s="241"/>
      <c r="C306" s="242"/>
      <c r="D306" s="243" t="s">
        <v>256</v>
      </c>
      <c r="E306" s="244" t="s">
        <v>1</v>
      </c>
      <c r="F306" s="245" t="s">
        <v>517</v>
      </c>
      <c r="G306" s="242"/>
      <c r="H306" s="246">
        <v>0.182</v>
      </c>
      <c r="I306" s="247"/>
      <c r="J306" s="242"/>
      <c r="K306" s="242"/>
      <c r="L306" s="248"/>
      <c r="M306" s="249"/>
      <c r="N306" s="250"/>
      <c r="O306" s="250"/>
      <c r="P306" s="250"/>
      <c r="Q306" s="250"/>
      <c r="R306" s="250"/>
      <c r="S306" s="250"/>
      <c r="T306" s="25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2" t="s">
        <v>256</v>
      </c>
      <c r="AU306" s="252" t="s">
        <v>90</v>
      </c>
      <c r="AV306" s="13" t="s">
        <v>90</v>
      </c>
      <c r="AW306" s="13" t="s">
        <v>32</v>
      </c>
      <c r="AX306" s="13" t="s">
        <v>84</v>
      </c>
      <c r="AY306" s="252" t="s">
        <v>247</v>
      </c>
    </row>
    <row r="307" spans="1:65" s="2" customFormat="1" ht="49.05" customHeight="1">
      <c r="A307" s="39"/>
      <c r="B307" s="40"/>
      <c r="C307" s="228" t="s">
        <v>518</v>
      </c>
      <c r="D307" s="228" t="s">
        <v>249</v>
      </c>
      <c r="E307" s="229" t="s">
        <v>519</v>
      </c>
      <c r="F307" s="230" t="s">
        <v>520</v>
      </c>
      <c r="G307" s="231" t="s">
        <v>322</v>
      </c>
      <c r="H307" s="232">
        <v>6</v>
      </c>
      <c r="I307" s="233"/>
      <c r="J307" s="234">
        <f>ROUND(I307*H307,2)</f>
        <v>0</v>
      </c>
      <c r="K307" s="230" t="s">
        <v>253</v>
      </c>
      <c r="L307" s="45"/>
      <c r="M307" s="235" t="s">
        <v>1</v>
      </c>
      <c r="N307" s="236" t="s">
        <v>43</v>
      </c>
      <c r="O307" s="92"/>
      <c r="P307" s="237">
        <f>O307*H307</f>
        <v>0</v>
      </c>
      <c r="Q307" s="237">
        <v>0.0197</v>
      </c>
      <c r="R307" s="237">
        <f>Q307*H307</f>
        <v>0.1182</v>
      </c>
      <c r="S307" s="237">
        <v>0</v>
      </c>
      <c r="T307" s="238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9" t="s">
        <v>254</v>
      </c>
      <c r="AT307" s="239" t="s">
        <v>249</v>
      </c>
      <c r="AU307" s="239" t="s">
        <v>90</v>
      </c>
      <c r="AY307" s="18" t="s">
        <v>247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8" t="s">
        <v>90</v>
      </c>
      <c r="BK307" s="240">
        <f>ROUND(I307*H307,2)</f>
        <v>0</v>
      </c>
      <c r="BL307" s="18" t="s">
        <v>254</v>
      </c>
      <c r="BM307" s="239" t="s">
        <v>521</v>
      </c>
    </row>
    <row r="308" spans="1:51" s="13" customFormat="1" ht="12">
      <c r="A308" s="13"/>
      <c r="B308" s="241"/>
      <c r="C308" s="242"/>
      <c r="D308" s="243" t="s">
        <v>256</v>
      </c>
      <c r="E308" s="244" t="s">
        <v>1</v>
      </c>
      <c r="F308" s="245" t="s">
        <v>522</v>
      </c>
      <c r="G308" s="242"/>
      <c r="H308" s="246">
        <v>6</v>
      </c>
      <c r="I308" s="247"/>
      <c r="J308" s="242"/>
      <c r="K308" s="242"/>
      <c r="L308" s="248"/>
      <c r="M308" s="249"/>
      <c r="N308" s="250"/>
      <c r="O308" s="250"/>
      <c r="P308" s="250"/>
      <c r="Q308" s="250"/>
      <c r="R308" s="250"/>
      <c r="S308" s="250"/>
      <c r="T308" s="25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2" t="s">
        <v>256</v>
      </c>
      <c r="AU308" s="252" t="s">
        <v>90</v>
      </c>
      <c r="AV308" s="13" t="s">
        <v>90</v>
      </c>
      <c r="AW308" s="13" t="s">
        <v>32</v>
      </c>
      <c r="AX308" s="13" t="s">
        <v>84</v>
      </c>
      <c r="AY308" s="252" t="s">
        <v>247</v>
      </c>
    </row>
    <row r="309" spans="1:65" s="2" customFormat="1" ht="49.05" customHeight="1">
      <c r="A309" s="39"/>
      <c r="B309" s="40"/>
      <c r="C309" s="228" t="s">
        <v>523</v>
      </c>
      <c r="D309" s="228" t="s">
        <v>249</v>
      </c>
      <c r="E309" s="229" t="s">
        <v>524</v>
      </c>
      <c r="F309" s="230" t="s">
        <v>525</v>
      </c>
      <c r="G309" s="231" t="s">
        <v>322</v>
      </c>
      <c r="H309" s="232">
        <v>18</v>
      </c>
      <c r="I309" s="233"/>
      <c r="J309" s="234">
        <f>ROUND(I309*H309,2)</f>
        <v>0</v>
      </c>
      <c r="K309" s="230" t="s">
        <v>253</v>
      </c>
      <c r="L309" s="45"/>
      <c r="M309" s="235" t="s">
        <v>1</v>
      </c>
      <c r="N309" s="236" t="s">
        <v>43</v>
      </c>
      <c r="O309" s="92"/>
      <c r="P309" s="237">
        <f>O309*H309</f>
        <v>0</v>
      </c>
      <c r="Q309" s="237">
        <v>0.05351</v>
      </c>
      <c r="R309" s="237">
        <f>Q309*H309</f>
        <v>0.96318</v>
      </c>
      <c r="S309" s="237">
        <v>0</v>
      </c>
      <c r="T309" s="238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9" t="s">
        <v>254</v>
      </c>
      <c r="AT309" s="239" t="s">
        <v>249</v>
      </c>
      <c r="AU309" s="239" t="s">
        <v>90</v>
      </c>
      <c r="AY309" s="18" t="s">
        <v>247</v>
      </c>
      <c r="BE309" s="240">
        <f>IF(N309="základní",J309,0)</f>
        <v>0</v>
      </c>
      <c r="BF309" s="240">
        <f>IF(N309="snížená",J309,0)</f>
        <v>0</v>
      </c>
      <c r="BG309" s="240">
        <f>IF(N309="zákl. přenesená",J309,0)</f>
        <v>0</v>
      </c>
      <c r="BH309" s="240">
        <f>IF(N309="sníž. přenesená",J309,0)</f>
        <v>0</v>
      </c>
      <c r="BI309" s="240">
        <f>IF(N309="nulová",J309,0)</f>
        <v>0</v>
      </c>
      <c r="BJ309" s="18" t="s">
        <v>90</v>
      </c>
      <c r="BK309" s="240">
        <f>ROUND(I309*H309,2)</f>
        <v>0</v>
      </c>
      <c r="BL309" s="18" t="s">
        <v>254</v>
      </c>
      <c r="BM309" s="239" t="s">
        <v>526</v>
      </c>
    </row>
    <row r="310" spans="1:51" s="15" customFormat="1" ht="12">
      <c r="A310" s="15"/>
      <c r="B310" s="264"/>
      <c r="C310" s="265"/>
      <c r="D310" s="243" t="s">
        <v>256</v>
      </c>
      <c r="E310" s="266" t="s">
        <v>1</v>
      </c>
      <c r="F310" s="267" t="s">
        <v>527</v>
      </c>
      <c r="G310" s="265"/>
      <c r="H310" s="266" t="s">
        <v>1</v>
      </c>
      <c r="I310" s="268"/>
      <c r="J310" s="265"/>
      <c r="K310" s="265"/>
      <c r="L310" s="269"/>
      <c r="M310" s="270"/>
      <c r="N310" s="271"/>
      <c r="O310" s="271"/>
      <c r="P310" s="271"/>
      <c r="Q310" s="271"/>
      <c r="R310" s="271"/>
      <c r="S310" s="271"/>
      <c r="T310" s="272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73" t="s">
        <v>256</v>
      </c>
      <c r="AU310" s="273" t="s">
        <v>90</v>
      </c>
      <c r="AV310" s="15" t="s">
        <v>84</v>
      </c>
      <c r="AW310" s="15" t="s">
        <v>32</v>
      </c>
      <c r="AX310" s="15" t="s">
        <v>77</v>
      </c>
      <c r="AY310" s="273" t="s">
        <v>247</v>
      </c>
    </row>
    <row r="311" spans="1:51" s="13" customFormat="1" ht="12">
      <c r="A311" s="13"/>
      <c r="B311" s="241"/>
      <c r="C311" s="242"/>
      <c r="D311" s="243" t="s">
        <v>256</v>
      </c>
      <c r="E311" s="244" t="s">
        <v>1</v>
      </c>
      <c r="F311" s="245" t="s">
        <v>528</v>
      </c>
      <c r="G311" s="242"/>
      <c r="H311" s="246">
        <v>6</v>
      </c>
      <c r="I311" s="247"/>
      <c r="J311" s="242"/>
      <c r="K311" s="242"/>
      <c r="L311" s="248"/>
      <c r="M311" s="249"/>
      <c r="N311" s="250"/>
      <c r="O311" s="250"/>
      <c r="P311" s="250"/>
      <c r="Q311" s="250"/>
      <c r="R311" s="250"/>
      <c r="S311" s="250"/>
      <c r="T311" s="25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2" t="s">
        <v>256</v>
      </c>
      <c r="AU311" s="252" t="s">
        <v>90</v>
      </c>
      <c r="AV311" s="13" t="s">
        <v>90</v>
      </c>
      <c r="AW311" s="13" t="s">
        <v>32</v>
      </c>
      <c r="AX311" s="13" t="s">
        <v>77</v>
      </c>
      <c r="AY311" s="252" t="s">
        <v>247</v>
      </c>
    </row>
    <row r="312" spans="1:51" s="13" customFormat="1" ht="12">
      <c r="A312" s="13"/>
      <c r="B312" s="241"/>
      <c r="C312" s="242"/>
      <c r="D312" s="243" t="s">
        <v>256</v>
      </c>
      <c r="E312" s="244" t="s">
        <v>1</v>
      </c>
      <c r="F312" s="245" t="s">
        <v>529</v>
      </c>
      <c r="G312" s="242"/>
      <c r="H312" s="246">
        <v>6</v>
      </c>
      <c r="I312" s="247"/>
      <c r="J312" s="242"/>
      <c r="K312" s="242"/>
      <c r="L312" s="248"/>
      <c r="M312" s="249"/>
      <c r="N312" s="250"/>
      <c r="O312" s="250"/>
      <c r="P312" s="250"/>
      <c r="Q312" s="250"/>
      <c r="R312" s="250"/>
      <c r="S312" s="250"/>
      <c r="T312" s="25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2" t="s">
        <v>256</v>
      </c>
      <c r="AU312" s="252" t="s">
        <v>90</v>
      </c>
      <c r="AV312" s="13" t="s">
        <v>90</v>
      </c>
      <c r="AW312" s="13" t="s">
        <v>32</v>
      </c>
      <c r="AX312" s="13" t="s">
        <v>77</v>
      </c>
      <c r="AY312" s="252" t="s">
        <v>247</v>
      </c>
    </row>
    <row r="313" spans="1:51" s="13" customFormat="1" ht="12">
      <c r="A313" s="13"/>
      <c r="B313" s="241"/>
      <c r="C313" s="242"/>
      <c r="D313" s="243" t="s">
        <v>256</v>
      </c>
      <c r="E313" s="244" t="s">
        <v>1</v>
      </c>
      <c r="F313" s="245" t="s">
        <v>530</v>
      </c>
      <c r="G313" s="242"/>
      <c r="H313" s="246">
        <v>6</v>
      </c>
      <c r="I313" s="247"/>
      <c r="J313" s="242"/>
      <c r="K313" s="242"/>
      <c r="L313" s="248"/>
      <c r="M313" s="249"/>
      <c r="N313" s="250"/>
      <c r="O313" s="250"/>
      <c r="P313" s="250"/>
      <c r="Q313" s="250"/>
      <c r="R313" s="250"/>
      <c r="S313" s="250"/>
      <c r="T313" s="25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2" t="s">
        <v>256</v>
      </c>
      <c r="AU313" s="252" t="s">
        <v>90</v>
      </c>
      <c r="AV313" s="13" t="s">
        <v>90</v>
      </c>
      <c r="AW313" s="13" t="s">
        <v>32</v>
      </c>
      <c r="AX313" s="13" t="s">
        <v>77</v>
      </c>
      <c r="AY313" s="252" t="s">
        <v>247</v>
      </c>
    </row>
    <row r="314" spans="1:51" s="14" customFormat="1" ht="12">
      <c r="A314" s="14"/>
      <c r="B314" s="253"/>
      <c r="C314" s="254"/>
      <c r="D314" s="243" t="s">
        <v>256</v>
      </c>
      <c r="E314" s="255" t="s">
        <v>1</v>
      </c>
      <c r="F314" s="256" t="s">
        <v>265</v>
      </c>
      <c r="G314" s="254"/>
      <c r="H314" s="257">
        <v>18</v>
      </c>
      <c r="I314" s="258"/>
      <c r="J314" s="254"/>
      <c r="K314" s="254"/>
      <c r="L314" s="259"/>
      <c r="M314" s="260"/>
      <c r="N314" s="261"/>
      <c r="O314" s="261"/>
      <c r="P314" s="261"/>
      <c r="Q314" s="261"/>
      <c r="R314" s="261"/>
      <c r="S314" s="261"/>
      <c r="T314" s="26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3" t="s">
        <v>256</v>
      </c>
      <c r="AU314" s="263" t="s">
        <v>90</v>
      </c>
      <c r="AV314" s="14" t="s">
        <v>254</v>
      </c>
      <c r="AW314" s="14" t="s">
        <v>32</v>
      </c>
      <c r="AX314" s="14" t="s">
        <v>84</v>
      </c>
      <c r="AY314" s="263" t="s">
        <v>247</v>
      </c>
    </row>
    <row r="315" spans="1:65" s="2" customFormat="1" ht="37.8" customHeight="1">
      <c r="A315" s="39"/>
      <c r="B315" s="40"/>
      <c r="C315" s="228" t="s">
        <v>531</v>
      </c>
      <c r="D315" s="228" t="s">
        <v>249</v>
      </c>
      <c r="E315" s="229" t="s">
        <v>532</v>
      </c>
      <c r="F315" s="230" t="s">
        <v>533</v>
      </c>
      <c r="G315" s="231" t="s">
        <v>283</v>
      </c>
      <c r="H315" s="232">
        <v>0.263</v>
      </c>
      <c r="I315" s="233"/>
      <c r="J315" s="234">
        <f>ROUND(I315*H315,2)</f>
        <v>0</v>
      </c>
      <c r="K315" s="230" t="s">
        <v>253</v>
      </c>
      <c r="L315" s="45"/>
      <c r="M315" s="235" t="s">
        <v>1</v>
      </c>
      <c r="N315" s="236" t="s">
        <v>43</v>
      </c>
      <c r="O315" s="92"/>
      <c r="P315" s="237">
        <f>O315*H315</f>
        <v>0</v>
      </c>
      <c r="Q315" s="237">
        <v>0.01709</v>
      </c>
      <c r="R315" s="237">
        <f>Q315*H315</f>
        <v>0.00449467</v>
      </c>
      <c r="S315" s="237">
        <v>0</v>
      </c>
      <c r="T315" s="238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9" t="s">
        <v>254</v>
      </c>
      <c r="AT315" s="239" t="s">
        <v>249</v>
      </c>
      <c r="AU315" s="239" t="s">
        <v>90</v>
      </c>
      <c r="AY315" s="18" t="s">
        <v>247</v>
      </c>
      <c r="BE315" s="240">
        <f>IF(N315="základní",J315,0)</f>
        <v>0</v>
      </c>
      <c r="BF315" s="240">
        <f>IF(N315="snížená",J315,0)</f>
        <v>0</v>
      </c>
      <c r="BG315" s="240">
        <f>IF(N315="zákl. přenesená",J315,0)</f>
        <v>0</v>
      </c>
      <c r="BH315" s="240">
        <f>IF(N315="sníž. přenesená",J315,0)</f>
        <v>0</v>
      </c>
      <c r="BI315" s="240">
        <f>IF(N315="nulová",J315,0)</f>
        <v>0</v>
      </c>
      <c r="BJ315" s="18" t="s">
        <v>90</v>
      </c>
      <c r="BK315" s="240">
        <f>ROUND(I315*H315,2)</f>
        <v>0</v>
      </c>
      <c r="BL315" s="18" t="s">
        <v>254</v>
      </c>
      <c r="BM315" s="239" t="s">
        <v>534</v>
      </c>
    </row>
    <row r="316" spans="1:51" s="13" customFormat="1" ht="12">
      <c r="A316" s="13"/>
      <c r="B316" s="241"/>
      <c r="C316" s="242"/>
      <c r="D316" s="243" t="s">
        <v>256</v>
      </c>
      <c r="E316" s="244" t="s">
        <v>1</v>
      </c>
      <c r="F316" s="245" t="s">
        <v>535</v>
      </c>
      <c r="G316" s="242"/>
      <c r="H316" s="246">
        <v>0.263</v>
      </c>
      <c r="I316" s="247"/>
      <c r="J316" s="242"/>
      <c r="K316" s="242"/>
      <c r="L316" s="248"/>
      <c r="M316" s="249"/>
      <c r="N316" s="250"/>
      <c r="O316" s="250"/>
      <c r="P316" s="250"/>
      <c r="Q316" s="250"/>
      <c r="R316" s="250"/>
      <c r="S316" s="250"/>
      <c r="T316" s="25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2" t="s">
        <v>256</v>
      </c>
      <c r="AU316" s="252" t="s">
        <v>90</v>
      </c>
      <c r="AV316" s="13" t="s">
        <v>90</v>
      </c>
      <c r="AW316" s="13" t="s">
        <v>32</v>
      </c>
      <c r="AX316" s="13" t="s">
        <v>84</v>
      </c>
      <c r="AY316" s="252" t="s">
        <v>247</v>
      </c>
    </row>
    <row r="317" spans="1:65" s="2" customFormat="1" ht="24.15" customHeight="1">
      <c r="A317" s="39"/>
      <c r="B317" s="40"/>
      <c r="C317" s="285" t="s">
        <v>536</v>
      </c>
      <c r="D317" s="285" t="s">
        <v>422</v>
      </c>
      <c r="E317" s="286" t="s">
        <v>537</v>
      </c>
      <c r="F317" s="287" t="s">
        <v>538</v>
      </c>
      <c r="G317" s="288" t="s">
        <v>283</v>
      </c>
      <c r="H317" s="289">
        <v>0.289</v>
      </c>
      <c r="I317" s="290"/>
      <c r="J317" s="291">
        <f>ROUND(I317*H317,2)</f>
        <v>0</v>
      </c>
      <c r="K317" s="287" t="s">
        <v>253</v>
      </c>
      <c r="L317" s="292"/>
      <c r="M317" s="293" t="s">
        <v>1</v>
      </c>
      <c r="N317" s="294" t="s">
        <v>43</v>
      </c>
      <c r="O317" s="92"/>
      <c r="P317" s="237">
        <f>O317*H317</f>
        <v>0</v>
      </c>
      <c r="Q317" s="237">
        <v>1</v>
      </c>
      <c r="R317" s="237">
        <f>Q317*H317</f>
        <v>0.289</v>
      </c>
      <c r="S317" s="237">
        <v>0</v>
      </c>
      <c r="T317" s="238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9" t="s">
        <v>291</v>
      </c>
      <c r="AT317" s="239" t="s">
        <v>422</v>
      </c>
      <c r="AU317" s="239" t="s">
        <v>90</v>
      </c>
      <c r="AY317" s="18" t="s">
        <v>247</v>
      </c>
      <c r="BE317" s="240">
        <f>IF(N317="základní",J317,0)</f>
        <v>0</v>
      </c>
      <c r="BF317" s="240">
        <f>IF(N317="snížená",J317,0)</f>
        <v>0</v>
      </c>
      <c r="BG317" s="240">
        <f>IF(N317="zákl. přenesená",J317,0)</f>
        <v>0</v>
      </c>
      <c r="BH317" s="240">
        <f>IF(N317="sníž. přenesená",J317,0)</f>
        <v>0</v>
      </c>
      <c r="BI317" s="240">
        <f>IF(N317="nulová",J317,0)</f>
        <v>0</v>
      </c>
      <c r="BJ317" s="18" t="s">
        <v>90</v>
      </c>
      <c r="BK317" s="240">
        <f>ROUND(I317*H317,2)</f>
        <v>0</v>
      </c>
      <c r="BL317" s="18" t="s">
        <v>254</v>
      </c>
      <c r="BM317" s="239" t="s">
        <v>539</v>
      </c>
    </row>
    <row r="318" spans="1:47" s="2" customFormat="1" ht="12">
      <c r="A318" s="39"/>
      <c r="B318" s="40"/>
      <c r="C318" s="41"/>
      <c r="D318" s="243" t="s">
        <v>540</v>
      </c>
      <c r="E318" s="41"/>
      <c r="F318" s="295" t="s">
        <v>541</v>
      </c>
      <c r="G318" s="41"/>
      <c r="H318" s="41"/>
      <c r="I318" s="296"/>
      <c r="J318" s="41"/>
      <c r="K318" s="41"/>
      <c r="L318" s="45"/>
      <c r="M318" s="297"/>
      <c r="N318" s="298"/>
      <c r="O318" s="92"/>
      <c r="P318" s="92"/>
      <c r="Q318" s="92"/>
      <c r="R318" s="92"/>
      <c r="S318" s="92"/>
      <c r="T318" s="93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540</v>
      </c>
      <c r="AU318" s="18" t="s">
        <v>90</v>
      </c>
    </row>
    <row r="319" spans="1:51" s="13" customFormat="1" ht="12">
      <c r="A319" s="13"/>
      <c r="B319" s="241"/>
      <c r="C319" s="242"/>
      <c r="D319" s="243" t="s">
        <v>256</v>
      </c>
      <c r="E319" s="244" t="s">
        <v>1</v>
      </c>
      <c r="F319" s="245" t="s">
        <v>542</v>
      </c>
      <c r="G319" s="242"/>
      <c r="H319" s="246">
        <v>0.289</v>
      </c>
      <c r="I319" s="247"/>
      <c r="J319" s="242"/>
      <c r="K319" s="242"/>
      <c r="L319" s="248"/>
      <c r="M319" s="249"/>
      <c r="N319" s="250"/>
      <c r="O319" s="250"/>
      <c r="P319" s="250"/>
      <c r="Q319" s="250"/>
      <c r="R319" s="250"/>
      <c r="S319" s="250"/>
      <c r="T319" s="25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2" t="s">
        <v>256</v>
      </c>
      <c r="AU319" s="252" t="s">
        <v>90</v>
      </c>
      <c r="AV319" s="13" t="s">
        <v>90</v>
      </c>
      <c r="AW319" s="13" t="s">
        <v>32</v>
      </c>
      <c r="AX319" s="13" t="s">
        <v>84</v>
      </c>
      <c r="AY319" s="252" t="s">
        <v>247</v>
      </c>
    </row>
    <row r="320" spans="1:63" s="12" customFormat="1" ht="22.8" customHeight="1">
      <c r="A320" s="12"/>
      <c r="B320" s="212"/>
      <c r="C320" s="213"/>
      <c r="D320" s="214" t="s">
        <v>76</v>
      </c>
      <c r="E320" s="226" t="s">
        <v>275</v>
      </c>
      <c r="F320" s="226" t="s">
        <v>543</v>
      </c>
      <c r="G320" s="213"/>
      <c r="H320" s="213"/>
      <c r="I320" s="216"/>
      <c r="J320" s="227">
        <f>BK320</f>
        <v>0</v>
      </c>
      <c r="K320" s="213"/>
      <c r="L320" s="218"/>
      <c r="M320" s="219"/>
      <c r="N320" s="220"/>
      <c r="O320" s="220"/>
      <c r="P320" s="221">
        <f>SUM(P321:P332)</f>
        <v>0</v>
      </c>
      <c r="Q320" s="220"/>
      <c r="R320" s="221">
        <f>SUM(R321:R332)</f>
        <v>22.0346795</v>
      </c>
      <c r="S320" s="220"/>
      <c r="T320" s="222">
        <f>SUM(T321:T332)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23" t="s">
        <v>84</v>
      </c>
      <c r="AT320" s="224" t="s">
        <v>76</v>
      </c>
      <c r="AU320" s="224" t="s">
        <v>84</v>
      </c>
      <c r="AY320" s="223" t="s">
        <v>247</v>
      </c>
      <c r="BK320" s="225">
        <f>SUM(BK321:BK332)</f>
        <v>0</v>
      </c>
    </row>
    <row r="321" spans="1:65" s="2" customFormat="1" ht="24.15" customHeight="1">
      <c r="A321" s="39"/>
      <c r="B321" s="40"/>
      <c r="C321" s="228" t="s">
        <v>544</v>
      </c>
      <c r="D321" s="228" t="s">
        <v>249</v>
      </c>
      <c r="E321" s="229" t="s">
        <v>545</v>
      </c>
      <c r="F321" s="230" t="s">
        <v>546</v>
      </c>
      <c r="G321" s="231" t="s">
        <v>252</v>
      </c>
      <c r="H321" s="232">
        <v>19.9</v>
      </c>
      <c r="I321" s="233"/>
      <c r="J321" s="234">
        <f>ROUND(I321*H321,2)</f>
        <v>0</v>
      </c>
      <c r="K321" s="230" t="s">
        <v>253</v>
      </c>
      <c r="L321" s="45"/>
      <c r="M321" s="235" t="s">
        <v>1</v>
      </c>
      <c r="N321" s="236" t="s">
        <v>43</v>
      </c>
      <c r="O321" s="92"/>
      <c r="P321" s="237">
        <f>O321*H321</f>
        <v>0</v>
      </c>
      <c r="Q321" s="237">
        <v>0.299</v>
      </c>
      <c r="R321" s="237">
        <f>Q321*H321</f>
        <v>5.950099999999999</v>
      </c>
      <c r="S321" s="237">
        <v>0</v>
      </c>
      <c r="T321" s="238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9" t="s">
        <v>254</v>
      </c>
      <c r="AT321" s="239" t="s">
        <v>249</v>
      </c>
      <c r="AU321" s="239" t="s">
        <v>90</v>
      </c>
      <c r="AY321" s="18" t="s">
        <v>247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8" t="s">
        <v>90</v>
      </c>
      <c r="BK321" s="240">
        <f>ROUND(I321*H321,2)</f>
        <v>0</v>
      </c>
      <c r="BL321" s="18" t="s">
        <v>254</v>
      </c>
      <c r="BM321" s="239" t="s">
        <v>547</v>
      </c>
    </row>
    <row r="322" spans="1:65" s="2" customFormat="1" ht="21.75" customHeight="1">
      <c r="A322" s="39"/>
      <c r="B322" s="40"/>
      <c r="C322" s="228" t="s">
        <v>548</v>
      </c>
      <c r="D322" s="228" t="s">
        <v>249</v>
      </c>
      <c r="E322" s="229" t="s">
        <v>549</v>
      </c>
      <c r="F322" s="230" t="s">
        <v>550</v>
      </c>
      <c r="G322" s="231" t="s">
        <v>252</v>
      </c>
      <c r="H322" s="232">
        <v>23.25</v>
      </c>
      <c r="I322" s="233"/>
      <c r="J322" s="234">
        <f>ROUND(I322*H322,2)</f>
        <v>0</v>
      </c>
      <c r="K322" s="230" t="s">
        <v>253</v>
      </c>
      <c r="L322" s="45"/>
      <c r="M322" s="235" t="s">
        <v>1</v>
      </c>
      <c r="N322" s="236" t="s">
        <v>43</v>
      </c>
      <c r="O322" s="92"/>
      <c r="P322" s="237">
        <f>O322*H322</f>
        <v>0</v>
      </c>
      <c r="Q322" s="237">
        <v>0.345</v>
      </c>
      <c r="R322" s="237">
        <f>Q322*H322</f>
        <v>8.02125</v>
      </c>
      <c r="S322" s="237">
        <v>0</v>
      </c>
      <c r="T322" s="238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9" t="s">
        <v>254</v>
      </c>
      <c r="AT322" s="239" t="s">
        <v>249</v>
      </c>
      <c r="AU322" s="239" t="s">
        <v>90</v>
      </c>
      <c r="AY322" s="18" t="s">
        <v>247</v>
      </c>
      <c r="BE322" s="240">
        <f>IF(N322="základní",J322,0)</f>
        <v>0</v>
      </c>
      <c r="BF322" s="240">
        <f>IF(N322="snížená",J322,0)</f>
        <v>0</v>
      </c>
      <c r="BG322" s="240">
        <f>IF(N322="zákl. přenesená",J322,0)</f>
        <v>0</v>
      </c>
      <c r="BH322" s="240">
        <f>IF(N322="sníž. přenesená",J322,0)</f>
        <v>0</v>
      </c>
      <c r="BI322" s="240">
        <f>IF(N322="nulová",J322,0)</f>
        <v>0</v>
      </c>
      <c r="BJ322" s="18" t="s">
        <v>90</v>
      </c>
      <c r="BK322" s="240">
        <f>ROUND(I322*H322,2)</f>
        <v>0</v>
      </c>
      <c r="BL322" s="18" t="s">
        <v>254</v>
      </c>
      <c r="BM322" s="239" t="s">
        <v>551</v>
      </c>
    </row>
    <row r="323" spans="1:65" s="2" customFormat="1" ht="24.15" customHeight="1">
      <c r="A323" s="39"/>
      <c r="B323" s="40"/>
      <c r="C323" s="228" t="s">
        <v>552</v>
      </c>
      <c r="D323" s="228" t="s">
        <v>249</v>
      </c>
      <c r="E323" s="229" t="s">
        <v>553</v>
      </c>
      <c r="F323" s="230" t="s">
        <v>554</v>
      </c>
      <c r="G323" s="231" t="s">
        <v>252</v>
      </c>
      <c r="H323" s="232">
        <v>23.25</v>
      </c>
      <c r="I323" s="233"/>
      <c r="J323" s="234">
        <f>ROUND(I323*H323,2)</f>
        <v>0</v>
      </c>
      <c r="K323" s="230" t="s">
        <v>253</v>
      </c>
      <c r="L323" s="45"/>
      <c r="M323" s="235" t="s">
        <v>1</v>
      </c>
      <c r="N323" s="236" t="s">
        <v>43</v>
      </c>
      <c r="O323" s="92"/>
      <c r="P323" s="237">
        <f>O323*H323</f>
        <v>0</v>
      </c>
      <c r="Q323" s="237">
        <v>0.16703</v>
      </c>
      <c r="R323" s="237">
        <f>Q323*H323</f>
        <v>3.8834475000000004</v>
      </c>
      <c r="S323" s="237">
        <v>0</v>
      </c>
      <c r="T323" s="238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9" t="s">
        <v>254</v>
      </c>
      <c r="AT323" s="239" t="s">
        <v>249</v>
      </c>
      <c r="AU323" s="239" t="s">
        <v>90</v>
      </c>
      <c r="AY323" s="18" t="s">
        <v>247</v>
      </c>
      <c r="BE323" s="240">
        <f>IF(N323="základní",J323,0)</f>
        <v>0</v>
      </c>
      <c r="BF323" s="240">
        <f>IF(N323="snížená",J323,0)</f>
        <v>0</v>
      </c>
      <c r="BG323" s="240">
        <f>IF(N323="zákl. přenesená",J323,0)</f>
        <v>0</v>
      </c>
      <c r="BH323" s="240">
        <f>IF(N323="sníž. přenesená",J323,0)</f>
        <v>0</v>
      </c>
      <c r="BI323" s="240">
        <f>IF(N323="nulová",J323,0)</f>
        <v>0</v>
      </c>
      <c r="BJ323" s="18" t="s">
        <v>90</v>
      </c>
      <c r="BK323" s="240">
        <f>ROUND(I323*H323,2)</f>
        <v>0</v>
      </c>
      <c r="BL323" s="18" t="s">
        <v>254</v>
      </c>
      <c r="BM323" s="239" t="s">
        <v>555</v>
      </c>
    </row>
    <row r="324" spans="1:51" s="13" customFormat="1" ht="12">
      <c r="A324" s="13"/>
      <c r="B324" s="241"/>
      <c r="C324" s="242"/>
      <c r="D324" s="243" t="s">
        <v>256</v>
      </c>
      <c r="E324" s="244" t="s">
        <v>1</v>
      </c>
      <c r="F324" s="245" t="s">
        <v>556</v>
      </c>
      <c r="G324" s="242"/>
      <c r="H324" s="246">
        <v>23.25</v>
      </c>
      <c r="I324" s="247"/>
      <c r="J324" s="242"/>
      <c r="K324" s="242"/>
      <c r="L324" s="248"/>
      <c r="M324" s="249"/>
      <c r="N324" s="250"/>
      <c r="O324" s="250"/>
      <c r="P324" s="250"/>
      <c r="Q324" s="250"/>
      <c r="R324" s="250"/>
      <c r="S324" s="250"/>
      <c r="T324" s="25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2" t="s">
        <v>256</v>
      </c>
      <c r="AU324" s="252" t="s">
        <v>90</v>
      </c>
      <c r="AV324" s="13" t="s">
        <v>90</v>
      </c>
      <c r="AW324" s="13" t="s">
        <v>32</v>
      </c>
      <c r="AX324" s="13" t="s">
        <v>84</v>
      </c>
      <c r="AY324" s="252" t="s">
        <v>247</v>
      </c>
    </row>
    <row r="325" spans="1:65" s="2" customFormat="1" ht="16.5" customHeight="1">
      <c r="A325" s="39"/>
      <c r="B325" s="40"/>
      <c r="C325" s="285" t="s">
        <v>557</v>
      </c>
      <c r="D325" s="285" t="s">
        <v>422</v>
      </c>
      <c r="E325" s="286" t="s">
        <v>558</v>
      </c>
      <c r="F325" s="287" t="s">
        <v>559</v>
      </c>
      <c r="G325" s="288" t="s">
        <v>252</v>
      </c>
      <c r="H325" s="289">
        <v>4.743</v>
      </c>
      <c r="I325" s="290"/>
      <c r="J325" s="291">
        <f>ROUND(I325*H325,2)</f>
        <v>0</v>
      </c>
      <c r="K325" s="287" t="s">
        <v>253</v>
      </c>
      <c r="L325" s="292"/>
      <c r="M325" s="293" t="s">
        <v>1</v>
      </c>
      <c r="N325" s="294" t="s">
        <v>43</v>
      </c>
      <c r="O325" s="92"/>
      <c r="P325" s="237">
        <f>O325*H325</f>
        <v>0</v>
      </c>
      <c r="Q325" s="237">
        <v>0.118</v>
      </c>
      <c r="R325" s="237">
        <f>Q325*H325</f>
        <v>0.559674</v>
      </c>
      <c r="S325" s="237">
        <v>0</v>
      </c>
      <c r="T325" s="23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9" t="s">
        <v>291</v>
      </c>
      <c r="AT325" s="239" t="s">
        <v>422</v>
      </c>
      <c r="AU325" s="239" t="s">
        <v>90</v>
      </c>
      <c r="AY325" s="18" t="s">
        <v>247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8" t="s">
        <v>90</v>
      </c>
      <c r="BK325" s="240">
        <f>ROUND(I325*H325,2)</f>
        <v>0</v>
      </c>
      <c r="BL325" s="18" t="s">
        <v>254</v>
      </c>
      <c r="BM325" s="239" t="s">
        <v>560</v>
      </c>
    </row>
    <row r="326" spans="1:51" s="13" customFormat="1" ht="12">
      <c r="A326" s="13"/>
      <c r="B326" s="241"/>
      <c r="C326" s="242"/>
      <c r="D326" s="243" t="s">
        <v>256</v>
      </c>
      <c r="E326" s="244" t="s">
        <v>1</v>
      </c>
      <c r="F326" s="245" t="s">
        <v>561</v>
      </c>
      <c r="G326" s="242"/>
      <c r="H326" s="246">
        <v>4.65</v>
      </c>
      <c r="I326" s="247"/>
      <c r="J326" s="242"/>
      <c r="K326" s="242"/>
      <c r="L326" s="248"/>
      <c r="M326" s="249"/>
      <c r="N326" s="250"/>
      <c r="O326" s="250"/>
      <c r="P326" s="250"/>
      <c r="Q326" s="250"/>
      <c r="R326" s="250"/>
      <c r="S326" s="250"/>
      <c r="T326" s="25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2" t="s">
        <v>256</v>
      </c>
      <c r="AU326" s="252" t="s">
        <v>90</v>
      </c>
      <c r="AV326" s="13" t="s">
        <v>90</v>
      </c>
      <c r="AW326" s="13" t="s">
        <v>32</v>
      </c>
      <c r="AX326" s="13" t="s">
        <v>84</v>
      </c>
      <c r="AY326" s="252" t="s">
        <v>247</v>
      </c>
    </row>
    <row r="327" spans="1:51" s="13" customFormat="1" ht="12">
      <c r="A327" s="13"/>
      <c r="B327" s="241"/>
      <c r="C327" s="242"/>
      <c r="D327" s="243" t="s">
        <v>256</v>
      </c>
      <c r="E327" s="242"/>
      <c r="F327" s="245" t="s">
        <v>562</v>
      </c>
      <c r="G327" s="242"/>
      <c r="H327" s="246">
        <v>4.743</v>
      </c>
      <c r="I327" s="247"/>
      <c r="J327" s="242"/>
      <c r="K327" s="242"/>
      <c r="L327" s="248"/>
      <c r="M327" s="249"/>
      <c r="N327" s="250"/>
      <c r="O327" s="250"/>
      <c r="P327" s="250"/>
      <c r="Q327" s="250"/>
      <c r="R327" s="250"/>
      <c r="S327" s="250"/>
      <c r="T327" s="25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2" t="s">
        <v>256</v>
      </c>
      <c r="AU327" s="252" t="s">
        <v>90</v>
      </c>
      <c r="AV327" s="13" t="s">
        <v>90</v>
      </c>
      <c r="AW327" s="13" t="s">
        <v>4</v>
      </c>
      <c r="AX327" s="13" t="s">
        <v>84</v>
      </c>
      <c r="AY327" s="252" t="s">
        <v>247</v>
      </c>
    </row>
    <row r="328" spans="1:65" s="2" customFormat="1" ht="24.15" customHeight="1">
      <c r="A328" s="39"/>
      <c r="B328" s="40"/>
      <c r="C328" s="228" t="s">
        <v>563</v>
      </c>
      <c r="D328" s="228" t="s">
        <v>249</v>
      </c>
      <c r="E328" s="229" t="s">
        <v>564</v>
      </c>
      <c r="F328" s="230" t="s">
        <v>565</v>
      </c>
      <c r="G328" s="231" t="s">
        <v>252</v>
      </c>
      <c r="H328" s="232">
        <v>19.9</v>
      </c>
      <c r="I328" s="233"/>
      <c r="J328" s="234">
        <f>ROUND(I328*H328,2)</f>
        <v>0</v>
      </c>
      <c r="K328" s="230" t="s">
        <v>253</v>
      </c>
      <c r="L328" s="45"/>
      <c r="M328" s="235" t="s">
        <v>1</v>
      </c>
      <c r="N328" s="236" t="s">
        <v>43</v>
      </c>
      <c r="O328" s="92"/>
      <c r="P328" s="237">
        <f>O328*H328</f>
        <v>0</v>
      </c>
      <c r="Q328" s="237">
        <v>0.08922</v>
      </c>
      <c r="R328" s="237">
        <f>Q328*H328</f>
        <v>1.7754779999999997</v>
      </c>
      <c r="S328" s="237">
        <v>0</v>
      </c>
      <c r="T328" s="238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9" t="s">
        <v>254</v>
      </c>
      <c r="AT328" s="239" t="s">
        <v>249</v>
      </c>
      <c r="AU328" s="239" t="s">
        <v>90</v>
      </c>
      <c r="AY328" s="18" t="s">
        <v>247</v>
      </c>
      <c r="BE328" s="240">
        <f>IF(N328="základní",J328,0)</f>
        <v>0</v>
      </c>
      <c r="BF328" s="240">
        <f>IF(N328="snížená",J328,0)</f>
        <v>0</v>
      </c>
      <c r="BG328" s="240">
        <f>IF(N328="zákl. přenesená",J328,0)</f>
        <v>0</v>
      </c>
      <c r="BH328" s="240">
        <f>IF(N328="sníž. přenesená",J328,0)</f>
        <v>0</v>
      </c>
      <c r="BI328" s="240">
        <f>IF(N328="nulová",J328,0)</f>
        <v>0</v>
      </c>
      <c r="BJ328" s="18" t="s">
        <v>90</v>
      </c>
      <c r="BK328" s="240">
        <f>ROUND(I328*H328,2)</f>
        <v>0</v>
      </c>
      <c r="BL328" s="18" t="s">
        <v>254</v>
      </c>
      <c r="BM328" s="239" t="s">
        <v>566</v>
      </c>
    </row>
    <row r="329" spans="1:51" s="13" customFormat="1" ht="12">
      <c r="A329" s="13"/>
      <c r="B329" s="241"/>
      <c r="C329" s="242"/>
      <c r="D329" s="243" t="s">
        <v>256</v>
      </c>
      <c r="E329" s="244" t="s">
        <v>1</v>
      </c>
      <c r="F329" s="245" t="s">
        <v>567</v>
      </c>
      <c r="G329" s="242"/>
      <c r="H329" s="246">
        <v>19.9</v>
      </c>
      <c r="I329" s="247"/>
      <c r="J329" s="242"/>
      <c r="K329" s="242"/>
      <c r="L329" s="248"/>
      <c r="M329" s="249"/>
      <c r="N329" s="250"/>
      <c r="O329" s="250"/>
      <c r="P329" s="250"/>
      <c r="Q329" s="250"/>
      <c r="R329" s="250"/>
      <c r="S329" s="250"/>
      <c r="T329" s="25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2" t="s">
        <v>256</v>
      </c>
      <c r="AU329" s="252" t="s">
        <v>90</v>
      </c>
      <c r="AV329" s="13" t="s">
        <v>90</v>
      </c>
      <c r="AW329" s="13" t="s">
        <v>32</v>
      </c>
      <c r="AX329" s="13" t="s">
        <v>84</v>
      </c>
      <c r="AY329" s="252" t="s">
        <v>247</v>
      </c>
    </row>
    <row r="330" spans="1:65" s="2" customFormat="1" ht="16.5" customHeight="1">
      <c r="A330" s="39"/>
      <c r="B330" s="40"/>
      <c r="C330" s="285" t="s">
        <v>568</v>
      </c>
      <c r="D330" s="285" t="s">
        <v>422</v>
      </c>
      <c r="E330" s="286" t="s">
        <v>569</v>
      </c>
      <c r="F330" s="287" t="s">
        <v>570</v>
      </c>
      <c r="G330" s="288" t="s">
        <v>252</v>
      </c>
      <c r="H330" s="289">
        <v>20.497</v>
      </c>
      <c r="I330" s="290"/>
      <c r="J330" s="291">
        <f>ROUND(I330*H330,2)</f>
        <v>0</v>
      </c>
      <c r="K330" s="287" t="s">
        <v>253</v>
      </c>
      <c r="L330" s="292"/>
      <c r="M330" s="293" t="s">
        <v>1</v>
      </c>
      <c r="N330" s="294" t="s">
        <v>43</v>
      </c>
      <c r="O330" s="92"/>
      <c r="P330" s="237">
        <f>O330*H330</f>
        <v>0</v>
      </c>
      <c r="Q330" s="237">
        <v>0.09</v>
      </c>
      <c r="R330" s="237">
        <f>Q330*H330</f>
        <v>1.84473</v>
      </c>
      <c r="S330" s="237">
        <v>0</v>
      </c>
      <c r="T330" s="238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9" t="s">
        <v>291</v>
      </c>
      <c r="AT330" s="239" t="s">
        <v>422</v>
      </c>
      <c r="AU330" s="239" t="s">
        <v>90</v>
      </c>
      <c r="AY330" s="18" t="s">
        <v>247</v>
      </c>
      <c r="BE330" s="240">
        <f>IF(N330="základní",J330,0)</f>
        <v>0</v>
      </c>
      <c r="BF330" s="240">
        <f>IF(N330="snížená",J330,0)</f>
        <v>0</v>
      </c>
      <c r="BG330" s="240">
        <f>IF(N330="zákl. přenesená",J330,0)</f>
        <v>0</v>
      </c>
      <c r="BH330" s="240">
        <f>IF(N330="sníž. přenesená",J330,0)</f>
        <v>0</v>
      </c>
      <c r="BI330" s="240">
        <f>IF(N330="nulová",J330,0)</f>
        <v>0</v>
      </c>
      <c r="BJ330" s="18" t="s">
        <v>90</v>
      </c>
      <c r="BK330" s="240">
        <f>ROUND(I330*H330,2)</f>
        <v>0</v>
      </c>
      <c r="BL330" s="18" t="s">
        <v>254</v>
      </c>
      <c r="BM330" s="239" t="s">
        <v>571</v>
      </c>
    </row>
    <row r="331" spans="1:47" s="2" customFormat="1" ht="12">
      <c r="A331" s="39"/>
      <c r="B331" s="40"/>
      <c r="C331" s="41"/>
      <c r="D331" s="243" t="s">
        <v>540</v>
      </c>
      <c r="E331" s="41"/>
      <c r="F331" s="295" t="s">
        <v>572</v>
      </c>
      <c r="G331" s="41"/>
      <c r="H331" s="41"/>
      <c r="I331" s="296"/>
      <c r="J331" s="41"/>
      <c r="K331" s="41"/>
      <c r="L331" s="45"/>
      <c r="M331" s="297"/>
      <c r="N331" s="298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540</v>
      </c>
      <c r="AU331" s="18" t="s">
        <v>90</v>
      </c>
    </row>
    <row r="332" spans="1:51" s="13" customFormat="1" ht="12">
      <c r="A332" s="13"/>
      <c r="B332" s="241"/>
      <c r="C332" s="242"/>
      <c r="D332" s="243" t="s">
        <v>256</v>
      </c>
      <c r="E332" s="242"/>
      <c r="F332" s="245" t="s">
        <v>573</v>
      </c>
      <c r="G332" s="242"/>
      <c r="H332" s="246">
        <v>20.497</v>
      </c>
      <c r="I332" s="247"/>
      <c r="J332" s="242"/>
      <c r="K332" s="242"/>
      <c r="L332" s="248"/>
      <c r="M332" s="249"/>
      <c r="N332" s="250"/>
      <c r="O332" s="250"/>
      <c r="P332" s="250"/>
      <c r="Q332" s="250"/>
      <c r="R332" s="250"/>
      <c r="S332" s="250"/>
      <c r="T332" s="25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2" t="s">
        <v>256</v>
      </c>
      <c r="AU332" s="252" t="s">
        <v>90</v>
      </c>
      <c r="AV332" s="13" t="s">
        <v>90</v>
      </c>
      <c r="AW332" s="13" t="s">
        <v>4</v>
      </c>
      <c r="AX332" s="13" t="s">
        <v>84</v>
      </c>
      <c r="AY332" s="252" t="s">
        <v>247</v>
      </c>
    </row>
    <row r="333" spans="1:63" s="12" customFormat="1" ht="22.8" customHeight="1">
      <c r="A333" s="12"/>
      <c r="B333" s="212"/>
      <c r="C333" s="213"/>
      <c r="D333" s="214" t="s">
        <v>76</v>
      </c>
      <c r="E333" s="226" t="s">
        <v>280</v>
      </c>
      <c r="F333" s="226" t="s">
        <v>574</v>
      </c>
      <c r="G333" s="213"/>
      <c r="H333" s="213"/>
      <c r="I333" s="216"/>
      <c r="J333" s="227">
        <f>BK333</f>
        <v>0</v>
      </c>
      <c r="K333" s="213"/>
      <c r="L333" s="218"/>
      <c r="M333" s="219"/>
      <c r="N333" s="220"/>
      <c r="O333" s="220"/>
      <c r="P333" s="221">
        <f>SUM(P334:P513)</f>
        <v>0</v>
      </c>
      <c r="Q333" s="220"/>
      <c r="R333" s="221">
        <f>SUM(R334:R513)</f>
        <v>217.79414086</v>
      </c>
      <c r="S333" s="220"/>
      <c r="T333" s="222">
        <f>SUM(T334:T513)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23" t="s">
        <v>84</v>
      </c>
      <c r="AT333" s="224" t="s">
        <v>76</v>
      </c>
      <c r="AU333" s="224" t="s">
        <v>84</v>
      </c>
      <c r="AY333" s="223" t="s">
        <v>247</v>
      </c>
      <c r="BK333" s="225">
        <f>SUM(BK334:BK513)</f>
        <v>0</v>
      </c>
    </row>
    <row r="334" spans="1:65" s="2" customFormat="1" ht="49.05" customHeight="1">
      <c r="A334" s="39"/>
      <c r="B334" s="40"/>
      <c r="C334" s="228" t="s">
        <v>575</v>
      </c>
      <c r="D334" s="228" t="s">
        <v>249</v>
      </c>
      <c r="E334" s="229" t="s">
        <v>576</v>
      </c>
      <c r="F334" s="230" t="s">
        <v>577</v>
      </c>
      <c r="G334" s="231" t="s">
        <v>252</v>
      </c>
      <c r="H334" s="232">
        <v>445.614</v>
      </c>
      <c r="I334" s="233"/>
      <c r="J334" s="234">
        <f>ROUND(I334*H334,2)</f>
        <v>0</v>
      </c>
      <c r="K334" s="230" t="s">
        <v>253</v>
      </c>
      <c r="L334" s="45"/>
      <c r="M334" s="235" t="s">
        <v>1</v>
      </c>
      <c r="N334" s="236" t="s">
        <v>43</v>
      </c>
      <c r="O334" s="92"/>
      <c r="P334" s="237">
        <f>O334*H334</f>
        <v>0</v>
      </c>
      <c r="Q334" s="237">
        <v>0.01838</v>
      </c>
      <c r="R334" s="237">
        <f>Q334*H334</f>
        <v>8.190385319999999</v>
      </c>
      <c r="S334" s="237">
        <v>0</v>
      </c>
      <c r="T334" s="238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9" t="s">
        <v>254</v>
      </c>
      <c r="AT334" s="239" t="s">
        <v>249</v>
      </c>
      <c r="AU334" s="239" t="s">
        <v>90</v>
      </c>
      <c r="AY334" s="18" t="s">
        <v>247</v>
      </c>
      <c r="BE334" s="240">
        <f>IF(N334="základní",J334,0)</f>
        <v>0</v>
      </c>
      <c r="BF334" s="240">
        <f>IF(N334="snížená",J334,0)</f>
        <v>0</v>
      </c>
      <c r="BG334" s="240">
        <f>IF(N334="zákl. přenesená",J334,0)</f>
        <v>0</v>
      </c>
      <c r="BH334" s="240">
        <f>IF(N334="sníž. přenesená",J334,0)</f>
        <v>0</v>
      </c>
      <c r="BI334" s="240">
        <f>IF(N334="nulová",J334,0)</f>
        <v>0</v>
      </c>
      <c r="BJ334" s="18" t="s">
        <v>90</v>
      </c>
      <c r="BK334" s="240">
        <f>ROUND(I334*H334,2)</f>
        <v>0</v>
      </c>
      <c r="BL334" s="18" t="s">
        <v>254</v>
      </c>
      <c r="BM334" s="239" t="s">
        <v>578</v>
      </c>
    </row>
    <row r="335" spans="1:51" s="13" customFormat="1" ht="12">
      <c r="A335" s="13"/>
      <c r="B335" s="241"/>
      <c r="C335" s="242"/>
      <c r="D335" s="243" t="s">
        <v>256</v>
      </c>
      <c r="E335" s="244" t="s">
        <v>1</v>
      </c>
      <c r="F335" s="245" t="s">
        <v>579</v>
      </c>
      <c r="G335" s="242"/>
      <c r="H335" s="246">
        <v>148.554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2" t="s">
        <v>256</v>
      </c>
      <c r="AU335" s="252" t="s">
        <v>90</v>
      </c>
      <c r="AV335" s="13" t="s">
        <v>90</v>
      </c>
      <c r="AW335" s="13" t="s">
        <v>32</v>
      </c>
      <c r="AX335" s="13" t="s">
        <v>77</v>
      </c>
      <c r="AY335" s="252" t="s">
        <v>247</v>
      </c>
    </row>
    <row r="336" spans="1:51" s="13" customFormat="1" ht="12">
      <c r="A336" s="13"/>
      <c r="B336" s="241"/>
      <c r="C336" s="242"/>
      <c r="D336" s="243" t="s">
        <v>256</v>
      </c>
      <c r="E336" s="244" t="s">
        <v>1</v>
      </c>
      <c r="F336" s="245" t="s">
        <v>580</v>
      </c>
      <c r="G336" s="242"/>
      <c r="H336" s="246">
        <v>148.19</v>
      </c>
      <c r="I336" s="247"/>
      <c r="J336" s="242"/>
      <c r="K336" s="242"/>
      <c r="L336" s="248"/>
      <c r="M336" s="249"/>
      <c r="N336" s="250"/>
      <c r="O336" s="250"/>
      <c r="P336" s="250"/>
      <c r="Q336" s="250"/>
      <c r="R336" s="250"/>
      <c r="S336" s="250"/>
      <c r="T336" s="25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2" t="s">
        <v>256</v>
      </c>
      <c r="AU336" s="252" t="s">
        <v>90</v>
      </c>
      <c r="AV336" s="13" t="s">
        <v>90</v>
      </c>
      <c r="AW336" s="13" t="s">
        <v>32</v>
      </c>
      <c r="AX336" s="13" t="s">
        <v>77</v>
      </c>
      <c r="AY336" s="252" t="s">
        <v>247</v>
      </c>
    </row>
    <row r="337" spans="1:51" s="13" customFormat="1" ht="12">
      <c r="A337" s="13"/>
      <c r="B337" s="241"/>
      <c r="C337" s="242"/>
      <c r="D337" s="243" t="s">
        <v>256</v>
      </c>
      <c r="E337" s="244" t="s">
        <v>1</v>
      </c>
      <c r="F337" s="245" t="s">
        <v>581</v>
      </c>
      <c r="G337" s="242"/>
      <c r="H337" s="246">
        <v>148.87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2" t="s">
        <v>256</v>
      </c>
      <c r="AU337" s="252" t="s">
        <v>90</v>
      </c>
      <c r="AV337" s="13" t="s">
        <v>90</v>
      </c>
      <c r="AW337" s="13" t="s">
        <v>32</v>
      </c>
      <c r="AX337" s="13" t="s">
        <v>77</v>
      </c>
      <c r="AY337" s="252" t="s">
        <v>247</v>
      </c>
    </row>
    <row r="338" spans="1:51" s="13" customFormat="1" ht="12">
      <c r="A338" s="13"/>
      <c r="B338" s="241"/>
      <c r="C338" s="242"/>
      <c r="D338" s="243" t="s">
        <v>256</v>
      </c>
      <c r="E338" s="244" t="s">
        <v>1</v>
      </c>
      <c r="F338" s="245" t="s">
        <v>582</v>
      </c>
      <c r="G338" s="242"/>
      <c r="H338" s="246">
        <v>0</v>
      </c>
      <c r="I338" s="247"/>
      <c r="J338" s="242"/>
      <c r="K338" s="242"/>
      <c r="L338" s="248"/>
      <c r="M338" s="249"/>
      <c r="N338" s="250"/>
      <c r="O338" s="250"/>
      <c r="P338" s="250"/>
      <c r="Q338" s="250"/>
      <c r="R338" s="250"/>
      <c r="S338" s="250"/>
      <c r="T338" s="25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2" t="s">
        <v>256</v>
      </c>
      <c r="AU338" s="252" t="s">
        <v>90</v>
      </c>
      <c r="AV338" s="13" t="s">
        <v>90</v>
      </c>
      <c r="AW338" s="13" t="s">
        <v>32</v>
      </c>
      <c r="AX338" s="13" t="s">
        <v>77</v>
      </c>
      <c r="AY338" s="252" t="s">
        <v>247</v>
      </c>
    </row>
    <row r="339" spans="1:51" s="14" customFormat="1" ht="12">
      <c r="A339" s="14"/>
      <c r="B339" s="253"/>
      <c r="C339" s="254"/>
      <c r="D339" s="243" t="s">
        <v>256</v>
      </c>
      <c r="E339" s="255" t="s">
        <v>180</v>
      </c>
      <c r="F339" s="256" t="s">
        <v>265</v>
      </c>
      <c r="G339" s="254"/>
      <c r="H339" s="257">
        <v>445.614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3" t="s">
        <v>256</v>
      </c>
      <c r="AU339" s="263" t="s">
        <v>90</v>
      </c>
      <c r="AV339" s="14" t="s">
        <v>254</v>
      </c>
      <c r="AW339" s="14" t="s">
        <v>32</v>
      </c>
      <c r="AX339" s="14" t="s">
        <v>84</v>
      </c>
      <c r="AY339" s="263" t="s">
        <v>247</v>
      </c>
    </row>
    <row r="340" spans="1:65" s="2" customFormat="1" ht="24.15" customHeight="1">
      <c r="A340" s="39"/>
      <c r="B340" s="40"/>
      <c r="C340" s="228" t="s">
        <v>583</v>
      </c>
      <c r="D340" s="228" t="s">
        <v>249</v>
      </c>
      <c r="E340" s="229" t="s">
        <v>584</v>
      </c>
      <c r="F340" s="230" t="s">
        <v>585</v>
      </c>
      <c r="G340" s="231" t="s">
        <v>252</v>
      </c>
      <c r="H340" s="232">
        <v>1336.842</v>
      </c>
      <c r="I340" s="233"/>
      <c r="J340" s="234">
        <f>ROUND(I340*H340,2)</f>
        <v>0</v>
      </c>
      <c r="K340" s="230" t="s">
        <v>253</v>
      </c>
      <c r="L340" s="45"/>
      <c r="M340" s="235" t="s">
        <v>1</v>
      </c>
      <c r="N340" s="236" t="s">
        <v>43</v>
      </c>
      <c r="O340" s="92"/>
      <c r="P340" s="237">
        <f>O340*H340</f>
        <v>0</v>
      </c>
      <c r="Q340" s="237">
        <v>0.0079</v>
      </c>
      <c r="R340" s="237">
        <f>Q340*H340</f>
        <v>10.561051800000001</v>
      </c>
      <c r="S340" s="237">
        <v>0</v>
      </c>
      <c r="T340" s="238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9" t="s">
        <v>254</v>
      </c>
      <c r="AT340" s="239" t="s">
        <v>249</v>
      </c>
      <c r="AU340" s="239" t="s">
        <v>90</v>
      </c>
      <c r="AY340" s="18" t="s">
        <v>247</v>
      </c>
      <c r="BE340" s="240">
        <f>IF(N340="základní",J340,0)</f>
        <v>0</v>
      </c>
      <c r="BF340" s="240">
        <f>IF(N340="snížená",J340,0)</f>
        <v>0</v>
      </c>
      <c r="BG340" s="240">
        <f>IF(N340="zákl. přenesená",J340,0)</f>
        <v>0</v>
      </c>
      <c r="BH340" s="240">
        <f>IF(N340="sníž. přenesená",J340,0)</f>
        <v>0</v>
      </c>
      <c r="BI340" s="240">
        <f>IF(N340="nulová",J340,0)</f>
        <v>0</v>
      </c>
      <c r="BJ340" s="18" t="s">
        <v>90</v>
      </c>
      <c r="BK340" s="240">
        <f>ROUND(I340*H340,2)</f>
        <v>0</v>
      </c>
      <c r="BL340" s="18" t="s">
        <v>254</v>
      </c>
      <c r="BM340" s="239" t="s">
        <v>586</v>
      </c>
    </row>
    <row r="341" spans="1:51" s="13" customFormat="1" ht="12">
      <c r="A341" s="13"/>
      <c r="B341" s="241"/>
      <c r="C341" s="242"/>
      <c r="D341" s="243" t="s">
        <v>256</v>
      </c>
      <c r="E341" s="244" t="s">
        <v>1</v>
      </c>
      <c r="F341" s="245" t="s">
        <v>587</v>
      </c>
      <c r="G341" s="242"/>
      <c r="H341" s="246">
        <v>1336.842</v>
      </c>
      <c r="I341" s="247"/>
      <c r="J341" s="242"/>
      <c r="K341" s="242"/>
      <c r="L341" s="248"/>
      <c r="M341" s="249"/>
      <c r="N341" s="250"/>
      <c r="O341" s="250"/>
      <c r="P341" s="250"/>
      <c r="Q341" s="250"/>
      <c r="R341" s="250"/>
      <c r="S341" s="250"/>
      <c r="T341" s="25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2" t="s">
        <v>256</v>
      </c>
      <c r="AU341" s="252" t="s">
        <v>90</v>
      </c>
      <c r="AV341" s="13" t="s">
        <v>90</v>
      </c>
      <c r="AW341" s="13" t="s">
        <v>32</v>
      </c>
      <c r="AX341" s="13" t="s">
        <v>84</v>
      </c>
      <c r="AY341" s="252" t="s">
        <v>247</v>
      </c>
    </row>
    <row r="342" spans="1:65" s="2" customFormat="1" ht="16.5" customHeight="1">
      <c r="A342" s="39"/>
      <c r="B342" s="40"/>
      <c r="C342" s="228" t="s">
        <v>588</v>
      </c>
      <c r="D342" s="228" t="s">
        <v>249</v>
      </c>
      <c r="E342" s="229" t="s">
        <v>589</v>
      </c>
      <c r="F342" s="230" t="s">
        <v>590</v>
      </c>
      <c r="G342" s="231" t="s">
        <v>252</v>
      </c>
      <c r="H342" s="232">
        <v>464.89</v>
      </c>
      <c r="I342" s="233"/>
      <c r="J342" s="234">
        <f>ROUND(I342*H342,2)</f>
        <v>0</v>
      </c>
      <c r="K342" s="230" t="s">
        <v>253</v>
      </c>
      <c r="L342" s="45"/>
      <c r="M342" s="235" t="s">
        <v>1</v>
      </c>
      <c r="N342" s="236" t="s">
        <v>43</v>
      </c>
      <c r="O342" s="92"/>
      <c r="P342" s="237">
        <f>O342*H342</f>
        <v>0</v>
      </c>
      <c r="Q342" s="237">
        <v>0.00026</v>
      </c>
      <c r="R342" s="237">
        <f>Q342*H342</f>
        <v>0.12087139999999999</v>
      </c>
      <c r="S342" s="237">
        <v>0</v>
      </c>
      <c r="T342" s="238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9" t="s">
        <v>254</v>
      </c>
      <c r="AT342" s="239" t="s">
        <v>249</v>
      </c>
      <c r="AU342" s="239" t="s">
        <v>90</v>
      </c>
      <c r="AY342" s="18" t="s">
        <v>247</v>
      </c>
      <c r="BE342" s="240">
        <f>IF(N342="základní",J342,0)</f>
        <v>0</v>
      </c>
      <c r="BF342" s="240">
        <f>IF(N342="snížená",J342,0)</f>
        <v>0</v>
      </c>
      <c r="BG342" s="240">
        <f>IF(N342="zákl. přenesená",J342,0)</f>
        <v>0</v>
      </c>
      <c r="BH342" s="240">
        <f>IF(N342="sníž. přenesená",J342,0)</f>
        <v>0</v>
      </c>
      <c r="BI342" s="240">
        <f>IF(N342="nulová",J342,0)</f>
        <v>0</v>
      </c>
      <c r="BJ342" s="18" t="s">
        <v>90</v>
      </c>
      <c r="BK342" s="240">
        <f>ROUND(I342*H342,2)</f>
        <v>0</v>
      </c>
      <c r="BL342" s="18" t="s">
        <v>254</v>
      </c>
      <c r="BM342" s="239" t="s">
        <v>591</v>
      </c>
    </row>
    <row r="343" spans="1:51" s="13" customFormat="1" ht="12">
      <c r="A343" s="13"/>
      <c r="B343" s="241"/>
      <c r="C343" s="242"/>
      <c r="D343" s="243" t="s">
        <v>256</v>
      </c>
      <c r="E343" s="244" t="s">
        <v>1</v>
      </c>
      <c r="F343" s="245" t="s">
        <v>174</v>
      </c>
      <c r="G343" s="242"/>
      <c r="H343" s="246">
        <v>464.89</v>
      </c>
      <c r="I343" s="247"/>
      <c r="J343" s="242"/>
      <c r="K343" s="242"/>
      <c r="L343" s="248"/>
      <c r="M343" s="249"/>
      <c r="N343" s="250"/>
      <c r="O343" s="250"/>
      <c r="P343" s="250"/>
      <c r="Q343" s="250"/>
      <c r="R343" s="250"/>
      <c r="S343" s="250"/>
      <c r="T343" s="25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2" t="s">
        <v>256</v>
      </c>
      <c r="AU343" s="252" t="s">
        <v>90</v>
      </c>
      <c r="AV343" s="13" t="s">
        <v>90</v>
      </c>
      <c r="AW343" s="13" t="s">
        <v>32</v>
      </c>
      <c r="AX343" s="13" t="s">
        <v>84</v>
      </c>
      <c r="AY343" s="252" t="s">
        <v>247</v>
      </c>
    </row>
    <row r="344" spans="1:65" s="2" customFormat="1" ht="24.15" customHeight="1">
      <c r="A344" s="39"/>
      <c r="B344" s="40"/>
      <c r="C344" s="228" t="s">
        <v>592</v>
      </c>
      <c r="D344" s="228" t="s">
        <v>249</v>
      </c>
      <c r="E344" s="229" t="s">
        <v>593</v>
      </c>
      <c r="F344" s="230" t="s">
        <v>594</v>
      </c>
      <c r="G344" s="231" t="s">
        <v>252</v>
      </c>
      <c r="H344" s="232">
        <v>464.89</v>
      </c>
      <c r="I344" s="233"/>
      <c r="J344" s="234">
        <f>ROUND(I344*H344,2)</f>
        <v>0</v>
      </c>
      <c r="K344" s="230" t="s">
        <v>253</v>
      </c>
      <c r="L344" s="45"/>
      <c r="M344" s="235" t="s">
        <v>1</v>
      </c>
      <c r="N344" s="236" t="s">
        <v>43</v>
      </c>
      <c r="O344" s="92"/>
      <c r="P344" s="237">
        <f>O344*H344</f>
        <v>0</v>
      </c>
      <c r="Q344" s="237">
        <v>0.00438</v>
      </c>
      <c r="R344" s="237">
        <f>Q344*H344</f>
        <v>2.0362182</v>
      </c>
      <c r="S344" s="237">
        <v>0</v>
      </c>
      <c r="T344" s="238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9" t="s">
        <v>254</v>
      </c>
      <c r="AT344" s="239" t="s">
        <v>249</v>
      </c>
      <c r="AU344" s="239" t="s">
        <v>90</v>
      </c>
      <c r="AY344" s="18" t="s">
        <v>247</v>
      </c>
      <c r="BE344" s="240">
        <f>IF(N344="základní",J344,0)</f>
        <v>0</v>
      </c>
      <c r="BF344" s="240">
        <f>IF(N344="snížená",J344,0)</f>
        <v>0</v>
      </c>
      <c r="BG344" s="240">
        <f>IF(N344="zákl. přenesená",J344,0)</f>
        <v>0</v>
      </c>
      <c r="BH344" s="240">
        <f>IF(N344="sníž. přenesená",J344,0)</f>
        <v>0</v>
      </c>
      <c r="BI344" s="240">
        <f>IF(N344="nulová",J344,0)</f>
        <v>0</v>
      </c>
      <c r="BJ344" s="18" t="s">
        <v>90</v>
      </c>
      <c r="BK344" s="240">
        <f>ROUND(I344*H344,2)</f>
        <v>0</v>
      </c>
      <c r="BL344" s="18" t="s">
        <v>254</v>
      </c>
      <c r="BM344" s="239" t="s">
        <v>595</v>
      </c>
    </row>
    <row r="345" spans="1:51" s="15" customFormat="1" ht="12">
      <c r="A345" s="15"/>
      <c r="B345" s="264"/>
      <c r="C345" s="265"/>
      <c r="D345" s="243" t="s">
        <v>256</v>
      </c>
      <c r="E345" s="266" t="s">
        <v>1</v>
      </c>
      <c r="F345" s="267" t="s">
        <v>596</v>
      </c>
      <c r="G345" s="265"/>
      <c r="H345" s="266" t="s">
        <v>1</v>
      </c>
      <c r="I345" s="268"/>
      <c r="J345" s="265"/>
      <c r="K345" s="265"/>
      <c r="L345" s="269"/>
      <c r="M345" s="270"/>
      <c r="N345" s="271"/>
      <c r="O345" s="271"/>
      <c r="P345" s="271"/>
      <c r="Q345" s="271"/>
      <c r="R345" s="271"/>
      <c r="S345" s="271"/>
      <c r="T345" s="272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73" t="s">
        <v>256</v>
      </c>
      <c r="AU345" s="273" t="s">
        <v>90</v>
      </c>
      <c r="AV345" s="15" t="s">
        <v>84</v>
      </c>
      <c r="AW345" s="15" t="s">
        <v>32</v>
      </c>
      <c r="AX345" s="15" t="s">
        <v>77</v>
      </c>
      <c r="AY345" s="273" t="s">
        <v>247</v>
      </c>
    </row>
    <row r="346" spans="1:51" s="13" customFormat="1" ht="12">
      <c r="A346" s="13"/>
      <c r="B346" s="241"/>
      <c r="C346" s="242"/>
      <c r="D346" s="243" t="s">
        <v>256</v>
      </c>
      <c r="E346" s="244" t="s">
        <v>1</v>
      </c>
      <c r="F346" s="245" t="s">
        <v>597</v>
      </c>
      <c r="G346" s="242"/>
      <c r="H346" s="246">
        <v>64.003</v>
      </c>
      <c r="I346" s="247"/>
      <c r="J346" s="242"/>
      <c r="K346" s="242"/>
      <c r="L346" s="248"/>
      <c r="M346" s="249"/>
      <c r="N346" s="250"/>
      <c r="O346" s="250"/>
      <c r="P346" s="250"/>
      <c r="Q346" s="250"/>
      <c r="R346" s="250"/>
      <c r="S346" s="250"/>
      <c r="T346" s="25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2" t="s">
        <v>256</v>
      </c>
      <c r="AU346" s="252" t="s">
        <v>90</v>
      </c>
      <c r="AV346" s="13" t="s">
        <v>90</v>
      </c>
      <c r="AW346" s="13" t="s">
        <v>32</v>
      </c>
      <c r="AX346" s="13" t="s">
        <v>77</v>
      </c>
      <c r="AY346" s="252" t="s">
        <v>247</v>
      </c>
    </row>
    <row r="347" spans="1:51" s="13" customFormat="1" ht="12">
      <c r="A347" s="13"/>
      <c r="B347" s="241"/>
      <c r="C347" s="242"/>
      <c r="D347" s="243" t="s">
        <v>256</v>
      </c>
      <c r="E347" s="244" t="s">
        <v>1</v>
      </c>
      <c r="F347" s="245" t="s">
        <v>598</v>
      </c>
      <c r="G347" s="242"/>
      <c r="H347" s="246">
        <v>72.605</v>
      </c>
      <c r="I347" s="247"/>
      <c r="J347" s="242"/>
      <c r="K347" s="242"/>
      <c r="L347" s="248"/>
      <c r="M347" s="249"/>
      <c r="N347" s="250"/>
      <c r="O347" s="250"/>
      <c r="P347" s="250"/>
      <c r="Q347" s="250"/>
      <c r="R347" s="250"/>
      <c r="S347" s="250"/>
      <c r="T347" s="25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2" t="s">
        <v>256</v>
      </c>
      <c r="AU347" s="252" t="s">
        <v>90</v>
      </c>
      <c r="AV347" s="13" t="s">
        <v>90</v>
      </c>
      <c r="AW347" s="13" t="s">
        <v>32</v>
      </c>
      <c r="AX347" s="13" t="s">
        <v>77</v>
      </c>
      <c r="AY347" s="252" t="s">
        <v>247</v>
      </c>
    </row>
    <row r="348" spans="1:51" s="13" customFormat="1" ht="12">
      <c r="A348" s="13"/>
      <c r="B348" s="241"/>
      <c r="C348" s="242"/>
      <c r="D348" s="243" t="s">
        <v>256</v>
      </c>
      <c r="E348" s="244" t="s">
        <v>1</v>
      </c>
      <c r="F348" s="245" t="s">
        <v>599</v>
      </c>
      <c r="G348" s="242"/>
      <c r="H348" s="246">
        <v>14.15</v>
      </c>
      <c r="I348" s="247"/>
      <c r="J348" s="242"/>
      <c r="K348" s="242"/>
      <c r="L348" s="248"/>
      <c r="M348" s="249"/>
      <c r="N348" s="250"/>
      <c r="O348" s="250"/>
      <c r="P348" s="250"/>
      <c r="Q348" s="250"/>
      <c r="R348" s="250"/>
      <c r="S348" s="250"/>
      <c r="T348" s="25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2" t="s">
        <v>256</v>
      </c>
      <c r="AU348" s="252" t="s">
        <v>90</v>
      </c>
      <c r="AV348" s="13" t="s">
        <v>90</v>
      </c>
      <c r="AW348" s="13" t="s">
        <v>32</v>
      </c>
      <c r="AX348" s="13" t="s">
        <v>77</v>
      </c>
      <c r="AY348" s="252" t="s">
        <v>247</v>
      </c>
    </row>
    <row r="349" spans="1:51" s="13" customFormat="1" ht="12">
      <c r="A349" s="13"/>
      <c r="B349" s="241"/>
      <c r="C349" s="242"/>
      <c r="D349" s="243" t="s">
        <v>256</v>
      </c>
      <c r="E349" s="244" t="s">
        <v>1</v>
      </c>
      <c r="F349" s="245" t="s">
        <v>600</v>
      </c>
      <c r="G349" s="242"/>
      <c r="H349" s="246">
        <v>23.463</v>
      </c>
      <c r="I349" s="247"/>
      <c r="J349" s="242"/>
      <c r="K349" s="242"/>
      <c r="L349" s="248"/>
      <c r="M349" s="249"/>
      <c r="N349" s="250"/>
      <c r="O349" s="250"/>
      <c r="P349" s="250"/>
      <c r="Q349" s="250"/>
      <c r="R349" s="250"/>
      <c r="S349" s="250"/>
      <c r="T349" s="25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2" t="s">
        <v>256</v>
      </c>
      <c r="AU349" s="252" t="s">
        <v>90</v>
      </c>
      <c r="AV349" s="13" t="s">
        <v>90</v>
      </c>
      <c r="AW349" s="13" t="s">
        <v>32</v>
      </c>
      <c r="AX349" s="13" t="s">
        <v>77</v>
      </c>
      <c r="AY349" s="252" t="s">
        <v>247</v>
      </c>
    </row>
    <row r="350" spans="1:51" s="13" customFormat="1" ht="12">
      <c r="A350" s="13"/>
      <c r="B350" s="241"/>
      <c r="C350" s="242"/>
      <c r="D350" s="243" t="s">
        <v>256</v>
      </c>
      <c r="E350" s="244" t="s">
        <v>1</v>
      </c>
      <c r="F350" s="245" t="s">
        <v>601</v>
      </c>
      <c r="G350" s="242"/>
      <c r="H350" s="246">
        <v>156.961</v>
      </c>
      <c r="I350" s="247"/>
      <c r="J350" s="242"/>
      <c r="K350" s="242"/>
      <c r="L350" s="248"/>
      <c r="M350" s="249"/>
      <c r="N350" s="250"/>
      <c r="O350" s="250"/>
      <c r="P350" s="250"/>
      <c r="Q350" s="250"/>
      <c r="R350" s="250"/>
      <c r="S350" s="250"/>
      <c r="T350" s="25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2" t="s">
        <v>256</v>
      </c>
      <c r="AU350" s="252" t="s">
        <v>90</v>
      </c>
      <c r="AV350" s="13" t="s">
        <v>90</v>
      </c>
      <c r="AW350" s="13" t="s">
        <v>32</v>
      </c>
      <c r="AX350" s="13" t="s">
        <v>77</v>
      </c>
      <c r="AY350" s="252" t="s">
        <v>247</v>
      </c>
    </row>
    <row r="351" spans="1:51" s="13" customFormat="1" ht="12">
      <c r="A351" s="13"/>
      <c r="B351" s="241"/>
      <c r="C351" s="242"/>
      <c r="D351" s="243" t="s">
        <v>256</v>
      </c>
      <c r="E351" s="244" t="s">
        <v>1</v>
      </c>
      <c r="F351" s="245" t="s">
        <v>602</v>
      </c>
      <c r="G351" s="242"/>
      <c r="H351" s="246">
        <v>133.708</v>
      </c>
      <c r="I351" s="247"/>
      <c r="J351" s="242"/>
      <c r="K351" s="242"/>
      <c r="L351" s="248"/>
      <c r="M351" s="249"/>
      <c r="N351" s="250"/>
      <c r="O351" s="250"/>
      <c r="P351" s="250"/>
      <c r="Q351" s="250"/>
      <c r="R351" s="250"/>
      <c r="S351" s="250"/>
      <c r="T351" s="25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2" t="s">
        <v>256</v>
      </c>
      <c r="AU351" s="252" t="s">
        <v>90</v>
      </c>
      <c r="AV351" s="13" t="s">
        <v>90</v>
      </c>
      <c r="AW351" s="13" t="s">
        <v>32</v>
      </c>
      <c r="AX351" s="13" t="s">
        <v>77</v>
      </c>
      <c r="AY351" s="252" t="s">
        <v>247</v>
      </c>
    </row>
    <row r="352" spans="1:51" s="14" customFormat="1" ht="12">
      <c r="A352" s="14"/>
      <c r="B352" s="253"/>
      <c r="C352" s="254"/>
      <c r="D352" s="243" t="s">
        <v>256</v>
      </c>
      <c r="E352" s="255" t="s">
        <v>174</v>
      </c>
      <c r="F352" s="256" t="s">
        <v>265</v>
      </c>
      <c r="G352" s="254"/>
      <c r="H352" s="257">
        <v>464.89</v>
      </c>
      <c r="I352" s="258"/>
      <c r="J352" s="254"/>
      <c r="K352" s="254"/>
      <c r="L352" s="259"/>
      <c r="M352" s="260"/>
      <c r="N352" s="261"/>
      <c r="O352" s="261"/>
      <c r="P352" s="261"/>
      <c r="Q352" s="261"/>
      <c r="R352" s="261"/>
      <c r="S352" s="261"/>
      <c r="T352" s="26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3" t="s">
        <v>256</v>
      </c>
      <c r="AU352" s="263" t="s">
        <v>90</v>
      </c>
      <c r="AV352" s="14" t="s">
        <v>254</v>
      </c>
      <c r="AW352" s="14" t="s">
        <v>32</v>
      </c>
      <c r="AX352" s="14" t="s">
        <v>84</v>
      </c>
      <c r="AY352" s="263" t="s">
        <v>247</v>
      </c>
    </row>
    <row r="353" spans="1:65" s="2" customFormat="1" ht="44.25" customHeight="1">
      <c r="A353" s="39"/>
      <c r="B353" s="40"/>
      <c r="C353" s="228" t="s">
        <v>603</v>
      </c>
      <c r="D353" s="228" t="s">
        <v>249</v>
      </c>
      <c r="E353" s="229" t="s">
        <v>604</v>
      </c>
      <c r="F353" s="230" t="s">
        <v>605</v>
      </c>
      <c r="G353" s="231" t="s">
        <v>252</v>
      </c>
      <c r="H353" s="232">
        <v>498.21</v>
      </c>
      <c r="I353" s="233"/>
      <c r="J353" s="234">
        <f>ROUND(I353*H353,2)</f>
        <v>0</v>
      </c>
      <c r="K353" s="230" t="s">
        <v>253</v>
      </c>
      <c r="L353" s="45"/>
      <c r="M353" s="235" t="s">
        <v>1</v>
      </c>
      <c r="N353" s="236" t="s">
        <v>43</v>
      </c>
      <c r="O353" s="92"/>
      <c r="P353" s="237">
        <f>O353*H353</f>
        <v>0</v>
      </c>
      <c r="Q353" s="237">
        <v>0.01838</v>
      </c>
      <c r="R353" s="237">
        <f>Q353*H353</f>
        <v>9.1570998</v>
      </c>
      <c r="S353" s="237">
        <v>0</v>
      </c>
      <c r="T353" s="238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9" t="s">
        <v>254</v>
      </c>
      <c r="AT353" s="239" t="s">
        <v>249</v>
      </c>
      <c r="AU353" s="239" t="s">
        <v>90</v>
      </c>
      <c r="AY353" s="18" t="s">
        <v>247</v>
      </c>
      <c r="BE353" s="240">
        <f>IF(N353="základní",J353,0)</f>
        <v>0</v>
      </c>
      <c r="BF353" s="240">
        <f>IF(N353="snížená",J353,0)</f>
        <v>0</v>
      </c>
      <c r="BG353" s="240">
        <f>IF(N353="zákl. přenesená",J353,0)</f>
        <v>0</v>
      </c>
      <c r="BH353" s="240">
        <f>IF(N353="sníž. přenesená",J353,0)</f>
        <v>0</v>
      </c>
      <c r="BI353" s="240">
        <f>IF(N353="nulová",J353,0)</f>
        <v>0</v>
      </c>
      <c r="BJ353" s="18" t="s">
        <v>90</v>
      </c>
      <c r="BK353" s="240">
        <f>ROUND(I353*H353,2)</f>
        <v>0</v>
      </c>
      <c r="BL353" s="18" t="s">
        <v>254</v>
      </c>
      <c r="BM353" s="239" t="s">
        <v>606</v>
      </c>
    </row>
    <row r="354" spans="1:51" s="13" customFormat="1" ht="12">
      <c r="A354" s="13"/>
      <c r="B354" s="241"/>
      <c r="C354" s="242"/>
      <c r="D354" s="243" t="s">
        <v>256</v>
      </c>
      <c r="E354" s="244" t="s">
        <v>1</v>
      </c>
      <c r="F354" s="245" t="s">
        <v>174</v>
      </c>
      <c r="G354" s="242"/>
      <c r="H354" s="246">
        <v>464.89</v>
      </c>
      <c r="I354" s="247"/>
      <c r="J354" s="242"/>
      <c r="K354" s="242"/>
      <c r="L354" s="248"/>
      <c r="M354" s="249"/>
      <c r="N354" s="250"/>
      <c r="O354" s="250"/>
      <c r="P354" s="250"/>
      <c r="Q354" s="250"/>
      <c r="R354" s="250"/>
      <c r="S354" s="250"/>
      <c r="T354" s="25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2" t="s">
        <v>256</v>
      </c>
      <c r="AU354" s="252" t="s">
        <v>90</v>
      </c>
      <c r="AV354" s="13" t="s">
        <v>90</v>
      </c>
      <c r="AW354" s="13" t="s">
        <v>32</v>
      </c>
      <c r="AX354" s="13" t="s">
        <v>77</v>
      </c>
      <c r="AY354" s="252" t="s">
        <v>247</v>
      </c>
    </row>
    <row r="355" spans="1:51" s="13" customFormat="1" ht="12">
      <c r="A355" s="13"/>
      <c r="B355" s="241"/>
      <c r="C355" s="242"/>
      <c r="D355" s="243" t="s">
        <v>256</v>
      </c>
      <c r="E355" s="244" t="s">
        <v>1</v>
      </c>
      <c r="F355" s="245" t="s">
        <v>607</v>
      </c>
      <c r="G355" s="242"/>
      <c r="H355" s="246">
        <v>33.32</v>
      </c>
      <c r="I355" s="247"/>
      <c r="J355" s="242"/>
      <c r="K355" s="242"/>
      <c r="L355" s="248"/>
      <c r="M355" s="249"/>
      <c r="N355" s="250"/>
      <c r="O355" s="250"/>
      <c r="P355" s="250"/>
      <c r="Q355" s="250"/>
      <c r="R355" s="250"/>
      <c r="S355" s="250"/>
      <c r="T355" s="25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2" t="s">
        <v>256</v>
      </c>
      <c r="AU355" s="252" t="s">
        <v>90</v>
      </c>
      <c r="AV355" s="13" t="s">
        <v>90</v>
      </c>
      <c r="AW355" s="13" t="s">
        <v>32</v>
      </c>
      <c r="AX355" s="13" t="s">
        <v>77</v>
      </c>
      <c r="AY355" s="252" t="s">
        <v>247</v>
      </c>
    </row>
    <row r="356" spans="1:51" s="14" customFormat="1" ht="12">
      <c r="A356" s="14"/>
      <c r="B356" s="253"/>
      <c r="C356" s="254"/>
      <c r="D356" s="243" t="s">
        <v>256</v>
      </c>
      <c r="E356" s="255" t="s">
        <v>1</v>
      </c>
      <c r="F356" s="256" t="s">
        <v>265</v>
      </c>
      <c r="G356" s="254"/>
      <c r="H356" s="257">
        <v>498.21</v>
      </c>
      <c r="I356" s="258"/>
      <c r="J356" s="254"/>
      <c r="K356" s="254"/>
      <c r="L356" s="259"/>
      <c r="M356" s="260"/>
      <c r="N356" s="261"/>
      <c r="O356" s="261"/>
      <c r="P356" s="261"/>
      <c r="Q356" s="261"/>
      <c r="R356" s="261"/>
      <c r="S356" s="261"/>
      <c r="T356" s="262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3" t="s">
        <v>256</v>
      </c>
      <c r="AU356" s="263" t="s">
        <v>90</v>
      </c>
      <c r="AV356" s="14" t="s">
        <v>254</v>
      </c>
      <c r="AW356" s="14" t="s">
        <v>32</v>
      </c>
      <c r="AX356" s="14" t="s">
        <v>84</v>
      </c>
      <c r="AY356" s="263" t="s">
        <v>247</v>
      </c>
    </row>
    <row r="357" spans="1:65" s="2" customFormat="1" ht="33" customHeight="1">
      <c r="A357" s="39"/>
      <c r="B357" s="40"/>
      <c r="C357" s="228" t="s">
        <v>608</v>
      </c>
      <c r="D357" s="228" t="s">
        <v>249</v>
      </c>
      <c r="E357" s="229" t="s">
        <v>609</v>
      </c>
      <c r="F357" s="230" t="s">
        <v>610</v>
      </c>
      <c r="G357" s="231" t="s">
        <v>252</v>
      </c>
      <c r="H357" s="232">
        <v>383.811</v>
      </c>
      <c r="I357" s="233"/>
      <c r="J357" s="234">
        <f>ROUND(I357*H357,2)</f>
        <v>0</v>
      </c>
      <c r="K357" s="230" t="s">
        <v>253</v>
      </c>
      <c r="L357" s="45"/>
      <c r="M357" s="235" t="s">
        <v>1</v>
      </c>
      <c r="N357" s="236" t="s">
        <v>43</v>
      </c>
      <c r="O357" s="92"/>
      <c r="P357" s="237">
        <f>O357*H357</f>
        <v>0</v>
      </c>
      <c r="Q357" s="237">
        <v>0.0162</v>
      </c>
      <c r="R357" s="237">
        <f>Q357*H357</f>
        <v>6.217738199999999</v>
      </c>
      <c r="S357" s="237">
        <v>0</v>
      </c>
      <c r="T357" s="238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9" t="s">
        <v>254</v>
      </c>
      <c r="AT357" s="239" t="s">
        <v>249</v>
      </c>
      <c r="AU357" s="239" t="s">
        <v>90</v>
      </c>
      <c r="AY357" s="18" t="s">
        <v>247</v>
      </c>
      <c r="BE357" s="240">
        <f>IF(N357="základní",J357,0)</f>
        <v>0</v>
      </c>
      <c r="BF357" s="240">
        <f>IF(N357="snížená",J357,0)</f>
        <v>0</v>
      </c>
      <c r="BG357" s="240">
        <f>IF(N357="zákl. přenesená",J357,0)</f>
        <v>0</v>
      </c>
      <c r="BH357" s="240">
        <f>IF(N357="sníž. přenesená",J357,0)</f>
        <v>0</v>
      </c>
      <c r="BI357" s="240">
        <f>IF(N357="nulová",J357,0)</f>
        <v>0</v>
      </c>
      <c r="BJ357" s="18" t="s">
        <v>90</v>
      </c>
      <c r="BK357" s="240">
        <f>ROUND(I357*H357,2)</f>
        <v>0</v>
      </c>
      <c r="BL357" s="18" t="s">
        <v>254</v>
      </c>
      <c r="BM357" s="239" t="s">
        <v>611</v>
      </c>
    </row>
    <row r="358" spans="1:51" s="13" customFormat="1" ht="12">
      <c r="A358" s="13"/>
      <c r="B358" s="241"/>
      <c r="C358" s="242"/>
      <c r="D358" s="243" t="s">
        <v>256</v>
      </c>
      <c r="E358" s="244" t="s">
        <v>1</v>
      </c>
      <c r="F358" s="245" t="s">
        <v>612</v>
      </c>
      <c r="G358" s="242"/>
      <c r="H358" s="246">
        <v>45.992</v>
      </c>
      <c r="I358" s="247"/>
      <c r="J358" s="242"/>
      <c r="K358" s="242"/>
      <c r="L358" s="248"/>
      <c r="M358" s="249"/>
      <c r="N358" s="250"/>
      <c r="O358" s="250"/>
      <c r="P358" s="250"/>
      <c r="Q358" s="250"/>
      <c r="R358" s="250"/>
      <c r="S358" s="250"/>
      <c r="T358" s="25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2" t="s">
        <v>256</v>
      </c>
      <c r="AU358" s="252" t="s">
        <v>90</v>
      </c>
      <c r="AV358" s="13" t="s">
        <v>90</v>
      </c>
      <c r="AW358" s="13" t="s">
        <v>32</v>
      </c>
      <c r="AX358" s="13" t="s">
        <v>77</v>
      </c>
      <c r="AY358" s="252" t="s">
        <v>247</v>
      </c>
    </row>
    <row r="359" spans="1:51" s="13" customFormat="1" ht="12">
      <c r="A359" s="13"/>
      <c r="B359" s="241"/>
      <c r="C359" s="242"/>
      <c r="D359" s="243" t="s">
        <v>256</v>
      </c>
      <c r="E359" s="244" t="s">
        <v>1</v>
      </c>
      <c r="F359" s="245" t="s">
        <v>613</v>
      </c>
      <c r="G359" s="242"/>
      <c r="H359" s="246">
        <v>39.913</v>
      </c>
      <c r="I359" s="247"/>
      <c r="J359" s="242"/>
      <c r="K359" s="242"/>
      <c r="L359" s="248"/>
      <c r="M359" s="249"/>
      <c r="N359" s="250"/>
      <c r="O359" s="250"/>
      <c r="P359" s="250"/>
      <c r="Q359" s="250"/>
      <c r="R359" s="250"/>
      <c r="S359" s="250"/>
      <c r="T359" s="25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2" t="s">
        <v>256</v>
      </c>
      <c r="AU359" s="252" t="s">
        <v>90</v>
      </c>
      <c r="AV359" s="13" t="s">
        <v>90</v>
      </c>
      <c r="AW359" s="13" t="s">
        <v>32</v>
      </c>
      <c r="AX359" s="13" t="s">
        <v>77</v>
      </c>
      <c r="AY359" s="252" t="s">
        <v>247</v>
      </c>
    </row>
    <row r="360" spans="1:51" s="13" customFormat="1" ht="12">
      <c r="A360" s="13"/>
      <c r="B360" s="241"/>
      <c r="C360" s="242"/>
      <c r="D360" s="243" t="s">
        <v>256</v>
      </c>
      <c r="E360" s="244" t="s">
        <v>1</v>
      </c>
      <c r="F360" s="245" t="s">
        <v>614</v>
      </c>
      <c r="G360" s="242"/>
      <c r="H360" s="246">
        <v>40.048</v>
      </c>
      <c r="I360" s="247"/>
      <c r="J360" s="242"/>
      <c r="K360" s="242"/>
      <c r="L360" s="248"/>
      <c r="M360" s="249"/>
      <c r="N360" s="250"/>
      <c r="O360" s="250"/>
      <c r="P360" s="250"/>
      <c r="Q360" s="250"/>
      <c r="R360" s="250"/>
      <c r="S360" s="250"/>
      <c r="T360" s="25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2" t="s">
        <v>256</v>
      </c>
      <c r="AU360" s="252" t="s">
        <v>90</v>
      </c>
      <c r="AV360" s="13" t="s">
        <v>90</v>
      </c>
      <c r="AW360" s="13" t="s">
        <v>32</v>
      </c>
      <c r="AX360" s="13" t="s">
        <v>77</v>
      </c>
      <c r="AY360" s="252" t="s">
        <v>247</v>
      </c>
    </row>
    <row r="361" spans="1:51" s="13" customFormat="1" ht="12">
      <c r="A361" s="13"/>
      <c r="B361" s="241"/>
      <c r="C361" s="242"/>
      <c r="D361" s="243" t="s">
        <v>256</v>
      </c>
      <c r="E361" s="244" t="s">
        <v>1</v>
      </c>
      <c r="F361" s="245" t="s">
        <v>615</v>
      </c>
      <c r="G361" s="242"/>
      <c r="H361" s="246">
        <v>46.06</v>
      </c>
      <c r="I361" s="247"/>
      <c r="J361" s="242"/>
      <c r="K361" s="242"/>
      <c r="L361" s="248"/>
      <c r="M361" s="249"/>
      <c r="N361" s="250"/>
      <c r="O361" s="250"/>
      <c r="P361" s="250"/>
      <c r="Q361" s="250"/>
      <c r="R361" s="250"/>
      <c r="S361" s="250"/>
      <c r="T361" s="25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2" t="s">
        <v>256</v>
      </c>
      <c r="AU361" s="252" t="s">
        <v>90</v>
      </c>
      <c r="AV361" s="13" t="s">
        <v>90</v>
      </c>
      <c r="AW361" s="13" t="s">
        <v>32</v>
      </c>
      <c r="AX361" s="13" t="s">
        <v>77</v>
      </c>
      <c r="AY361" s="252" t="s">
        <v>247</v>
      </c>
    </row>
    <row r="362" spans="1:51" s="13" customFormat="1" ht="12">
      <c r="A362" s="13"/>
      <c r="B362" s="241"/>
      <c r="C362" s="242"/>
      <c r="D362" s="243" t="s">
        <v>256</v>
      </c>
      <c r="E362" s="244" t="s">
        <v>1</v>
      </c>
      <c r="F362" s="245" t="s">
        <v>616</v>
      </c>
      <c r="G362" s="242"/>
      <c r="H362" s="246">
        <v>11.374</v>
      </c>
      <c r="I362" s="247"/>
      <c r="J362" s="242"/>
      <c r="K362" s="242"/>
      <c r="L362" s="248"/>
      <c r="M362" s="249"/>
      <c r="N362" s="250"/>
      <c r="O362" s="250"/>
      <c r="P362" s="250"/>
      <c r="Q362" s="250"/>
      <c r="R362" s="250"/>
      <c r="S362" s="250"/>
      <c r="T362" s="25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2" t="s">
        <v>256</v>
      </c>
      <c r="AU362" s="252" t="s">
        <v>90</v>
      </c>
      <c r="AV362" s="13" t="s">
        <v>90</v>
      </c>
      <c r="AW362" s="13" t="s">
        <v>32</v>
      </c>
      <c r="AX362" s="13" t="s">
        <v>77</v>
      </c>
      <c r="AY362" s="252" t="s">
        <v>247</v>
      </c>
    </row>
    <row r="363" spans="1:51" s="13" customFormat="1" ht="12">
      <c r="A363" s="13"/>
      <c r="B363" s="241"/>
      <c r="C363" s="242"/>
      <c r="D363" s="243" t="s">
        <v>256</v>
      </c>
      <c r="E363" s="244" t="s">
        <v>1</v>
      </c>
      <c r="F363" s="245" t="s">
        <v>617</v>
      </c>
      <c r="G363" s="242"/>
      <c r="H363" s="246">
        <v>33.417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2" t="s">
        <v>256</v>
      </c>
      <c r="AU363" s="252" t="s">
        <v>90</v>
      </c>
      <c r="AV363" s="13" t="s">
        <v>90</v>
      </c>
      <c r="AW363" s="13" t="s">
        <v>32</v>
      </c>
      <c r="AX363" s="13" t="s">
        <v>77</v>
      </c>
      <c r="AY363" s="252" t="s">
        <v>247</v>
      </c>
    </row>
    <row r="364" spans="1:51" s="13" customFormat="1" ht="12">
      <c r="A364" s="13"/>
      <c r="B364" s="241"/>
      <c r="C364" s="242"/>
      <c r="D364" s="243" t="s">
        <v>256</v>
      </c>
      <c r="E364" s="244" t="s">
        <v>1</v>
      </c>
      <c r="F364" s="245" t="s">
        <v>618</v>
      </c>
      <c r="G364" s="242"/>
      <c r="H364" s="246">
        <v>6.401</v>
      </c>
      <c r="I364" s="247"/>
      <c r="J364" s="242"/>
      <c r="K364" s="242"/>
      <c r="L364" s="248"/>
      <c r="M364" s="249"/>
      <c r="N364" s="250"/>
      <c r="O364" s="250"/>
      <c r="P364" s="250"/>
      <c r="Q364" s="250"/>
      <c r="R364" s="250"/>
      <c r="S364" s="250"/>
      <c r="T364" s="25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2" t="s">
        <v>256</v>
      </c>
      <c r="AU364" s="252" t="s">
        <v>90</v>
      </c>
      <c r="AV364" s="13" t="s">
        <v>90</v>
      </c>
      <c r="AW364" s="13" t="s">
        <v>32</v>
      </c>
      <c r="AX364" s="13" t="s">
        <v>77</v>
      </c>
      <c r="AY364" s="252" t="s">
        <v>247</v>
      </c>
    </row>
    <row r="365" spans="1:51" s="13" customFormat="1" ht="12">
      <c r="A365" s="13"/>
      <c r="B365" s="241"/>
      <c r="C365" s="242"/>
      <c r="D365" s="243" t="s">
        <v>256</v>
      </c>
      <c r="E365" s="244" t="s">
        <v>1</v>
      </c>
      <c r="F365" s="245" t="s">
        <v>619</v>
      </c>
      <c r="G365" s="242"/>
      <c r="H365" s="246">
        <v>21.085</v>
      </c>
      <c r="I365" s="247"/>
      <c r="J365" s="242"/>
      <c r="K365" s="242"/>
      <c r="L365" s="248"/>
      <c r="M365" s="249"/>
      <c r="N365" s="250"/>
      <c r="O365" s="250"/>
      <c r="P365" s="250"/>
      <c r="Q365" s="250"/>
      <c r="R365" s="250"/>
      <c r="S365" s="250"/>
      <c r="T365" s="25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2" t="s">
        <v>256</v>
      </c>
      <c r="AU365" s="252" t="s">
        <v>90</v>
      </c>
      <c r="AV365" s="13" t="s">
        <v>90</v>
      </c>
      <c r="AW365" s="13" t="s">
        <v>32</v>
      </c>
      <c r="AX365" s="13" t="s">
        <v>77</v>
      </c>
      <c r="AY365" s="252" t="s">
        <v>247</v>
      </c>
    </row>
    <row r="366" spans="1:51" s="13" customFormat="1" ht="12">
      <c r="A366" s="13"/>
      <c r="B366" s="241"/>
      <c r="C366" s="242"/>
      <c r="D366" s="243" t="s">
        <v>256</v>
      </c>
      <c r="E366" s="244" t="s">
        <v>1</v>
      </c>
      <c r="F366" s="245" t="s">
        <v>620</v>
      </c>
      <c r="G366" s="242"/>
      <c r="H366" s="246">
        <v>21.233</v>
      </c>
      <c r="I366" s="247"/>
      <c r="J366" s="242"/>
      <c r="K366" s="242"/>
      <c r="L366" s="248"/>
      <c r="M366" s="249"/>
      <c r="N366" s="250"/>
      <c r="O366" s="250"/>
      <c r="P366" s="250"/>
      <c r="Q366" s="250"/>
      <c r="R366" s="250"/>
      <c r="S366" s="250"/>
      <c r="T366" s="25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2" t="s">
        <v>256</v>
      </c>
      <c r="AU366" s="252" t="s">
        <v>90</v>
      </c>
      <c r="AV366" s="13" t="s">
        <v>90</v>
      </c>
      <c r="AW366" s="13" t="s">
        <v>32</v>
      </c>
      <c r="AX366" s="13" t="s">
        <v>77</v>
      </c>
      <c r="AY366" s="252" t="s">
        <v>247</v>
      </c>
    </row>
    <row r="367" spans="1:51" s="13" customFormat="1" ht="12">
      <c r="A367" s="13"/>
      <c r="B367" s="241"/>
      <c r="C367" s="242"/>
      <c r="D367" s="243" t="s">
        <v>256</v>
      </c>
      <c r="E367" s="244" t="s">
        <v>1</v>
      </c>
      <c r="F367" s="245" t="s">
        <v>621</v>
      </c>
      <c r="G367" s="242"/>
      <c r="H367" s="246">
        <v>21.756</v>
      </c>
      <c r="I367" s="247"/>
      <c r="J367" s="242"/>
      <c r="K367" s="242"/>
      <c r="L367" s="248"/>
      <c r="M367" s="249"/>
      <c r="N367" s="250"/>
      <c r="O367" s="250"/>
      <c r="P367" s="250"/>
      <c r="Q367" s="250"/>
      <c r="R367" s="250"/>
      <c r="S367" s="250"/>
      <c r="T367" s="25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2" t="s">
        <v>256</v>
      </c>
      <c r="AU367" s="252" t="s">
        <v>90</v>
      </c>
      <c r="AV367" s="13" t="s">
        <v>90</v>
      </c>
      <c r="AW367" s="13" t="s">
        <v>32</v>
      </c>
      <c r="AX367" s="13" t="s">
        <v>77</v>
      </c>
      <c r="AY367" s="252" t="s">
        <v>247</v>
      </c>
    </row>
    <row r="368" spans="1:51" s="13" customFormat="1" ht="12">
      <c r="A368" s="13"/>
      <c r="B368" s="241"/>
      <c r="C368" s="242"/>
      <c r="D368" s="243" t="s">
        <v>256</v>
      </c>
      <c r="E368" s="244" t="s">
        <v>1</v>
      </c>
      <c r="F368" s="245" t="s">
        <v>622</v>
      </c>
      <c r="G368" s="242"/>
      <c r="H368" s="246">
        <v>26.144</v>
      </c>
      <c r="I368" s="247"/>
      <c r="J368" s="242"/>
      <c r="K368" s="242"/>
      <c r="L368" s="248"/>
      <c r="M368" s="249"/>
      <c r="N368" s="250"/>
      <c r="O368" s="250"/>
      <c r="P368" s="250"/>
      <c r="Q368" s="250"/>
      <c r="R368" s="250"/>
      <c r="S368" s="250"/>
      <c r="T368" s="25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2" t="s">
        <v>256</v>
      </c>
      <c r="AU368" s="252" t="s">
        <v>90</v>
      </c>
      <c r="AV368" s="13" t="s">
        <v>90</v>
      </c>
      <c r="AW368" s="13" t="s">
        <v>32</v>
      </c>
      <c r="AX368" s="13" t="s">
        <v>77</v>
      </c>
      <c r="AY368" s="252" t="s">
        <v>247</v>
      </c>
    </row>
    <row r="369" spans="1:51" s="13" customFormat="1" ht="12">
      <c r="A369" s="13"/>
      <c r="B369" s="241"/>
      <c r="C369" s="242"/>
      <c r="D369" s="243" t="s">
        <v>256</v>
      </c>
      <c r="E369" s="244" t="s">
        <v>1</v>
      </c>
      <c r="F369" s="245" t="s">
        <v>623</v>
      </c>
      <c r="G369" s="242"/>
      <c r="H369" s="246">
        <v>23.659</v>
      </c>
      <c r="I369" s="247"/>
      <c r="J369" s="242"/>
      <c r="K369" s="242"/>
      <c r="L369" s="248"/>
      <c r="M369" s="249"/>
      <c r="N369" s="250"/>
      <c r="O369" s="250"/>
      <c r="P369" s="250"/>
      <c r="Q369" s="250"/>
      <c r="R369" s="250"/>
      <c r="S369" s="250"/>
      <c r="T369" s="25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2" t="s">
        <v>256</v>
      </c>
      <c r="AU369" s="252" t="s">
        <v>90</v>
      </c>
      <c r="AV369" s="13" t="s">
        <v>90</v>
      </c>
      <c r="AW369" s="13" t="s">
        <v>32</v>
      </c>
      <c r="AX369" s="13" t="s">
        <v>77</v>
      </c>
      <c r="AY369" s="252" t="s">
        <v>247</v>
      </c>
    </row>
    <row r="370" spans="1:51" s="13" customFormat="1" ht="12">
      <c r="A370" s="13"/>
      <c r="B370" s="241"/>
      <c r="C370" s="242"/>
      <c r="D370" s="243" t="s">
        <v>256</v>
      </c>
      <c r="E370" s="244" t="s">
        <v>1</v>
      </c>
      <c r="F370" s="245" t="s">
        <v>624</v>
      </c>
      <c r="G370" s="242"/>
      <c r="H370" s="246">
        <v>35.94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2" t="s">
        <v>256</v>
      </c>
      <c r="AU370" s="252" t="s">
        <v>90</v>
      </c>
      <c r="AV370" s="13" t="s">
        <v>90</v>
      </c>
      <c r="AW370" s="13" t="s">
        <v>32</v>
      </c>
      <c r="AX370" s="13" t="s">
        <v>77</v>
      </c>
      <c r="AY370" s="252" t="s">
        <v>247</v>
      </c>
    </row>
    <row r="371" spans="1:51" s="13" customFormat="1" ht="12">
      <c r="A371" s="13"/>
      <c r="B371" s="241"/>
      <c r="C371" s="242"/>
      <c r="D371" s="243" t="s">
        <v>256</v>
      </c>
      <c r="E371" s="244" t="s">
        <v>1</v>
      </c>
      <c r="F371" s="245" t="s">
        <v>625</v>
      </c>
      <c r="G371" s="242"/>
      <c r="H371" s="246">
        <v>10.789</v>
      </c>
      <c r="I371" s="247"/>
      <c r="J371" s="242"/>
      <c r="K371" s="242"/>
      <c r="L371" s="248"/>
      <c r="M371" s="249"/>
      <c r="N371" s="250"/>
      <c r="O371" s="250"/>
      <c r="P371" s="250"/>
      <c r="Q371" s="250"/>
      <c r="R371" s="250"/>
      <c r="S371" s="250"/>
      <c r="T371" s="25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2" t="s">
        <v>256</v>
      </c>
      <c r="AU371" s="252" t="s">
        <v>90</v>
      </c>
      <c r="AV371" s="13" t="s">
        <v>90</v>
      </c>
      <c r="AW371" s="13" t="s">
        <v>32</v>
      </c>
      <c r="AX371" s="13" t="s">
        <v>77</v>
      </c>
      <c r="AY371" s="252" t="s">
        <v>247</v>
      </c>
    </row>
    <row r="372" spans="1:51" s="14" customFormat="1" ht="12">
      <c r="A372" s="14"/>
      <c r="B372" s="253"/>
      <c r="C372" s="254"/>
      <c r="D372" s="243" t="s">
        <v>256</v>
      </c>
      <c r="E372" s="255" t="s">
        <v>171</v>
      </c>
      <c r="F372" s="256" t="s">
        <v>265</v>
      </c>
      <c r="G372" s="254"/>
      <c r="H372" s="257">
        <v>383.811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3" t="s">
        <v>256</v>
      </c>
      <c r="AU372" s="263" t="s">
        <v>90</v>
      </c>
      <c r="AV372" s="14" t="s">
        <v>254</v>
      </c>
      <c r="AW372" s="14" t="s">
        <v>32</v>
      </c>
      <c r="AX372" s="14" t="s">
        <v>84</v>
      </c>
      <c r="AY372" s="263" t="s">
        <v>247</v>
      </c>
    </row>
    <row r="373" spans="1:65" s="2" customFormat="1" ht="33" customHeight="1">
      <c r="A373" s="39"/>
      <c r="B373" s="40"/>
      <c r="C373" s="228" t="s">
        <v>626</v>
      </c>
      <c r="D373" s="228" t="s">
        <v>249</v>
      </c>
      <c r="E373" s="229" t="s">
        <v>627</v>
      </c>
      <c r="F373" s="230" t="s">
        <v>628</v>
      </c>
      <c r="G373" s="231" t="s">
        <v>252</v>
      </c>
      <c r="H373" s="232">
        <v>383.811</v>
      </c>
      <c r="I373" s="233"/>
      <c r="J373" s="234">
        <f>ROUND(I373*H373,2)</f>
        <v>0</v>
      </c>
      <c r="K373" s="230" t="s">
        <v>253</v>
      </c>
      <c r="L373" s="45"/>
      <c r="M373" s="235" t="s">
        <v>1</v>
      </c>
      <c r="N373" s="236" t="s">
        <v>43</v>
      </c>
      <c r="O373" s="92"/>
      <c r="P373" s="237">
        <f>O373*H373</f>
        <v>0</v>
      </c>
      <c r="Q373" s="237">
        <v>0.0054</v>
      </c>
      <c r="R373" s="237">
        <f>Q373*H373</f>
        <v>2.0725794</v>
      </c>
      <c r="S373" s="237">
        <v>0</v>
      </c>
      <c r="T373" s="238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9" t="s">
        <v>254</v>
      </c>
      <c r="AT373" s="239" t="s">
        <v>249</v>
      </c>
      <c r="AU373" s="239" t="s">
        <v>90</v>
      </c>
      <c r="AY373" s="18" t="s">
        <v>247</v>
      </c>
      <c r="BE373" s="240">
        <f>IF(N373="základní",J373,0)</f>
        <v>0</v>
      </c>
      <c r="BF373" s="240">
        <f>IF(N373="snížená",J373,0)</f>
        <v>0</v>
      </c>
      <c r="BG373" s="240">
        <f>IF(N373="zákl. přenesená",J373,0)</f>
        <v>0</v>
      </c>
      <c r="BH373" s="240">
        <f>IF(N373="sníž. přenesená",J373,0)</f>
        <v>0</v>
      </c>
      <c r="BI373" s="240">
        <f>IF(N373="nulová",J373,0)</f>
        <v>0</v>
      </c>
      <c r="BJ373" s="18" t="s">
        <v>90</v>
      </c>
      <c r="BK373" s="240">
        <f>ROUND(I373*H373,2)</f>
        <v>0</v>
      </c>
      <c r="BL373" s="18" t="s">
        <v>254</v>
      </c>
      <c r="BM373" s="239" t="s">
        <v>629</v>
      </c>
    </row>
    <row r="374" spans="1:51" s="13" customFormat="1" ht="12">
      <c r="A374" s="13"/>
      <c r="B374" s="241"/>
      <c r="C374" s="242"/>
      <c r="D374" s="243" t="s">
        <v>256</v>
      </c>
      <c r="E374" s="244" t="s">
        <v>1</v>
      </c>
      <c r="F374" s="245" t="s">
        <v>171</v>
      </c>
      <c r="G374" s="242"/>
      <c r="H374" s="246">
        <v>383.811</v>
      </c>
      <c r="I374" s="247"/>
      <c r="J374" s="242"/>
      <c r="K374" s="242"/>
      <c r="L374" s="248"/>
      <c r="M374" s="249"/>
      <c r="N374" s="250"/>
      <c r="O374" s="250"/>
      <c r="P374" s="250"/>
      <c r="Q374" s="250"/>
      <c r="R374" s="250"/>
      <c r="S374" s="250"/>
      <c r="T374" s="25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2" t="s">
        <v>256</v>
      </c>
      <c r="AU374" s="252" t="s">
        <v>90</v>
      </c>
      <c r="AV374" s="13" t="s">
        <v>90</v>
      </c>
      <c r="AW374" s="13" t="s">
        <v>32</v>
      </c>
      <c r="AX374" s="13" t="s">
        <v>84</v>
      </c>
      <c r="AY374" s="252" t="s">
        <v>247</v>
      </c>
    </row>
    <row r="375" spans="1:65" s="2" customFormat="1" ht="44.25" customHeight="1">
      <c r="A375" s="39"/>
      <c r="B375" s="40"/>
      <c r="C375" s="228" t="s">
        <v>630</v>
      </c>
      <c r="D375" s="228" t="s">
        <v>249</v>
      </c>
      <c r="E375" s="229" t="s">
        <v>604</v>
      </c>
      <c r="F375" s="230" t="s">
        <v>605</v>
      </c>
      <c r="G375" s="231" t="s">
        <v>252</v>
      </c>
      <c r="H375" s="232">
        <v>1131.73</v>
      </c>
      <c r="I375" s="233"/>
      <c r="J375" s="234">
        <f>ROUND(I375*H375,2)</f>
        <v>0</v>
      </c>
      <c r="K375" s="230" t="s">
        <v>253</v>
      </c>
      <c r="L375" s="45"/>
      <c r="M375" s="235" t="s">
        <v>1</v>
      </c>
      <c r="N375" s="236" t="s">
        <v>43</v>
      </c>
      <c r="O375" s="92"/>
      <c r="P375" s="237">
        <f>O375*H375</f>
        <v>0</v>
      </c>
      <c r="Q375" s="237">
        <v>0.01838</v>
      </c>
      <c r="R375" s="237">
        <f>Q375*H375</f>
        <v>20.8011974</v>
      </c>
      <c r="S375" s="237">
        <v>0</v>
      </c>
      <c r="T375" s="238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9" t="s">
        <v>254</v>
      </c>
      <c r="AT375" s="239" t="s">
        <v>249</v>
      </c>
      <c r="AU375" s="239" t="s">
        <v>90</v>
      </c>
      <c r="AY375" s="18" t="s">
        <v>247</v>
      </c>
      <c r="BE375" s="240">
        <f>IF(N375="základní",J375,0)</f>
        <v>0</v>
      </c>
      <c r="BF375" s="240">
        <f>IF(N375="snížená",J375,0)</f>
        <v>0</v>
      </c>
      <c r="BG375" s="240">
        <f>IF(N375="zákl. přenesená",J375,0)</f>
        <v>0</v>
      </c>
      <c r="BH375" s="240">
        <f>IF(N375="sníž. přenesená",J375,0)</f>
        <v>0</v>
      </c>
      <c r="BI375" s="240">
        <f>IF(N375="nulová",J375,0)</f>
        <v>0</v>
      </c>
      <c r="BJ375" s="18" t="s">
        <v>90</v>
      </c>
      <c r="BK375" s="240">
        <f>ROUND(I375*H375,2)</f>
        <v>0</v>
      </c>
      <c r="BL375" s="18" t="s">
        <v>254</v>
      </c>
      <c r="BM375" s="239" t="s">
        <v>631</v>
      </c>
    </row>
    <row r="376" spans="1:51" s="13" customFormat="1" ht="12">
      <c r="A376" s="13"/>
      <c r="B376" s="241"/>
      <c r="C376" s="242"/>
      <c r="D376" s="243" t="s">
        <v>256</v>
      </c>
      <c r="E376" s="244" t="s">
        <v>1</v>
      </c>
      <c r="F376" s="245" t="s">
        <v>632</v>
      </c>
      <c r="G376" s="242"/>
      <c r="H376" s="246">
        <v>44.428</v>
      </c>
      <c r="I376" s="247"/>
      <c r="J376" s="242"/>
      <c r="K376" s="242"/>
      <c r="L376" s="248"/>
      <c r="M376" s="249"/>
      <c r="N376" s="250"/>
      <c r="O376" s="250"/>
      <c r="P376" s="250"/>
      <c r="Q376" s="250"/>
      <c r="R376" s="250"/>
      <c r="S376" s="250"/>
      <c r="T376" s="25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2" t="s">
        <v>256</v>
      </c>
      <c r="AU376" s="252" t="s">
        <v>90</v>
      </c>
      <c r="AV376" s="13" t="s">
        <v>90</v>
      </c>
      <c r="AW376" s="13" t="s">
        <v>32</v>
      </c>
      <c r="AX376" s="13" t="s">
        <v>77</v>
      </c>
      <c r="AY376" s="252" t="s">
        <v>247</v>
      </c>
    </row>
    <row r="377" spans="1:51" s="13" customFormat="1" ht="12">
      <c r="A377" s="13"/>
      <c r="B377" s="241"/>
      <c r="C377" s="242"/>
      <c r="D377" s="243" t="s">
        <v>256</v>
      </c>
      <c r="E377" s="244" t="s">
        <v>1</v>
      </c>
      <c r="F377" s="245" t="s">
        <v>633</v>
      </c>
      <c r="G377" s="242"/>
      <c r="H377" s="246">
        <v>49.495</v>
      </c>
      <c r="I377" s="247"/>
      <c r="J377" s="242"/>
      <c r="K377" s="242"/>
      <c r="L377" s="248"/>
      <c r="M377" s="249"/>
      <c r="N377" s="250"/>
      <c r="O377" s="250"/>
      <c r="P377" s="250"/>
      <c r="Q377" s="250"/>
      <c r="R377" s="250"/>
      <c r="S377" s="250"/>
      <c r="T377" s="25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2" t="s">
        <v>256</v>
      </c>
      <c r="AU377" s="252" t="s">
        <v>90</v>
      </c>
      <c r="AV377" s="13" t="s">
        <v>90</v>
      </c>
      <c r="AW377" s="13" t="s">
        <v>32</v>
      </c>
      <c r="AX377" s="13" t="s">
        <v>77</v>
      </c>
      <c r="AY377" s="252" t="s">
        <v>247</v>
      </c>
    </row>
    <row r="378" spans="1:51" s="13" customFormat="1" ht="12">
      <c r="A378" s="13"/>
      <c r="B378" s="241"/>
      <c r="C378" s="242"/>
      <c r="D378" s="243" t="s">
        <v>256</v>
      </c>
      <c r="E378" s="244" t="s">
        <v>1</v>
      </c>
      <c r="F378" s="245" t="s">
        <v>634</v>
      </c>
      <c r="G378" s="242"/>
      <c r="H378" s="246">
        <v>77.358</v>
      </c>
      <c r="I378" s="247"/>
      <c r="J378" s="242"/>
      <c r="K378" s="242"/>
      <c r="L378" s="248"/>
      <c r="M378" s="249"/>
      <c r="N378" s="250"/>
      <c r="O378" s="250"/>
      <c r="P378" s="250"/>
      <c r="Q378" s="250"/>
      <c r="R378" s="250"/>
      <c r="S378" s="250"/>
      <c r="T378" s="25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2" t="s">
        <v>256</v>
      </c>
      <c r="AU378" s="252" t="s">
        <v>90</v>
      </c>
      <c r="AV378" s="13" t="s">
        <v>90</v>
      </c>
      <c r="AW378" s="13" t="s">
        <v>32</v>
      </c>
      <c r="AX378" s="13" t="s">
        <v>77</v>
      </c>
      <c r="AY378" s="252" t="s">
        <v>247</v>
      </c>
    </row>
    <row r="379" spans="1:51" s="13" customFormat="1" ht="12">
      <c r="A379" s="13"/>
      <c r="B379" s="241"/>
      <c r="C379" s="242"/>
      <c r="D379" s="243" t="s">
        <v>256</v>
      </c>
      <c r="E379" s="244" t="s">
        <v>1</v>
      </c>
      <c r="F379" s="245" t="s">
        <v>635</v>
      </c>
      <c r="G379" s="242"/>
      <c r="H379" s="246">
        <v>13.314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2" t="s">
        <v>256</v>
      </c>
      <c r="AU379" s="252" t="s">
        <v>90</v>
      </c>
      <c r="AV379" s="13" t="s">
        <v>90</v>
      </c>
      <c r="AW379" s="13" t="s">
        <v>32</v>
      </c>
      <c r="AX379" s="13" t="s">
        <v>77</v>
      </c>
      <c r="AY379" s="252" t="s">
        <v>247</v>
      </c>
    </row>
    <row r="380" spans="1:51" s="13" customFormat="1" ht="12">
      <c r="A380" s="13"/>
      <c r="B380" s="241"/>
      <c r="C380" s="242"/>
      <c r="D380" s="243" t="s">
        <v>256</v>
      </c>
      <c r="E380" s="244" t="s">
        <v>1</v>
      </c>
      <c r="F380" s="245" t="s">
        <v>636</v>
      </c>
      <c r="G380" s="242"/>
      <c r="H380" s="246">
        <v>73.888</v>
      </c>
      <c r="I380" s="247"/>
      <c r="J380" s="242"/>
      <c r="K380" s="242"/>
      <c r="L380" s="248"/>
      <c r="M380" s="249"/>
      <c r="N380" s="250"/>
      <c r="O380" s="250"/>
      <c r="P380" s="250"/>
      <c r="Q380" s="250"/>
      <c r="R380" s="250"/>
      <c r="S380" s="250"/>
      <c r="T380" s="25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2" t="s">
        <v>256</v>
      </c>
      <c r="AU380" s="252" t="s">
        <v>90</v>
      </c>
      <c r="AV380" s="13" t="s">
        <v>90</v>
      </c>
      <c r="AW380" s="13" t="s">
        <v>32</v>
      </c>
      <c r="AX380" s="13" t="s">
        <v>77</v>
      </c>
      <c r="AY380" s="252" t="s">
        <v>247</v>
      </c>
    </row>
    <row r="381" spans="1:51" s="13" customFormat="1" ht="12">
      <c r="A381" s="13"/>
      <c r="B381" s="241"/>
      <c r="C381" s="242"/>
      <c r="D381" s="243" t="s">
        <v>256</v>
      </c>
      <c r="E381" s="244" t="s">
        <v>1</v>
      </c>
      <c r="F381" s="245" t="s">
        <v>637</v>
      </c>
      <c r="G381" s="242"/>
      <c r="H381" s="246">
        <v>18.577</v>
      </c>
      <c r="I381" s="247"/>
      <c r="J381" s="242"/>
      <c r="K381" s="242"/>
      <c r="L381" s="248"/>
      <c r="M381" s="249"/>
      <c r="N381" s="250"/>
      <c r="O381" s="250"/>
      <c r="P381" s="250"/>
      <c r="Q381" s="250"/>
      <c r="R381" s="250"/>
      <c r="S381" s="250"/>
      <c r="T381" s="25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2" t="s">
        <v>256</v>
      </c>
      <c r="AU381" s="252" t="s">
        <v>90</v>
      </c>
      <c r="AV381" s="13" t="s">
        <v>90</v>
      </c>
      <c r="AW381" s="13" t="s">
        <v>32</v>
      </c>
      <c r="AX381" s="13" t="s">
        <v>77</v>
      </c>
      <c r="AY381" s="252" t="s">
        <v>247</v>
      </c>
    </row>
    <row r="382" spans="1:51" s="13" customFormat="1" ht="12">
      <c r="A382" s="13"/>
      <c r="B382" s="241"/>
      <c r="C382" s="242"/>
      <c r="D382" s="243" t="s">
        <v>256</v>
      </c>
      <c r="E382" s="244" t="s">
        <v>1</v>
      </c>
      <c r="F382" s="245" t="s">
        <v>638</v>
      </c>
      <c r="G382" s="242"/>
      <c r="H382" s="246">
        <v>71.33</v>
      </c>
      <c r="I382" s="247"/>
      <c r="J382" s="242"/>
      <c r="K382" s="242"/>
      <c r="L382" s="248"/>
      <c r="M382" s="249"/>
      <c r="N382" s="250"/>
      <c r="O382" s="250"/>
      <c r="P382" s="250"/>
      <c r="Q382" s="250"/>
      <c r="R382" s="250"/>
      <c r="S382" s="250"/>
      <c r="T382" s="25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2" t="s">
        <v>256</v>
      </c>
      <c r="AU382" s="252" t="s">
        <v>90</v>
      </c>
      <c r="AV382" s="13" t="s">
        <v>90</v>
      </c>
      <c r="AW382" s="13" t="s">
        <v>32</v>
      </c>
      <c r="AX382" s="13" t="s">
        <v>77</v>
      </c>
      <c r="AY382" s="252" t="s">
        <v>247</v>
      </c>
    </row>
    <row r="383" spans="1:51" s="13" customFormat="1" ht="12">
      <c r="A383" s="13"/>
      <c r="B383" s="241"/>
      <c r="C383" s="242"/>
      <c r="D383" s="243" t="s">
        <v>256</v>
      </c>
      <c r="E383" s="244" t="s">
        <v>1</v>
      </c>
      <c r="F383" s="245" t="s">
        <v>639</v>
      </c>
      <c r="G383" s="242"/>
      <c r="H383" s="246">
        <v>43.844</v>
      </c>
      <c r="I383" s="247"/>
      <c r="J383" s="242"/>
      <c r="K383" s="242"/>
      <c r="L383" s="248"/>
      <c r="M383" s="249"/>
      <c r="N383" s="250"/>
      <c r="O383" s="250"/>
      <c r="P383" s="250"/>
      <c r="Q383" s="250"/>
      <c r="R383" s="250"/>
      <c r="S383" s="250"/>
      <c r="T383" s="25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2" t="s">
        <v>256</v>
      </c>
      <c r="AU383" s="252" t="s">
        <v>90</v>
      </c>
      <c r="AV383" s="13" t="s">
        <v>90</v>
      </c>
      <c r="AW383" s="13" t="s">
        <v>32</v>
      </c>
      <c r="AX383" s="13" t="s">
        <v>77</v>
      </c>
      <c r="AY383" s="252" t="s">
        <v>247</v>
      </c>
    </row>
    <row r="384" spans="1:51" s="13" customFormat="1" ht="12">
      <c r="A384" s="13"/>
      <c r="B384" s="241"/>
      <c r="C384" s="242"/>
      <c r="D384" s="243" t="s">
        <v>256</v>
      </c>
      <c r="E384" s="244" t="s">
        <v>1</v>
      </c>
      <c r="F384" s="245" t="s">
        <v>640</v>
      </c>
      <c r="G384" s="242"/>
      <c r="H384" s="246">
        <v>55.932</v>
      </c>
      <c r="I384" s="247"/>
      <c r="J384" s="242"/>
      <c r="K384" s="242"/>
      <c r="L384" s="248"/>
      <c r="M384" s="249"/>
      <c r="N384" s="250"/>
      <c r="O384" s="250"/>
      <c r="P384" s="250"/>
      <c r="Q384" s="250"/>
      <c r="R384" s="250"/>
      <c r="S384" s="250"/>
      <c r="T384" s="25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2" t="s">
        <v>256</v>
      </c>
      <c r="AU384" s="252" t="s">
        <v>90</v>
      </c>
      <c r="AV384" s="13" t="s">
        <v>90</v>
      </c>
      <c r="AW384" s="13" t="s">
        <v>32</v>
      </c>
      <c r="AX384" s="13" t="s">
        <v>77</v>
      </c>
      <c r="AY384" s="252" t="s">
        <v>247</v>
      </c>
    </row>
    <row r="385" spans="1:51" s="13" customFormat="1" ht="12">
      <c r="A385" s="13"/>
      <c r="B385" s="241"/>
      <c r="C385" s="242"/>
      <c r="D385" s="243" t="s">
        <v>256</v>
      </c>
      <c r="E385" s="244" t="s">
        <v>1</v>
      </c>
      <c r="F385" s="245" t="s">
        <v>641</v>
      </c>
      <c r="G385" s="242"/>
      <c r="H385" s="246">
        <v>72.436</v>
      </c>
      <c r="I385" s="247"/>
      <c r="J385" s="242"/>
      <c r="K385" s="242"/>
      <c r="L385" s="248"/>
      <c r="M385" s="249"/>
      <c r="N385" s="250"/>
      <c r="O385" s="250"/>
      <c r="P385" s="250"/>
      <c r="Q385" s="250"/>
      <c r="R385" s="250"/>
      <c r="S385" s="250"/>
      <c r="T385" s="25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2" t="s">
        <v>256</v>
      </c>
      <c r="AU385" s="252" t="s">
        <v>90</v>
      </c>
      <c r="AV385" s="13" t="s">
        <v>90</v>
      </c>
      <c r="AW385" s="13" t="s">
        <v>32</v>
      </c>
      <c r="AX385" s="13" t="s">
        <v>77</v>
      </c>
      <c r="AY385" s="252" t="s">
        <v>247</v>
      </c>
    </row>
    <row r="386" spans="1:51" s="13" customFormat="1" ht="12">
      <c r="A386" s="13"/>
      <c r="B386" s="241"/>
      <c r="C386" s="242"/>
      <c r="D386" s="243" t="s">
        <v>256</v>
      </c>
      <c r="E386" s="244" t="s">
        <v>1</v>
      </c>
      <c r="F386" s="245" t="s">
        <v>642</v>
      </c>
      <c r="G386" s="242"/>
      <c r="H386" s="246">
        <v>65.388</v>
      </c>
      <c r="I386" s="247"/>
      <c r="J386" s="242"/>
      <c r="K386" s="242"/>
      <c r="L386" s="248"/>
      <c r="M386" s="249"/>
      <c r="N386" s="250"/>
      <c r="O386" s="250"/>
      <c r="P386" s="250"/>
      <c r="Q386" s="250"/>
      <c r="R386" s="250"/>
      <c r="S386" s="250"/>
      <c r="T386" s="25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2" t="s">
        <v>256</v>
      </c>
      <c r="AU386" s="252" t="s">
        <v>90</v>
      </c>
      <c r="AV386" s="13" t="s">
        <v>90</v>
      </c>
      <c r="AW386" s="13" t="s">
        <v>32</v>
      </c>
      <c r="AX386" s="13" t="s">
        <v>77</v>
      </c>
      <c r="AY386" s="252" t="s">
        <v>247</v>
      </c>
    </row>
    <row r="387" spans="1:51" s="13" customFormat="1" ht="12">
      <c r="A387" s="13"/>
      <c r="B387" s="241"/>
      <c r="C387" s="242"/>
      <c r="D387" s="243" t="s">
        <v>256</v>
      </c>
      <c r="E387" s="244" t="s">
        <v>1</v>
      </c>
      <c r="F387" s="245" t="s">
        <v>643</v>
      </c>
      <c r="G387" s="242"/>
      <c r="H387" s="246">
        <v>116.327</v>
      </c>
      <c r="I387" s="247"/>
      <c r="J387" s="242"/>
      <c r="K387" s="242"/>
      <c r="L387" s="248"/>
      <c r="M387" s="249"/>
      <c r="N387" s="250"/>
      <c r="O387" s="250"/>
      <c r="P387" s="250"/>
      <c r="Q387" s="250"/>
      <c r="R387" s="250"/>
      <c r="S387" s="250"/>
      <c r="T387" s="25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2" t="s">
        <v>256</v>
      </c>
      <c r="AU387" s="252" t="s">
        <v>90</v>
      </c>
      <c r="AV387" s="13" t="s">
        <v>90</v>
      </c>
      <c r="AW387" s="13" t="s">
        <v>32</v>
      </c>
      <c r="AX387" s="13" t="s">
        <v>77</v>
      </c>
      <c r="AY387" s="252" t="s">
        <v>247</v>
      </c>
    </row>
    <row r="388" spans="1:51" s="13" customFormat="1" ht="12">
      <c r="A388" s="13"/>
      <c r="B388" s="241"/>
      <c r="C388" s="242"/>
      <c r="D388" s="243" t="s">
        <v>256</v>
      </c>
      <c r="E388" s="244" t="s">
        <v>1</v>
      </c>
      <c r="F388" s="245" t="s">
        <v>644</v>
      </c>
      <c r="G388" s="242"/>
      <c r="H388" s="246">
        <v>54.808</v>
      </c>
      <c r="I388" s="247"/>
      <c r="J388" s="242"/>
      <c r="K388" s="242"/>
      <c r="L388" s="248"/>
      <c r="M388" s="249"/>
      <c r="N388" s="250"/>
      <c r="O388" s="250"/>
      <c r="P388" s="250"/>
      <c r="Q388" s="250"/>
      <c r="R388" s="250"/>
      <c r="S388" s="250"/>
      <c r="T388" s="25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2" t="s">
        <v>256</v>
      </c>
      <c r="AU388" s="252" t="s">
        <v>90</v>
      </c>
      <c r="AV388" s="13" t="s">
        <v>90</v>
      </c>
      <c r="AW388" s="13" t="s">
        <v>32</v>
      </c>
      <c r="AX388" s="13" t="s">
        <v>77</v>
      </c>
      <c r="AY388" s="252" t="s">
        <v>247</v>
      </c>
    </row>
    <row r="389" spans="1:51" s="13" customFormat="1" ht="12">
      <c r="A389" s="13"/>
      <c r="B389" s="241"/>
      <c r="C389" s="242"/>
      <c r="D389" s="243" t="s">
        <v>256</v>
      </c>
      <c r="E389" s="244" t="s">
        <v>1</v>
      </c>
      <c r="F389" s="245" t="s">
        <v>645</v>
      </c>
      <c r="G389" s="242"/>
      <c r="H389" s="246">
        <v>71.802</v>
      </c>
      <c r="I389" s="247"/>
      <c r="J389" s="242"/>
      <c r="K389" s="242"/>
      <c r="L389" s="248"/>
      <c r="M389" s="249"/>
      <c r="N389" s="250"/>
      <c r="O389" s="250"/>
      <c r="P389" s="250"/>
      <c r="Q389" s="250"/>
      <c r="R389" s="250"/>
      <c r="S389" s="250"/>
      <c r="T389" s="25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2" t="s">
        <v>256</v>
      </c>
      <c r="AU389" s="252" t="s">
        <v>90</v>
      </c>
      <c r="AV389" s="13" t="s">
        <v>90</v>
      </c>
      <c r="AW389" s="13" t="s">
        <v>32</v>
      </c>
      <c r="AX389" s="13" t="s">
        <v>77</v>
      </c>
      <c r="AY389" s="252" t="s">
        <v>247</v>
      </c>
    </row>
    <row r="390" spans="1:51" s="13" customFormat="1" ht="12">
      <c r="A390" s="13"/>
      <c r="B390" s="241"/>
      <c r="C390" s="242"/>
      <c r="D390" s="243" t="s">
        <v>256</v>
      </c>
      <c r="E390" s="244" t="s">
        <v>1</v>
      </c>
      <c r="F390" s="245" t="s">
        <v>646</v>
      </c>
      <c r="G390" s="242"/>
      <c r="H390" s="246">
        <v>64.14</v>
      </c>
      <c r="I390" s="247"/>
      <c r="J390" s="242"/>
      <c r="K390" s="242"/>
      <c r="L390" s="248"/>
      <c r="M390" s="249"/>
      <c r="N390" s="250"/>
      <c r="O390" s="250"/>
      <c r="P390" s="250"/>
      <c r="Q390" s="250"/>
      <c r="R390" s="250"/>
      <c r="S390" s="250"/>
      <c r="T390" s="251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2" t="s">
        <v>256</v>
      </c>
      <c r="AU390" s="252" t="s">
        <v>90</v>
      </c>
      <c r="AV390" s="13" t="s">
        <v>90</v>
      </c>
      <c r="AW390" s="13" t="s">
        <v>32</v>
      </c>
      <c r="AX390" s="13" t="s">
        <v>77</v>
      </c>
      <c r="AY390" s="252" t="s">
        <v>247</v>
      </c>
    </row>
    <row r="391" spans="1:51" s="13" customFormat="1" ht="12">
      <c r="A391" s="13"/>
      <c r="B391" s="241"/>
      <c r="C391" s="242"/>
      <c r="D391" s="243" t="s">
        <v>256</v>
      </c>
      <c r="E391" s="244" t="s">
        <v>1</v>
      </c>
      <c r="F391" s="245" t="s">
        <v>647</v>
      </c>
      <c r="G391" s="242"/>
      <c r="H391" s="246">
        <v>112.815</v>
      </c>
      <c r="I391" s="247"/>
      <c r="J391" s="242"/>
      <c r="K391" s="242"/>
      <c r="L391" s="248"/>
      <c r="M391" s="249"/>
      <c r="N391" s="250"/>
      <c r="O391" s="250"/>
      <c r="P391" s="250"/>
      <c r="Q391" s="250"/>
      <c r="R391" s="250"/>
      <c r="S391" s="250"/>
      <c r="T391" s="25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2" t="s">
        <v>256</v>
      </c>
      <c r="AU391" s="252" t="s">
        <v>90</v>
      </c>
      <c r="AV391" s="13" t="s">
        <v>90</v>
      </c>
      <c r="AW391" s="13" t="s">
        <v>32</v>
      </c>
      <c r="AX391" s="13" t="s">
        <v>77</v>
      </c>
      <c r="AY391" s="252" t="s">
        <v>247</v>
      </c>
    </row>
    <row r="392" spans="1:51" s="13" customFormat="1" ht="12">
      <c r="A392" s="13"/>
      <c r="B392" s="241"/>
      <c r="C392" s="242"/>
      <c r="D392" s="243" t="s">
        <v>256</v>
      </c>
      <c r="E392" s="244" t="s">
        <v>1</v>
      </c>
      <c r="F392" s="245" t="s">
        <v>648</v>
      </c>
      <c r="G392" s="242"/>
      <c r="H392" s="246">
        <v>43.428</v>
      </c>
      <c r="I392" s="247"/>
      <c r="J392" s="242"/>
      <c r="K392" s="242"/>
      <c r="L392" s="248"/>
      <c r="M392" s="249"/>
      <c r="N392" s="250"/>
      <c r="O392" s="250"/>
      <c r="P392" s="250"/>
      <c r="Q392" s="250"/>
      <c r="R392" s="250"/>
      <c r="S392" s="250"/>
      <c r="T392" s="25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2" t="s">
        <v>256</v>
      </c>
      <c r="AU392" s="252" t="s">
        <v>90</v>
      </c>
      <c r="AV392" s="13" t="s">
        <v>90</v>
      </c>
      <c r="AW392" s="13" t="s">
        <v>32</v>
      </c>
      <c r="AX392" s="13" t="s">
        <v>77</v>
      </c>
      <c r="AY392" s="252" t="s">
        <v>247</v>
      </c>
    </row>
    <row r="393" spans="1:51" s="13" customFormat="1" ht="12">
      <c r="A393" s="13"/>
      <c r="B393" s="241"/>
      <c r="C393" s="242"/>
      <c r="D393" s="243" t="s">
        <v>256</v>
      </c>
      <c r="E393" s="244" t="s">
        <v>1</v>
      </c>
      <c r="F393" s="245" t="s">
        <v>649</v>
      </c>
      <c r="G393" s="242"/>
      <c r="H393" s="246">
        <v>82.42</v>
      </c>
      <c r="I393" s="247"/>
      <c r="J393" s="242"/>
      <c r="K393" s="242"/>
      <c r="L393" s="248"/>
      <c r="M393" s="249"/>
      <c r="N393" s="250"/>
      <c r="O393" s="250"/>
      <c r="P393" s="250"/>
      <c r="Q393" s="250"/>
      <c r="R393" s="250"/>
      <c r="S393" s="250"/>
      <c r="T393" s="25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2" t="s">
        <v>256</v>
      </c>
      <c r="AU393" s="252" t="s">
        <v>90</v>
      </c>
      <c r="AV393" s="13" t="s">
        <v>90</v>
      </c>
      <c r="AW393" s="13" t="s">
        <v>32</v>
      </c>
      <c r="AX393" s="13" t="s">
        <v>77</v>
      </c>
      <c r="AY393" s="252" t="s">
        <v>247</v>
      </c>
    </row>
    <row r="394" spans="1:51" s="14" customFormat="1" ht="12">
      <c r="A394" s="14"/>
      <c r="B394" s="253"/>
      <c r="C394" s="254"/>
      <c r="D394" s="243" t="s">
        <v>256</v>
      </c>
      <c r="E394" s="255" t="s">
        <v>177</v>
      </c>
      <c r="F394" s="256" t="s">
        <v>265</v>
      </c>
      <c r="G394" s="254"/>
      <c r="H394" s="257">
        <v>1131.73</v>
      </c>
      <c r="I394" s="258"/>
      <c r="J394" s="254"/>
      <c r="K394" s="254"/>
      <c r="L394" s="259"/>
      <c r="M394" s="260"/>
      <c r="N394" s="261"/>
      <c r="O394" s="261"/>
      <c r="P394" s="261"/>
      <c r="Q394" s="261"/>
      <c r="R394" s="261"/>
      <c r="S394" s="261"/>
      <c r="T394" s="26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3" t="s">
        <v>256</v>
      </c>
      <c r="AU394" s="263" t="s">
        <v>90</v>
      </c>
      <c r="AV394" s="14" t="s">
        <v>254</v>
      </c>
      <c r="AW394" s="14" t="s">
        <v>32</v>
      </c>
      <c r="AX394" s="14" t="s">
        <v>84</v>
      </c>
      <c r="AY394" s="263" t="s">
        <v>247</v>
      </c>
    </row>
    <row r="395" spans="1:65" s="2" customFormat="1" ht="24.15" customHeight="1">
      <c r="A395" s="39"/>
      <c r="B395" s="40"/>
      <c r="C395" s="228" t="s">
        <v>650</v>
      </c>
      <c r="D395" s="228" t="s">
        <v>249</v>
      </c>
      <c r="E395" s="229" t="s">
        <v>651</v>
      </c>
      <c r="F395" s="230" t="s">
        <v>652</v>
      </c>
      <c r="G395" s="231" t="s">
        <v>252</v>
      </c>
      <c r="H395" s="232">
        <v>3395.19</v>
      </c>
      <c r="I395" s="233"/>
      <c r="J395" s="234">
        <f>ROUND(I395*H395,2)</f>
        <v>0</v>
      </c>
      <c r="K395" s="230" t="s">
        <v>253</v>
      </c>
      <c r="L395" s="45"/>
      <c r="M395" s="235" t="s">
        <v>1</v>
      </c>
      <c r="N395" s="236" t="s">
        <v>43</v>
      </c>
      <c r="O395" s="92"/>
      <c r="P395" s="237">
        <f>O395*H395</f>
        <v>0</v>
      </c>
      <c r="Q395" s="237">
        <v>0.0079</v>
      </c>
      <c r="R395" s="237">
        <f>Q395*H395</f>
        <v>26.822001000000004</v>
      </c>
      <c r="S395" s="237">
        <v>0</v>
      </c>
      <c r="T395" s="238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9" t="s">
        <v>254</v>
      </c>
      <c r="AT395" s="239" t="s">
        <v>249</v>
      </c>
      <c r="AU395" s="239" t="s">
        <v>90</v>
      </c>
      <c r="AY395" s="18" t="s">
        <v>247</v>
      </c>
      <c r="BE395" s="240">
        <f>IF(N395="základní",J395,0)</f>
        <v>0</v>
      </c>
      <c r="BF395" s="240">
        <f>IF(N395="snížená",J395,0)</f>
        <v>0</v>
      </c>
      <c r="BG395" s="240">
        <f>IF(N395="zákl. přenesená",J395,0)</f>
        <v>0</v>
      </c>
      <c r="BH395" s="240">
        <f>IF(N395="sníž. přenesená",J395,0)</f>
        <v>0</v>
      </c>
      <c r="BI395" s="240">
        <f>IF(N395="nulová",J395,0)</f>
        <v>0</v>
      </c>
      <c r="BJ395" s="18" t="s">
        <v>90</v>
      </c>
      <c r="BK395" s="240">
        <f>ROUND(I395*H395,2)</f>
        <v>0</v>
      </c>
      <c r="BL395" s="18" t="s">
        <v>254</v>
      </c>
      <c r="BM395" s="239" t="s">
        <v>653</v>
      </c>
    </row>
    <row r="396" spans="1:51" s="13" customFormat="1" ht="12">
      <c r="A396" s="13"/>
      <c r="B396" s="241"/>
      <c r="C396" s="242"/>
      <c r="D396" s="243" t="s">
        <v>256</v>
      </c>
      <c r="E396" s="244" t="s">
        <v>1</v>
      </c>
      <c r="F396" s="245" t="s">
        <v>654</v>
      </c>
      <c r="G396" s="242"/>
      <c r="H396" s="246">
        <v>3395.19</v>
      </c>
      <c r="I396" s="247"/>
      <c r="J396" s="242"/>
      <c r="K396" s="242"/>
      <c r="L396" s="248"/>
      <c r="M396" s="249"/>
      <c r="N396" s="250"/>
      <c r="O396" s="250"/>
      <c r="P396" s="250"/>
      <c r="Q396" s="250"/>
      <c r="R396" s="250"/>
      <c r="S396" s="250"/>
      <c r="T396" s="25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2" t="s">
        <v>256</v>
      </c>
      <c r="AU396" s="252" t="s">
        <v>90</v>
      </c>
      <c r="AV396" s="13" t="s">
        <v>90</v>
      </c>
      <c r="AW396" s="13" t="s">
        <v>32</v>
      </c>
      <c r="AX396" s="13" t="s">
        <v>84</v>
      </c>
      <c r="AY396" s="252" t="s">
        <v>247</v>
      </c>
    </row>
    <row r="397" spans="1:65" s="2" customFormat="1" ht="24.15" customHeight="1">
      <c r="A397" s="39"/>
      <c r="B397" s="40"/>
      <c r="C397" s="228" t="s">
        <v>655</v>
      </c>
      <c r="D397" s="228" t="s">
        <v>249</v>
      </c>
      <c r="E397" s="229" t="s">
        <v>656</v>
      </c>
      <c r="F397" s="230" t="s">
        <v>657</v>
      </c>
      <c r="G397" s="231" t="s">
        <v>252</v>
      </c>
      <c r="H397" s="232">
        <v>383.811</v>
      </c>
      <c r="I397" s="233"/>
      <c r="J397" s="234">
        <f>ROUND(I397*H397,2)</f>
        <v>0</v>
      </c>
      <c r="K397" s="230" t="s">
        <v>253</v>
      </c>
      <c r="L397" s="45"/>
      <c r="M397" s="235" t="s">
        <v>1</v>
      </c>
      <c r="N397" s="236" t="s">
        <v>43</v>
      </c>
      <c r="O397" s="92"/>
      <c r="P397" s="237">
        <f>O397*H397</f>
        <v>0</v>
      </c>
      <c r="Q397" s="237">
        <v>0.021</v>
      </c>
      <c r="R397" s="237">
        <f>Q397*H397</f>
        <v>8.060031</v>
      </c>
      <c r="S397" s="237">
        <v>0</v>
      </c>
      <c r="T397" s="238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9" t="s">
        <v>254</v>
      </c>
      <c r="AT397" s="239" t="s">
        <v>249</v>
      </c>
      <c r="AU397" s="239" t="s">
        <v>90</v>
      </c>
      <c r="AY397" s="18" t="s">
        <v>247</v>
      </c>
      <c r="BE397" s="240">
        <f>IF(N397="základní",J397,0)</f>
        <v>0</v>
      </c>
      <c r="BF397" s="240">
        <f>IF(N397="snížená",J397,0)</f>
        <v>0</v>
      </c>
      <c r="BG397" s="240">
        <f>IF(N397="zákl. přenesená",J397,0)</f>
        <v>0</v>
      </c>
      <c r="BH397" s="240">
        <f>IF(N397="sníž. přenesená",J397,0)</f>
        <v>0</v>
      </c>
      <c r="BI397" s="240">
        <f>IF(N397="nulová",J397,0)</f>
        <v>0</v>
      </c>
      <c r="BJ397" s="18" t="s">
        <v>90</v>
      </c>
      <c r="BK397" s="240">
        <f>ROUND(I397*H397,2)</f>
        <v>0</v>
      </c>
      <c r="BL397" s="18" t="s">
        <v>254</v>
      </c>
      <c r="BM397" s="239" t="s">
        <v>658</v>
      </c>
    </row>
    <row r="398" spans="1:51" s="13" customFormat="1" ht="12">
      <c r="A398" s="13"/>
      <c r="B398" s="241"/>
      <c r="C398" s="242"/>
      <c r="D398" s="243" t="s">
        <v>256</v>
      </c>
      <c r="E398" s="244" t="s">
        <v>1</v>
      </c>
      <c r="F398" s="245" t="s">
        <v>171</v>
      </c>
      <c r="G398" s="242"/>
      <c r="H398" s="246">
        <v>383.811</v>
      </c>
      <c r="I398" s="247"/>
      <c r="J398" s="242"/>
      <c r="K398" s="242"/>
      <c r="L398" s="248"/>
      <c r="M398" s="249"/>
      <c r="N398" s="250"/>
      <c r="O398" s="250"/>
      <c r="P398" s="250"/>
      <c r="Q398" s="250"/>
      <c r="R398" s="250"/>
      <c r="S398" s="250"/>
      <c r="T398" s="25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2" t="s">
        <v>256</v>
      </c>
      <c r="AU398" s="252" t="s">
        <v>90</v>
      </c>
      <c r="AV398" s="13" t="s">
        <v>90</v>
      </c>
      <c r="AW398" s="13" t="s">
        <v>32</v>
      </c>
      <c r="AX398" s="13" t="s">
        <v>84</v>
      </c>
      <c r="AY398" s="252" t="s">
        <v>247</v>
      </c>
    </row>
    <row r="399" spans="1:65" s="2" customFormat="1" ht="24.15" customHeight="1">
      <c r="A399" s="39"/>
      <c r="B399" s="40"/>
      <c r="C399" s="228" t="s">
        <v>659</v>
      </c>
      <c r="D399" s="228" t="s">
        <v>249</v>
      </c>
      <c r="E399" s="229" t="s">
        <v>660</v>
      </c>
      <c r="F399" s="230" t="s">
        <v>661</v>
      </c>
      <c r="G399" s="231" t="s">
        <v>252</v>
      </c>
      <c r="H399" s="232">
        <v>383.811</v>
      </c>
      <c r="I399" s="233"/>
      <c r="J399" s="234">
        <f>ROUND(I399*H399,2)</f>
        <v>0</v>
      </c>
      <c r="K399" s="230" t="s">
        <v>253</v>
      </c>
      <c r="L399" s="45"/>
      <c r="M399" s="235" t="s">
        <v>1</v>
      </c>
      <c r="N399" s="236" t="s">
        <v>43</v>
      </c>
      <c r="O399" s="92"/>
      <c r="P399" s="237">
        <f>O399*H399</f>
        <v>0</v>
      </c>
      <c r="Q399" s="237">
        <v>0.004</v>
      </c>
      <c r="R399" s="237">
        <f>Q399*H399</f>
        <v>1.535244</v>
      </c>
      <c r="S399" s="237">
        <v>0</v>
      </c>
      <c r="T399" s="238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9" t="s">
        <v>254</v>
      </c>
      <c r="AT399" s="239" t="s">
        <v>249</v>
      </c>
      <c r="AU399" s="239" t="s">
        <v>90</v>
      </c>
      <c r="AY399" s="18" t="s">
        <v>247</v>
      </c>
      <c r="BE399" s="240">
        <f>IF(N399="základní",J399,0)</f>
        <v>0</v>
      </c>
      <c r="BF399" s="240">
        <f>IF(N399="snížená",J399,0)</f>
        <v>0</v>
      </c>
      <c r="BG399" s="240">
        <f>IF(N399="zákl. přenesená",J399,0)</f>
        <v>0</v>
      </c>
      <c r="BH399" s="240">
        <f>IF(N399="sníž. přenesená",J399,0)</f>
        <v>0</v>
      </c>
      <c r="BI399" s="240">
        <f>IF(N399="nulová",J399,0)</f>
        <v>0</v>
      </c>
      <c r="BJ399" s="18" t="s">
        <v>90</v>
      </c>
      <c r="BK399" s="240">
        <f>ROUND(I399*H399,2)</f>
        <v>0</v>
      </c>
      <c r="BL399" s="18" t="s">
        <v>254</v>
      </c>
      <c r="BM399" s="239" t="s">
        <v>662</v>
      </c>
    </row>
    <row r="400" spans="1:51" s="13" customFormat="1" ht="12">
      <c r="A400" s="13"/>
      <c r="B400" s="241"/>
      <c r="C400" s="242"/>
      <c r="D400" s="243" t="s">
        <v>256</v>
      </c>
      <c r="E400" s="244" t="s">
        <v>1</v>
      </c>
      <c r="F400" s="245" t="s">
        <v>171</v>
      </c>
      <c r="G400" s="242"/>
      <c r="H400" s="246">
        <v>383.811</v>
      </c>
      <c r="I400" s="247"/>
      <c r="J400" s="242"/>
      <c r="K400" s="242"/>
      <c r="L400" s="248"/>
      <c r="M400" s="249"/>
      <c r="N400" s="250"/>
      <c r="O400" s="250"/>
      <c r="P400" s="250"/>
      <c r="Q400" s="250"/>
      <c r="R400" s="250"/>
      <c r="S400" s="250"/>
      <c r="T400" s="25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2" t="s">
        <v>256</v>
      </c>
      <c r="AU400" s="252" t="s">
        <v>90</v>
      </c>
      <c r="AV400" s="13" t="s">
        <v>90</v>
      </c>
      <c r="AW400" s="13" t="s">
        <v>32</v>
      </c>
      <c r="AX400" s="13" t="s">
        <v>84</v>
      </c>
      <c r="AY400" s="252" t="s">
        <v>247</v>
      </c>
    </row>
    <row r="401" spans="1:65" s="2" customFormat="1" ht="24.15" customHeight="1">
      <c r="A401" s="39"/>
      <c r="B401" s="40"/>
      <c r="C401" s="228" t="s">
        <v>663</v>
      </c>
      <c r="D401" s="228" t="s">
        <v>249</v>
      </c>
      <c r="E401" s="229" t="s">
        <v>664</v>
      </c>
      <c r="F401" s="230" t="s">
        <v>665</v>
      </c>
      <c r="G401" s="231" t="s">
        <v>252</v>
      </c>
      <c r="H401" s="232">
        <v>1980.431</v>
      </c>
      <c r="I401" s="233"/>
      <c r="J401" s="234">
        <f>ROUND(I401*H401,2)</f>
        <v>0</v>
      </c>
      <c r="K401" s="230" t="s">
        <v>1</v>
      </c>
      <c r="L401" s="45"/>
      <c r="M401" s="235" t="s">
        <v>1</v>
      </c>
      <c r="N401" s="236" t="s">
        <v>43</v>
      </c>
      <c r="O401" s="92"/>
      <c r="P401" s="237">
        <f>O401*H401</f>
        <v>0</v>
      </c>
      <c r="Q401" s="237">
        <v>0.00552</v>
      </c>
      <c r="R401" s="237">
        <f>Q401*H401</f>
        <v>10.93197912</v>
      </c>
      <c r="S401" s="237">
        <v>0</v>
      </c>
      <c r="T401" s="238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9" t="s">
        <v>254</v>
      </c>
      <c r="AT401" s="239" t="s">
        <v>249</v>
      </c>
      <c r="AU401" s="239" t="s">
        <v>90</v>
      </c>
      <c r="AY401" s="18" t="s">
        <v>247</v>
      </c>
      <c r="BE401" s="240">
        <f>IF(N401="základní",J401,0)</f>
        <v>0</v>
      </c>
      <c r="BF401" s="240">
        <f>IF(N401="snížená",J401,0)</f>
        <v>0</v>
      </c>
      <c r="BG401" s="240">
        <f>IF(N401="zákl. přenesená",J401,0)</f>
        <v>0</v>
      </c>
      <c r="BH401" s="240">
        <f>IF(N401="sníž. přenesená",J401,0)</f>
        <v>0</v>
      </c>
      <c r="BI401" s="240">
        <f>IF(N401="nulová",J401,0)</f>
        <v>0</v>
      </c>
      <c r="BJ401" s="18" t="s">
        <v>90</v>
      </c>
      <c r="BK401" s="240">
        <f>ROUND(I401*H401,2)</f>
        <v>0</v>
      </c>
      <c r="BL401" s="18" t="s">
        <v>254</v>
      </c>
      <c r="BM401" s="239" t="s">
        <v>666</v>
      </c>
    </row>
    <row r="402" spans="1:51" s="13" customFormat="1" ht="12">
      <c r="A402" s="13"/>
      <c r="B402" s="241"/>
      <c r="C402" s="242"/>
      <c r="D402" s="243" t="s">
        <v>256</v>
      </c>
      <c r="E402" s="244" t="s">
        <v>1</v>
      </c>
      <c r="F402" s="245" t="s">
        <v>667</v>
      </c>
      <c r="G402" s="242"/>
      <c r="H402" s="246">
        <v>1980.431</v>
      </c>
      <c r="I402" s="247"/>
      <c r="J402" s="242"/>
      <c r="K402" s="242"/>
      <c r="L402" s="248"/>
      <c r="M402" s="249"/>
      <c r="N402" s="250"/>
      <c r="O402" s="250"/>
      <c r="P402" s="250"/>
      <c r="Q402" s="250"/>
      <c r="R402" s="250"/>
      <c r="S402" s="250"/>
      <c r="T402" s="25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2" t="s">
        <v>256</v>
      </c>
      <c r="AU402" s="252" t="s">
        <v>90</v>
      </c>
      <c r="AV402" s="13" t="s">
        <v>90</v>
      </c>
      <c r="AW402" s="13" t="s">
        <v>32</v>
      </c>
      <c r="AX402" s="13" t="s">
        <v>84</v>
      </c>
      <c r="AY402" s="252" t="s">
        <v>247</v>
      </c>
    </row>
    <row r="403" spans="1:65" s="2" customFormat="1" ht="16.5" customHeight="1">
      <c r="A403" s="39"/>
      <c r="B403" s="40"/>
      <c r="C403" s="228" t="s">
        <v>668</v>
      </c>
      <c r="D403" s="228" t="s">
        <v>249</v>
      </c>
      <c r="E403" s="229" t="s">
        <v>669</v>
      </c>
      <c r="F403" s="230" t="s">
        <v>670</v>
      </c>
      <c r="G403" s="231" t="s">
        <v>252</v>
      </c>
      <c r="H403" s="232">
        <v>58.276</v>
      </c>
      <c r="I403" s="233"/>
      <c r="J403" s="234">
        <f>ROUND(I403*H403,2)</f>
        <v>0</v>
      </c>
      <c r="K403" s="230" t="s">
        <v>253</v>
      </c>
      <c r="L403" s="45"/>
      <c r="M403" s="235" t="s">
        <v>1</v>
      </c>
      <c r="N403" s="236" t="s">
        <v>43</v>
      </c>
      <c r="O403" s="92"/>
      <c r="P403" s="237">
        <f>O403*H403</f>
        <v>0</v>
      </c>
      <c r="Q403" s="237">
        <v>0.00085</v>
      </c>
      <c r="R403" s="237">
        <f>Q403*H403</f>
        <v>0.0495346</v>
      </c>
      <c r="S403" s="237">
        <v>0</v>
      </c>
      <c r="T403" s="238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9" t="s">
        <v>254</v>
      </c>
      <c r="AT403" s="239" t="s">
        <v>249</v>
      </c>
      <c r="AU403" s="239" t="s">
        <v>90</v>
      </c>
      <c r="AY403" s="18" t="s">
        <v>247</v>
      </c>
      <c r="BE403" s="240">
        <f>IF(N403="základní",J403,0)</f>
        <v>0</v>
      </c>
      <c r="BF403" s="240">
        <f>IF(N403="snížená",J403,0)</f>
        <v>0</v>
      </c>
      <c r="BG403" s="240">
        <f>IF(N403="zákl. přenesená",J403,0)</f>
        <v>0</v>
      </c>
      <c r="BH403" s="240">
        <f>IF(N403="sníž. přenesená",J403,0)</f>
        <v>0</v>
      </c>
      <c r="BI403" s="240">
        <f>IF(N403="nulová",J403,0)</f>
        <v>0</v>
      </c>
      <c r="BJ403" s="18" t="s">
        <v>90</v>
      </c>
      <c r="BK403" s="240">
        <f>ROUND(I403*H403,2)</f>
        <v>0</v>
      </c>
      <c r="BL403" s="18" t="s">
        <v>254</v>
      </c>
      <c r="BM403" s="239" t="s">
        <v>671</v>
      </c>
    </row>
    <row r="404" spans="1:51" s="13" customFormat="1" ht="12">
      <c r="A404" s="13"/>
      <c r="B404" s="241"/>
      <c r="C404" s="242"/>
      <c r="D404" s="243" t="s">
        <v>256</v>
      </c>
      <c r="E404" s="244" t="s">
        <v>1</v>
      </c>
      <c r="F404" s="245" t="s">
        <v>672</v>
      </c>
      <c r="G404" s="242"/>
      <c r="H404" s="246">
        <v>4.515</v>
      </c>
      <c r="I404" s="247"/>
      <c r="J404" s="242"/>
      <c r="K404" s="242"/>
      <c r="L404" s="248"/>
      <c r="M404" s="249"/>
      <c r="N404" s="250"/>
      <c r="O404" s="250"/>
      <c r="P404" s="250"/>
      <c r="Q404" s="250"/>
      <c r="R404" s="250"/>
      <c r="S404" s="250"/>
      <c r="T404" s="25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2" t="s">
        <v>256</v>
      </c>
      <c r="AU404" s="252" t="s">
        <v>90</v>
      </c>
      <c r="AV404" s="13" t="s">
        <v>90</v>
      </c>
      <c r="AW404" s="13" t="s">
        <v>32</v>
      </c>
      <c r="AX404" s="13" t="s">
        <v>77</v>
      </c>
      <c r="AY404" s="252" t="s">
        <v>247</v>
      </c>
    </row>
    <row r="405" spans="1:51" s="13" customFormat="1" ht="12">
      <c r="A405" s="13"/>
      <c r="B405" s="241"/>
      <c r="C405" s="242"/>
      <c r="D405" s="243" t="s">
        <v>256</v>
      </c>
      <c r="E405" s="244" t="s">
        <v>1</v>
      </c>
      <c r="F405" s="245" t="s">
        <v>673</v>
      </c>
      <c r="G405" s="242"/>
      <c r="H405" s="246">
        <v>7.976</v>
      </c>
      <c r="I405" s="247"/>
      <c r="J405" s="242"/>
      <c r="K405" s="242"/>
      <c r="L405" s="248"/>
      <c r="M405" s="249"/>
      <c r="N405" s="250"/>
      <c r="O405" s="250"/>
      <c r="P405" s="250"/>
      <c r="Q405" s="250"/>
      <c r="R405" s="250"/>
      <c r="S405" s="250"/>
      <c r="T405" s="25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52" t="s">
        <v>256</v>
      </c>
      <c r="AU405" s="252" t="s">
        <v>90</v>
      </c>
      <c r="AV405" s="13" t="s">
        <v>90</v>
      </c>
      <c r="AW405" s="13" t="s">
        <v>32</v>
      </c>
      <c r="AX405" s="13" t="s">
        <v>77</v>
      </c>
      <c r="AY405" s="252" t="s">
        <v>247</v>
      </c>
    </row>
    <row r="406" spans="1:51" s="13" customFormat="1" ht="12">
      <c r="A406" s="13"/>
      <c r="B406" s="241"/>
      <c r="C406" s="242"/>
      <c r="D406" s="243" t="s">
        <v>256</v>
      </c>
      <c r="E406" s="244" t="s">
        <v>1</v>
      </c>
      <c r="F406" s="245" t="s">
        <v>674</v>
      </c>
      <c r="G406" s="242"/>
      <c r="H406" s="246">
        <v>1.404</v>
      </c>
      <c r="I406" s="247"/>
      <c r="J406" s="242"/>
      <c r="K406" s="242"/>
      <c r="L406" s="248"/>
      <c r="M406" s="249"/>
      <c r="N406" s="250"/>
      <c r="O406" s="250"/>
      <c r="P406" s="250"/>
      <c r="Q406" s="250"/>
      <c r="R406" s="250"/>
      <c r="S406" s="250"/>
      <c r="T406" s="25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2" t="s">
        <v>256</v>
      </c>
      <c r="AU406" s="252" t="s">
        <v>90</v>
      </c>
      <c r="AV406" s="13" t="s">
        <v>90</v>
      </c>
      <c r="AW406" s="13" t="s">
        <v>32</v>
      </c>
      <c r="AX406" s="13" t="s">
        <v>77</v>
      </c>
      <c r="AY406" s="252" t="s">
        <v>247</v>
      </c>
    </row>
    <row r="407" spans="1:51" s="13" customFormat="1" ht="12">
      <c r="A407" s="13"/>
      <c r="B407" s="241"/>
      <c r="C407" s="242"/>
      <c r="D407" s="243" t="s">
        <v>256</v>
      </c>
      <c r="E407" s="244" t="s">
        <v>1</v>
      </c>
      <c r="F407" s="245" t="s">
        <v>675</v>
      </c>
      <c r="G407" s="242"/>
      <c r="H407" s="246">
        <v>4.922</v>
      </c>
      <c r="I407" s="247"/>
      <c r="J407" s="242"/>
      <c r="K407" s="242"/>
      <c r="L407" s="248"/>
      <c r="M407" s="249"/>
      <c r="N407" s="250"/>
      <c r="O407" s="250"/>
      <c r="P407" s="250"/>
      <c r="Q407" s="250"/>
      <c r="R407" s="250"/>
      <c r="S407" s="250"/>
      <c r="T407" s="25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2" t="s">
        <v>256</v>
      </c>
      <c r="AU407" s="252" t="s">
        <v>90</v>
      </c>
      <c r="AV407" s="13" t="s">
        <v>90</v>
      </c>
      <c r="AW407" s="13" t="s">
        <v>32</v>
      </c>
      <c r="AX407" s="13" t="s">
        <v>77</v>
      </c>
      <c r="AY407" s="252" t="s">
        <v>247</v>
      </c>
    </row>
    <row r="408" spans="1:51" s="13" customFormat="1" ht="12">
      <c r="A408" s="13"/>
      <c r="B408" s="241"/>
      <c r="C408" s="242"/>
      <c r="D408" s="243" t="s">
        <v>256</v>
      </c>
      <c r="E408" s="244" t="s">
        <v>1</v>
      </c>
      <c r="F408" s="245" t="s">
        <v>676</v>
      </c>
      <c r="G408" s="242"/>
      <c r="H408" s="246">
        <v>4.914</v>
      </c>
      <c r="I408" s="247"/>
      <c r="J408" s="242"/>
      <c r="K408" s="242"/>
      <c r="L408" s="248"/>
      <c r="M408" s="249"/>
      <c r="N408" s="250"/>
      <c r="O408" s="250"/>
      <c r="P408" s="250"/>
      <c r="Q408" s="250"/>
      <c r="R408" s="250"/>
      <c r="S408" s="250"/>
      <c r="T408" s="25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2" t="s">
        <v>256</v>
      </c>
      <c r="AU408" s="252" t="s">
        <v>90</v>
      </c>
      <c r="AV408" s="13" t="s">
        <v>90</v>
      </c>
      <c r="AW408" s="13" t="s">
        <v>32</v>
      </c>
      <c r="AX408" s="13" t="s">
        <v>77</v>
      </c>
      <c r="AY408" s="252" t="s">
        <v>247</v>
      </c>
    </row>
    <row r="409" spans="1:51" s="13" customFormat="1" ht="12">
      <c r="A409" s="13"/>
      <c r="B409" s="241"/>
      <c r="C409" s="242"/>
      <c r="D409" s="243" t="s">
        <v>256</v>
      </c>
      <c r="E409" s="244" t="s">
        <v>1</v>
      </c>
      <c r="F409" s="245" t="s">
        <v>677</v>
      </c>
      <c r="G409" s="242"/>
      <c r="H409" s="246">
        <v>9.129</v>
      </c>
      <c r="I409" s="247"/>
      <c r="J409" s="242"/>
      <c r="K409" s="242"/>
      <c r="L409" s="248"/>
      <c r="M409" s="249"/>
      <c r="N409" s="250"/>
      <c r="O409" s="250"/>
      <c r="P409" s="250"/>
      <c r="Q409" s="250"/>
      <c r="R409" s="250"/>
      <c r="S409" s="250"/>
      <c r="T409" s="25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2" t="s">
        <v>256</v>
      </c>
      <c r="AU409" s="252" t="s">
        <v>90</v>
      </c>
      <c r="AV409" s="13" t="s">
        <v>90</v>
      </c>
      <c r="AW409" s="13" t="s">
        <v>32</v>
      </c>
      <c r="AX409" s="13" t="s">
        <v>77</v>
      </c>
      <c r="AY409" s="252" t="s">
        <v>247</v>
      </c>
    </row>
    <row r="410" spans="1:51" s="13" customFormat="1" ht="12">
      <c r="A410" s="13"/>
      <c r="B410" s="241"/>
      <c r="C410" s="242"/>
      <c r="D410" s="243" t="s">
        <v>256</v>
      </c>
      <c r="E410" s="244" t="s">
        <v>1</v>
      </c>
      <c r="F410" s="245" t="s">
        <v>678</v>
      </c>
      <c r="G410" s="242"/>
      <c r="H410" s="246">
        <v>4.914</v>
      </c>
      <c r="I410" s="247"/>
      <c r="J410" s="242"/>
      <c r="K410" s="242"/>
      <c r="L410" s="248"/>
      <c r="M410" s="249"/>
      <c r="N410" s="250"/>
      <c r="O410" s="250"/>
      <c r="P410" s="250"/>
      <c r="Q410" s="250"/>
      <c r="R410" s="250"/>
      <c r="S410" s="250"/>
      <c r="T410" s="25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2" t="s">
        <v>256</v>
      </c>
      <c r="AU410" s="252" t="s">
        <v>90</v>
      </c>
      <c r="AV410" s="13" t="s">
        <v>90</v>
      </c>
      <c r="AW410" s="13" t="s">
        <v>32</v>
      </c>
      <c r="AX410" s="13" t="s">
        <v>77</v>
      </c>
      <c r="AY410" s="252" t="s">
        <v>247</v>
      </c>
    </row>
    <row r="411" spans="1:51" s="13" customFormat="1" ht="12">
      <c r="A411" s="13"/>
      <c r="B411" s="241"/>
      <c r="C411" s="242"/>
      <c r="D411" s="243" t="s">
        <v>256</v>
      </c>
      <c r="E411" s="244" t="s">
        <v>1</v>
      </c>
      <c r="F411" s="245" t="s">
        <v>679</v>
      </c>
      <c r="G411" s="242"/>
      <c r="H411" s="246">
        <v>8.109</v>
      </c>
      <c r="I411" s="247"/>
      <c r="J411" s="242"/>
      <c r="K411" s="242"/>
      <c r="L411" s="248"/>
      <c r="M411" s="249"/>
      <c r="N411" s="250"/>
      <c r="O411" s="250"/>
      <c r="P411" s="250"/>
      <c r="Q411" s="250"/>
      <c r="R411" s="250"/>
      <c r="S411" s="250"/>
      <c r="T411" s="25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2" t="s">
        <v>256</v>
      </c>
      <c r="AU411" s="252" t="s">
        <v>90</v>
      </c>
      <c r="AV411" s="13" t="s">
        <v>90</v>
      </c>
      <c r="AW411" s="13" t="s">
        <v>32</v>
      </c>
      <c r="AX411" s="13" t="s">
        <v>77</v>
      </c>
      <c r="AY411" s="252" t="s">
        <v>247</v>
      </c>
    </row>
    <row r="412" spans="1:51" s="13" customFormat="1" ht="12">
      <c r="A412" s="13"/>
      <c r="B412" s="241"/>
      <c r="C412" s="242"/>
      <c r="D412" s="243" t="s">
        <v>256</v>
      </c>
      <c r="E412" s="244" t="s">
        <v>1</v>
      </c>
      <c r="F412" s="245" t="s">
        <v>680</v>
      </c>
      <c r="G412" s="242"/>
      <c r="H412" s="246">
        <v>12.393</v>
      </c>
      <c r="I412" s="247"/>
      <c r="J412" s="242"/>
      <c r="K412" s="242"/>
      <c r="L412" s="248"/>
      <c r="M412" s="249"/>
      <c r="N412" s="250"/>
      <c r="O412" s="250"/>
      <c r="P412" s="250"/>
      <c r="Q412" s="250"/>
      <c r="R412" s="250"/>
      <c r="S412" s="250"/>
      <c r="T412" s="25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2" t="s">
        <v>256</v>
      </c>
      <c r="AU412" s="252" t="s">
        <v>90</v>
      </c>
      <c r="AV412" s="13" t="s">
        <v>90</v>
      </c>
      <c r="AW412" s="13" t="s">
        <v>32</v>
      </c>
      <c r="AX412" s="13" t="s">
        <v>77</v>
      </c>
      <c r="AY412" s="252" t="s">
        <v>247</v>
      </c>
    </row>
    <row r="413" spans="1:51" s="14" customFormat="1" ht="12">
      <c r="A413" s="14"/>
      <c r="B413" s="253"/>
      <c r="C413" s="254"/>
      <c r="D413" s="243" t="s">
        <v>256</v>
      </c>
      <c r="E413" s="255" t="s">
        <v>1</v>
      </c>
      <c r="F413" s="256" t="s">
        <v>265</v>
      </c>
      <c r="G413" s="254"/>
      <c r="H413" s="257">
        <v>58.276</v>
      </c>
      <c r="I413" s="258"/>
      <c r="J413" s="254"/>
      <c r="K413" s="254"/>
      <c r="L413" s="259"/>
      <c r="M413" s="260"/>
      <c r="N413" s="261"/>
      <c r="O413" s="261"/>
      <c r="P413" s="261"/>
      <c r="Q413" s="261"/>
      <c r="R413" s="261"/>
      <c r="S413" s="261"/>
      <c r="T413" s="262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3" t="s">
        <v>256</v>
      </c>
      <c r="AU413" s="263" t="s">
        <v>90</v>
      </c>
      <c r="AV413" s="14" t="s">
        <v>254</v>
      </c>
      <c r="AW413" s="14" t="s">
        <v>32</v>
      </c>
      <c r="AX413" s="14" t="s">
        <v>84</v>
      </c>
      <c r="AY413" s="263" t="s">
        <v>247</v>
      </c>
    </row>
    <row r="414" spans="1:65" s="2" customFormat="1" ht="16.5" customHeight="1">
      <c r="A414" s="39"/>
      <c r="B414" s="40"/>
      <c r="C414" s="228" t="s">
        <v>681</v>
      </c>
      <c r="D414" s="228" t="s">
        <v>249</v>
      </c>
      <c r="E414" s="229" t="s">
        <v>682</v>
      </c>
      <c r="F414" s="230" t="s">
        <v>683</v>
      </c>
      <c r="G414" s="231" t="s">
        <v>252</v>
      </c>
      <c r="H414" s="232">
        <v>363.925</v>
      </c>
      <c r="I414" s="233"/>
      <c r="J414" s="234">
        <f>ROUND(I414*H414,2)</f>
        <v>0</v>
      </c>
      <c r="K414" s="230" t="s">
        <v>253</v>
      </c>
      <c r="L414" s="45"/>
      <c r="M414" s="235" t="s">
        <v>1</v>
      </c>
      <c r="N414" s="236" t="s">
        <v>43</v>
      </c>
      <c r="O414" s="92"/>
      <c r="P414" s="237">
        <f>O414*H414</f>
        <v>0</v>
      </c>
      <c r="Q414" s="237">
        <v>0.00026</v>
      </c>
      <c r="R414" s="237">
        <f>Q414*H414</f>
        <v>0.0946205</v>
      </c>
      <c r="S414" s="237">
        <v>0</v>
      </c>
      <c r="T414" s="238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9" t="s">
        <v>254</v>
      </c>
      <c r="AT414" s="239" t="s">
        <v>249</v>
      </c>
      <c r="AU414" s="239" t="s">
        <v>90</v>
      </c>
      <c r="AY414" s="18" t="s">
        <v>247</v>
      </c>
      <c r="BE414" s="240">
        <f>IF(N414="základní",J414,0)</f>
        <v>0</v>
      </c>
      <c r="BF414" s="240">
        <f>IF(N414="snížená",J414,0)</f>
        <v>0</v>
      </c>
      <c r="BG414" s="240">
        <f>IF(N414="zákl. přenesená",J414,0)</f>
        <v>0</v>
      </c>
      <c r="BH414" s="240">
        <f>IF(N414="sníž. přenesená",J414,0)</f>
        <v>0</v>
      </c>
      <c r="BI414" s="240">
        <f>IF(N414="nulová",J414,0)</f>
        <v>0</v>
      </c>
      <c r="BJ414" s="18" t="s">
        <v>90</v>
      </c>
      <c r="BK414" s="240">
        <f>ROUND(I414*H414,2)</f>
        <v>0</v>
      </c>
      <c r="BL414" s="18" t="s">
        <v>254</v>
      </c>
      <c r="BM414" s="239" t="s">
        <v>684</v>
      </c>
    </row>
    <row r="415" spans="1:51" s="13" customFormat="1" ht="12">
      <c r="A415" s="13"/>
      <c r="B415" s="241"/>
      <c r="C415" s="242"/>
      <c r="D415" s="243" t="s">
        <v>256</v>
      </c>
      <c r="E415" s="244" t="s">
        <v>1</v>
      </c>
      <c r="F415" s="245" t="s">
        <v>685</v>
      </c>
      <c r="G415" s="242"/>
      <c r="H415" s="246">
        <v>363.925</v>
      </c>
      <c r="I415" s="247"/>
      <c r="J415" s="242"/>
      <c r="K415" s="242"/>
      <c r="L415" s="248"/>
      <c r="M415" s="249"/>
      <c r="N415" s="250"/>
      <c r="O415" s="250"/>
      <c r="P415" s="250"/>
      <c r="Q415" s="250"/>
      <c r="R415" s="250"/>
      <c r="S415" s="250"/>
      <c r="T415" s="25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2" t="s">
        <v>256</v>
      </c>
      <c r="AU415" s="252" t="s">
        <v>90</v>
      </c>
      <c r="AV415" s="13" t="s">
        <v>90</v>
      </c>
      <c r="AW415" s="13" t="s">
        <v>32</v>
      </c>
      <c r="AX415" s="13" t="s">
        <v>84</v>
      </c>
      <c r="AY415" s="252" t="s">
        <v>247</v>
      </c>
    </row>
    <row r="416" spans="1:65" s="2" customFormat="1" ht="37.8" customHeight="1">
      <c r="A416" s="39"/>
      <c r="B416" s="40"/>
      <c r="C416" s="228" t="s">
        <v>686</v>
      </c>
      <c r="D416" s="228" t="s">
        <v>249</v>
      </c>
      <c r="E416" s="229" t="s">
        <v>687</v>
      </c>
      <c r="F416" s="230" t="s">
        <v>688</v>
      </c>
      <c r="G416" s="231" t="s">
        <v>252</v>
      </c>
      <c r="H416" s="232">
        <v>33.32</v>
      </c>
      <c r="I416" s="233"/>
      <c r="J416" s="234">
        <f>ROUND(I416*H416,2)</f>
        <v>0</v>
      </c>
      <c r="K416" s="230" t="s">
        <v>253</v>
      </c>
      <c r="L416" s="45"/>
      <c r="M416" s="235" t="s">
        <v>1</v>
      </c>
      <c r="N416" s="236" t="s">
        <v>43</v>
      </c>
      <c r="O416" s="92"/>
      <c r="P416" s="237">
        <f>O416*H416</f>
        <v>0</v>
      </c>
      <c r="Q416" s="237">
        <v>0.0086</v>
      </c>
      <c r="R416" s="237">
        <f>Q416*H416</f>
        <v>0.28655200000000003</v>
      </c>
      <c r="S416" s="237">
        <v>0</v>
      </c>
      <c r="T416" s="238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9" t="s">
        <v>254</v>
      </c>
      <c r="AT416" s="239" t="s">
        <v>249</v>
      </c>
      <c r="AU416" s="239" t="s">
        <v>90</v>
      </c>
      <c r="AY416" s="18" t="s">
        <v>247</v>
      </c>
      <c r="BE416" s="240">
        <f>IF(N416="základní",J416,0)</f>
        <v>0</v>
      </c>
      <c r="BF416" s="240">
        <f>IF(N416="snížená",J416,0)</f>
        <v>0</v>
      </c>
      <c r="BG416" s="240">
        <f>IF(N416="zákl. přenesená",J416,0)</f>
        <v>0</v>
      </c>
      <c r="BH416" s="240">
        <f>IF(N416="sníž. přenesená",J416,0)</f>
        <v>0</v>
      </c>
      <c r="BI416" s="240">
        <f>IF(N416="nulová",J416,0)</f>
        <v>0</v>
      </c>
      <c r="BJ416" s="18" t="s">
        <v>90</v>
      </c>
      <c r="BK416" s="240">
        <f>ROUND(I416*H416,2)</f>
        <v>0</v>
      </c>
      <c r="BL416" s="18" t="s">
        <v>254</v>
      </c>
      <c r="BM416" s="239" t="s">
        <v>689</v>
      </c>
    </row>
    <row r="417" spans="1:51" s="13" customFormat="1" ht="12">
      <c r="A417" s="13"/>
      <c r="B417" s="241"/>
      <c r="C417" s="242"/>
      <c r="D417" s="243" t="s">
        <v>256</v>
      </c>
      <c r="E417" s="244" t="s">
        <v>1</v>
      </c>
      <c r="F417" s="245" t="s">
        <v>690</v>
      </c>
      <c r="G417" s="242"/>
      <c r="H417" s="246">
        <v>33.32</v>
      </c>
      <c r="I417" s="247"/>
      <c r="J417" s="242"/>
      <c r="K417" s="242"/>
      <c r="L417" s="248"/>
      <c r="M417" s="249"/>
      <c r="N417" s="250"/>
      <c r="O417" s="250"/>
      <c r="P417" s="250"/>
      <c r="Q417" s="250"/>
      <c r="R417" s="250"/>
      <c r="S417" s="250"/>
      <c r="T417" s="25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2" t="s">
        <v>256</v>
      </c>
      <c r="AU417" s="252" t="s">
        <v>90</v>
      </c>
      <c r="AV417" s="13" t="s">
        <v>90</v>
      </c>
      <c r="AW417" s="13" t="s">
        <v>32</v>
      </c>
      <c r="AX417" s="13" t="s">
        <v>84</v>
      </c>
      <c r="AY417" s="252" t="s">
        <v>247</v>
      </c>
    </row>
    <row r="418" spans="1:65" s="2" customFormat="1" ht="21.75" customHeight="1">
      <c r="A418" s="39"/>
      <c r="B418" s="40"/>
      <c r="C418" s="285" t="s">
        <v>691</v>
      </c>
      <c r="D418" s="285" t="s">
        <v>422</v>
      </c>
      <c r="E418" s="286" t="s">
        <v>692</v>
      </c>
      <c r="F418" s="287" t="s">
        <v>693</v>
      </c>
      <c r="G418" s="288" t="s">
        <v>252</v>
      </c>
      <c r="H418" s="289">
        <v>34.986</v>
      </c>
      <c r="I418" s="290"/>
      <c r="J418" s="291">
        <f>ROUND(I418*H418,2)</f>
        <v>0</v>
      </c>
      <c r="K418" s="287" t="s">
        <v>253</v>
      </c>
      <c r="L418" s="292"/>
      <c r="M418" s="293" t="s">
        <v>1</v>
      </c>
      <c r="N418" s="294" t="s">
        <v>43</v>
      </c>
      <c r="O418" s="92"/>
      <c r="P418" s="237">
        <f>O418*H418</f>
        <v>0</v>
      </c>
      <c r="Q418" s="237">
        <v>0.0021</v>
      </c>
      <c r="R418" s="237">
        <f>Q418*H418</f>
        <v>0.07347059999999998</v>
      </c>
      <c r="S418" s="237">
        <v>0</v>
      </c>
      <c r="T418" s="238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9" t="s">
        <v>291</v>
      </c>
      <c r="AT418" s="239" t="s">
        <v>422</v>
      </c>
      <c r="AU418" s="239" t="s">
        <v>90</v>
      </c>
      <c r="AY418" s="18" t="s">
        <v>247</v>
      </c>
      <c r="BE418" s="240">
        <f>IF(N418="základní",J418,0)</f>
        <v>0</v>
      </c>
      <c r="BF418" s="240">
        <f>IF(N418="snížená",J418,0)</f>
        <v>0</v>
      </c>
      <c r="BG418" s="240">
        <f>IF(N418="zákl. přenesená",J418,0)</f>
        <v>0</v>
      </c>
      <c r="BH418" s="240">
        <f>IF(N418="sníž. přenesená",J418,0)</f>
        <v>0</v>
      </c>
      <c r="BI418" s="240">
        <f>IF(N418="nulová",J418,0)</f>
        <v>0</v>
      </c>
      <c r="BJ418" s="18" t="s">
        <v>90</v>
      </c>
      <c r="BK418" s="240">
        <f>ROUND(I418*H418,2)</f>
        <v>0</v>
      </c>
      <c r="BL418" s="18" t="s">
        <v>254</v>
      </c>
      <c r="BM418" s="239" t="s">
        <v>694</v>
      </c>
    </row>
    <row r="419" spans="1:51" s="13" customFormat="1" ht="12">
      <c r="A419" s="13"/>
      <c r="B419" s="241"/>
      <c r="C419" s="242"/>
      <c r="D419" s="243" t="s">
        <v>256</v>
      </c>
      <c r="E419" s="242"/>
      <c r="F419" s="245" t="s">
        <v>695</v>
      </c>
      <c r="G419" s="242"/>
      <c r="H419" s="246">
        <v>34.986</v>
      </c>
      <c r="I419" s="247"/>
      <c r="J419" s="242"/>
      <c r="K419" s="242"/>
      <c r="L419" s="248"/>
      <c r="M419" s="249"/>
      <c r="N419" s="250"/>
      <c r="O419" s="250"/>
      <c r="P419" s="250"/>
      <c r="Q419" s="250"/>
      <c r="R419" s="250"/>
      <c r="S419" s="250"/>
      <c r="T419" s="25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2" t="s">
        <v>256</v>
      </c>
      <c r="AU419" s="252" t="s">
        <v>90</v>
      </c>
      <c r="AV419" s="13" t="s">
        <v>90</v>
      </c>
      <c r="AW419" s="13" t="s">
        <v>4</v>
      </c>
      <c r="AX419" s="13" t="s">
        <v>84</v>
      </c>
      <c r="AY419" s="252" t="s">
        <v>247</v>
      </c>
    </row>
    <row r="420" spans="1:65" s="2" customFormat="1" ht="24.15" customHeight="1">
      <c r="A420" s="39"/>
      <c r="B420" s="40"/>
      <c r="C420" s="228" t="s">
        <v>696</v>
      </c>
      <c r="D420" s="228" t="s">
        <v>249</v>
      </c>
      <c r="E420" s="229" t="s">
        <v>697</v>
      </c>
      <c r="F420" s="230" t="s">
        <v>698</v>
      </c>
      <c r="G420" s="231" t="s">
        <v>399</v>
      </c>
      <c r="H420" s="232">
        <v>113.42</v>
      </c>
      <c r="I420" s="233"/>
      <c r="J420" s="234">
        <f>ROUND(I420*H420,2)</f>
        <v>0</v>
      </c>
      <c r="K420" s="230" t="s">
        <v>1</v>
      </c>
      <c r="L420" s="45"/>
      <c r="M420" s="235" t="s">
        <v>1</v>
      </c>
      <c r="N420" s="236" t="s">
        <v>43</v>
      </c>
      <c r="O420" s="92"/>
      <c r="P420" s="237">
        <f>O420*H420</f>
        <v>0</v>
      </c>
      <c r="Q420" s="237">
        <v>0.00176</v>
      </c>
      <c r="R420" s="237">
        <f>Q420*H420</f>
        <v>0.1996192</v>
      </c>
      <c r="S420" s="237">
        <v>0</v>
      </c>
      <c r="T420" s="238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9" t="s">
        <v>254</v>
      </c>
      <c r="AT420" s="239" t="s">
        <v>249</v>
      </c>
      <c r="AU420" s="239" t="s">
        <v>90</v>
      </c>
      <c r="AY420" s="18" t="s">
        <v>247</v>
      </c>
      <c r="BE420" s="240">
        <f>IF(N420="základní",J420,0)</f>
        <v>0</v>
      </c>
      <c r="BF420" s="240">
        <f>IF(N420="snížená",J420,0)</f>
        <v>0</v>
      </c>
      <c r="BG420" s="240">
        <f>IF(N420="zákl. přenesená",J420,0)</f>
        <v>0</v>
      </c>
      <c r="BH420" s="240">
        <f>IF(N420="sníž. přenesená",J420,0)</f>
        <v>0</v>
      </c>
      <c r="BI420" s="240">
        <f>IF(N420="nulová",J420,0)</f>
        <v>0</v>
      </c>
      <c r="BJ420" s="18" t="s">
        <v>90</v>
      </c>
      <c r="BK420" s="240">
        <f>ROUND(I420*H420,2)</f>
        <v>0</v>
      </c>
      <c r="BL420" s="18" t="s">
        <v>254</v>
      </c>
      <c r="BM420" s="239" t="s">
        <v>699</v>
      </c>
    </row>
    <row r="421" spans="1:51" s="13" customFormat="1" ht="12">
      <c r="A421" s="13"/>
      <c r="B421" s="241"/>
      <c r="C421" s="242"/>
      <c r="D421" s="243" t="s">
        <v>256</v>
      </c>
      <c r="E421" s="244" t="s">
        <v>1</v>
      </c>
      <c r="F421" s="245" t="s">
        <v>700</v>
      </c>
      <c r="G421" s="242"/>
      <c r="H421" s="246">
        <v>103.02</v>
      </c>
      <c r="I421" s="247"/>
      <c r="J421" s="242"/>
      <c r="K421" s="242"/>
      <c r="L421" s="248"/>
      <c r="M421" s="249"/>
      <c r="N421" s="250"/>
      <c r="O421" s="250"/>
      <c r="P421" s="250"/>
      <c r="Q421" s="250"/>
      <c r="R421" s="250"/>
      <c r="S421" s="250"/>
      <c r="T421" s="25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2" t="s">
        <v>256</v>
      </c>
      <c r="AU421" s="252" t="s">
        <v>90</v>
      </c>
      <c r="AV421" s="13" t="s">
        <v>90</v>
      </c>
      <c r="AW421" s="13" t="s">
        <v>32</v>
      </c>
      <c r="AX421" s="13" t="s">
        <v>77</v>
      </c>
      <c r="AY421" s="252" t="s">
        <v>247</v>
      </c>
    </row>
    <row r="422" spans="1:51" s="13" customFormat="1" ht="12">
      <c r="A422" s="13"/>
      <c r="B422" s="241"/>
      <c r="C422" s="242"/>
      <c r="D422" s="243" t="s">
        <v>256</v>
      </c>
      <c r="E422" s="244" t="s">
        <v>1</v>
      </c>
      <c r="F422" s="245" t="s">
        <v>701</v>
      </c>
      <c r="G422" s="242"/>
      <c r="H422" s="246">
        <v>10.4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2" t="s">
        <v>256</v>
      </c>
      <c r="AU422" s="252" t="s">
        <v>90</v>
      </c>
      <c r="AV422" s="13" t="s">
        <v>90</v>
      </c>
      <c r="AW422" s="13" t="s">
        <v>32</v>
      </c>
      <c r="AX422" s="13" t="s">
        <v>77</v>
      </c>
      <c r="AY422" s="252" t="s">
        <v>247</v>
      </c>
    </row>
    <row r="423" spans="1:51" s="14" customFormat="1" ht="12">
      <c r="A423" s="14"/>
      <c r="B423" s="253"/>
      <c r="C423" s="254"/>
      <c r="D423" s="243" t="s">
        <v>256</v>
      </c>
      <c r="E423" s="255" t="s">
        <v>1</v>
      </c>
      <c r="F423" s="256" t="s">
        <v>265</v>
      </c>
      <c r="G423" s="254"/>
      <c r="H423" s="257">
        <v>113.42</v>
      </c>
      <c r="I423" s="258"/>
      <c r="J423" s="254"/>
      <c r="K423" s="254"/>
      <c r="L423" s="259"/>
      <c r="M423" s="260"/>
      <c r="N423" s="261"/>
      <c r="O423" s="261"/>
      <c r="P423" s="261"/>
      <c r="Q423" s="261"/>
      <c r="R423" s="261"/>
      <c r="S423" s="261"/>
      <c r="T423" s="262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3" t="s">
        <v>256</v>
      </c>
      <c r="AU423" s="263" t="s">
        <v>90</v>
      </c>
      <c r="AV423" s="14" t="s">
        <v>254</v>
      </c>
      <c r="AW423" s="14" t="s">
        <v>32</v>
      </c>
      <c r="AX423" s="14" t="s">
        <v>84</v>
      </c>
      <c r="AY423" s="263" t="s">
        <v>247</v>
      </c>
    </row>
    <row r="424" spans="1:65" s="2" customFormat="1" ht="49.05" customHeight="1">
      <c r="A424" s="39"/>
      <c r="B424" s="40"/>
      <c r="C424" s="228" t="s">
        <v>702</v>
      </c>
      <c r="D424" s="228" t="s">
        <v>249</v>
      </c>
      <c r="E424" s="229" t="s">
        <v>703</v>
      </c>
      <c r="F424" s="230" t="s">
        <v>704</v>
      </c>
      <c r="G424" s="231" t="s">
        <v>252</v>
      </c>
      <c r="H424" s="232">
        <v>330.922</v>
      </c>
      <c r="I424" s="233"/>
      <c r="J424" s="234">
        <f>ROUND(I424*H424,2)</f>
        <v>0</v>
      </c>
      <c r="K424" s="230" t="s">
        <v>253</v>
      </c>
      <c r="L424" s="45"/>
      <c r="M424" s="235" t="s">
        <v>1</v>
      </c>
      <c r="N424" s="236" t="s">
        <v>43</v>
      </c>
      <c r="O424" s="92"/>
      <c r="P424" s="237">
        <f>O424*H424</f>
        <v>0</v>
      </c>
      <c r="Q424" s="237">
        <v>0.01268</v>
      </c>
      <c r="R424" s="237">
        <f>Q424*H424</f>
        <v>4.19609096</v>
      </c>
      <c r="S424" s="237">
        <v>0</v>
      </c>
      <c r="T424" s="238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9" t="s">
        <v>254</v>
      </c>
      <c r="AT424" s="239" t="s">
        <v>249</v>
      </c>
      <c r="AU424" s="239" t="s">
        <v>90</v>
      </c>
      <c r="AY424" s="18" t="s">
        <v>247</v>
      </c>
      <c r="BE424" s="240">
        <f>IF(N424="základní",J424,0)</f>
        <v>0</v>
      </c>
      <c r="BF424" s="240">
        <f>IF(N424="snížená",J424,0)</f>
        <v>0</v>
      </c>
      <c r="BG424" s="240">
        <f>IF(N424="zákl. přenesená",J424,0)</f>
        <v>0</v>
      </c>
      <c r="BH424" s="240">
        <f>IF(N424="sníž. přenesená",J424,0)</f>
        <v>0</v>
      </c>
      <c r="BI424" s="240">
        <f>IF(N424="nulová",J424,0)</f>
        <v>0</v>
      </c>
      <c r="BJ424" s="18" t="s">
        <v>90</v>
      </c>
      <c r="BK424" s="240">
        <f>ROUND(I424*H424,2)</f>
        <v>0</v>
      </c>
      <c r="BL424" s="18" t="s">
        <v>254</v>
      </c>
      <c r="BM424" s="239" t="s">
        <v>705</v>
      </c>
    </row>
    <row r="425" spans="1:51" s="13" customFormat="1" ht="12">
      <c r="A425" s="13"/>
      <c r="B425" s="241"/>
      <c r="C425" s="242"/>
      <c r="D425" s="243" t="s">
        <v>256</v>
      </c>
      <c r="E425" s="244" t="s">
        <v>1</v>
      </c>
      <c r="F425" s="245" t="s">
        <v>706</v>
      </c>
      <c r="G425" s="242"/>
      <c r="H425" s="246">
        <v>129.757</v>
      </c>
      <c r="I425" s="247"/>
      <c r="J425" s="242"/>
      <c r="K425" s="242"/>
      <c r="L425" s="248"/>
      <c r="M425" s="249"/>
      <c r="N425" s="250"/>
      <c r="O425" s="250"/>
      <c r="P425" s="250"/>
      <c r="Q425" s="250"/>
      <c r="R425" s="250"/>
      <c r="S425" s="250"/>
      <c r="T425" s="25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2" t="s">
        <v>256</v>
      </c>
      <c r="AU425" s="252" t="s">
        <v>90</v>
      </c>
      <c r="AV425" s="13" t="s">
        <v>90</v>
      </c>
      <c r="AW425" s="13" t="s">
        <v>32</v>
      </c>
      <c r="AX425" s="13" t="s">
        <v>77</v>
      </c>
      <c r="AY425" s="252" t="s">
        <v>247</v>
      </c>
    </row>
    <row r="426" spans="1:51" s="13" customFormat="1" ht="12">
      <c r="A426" s="13"/>
      <c r="B426" s="241"/>
      <c r="C426" s="242"/>
      <c r="D426" s="243" t="s">
        <v>256</v>
      </c>
      <c r="E426" s="244" t="s">
        <v>1</v>
      </c>
      <c r="F426" s="245" t="s">
        <v>707</v>
      </c>
      <c r="G426" s="242"/>
      <c r="H426" s="246">
        <v>-26.889</v>
      </c>
      <c r="I426" s="247"/>
      <c r="J426" s="242"/>
      <c r="K426" s="242"/>
      <c r="L426" s="248"/>
      <c r="M426" s="249"/>
      <c r="N426" s="250"/>
      <c r="O426" s="250"/>
      <c r="P426" s="250"/>
      <c r="Q426" s="250"/>
      <c r="R426" s="250"/>
      <c r="S426" s="250"/>
      <c r="T426" s="25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2" t="s">
        <v>256</v>
      </c>
      <c r="AU426" s="252" t="s">
        <v>90</v>
      </c>
      <c r="AV426" s="13" t="s">
        <v>90</v>
      </c>
      <c r="AW426" s="13" t="s">
        <v>32</v>
      </c>
      <c r="AX426" s="13" t="s">
        <v>77</v>
      </c>
      <c r="AY426" s="252" t="s">
        <v>247</v>
      </c>
    </row>
    <row r="427" spans="1:51" s="13" customFormat="1" ht="12">
      <c r="A427" s="13"/>
      <c r="B427" s="241"/>
      <c r="C427" s="242"/>
      <c r="D427" s="243" t="s">
        <v>256</v>
      </c>
      <c r="E427" s="244" t="s">
        <v>1</v>
      </c>
      <c r="F427" s="245" t="s">
        <v>708</v>
      </c>
      <c r="G427" s="242"/>
      <c r="H427" s="246">
        <v>117.651</v>
      </c>
      <c r="I427" s="247"/>
      <c r="J427" s="242"/>
      <c r="K427" s="242"/>
      <c r="L427" s="248"/>
      <c r="M427" s="249"/>
      <c r="N427" s="250"/>
      <c r="O427" s="250"/>
      <c r="P427" s="250"/>
      <c r="Q427" s="250"/>
      <c r="R427" s="250"/>
      <c r="S427" s="250"/>
      <c r="T427" s="25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2" t="s">
        <v>256</v>
      </c>
      <c r="AU427" s="252" t="s">
        <v>90</v>
      </c>
      <c r="AV427" s="13" t="s">
        <v>90</v>
      </c>
      <c r="AW427" s="13" t="s">
        <v>32</v>
      </c>
      <c r="AX427" s="13" t="s">
        <v>77</v>
      </c>
      <c r="AY427" s="252" t="s">
        <v>247</v>
      </c>
    </row>
    <row r="428" spans="1:51" s="13" customFormat="1" ht="12">
      <c r="A428" s="13"/>
      <c r="B428" s="241"/>
      <c r="C428" s="242"/>
      <c r="D428" s="243" t="s">
        <v>256</v>
      </c>
      <c r="E428" s="244" t="s">
        <v>1</v>
      </c>
      <c r="F428" s="245" t="s">
        <v>709</v>
      </c>
      <c r="G428" s="242"/>
      <c r="H428" s="246">
        <v>-16.957</v>
      </c>
      <c r="I428" s="247"/>
      <c r="J428" s="242"/>
      <c r="K428" s="242"/>
      <c r="L428" s="248"/>
      <c r="M428" s="249"/>
      <c r="N428" s="250"/>
      <c r="O428" s="250"/>
      <c r="P428" s="250"/>
      <c r="Q428" s="250"/>
      <c r="R428" s="250"/>
      <c r="S428" s="250"/>
      <c r="T428" s="25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2" t="s">
        <v>256</v>
      </c>
      <c r="AU428" s="252" t="s">
        <v>90</v>
      </c>
      <c r="AV428" s="13" t="s">
        <v>90</v>
      </c>
      <c r="AW428" s="13" t="s">
        <v>32</v>
      </c>
      <c r="AX428" s="13" t="s">
        <v>77</v>
      </c>
      <c r="AY428" s="252" t="s">
        <v>247</v>
      </c>
    </row>
    <row r="429" spans="1:51" s="13" customFormat="1" ht="12">
      <c r="A429" s="13"/>
      <c r="B429" s="241"/>
      <c r="C429" s="242"/>
      <c r="D429" s="243" t="s">
        <v>256</v>
      </c>
      <c r="E429" s="244" t="s">
        <v>1</v>
      </c>
      <c r="F429" s="245" t="s">
        <v>710</v>
      </c>
      <c r="G429" s="242"/>
      <c r="H429" s="246">
        <v>158.105</v>
      </c>
      <c r="I429" s="247"/>
      <c r="J429" s="242"/>
      <c r="K429" s="242"/>
      <c r="L429" s="248"/>
      <c r="M429" s="249"/>
      <c r="N429" s="250"/>
      <c r="O429" s="250"/>
      <c r="P429" s="250"/>
      <c r="Q429" s="250"/>
      <c r="R429" s="250"/>
      <c r="S429" s="250"/>
      <c r="T429" s="25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2" t="s">
        <v>256</v>
      </c>
      <c r="AU429" s="252" t="s">
        <v>90</v>
      </c>
      <c r="AV429" s="13" t="s">
        <v>90</v>
      </c>
      <c r="AW429" s="13" t="s">
        <v>32</v>
      </c>
      <c r="AX429" s="13" t="s">
        <v>77</v>
      </c>
      <c r="AY429" s="252" t="s">
        <v>247</v>
      </c>
    </row>
    <row r="430" spans="1:51" s="13" customFormat="1" ht="12">
      <c r="A430" s="13"/>
      <c r="B430" s="241"/>
      <c r="C430" s="242"/>
      <c r="D430" s="243" t="s">
        <v>256</v>
      </c>
      <c r="E430" s="244" t="s">
        <v>1</v>
      </c>
      <c r="F430" s="245" t="s">
        <v>711</v>
      </c>
      <c r="G430" s="242"/>
      <c r="H430" s="246">
        <v>-30.745</v>
      </c>
      <c r="I430" s="247"/>
      <c r="J430" s="242"/>
      <c r="K430" s="242"/>
      <c r="L430" s="248"/>
      <c r="M430" s="249"/>
      <c r="N430" s="250"/>
      <c r="O430" s="250"/>
      <c r="P430" s="250"/>
      <c r="Q430" s="250"/>
      <c r="R430" s="250"/>
      <c r="S430" s="250"/>
      <c r="T430" s="25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2" t="s">
        <v>256</v>
      </c>
      <c r="AU430" s="252" t="s">
        <v>90</v>
      </c>
      <c r="AV430" s="13" t="s">
        <v>90</v>
      </c>
      <c r="AW430" s="13" t="s">
        <v>32</v>
      </c>
      <c r="AX430" s="13" t="s">
        <v>77</v>
      </c>
      <c r="AY430" s="252" t="s">
        <v>247</v>
      </c>
    </row>
    <row r="431" spans="1:51" s="14" customFormat="1" ht="12">
      <c r="A431" s="14"/>
      <c r="B431" s="253"/>
      <c r="C431" s="254"/>
      <c r="D431" s="243" t="s">
        <v>256</v>
      </c>
      <c r="E431" s="255" t="s">
        <v>165</v>
      </c>
      <c r="F431" s="256" t="s">
        <v>265</v>
      </c>
      <c r="G431" s="254"/>
      <c r="H431" s="257">
        <v>330.922</v>
      </c>
      <c r="I431" s="258"/>
      <c r="J431" s="254"/>
      <c r="K431" s="254"/>
      <c r="L431" s="259"/>
      <c r="M431" s="260"/>
      <c r="N431" s="261"/>
      <c r="O431" s="261"/>
      <c r="P431" s="261"/>
      <c r="Q431" s="261"/>
      <c r="R431" s="261"/>
      <c r="S431" s="261"/>
      <c r="T431" s="262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3" t="s">
        <v>256</v>
      </c>
      <c r="AU431" s="263" t="s">
        <v>90</v>
      </c>
      <c r="AV431" s="14" t="s">
        <v>254</v>
      </c>
      <c r="AW431" s="14" t="s">
        <v>32</v>
      </c>
      <c r="AX431" s="14" t="s">
        <v>84</v>
      </c>
      <c r="AY431" s="263" t="s">
        <v>247</v>
      </c>
    </row>
    <row r="432" spans="1:65" s="2" customFormat="1" ht="24.15" customHeight="1">
      <c r="A432" s="39"/>
      <c r="B432" s="40"/>
      <c r="C432" s="285" t="s">
        <v>712</v>
      </c>
      <c r="D432" s="285" t="s">
        <v>422</v>
      </c>
      <c r="E432" s="286" t="s">
        <v>713</v>
      </c>
      <c r="F432" s="287" t="s">
        <v>714</v>
      </c>
      <c r="G432" s="288" t="s">
        <v>252</v>
      </c>
      <c r="H432" s="289">
        <v>347.468</v>
      </c>
      <c r="I432" s="290"/>
      <c r="J432" s="291">
        <f>ROUND(I432*H432,2)</f>
        <v>0</v>
      </c>
      <c r="K432" s="287" t="s">
        <v>253</v>
      </c>
      <c r="L432" s="292"/>
      <c r="M432" s="293" t="s">
        <v>1</v>
      </c>
      <c r="N432" s="294" t="s">
        <v>43</v>
      </c>
      <c r="O432" s="92"/>
      <c r="P432" s="237">
        <f>O432*H432</f>
        <v>0</v>
      </c>
      <c r="Q432" s="237">
        <v>0.016</v>
      </c>
      <c r="R432" s="237">
        <f>Q432*H432</f>
        <v>5.559488</v>
      </c>
      <c r="S432" s="237">
        <v>0</v>
      </c>
      <c r="T432" s="238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9" t="s">
        <v>291</v>
      </c>
      <c r="AT432" s="239" t="s">
        <v>422</v>
      </c>
      <c r="AU432" s="239" t="s">
        <v>90</v>
      </c>
      <c r="AY432" s="18" t="s">
        <v>247</v>
      </c>
      <c r="BE432" s="240">
        <f>IF(N432="základní",J432,0)</f>
        <v>0</v>
      </c>
      <c r="BF432" s="240">
        <f>IF(N432="snížená",J432,0)</f>
        <v>0</v>
      </c>
      <c r="BG432" s="240">
        <f>IF(N432="zákl. přenesená",J432,0)</f>
        <v>0</v>
      </c>
      <c r="BH432" s="240">
        <f>IF(N432="sníž. přenesená",J432,0)</f>
        <v>0</v>
      </c>
      <c r="BI432" s="240">
        <f>IF(N432="nulová",J432,0)</f>
        <v>0</v>
      </c>
      <c r="BJ432" s="18" t="s">
        <v>90</v>
      </c>
      <c r="BK432" s="240">
        <f>ROUND(I432*H432,2)</f>
        <v>0</v>
      </c>
      <c r="BL432" s="18" t="s">
        <v>254</v>
      </c>
      <c r="BM432" s="239" t="s">
        <v>715</v>
      </c>
    </row>
    <row r="433" spans="1:51" s="13" customFormat="1" ht="12">
      <c r="A433" s="13"/>
      <c r="B433" s="241"/>
      <c r="C433" s="242"/>
      <c r="D433" s="243" t="s">
        <v>256</v>
      </c>
      <c r="E433" s="244" t="s">
        <v>1</v>
      </c>
      <c r="F433" s="245" t="s">
        <v>716</v>
      </c>
      <c r="G433" s="242"/>
      <c r="H433" s="246">
        <v>347.468</v>
      </c>
      <c r="I433" s="247"/>
      <c r="J433" s="242"/>
      <c r="K433" s="242"/>
      <c r="L433" s="248"/>
      <c r="M433" s="249"/>
      <c r="N433" s="250"/>
      <c r="O433" s="250"/>
      <c r="P433" s="250"/>
      <c r="Q433" s="250"/>
      <c r="R433" s="250"/>
      <c r="S433" s="250"/>
      <c r="T433" s="25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2" t="s">
        <v>256</v>
      </c>
      <c r="AU433" s="252" t="s">
        <v>90</v>
      </c>
      <c r="AV433" s="13" t="s">
        <v>90</v>
      </c>
      <c r="AW433" s="13" t="s">
        <v>32</v>
      </c>
      <c r="AX433" s="13" t="s">
        <v>84</v>
      </c>
      <c r="AY433" s="252" t="s">
        <v>247</v>
      </c>
    </row>
    <row r="434" spans="1:65" s="2" customFormat="1" ht="37.8" customHeight="1">
      <c r="A434" s="39"/>
      <c r="B434" s="40"/>
      <c r="C434" s="228" t="s">
        <v>717</v>
      </c>
      <c r="D434" s="228" t="s">
        <v>249</v>
      </c>
      <c r="E434" s="229" t="s">
        <v>718</v>
      </c>
      <c r="F434" s="230" t="s">
        <v>719</v>
      </c>
      <c r="G434" s="231" t="s">
        <v>399</v>
      </c>
      <c r="H434" s="232">
        <v>235.3</v>
      </c>
      <c r="I434" s="233"/>
      <c r="J434" s="234">
        <f>ROUND(I434*H434,2)</f>
        <v>0</v>
      </c>
      <c r="K434" s="230" t="s">
        <v>253</v>
      </c>
      <c r="L434" s="45"/>
      <c r="M434" s="235" t="s">
        <v>1</v>
      </c>
      <c r="N434" s="236" t="s">
        <v>43</v>
      </c>
      <c r="O434" s="92"/>
      <c r="P434" s="237">
        <f>O434*H434</f>
        <v>0</v>
      </c>
      <c r="Q434" s="237">
        <v>0.00176</v>
      </c>
      <c r="R434" s="237">
        <f>Q434*H434</f>
        <v>0.41412800000000005</v>
      </c>
      <c r="S434" s="237">
        <v>0</v>
      </c>
      <c r="T434" s="238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9" t="s">
        <v>254</v>
      </c>
      <c r="AT434" s="239" t="s">
        <v>249</v>
      </c>
      <c r="AU434" s="239" t="s">
        <v>90</v>
      </c>
      <c r="AY434" s="18" t="s">
        <v>247</v>
      </c>
      <c r="BE434" s="240">
        <f>IF(N434="základní",J434,0)</f>
        <v>0</v>
      </c>
      <c r="BF434" s="240">
        <f>IF(N434="snížená",J434,0)</f>
        <v>0</v>
      </c>
      <c r="BG434" s="240">
        <f>IF(N434="zákl. přenesená",J434,0)</f>
        <v>0</v>
      </c>
      <c r="BH434" s="240">
        <f>IF(N434="sníž. přenesená",J434,0)</f>
        <v>0</v>
      </c>
      <c r="BI434" s="240">
        <f>IF(N434="nulová",J434,0)</f>
        <v>0</v>
      </c>
      <c r="BJ434" s="18" t="s">
        <v>90</v>
      </c>
      <c r="BK434" s="240">
        <f>ROUND(I434*H434,2)</f>
        <v>0</v>
      </c>
      <c r="BL434" s="18" t="s">
        <v>254</v>
      </c>
      <c r="BM434" s="239" t="s">
        <v>720</v>
      </c>
    </row>
    <row r="435" spans="1:51" s="13" customFormat="1" ht="12">
      <c r="A435" s="13"/>
      <c r="B435" s="241"/>
      <c r="C435" s="242"/>
      <c r="D435" s="243" t="s">
        <v>256</v>
      </c>
      <c r="E435" s="244" t="s">
        <v>1</v>
      </c>
      <c r="F435" s="245" t="s">
        <v>721</v>
      </c>
      <c r="G435" s="242"/>
      <c r="H435" s="246">
        <v>128.38</v>
      </c>
      <c r="I435" s="247"/>
      <c r="J435" s="242"/>
      <c r="K435" s="242"/>
      <c r="L435" s="248"/>
      <c r="M435" s="249"/>
      <c r="N435" s="250"/>
      <c r="O435" s="250"/>
      <c r="P435" s="250"/>
      <c r="Q435" s="250"/>
      <c r="R435" s="250"/>
      <c r="S435" s="250"/>
      <c r="T435" s="25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2" t="s">
        <v>256</v>
      </c>
      <c r="AU435" s="252" t="s">
        <v>90</v>
      </c>
      <c r="AV435" s="13" t="s">
        <v>90</v>
      </c>
      <c r="AW435" s="13" t="s">
        <v>32</v>
      </c>
      <c r="AX435" s="13" t="s">
        <v>77</v>
      </c>
      <c r="AY435" s="252" t="s">
        <v>247</v>
      </c>
    </row>
    <row r="436" spans="1:51" s="13" customFormat="1" ht="12">
      <c r="A436" s="13"/>
      <c r="B436" s="241"/>
      <c r="C436" s="242"/>
      <c r="D436" s="243" t="s">
        <v>256</v>
      </c>
      <c r="E436" s="244" t="s">
        <v>1</v>
      </c>
      <c r="F436" s="245" t="s">
        <v>722</v>
      </c>
      <c r="G436" s="242"/>
      <c r="H436" s="246">
        <v>96.42</v>
      </c>
      <c r="I436" s="247"/>
      <c r="J436" s="242"/>
      <c r="K436" s="242"/>
      <c r="L436" s="248"/>
      <c r="M436" s="249"/>
      <c r="N436" s="250"/>
      <c r="O436" s="250"/>
      <c r="P436" s="250"/>
      <c r="Q436" s="250"/>
      <c r="R436" s="250"/>
      <c r="S436" s="250"/>
      <c r="T436" s="25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2" t="s">
        <v>256</v>
      </c>
      <c r="AU436" s="252" t="s">
        <v>90</v>
      </c>
      <c r="AV436" s="13" t="s">
        <v>90</v>
      </c>
      <c r="AW436" s="13" t="s">
        <v>32</v>
      </c>
      <c r="AX436" s="13" t="s">
        <v>77</v>
      </c>
      <c r="AY436" s="252" t="s">
        <v>247</v>
      </c>
    </row>
    <row r="437" spans="1:51" s="13" customFormat="1" ht="12">
      <c r="A437" s="13"/>
      <c r="B437" s="241"/>
      <c r="C437" s="242"/>
      <c r="D437" s="243" t="s">
        <v>256</v>
      </c>
      <c r="E437" s="244" t="s">
        <v>1</v>
      </c>
      <c r="F437" s="245" t="s">
        <v>723</v>
      </c>
      <c r="G437" s="242"/>
      <c r="H437" s="246">
        <v>10.5</v>
      </c>
      <c r="I437" s="247"/>
      <c r="J437" s="242"/>
      <c r="K437" s="242"/>
      <c r="L437" s="248"/>
      <c r="M437" s="249"/>
      <c r="N437" s="250"/>
      <c r="O437" s="250"/>
      <c r="P437" s="250"/>
      <c r="Q437" s="250"/>
      <c r="R437" s="250"/>
      <c r="S437" s="250"/>
      <c r="T437" s="25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2" t="s">
        <v>256</v>
      </c>
      <c r="AU437" s="252" t="s">
        <v>90</v>
      </c>
      <c r="AV437" s="13" t="s">
        <v>90</v>
      </c>
      <c r="AW437" s="13" t="s">
        <v>32</v>
      </c>
      <c r="AX437" s="13" t="s">
        <v>77</v>
      </c>
      <c r="AY437" s="252" t="s">
        <v>247</v>
      </c>
    </row>
    <row r="438" spans="1:51" s="14" customFormat="1" ht="12">
      <c r="A438" s="14"/>
      <c r="B438" s="253"/>
      <c r="C438" s="254"/>
      <c r="D438" s="243" t="s">
        <v>256</v>
      </c>
      <c r="E438" s="255" t="s">
        <v>1</v>
      </c>
      <c r="F438" s="256" t="s">
        <v>265</v>
      </c>
      <c r="G438" s="254"/>
      <c r="H438" s="257">
        <v>235.3</v>
      </c>
      <c r="I438" s="258"/>
      <c r="J438" s="254"/>
      <c r="K438" s="254"/>
      <c r="L438" s="259"/>
      <c r="M438" s="260"/>
      <c r="N438" s="261"/>
      <c r="O438" s="261"/>
      <c r="P438" s="261"/>
      <c r="Q438" s="261"/>
      <c r="R438" s="261"/>
      <c r="S438" s="261"/>
      <c r="T438" s="26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3" t="s">
        <v>256</v>
      </c>
      <c r="AU438" s="263" t="s">
        <v>90</v>
      </c>
      <c r="AV438" s="14" t="s">
        <v>254</v>
      </c>
      <c r="AW438" s="14" t="s">
        <v>32</v>
      </c>
      <c r="AX438" s="14" t="s">
        <v>84</v>
      </c>
      <c r="AY438" s="263" t="s">
        <v>247</v>
      </c>
    </row>
    <row r="439" spans="1:65" s="2" customFormat="1" ht="24.15" customHeight="1">
      <c r="A439" s="39"/>
      <c r="B439" s="40"/>
      <c r="C439" s="285" t="s">
        <v>724</v>
      </c>
      <c r="D439" s="285" t="s">
        <v>422</v>
      </c>
      <c r="E439" s="286" t="s">
        <v>725</v>
      </c>
      <c r="F439" s="287" t="s">
        <v>726</v>
      </c>
      <c r="G439" s="288" t="s">
        <v>252</v>
      </c>
      <c r="H439" s="289">
        <v>41.413</v>
      </c>
      <c r="I439" s="290"/>
      <c r="J439" s="291">
        <f>ROUND(I439*H439,2)</f>
        <v>0</v>
      </c>
      <c r="K439" s="287" t="s">
        <v>253</v>
      </c>
      <c r="L439" s="292"/>
      <c r="M439" s="293" t="s">
        <v>1</v>
      </c>
      <c r="N439" s="294" t="s">
        <v>43</v>
      </c>
      <c r="O439" s="92"/>
      <c r="P439" s="237">
        <f>O439*H439</f>
        <v>0</v>
      </c>
      <c r="Q439" s="237">
        <v>0.003</v>
      </c>
      <c r="R439" s="237">
        <f>Q439*H439</f>
        <v>0.12423899999999999</v>
      </c>
      <c r="S439" s="237">
        <v>0</v>
      </c>
      <c r="T439" s="238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9" t="s">
        <v>291</v>
      </c>
      <c r="AT439" s="239" t="s">
        <v>422</v>
      </c>
      <c r="AU439" s="239" t="s">
        <v>90</v>
      </c>
      <c r="AY439" s="18" t="s">
        <v>247</v>
      </c>
      <c r="BE439" s="240">
        <f>IF(N439="základní",J439,0)</f>
        <v>0</v>
      </c>
      <c r="BF439" s="240">
        <f>IF(N439="snížená",J439,0)</f>
        <v>0</v>
      </c>
      <c r="BG439" s="240">
        <f>IF(N439="zákl. přenesená",J439,0)</f>
        <v>0</v>
      </c>
      <c r="BH439" s="240">
        <f>IF(N439="sníž. přenesená",J439,0)</f>
        <v>0</v>
      </c>
      <c r="BI439" s="240">
        <f>IF(N439="nulová",J439,0)</f>
        <v>0</v>
      </c>
      <c r="BJ439" s="18" t="s">
        <v>90</v>
      </c>
      <c r="BK439" s="240">
        <f>ROUND(I439*H439,2)</f>
        <v>0</v>
      </c>
      <c r="BL439" s="18" t="s">
        <v>254</v>
      </c>
      <c r="BM439" s="239" t="s">
        <v>727</v>
      </c>
    </row>
    <row r="440" spans="1:51" s="13" customFormat="1" ht="12">
      <c r="A440" s="13"/>
      <c r="B440" s="241"/>
      <c r="C440" s="242"/>
      <c r="D440" s="243" t="s">
        <v>256</v>
      </c>
      <c r="E440" s="244" t="s">
        <v>1</v>
      </c>
      <c r="F440" s="245" t="s">
        <v>728</v>
      </c>
      <c r="G440" s="242"/>
      <c r="H440" s="246">
        <v>41.413</v>
      </c>
      <c r="I440" s="247"/>
      <c r="J440" s="242"/>
      <c r="K440" s="242"/>
      <c r="L440" s="248"/>
      <c r="M440" s="249"/>
      <c r="N440" s="250"/>
      <c r="O440" s="250"/>
      <c r="P440" s="250"/>
      <c r="Q440" s="250"/>
      <c r="R440" s="250"/>
      <c r="S440" s="250"/>
      <c r="T440" s="25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2" t="s">
        <v>256</v>
      </c>
      <c r="AU440" s="252" t="s">
        <v>90</v>
      </c>
      <c r="AV440" s="13" t="s">
        <v>90</v>
      </c>
      <c r="AW440" s="13" t="s">
        <v>32</v>
      </c>
      <c r="AX440" s="13" t="s">
        <v>84</v>
      </c>
      <c r="AY440" s="252" t="s">
        <v>247</v>
      </c>
    </row>
    <row r="441" spans="1:65" s="2" customFormat="1" ht="55.5" customHeight="1">
      <c r="A441" s="39"/>
      <c r="B441" s="40"/>
      <c r="C441" s="228" t="s">
        <v>729</v>
      </c>
      <c r="D441" s="228" t="s">
        <v>249</v>
      </c>
      <c r="E441" s="229" t="s">
        <v>730</v>
      </c>
      <c r="F441" s="230" t="s">
        <v>731</v>
      </c>
      <c r="G441" s="231" t="s">
        <v>252</v>
      </c>
      <c r="H441" s="232">
        <v>330.922</v>
      </c>
      <c r="I441" s="233"/>
      <c r="J441" s="234">
        <f>ROUND(I441*H441,2)</f>
        <v>0</v>
      </c>
      <c r="K441" s="230" t="s">
        <v>1</v>
      </c>
      <c r="L441" s="45"/>
      <c r="M441" s="235" t="s">
        <v>1</v>
      </c>
      <c r="N441" s="236" t="s">
        <v>43</v>
      </c>
      <c r="O441" s="92"/>
      <c r="P441" s="237">
        <f>O441*H441</f>
        <v>0</v>
      </c>
      <c r="Q441" s="237">
        <v>0</v>
      </c>
      <c r="R441" s="237">
        <f>Q441*H441</f>
        <v>0</v>
      </c>
      <c r="S441" s="237">
        <v>0</v>
      </c>
      <c r="T441" s="238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9" t="s">
        <v>339</v>
      </c>
      <c r="AT441" s="239" t="s">
        <v>249</v>
      </c>
      <c r="AU441" s="239" t="s">
        <v>90</v>
      </c>
      <c r="AY441" s="18" t="s">
        <v>247</v>
      </c>
      <c r="BE441" s="240">
        <f>IF(N441="základní",J441,0)</f>
        <v>0</v>
      </c>
      <c r="BF441" s="240">
        <f>IF(N441="snížená",J441,0)</f>
        <v>0</v>
      </c>
      <c r="BG441" s="240">
        <f>IF(N441="zákl. přenesená",J441,0)</f>
        <v>0</v>
      </c>
      <c r="BH441" s="240">
        <f>IF(N441="sníž. přenesená",J441,0)</f>
        <v>0</v>
      </c>
      <c r="BI441" s="240">
        <f>IF(N441="nulová",J441,0)</f>
        <v>0</v>
      </c>
      <c r="BJ441" s="18" t="s">
        <v>90</v>
      </c>
      <c r="BK441" s="240">
        <f>ROUND(I441*H441,2)</f>
        <v>0</v>
      </c>
      <c r="BL441" s="18" t="s">
        <v>339</v>
      </c>
      <c r="BM441" s="239" t="s">
        <v>732</v>
      </c>
    </row>
    <row r="442" spans="1:51" s="13" customFormat="1" ht="12">
      <c r="A442" s="13"/>
      <c r="B442" s="241"/>
      <c r="C442" s="242"/>
      <c r="D442" s="243" t="s">
        <v>256</v>
      </c>
      <c r="E442" s="244" t="s">
        <v>1</v>
      </c>
      <c r="F442" s="245" t="s">
        <v>165</v>
      </c>
      <c r="G442" s="242"/>
      <c r="H442" s="246">
        <v>330.922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2" t="s">
        <v>256</v>
      </c>
      <c r="AU442" s="252" t="s">
        <v>90</v>
      </c>
      <c r="AV442" s="13" t="s">
        <v>90</v>
      </c>
      <c r="AW442" s="13" t="s">
        <v>32</v>
      </c>
      <c r="AX442" s="13" t="s">
        <v>84</v>
      </c>
      <c r="AY442" s="252" t="s">
        <v>247</v>
      </c>
    </row>
    <row r="443" spans="1:65" s="2" customFormat="1" ht="37.8" customHeight="1">
      <c r="A443" s="39"/>
      <c r="B443" s="40"/>
      <c r="C443" s="228" t="s">
        <v>733</v>
      </c>
      <c r="D443" s="228" t="s">
        <v>249</v>
      </c>
      <c r="E443" s="229" t="s">
        <v>734</v>
      </c>
      <c r="F443" s="230" t="s">
        <v>735</v>
      </c>
      <c r="G443" s="231" t="s">
        <v>252</v>
      </c>
      <c r="H443" s="232">
        <v>330.922</v>
      </c>
      <c r="I443" s="233"/>
      <c r="J443" s="234">
        <f>ROUND(I443*H443,2)</f>
        <v>0</v>
      </c>
      <c r="K443" s="230" t="s">
        <v>253</v>
      </c>
      <c r="L443" s="45"/>
      <c r="M443" s="235" t="s">
        <v>1</v>
      </c>
      <c r="N443" s="236" t="s">
        <v>43</v>
      </c>
      <c r="O443" s="92"/>
      <c r="P443" s="237">
        <f>O443*H443</f>
        <v>0</v>
      </c>
      <c r="Q443" s="237">
        <v>8E-05</v>
      </c>
      <c r="R443" s="237">
        <f>Q443*H443</f>
        <v>0.026473760000000006</v>
      </c>
      <c r="S443" s="237">
        <v>0</v>
      </c>
      <c r="T443" s="238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9" t="s">
        <v>254</v>
      </c>
      <c r="AT443" s="239" t="s">
        <v>249</v>
      </c>
      <c r="AU443" s="239" t="s">
        <v>90</v>
      </c>
      <c r="AY443" s="18" t="s">
        <v>247</v>
      </c>
      <c r="BE443" s="240">
        <f>IF(N443="základní",J443,0)</f>
        <v>0</v>
      </c>
      <c r="BF443" s="240">
        <f>IF(N443="snížená",J443,0)</f>
        <v>0</v>
      </c>
      <c r="BG443" s="240">
        <f>IF(N443="zákl. přenesená",J443,0)</f>
        <v>0</v>
      </c>
      <c r="BH443" s="240">
        <f>IF(N443="sníž. přenesená",J443,0)</f>
        <v>0</v>
      </c>
      <c r="BI443" s="240">
        <f>IF(N443="nulová",J443,0)</f>
        <v>0</v>
      </c>
      <c r="BJ443" s="18" t="s">
        <v>90</v>
      </c>
      <c r="BK443" s="240">
        <f>ROUND(I443*H443,2)</f>
        <v>0</v>
      </c>
      <c r="BL443" s="18" t="s">
        <v>254</v>
      </c>
      <c r="BM443" s="239" t="s">
        <v>736</v>
      </c>
    </row>
    <row r="444" spans="1:51" s="13" customFormat="1" ht="12">
      <c r="A444" s="13"/>
      <c r="B444" s="241"/>
      <c r="C444" s="242"/>
      <c r="D444" s="243" t="s">
        <v>256</v>
      </c>
      <c r="E444" s="244" t="s">
        <v>1</v>
      </c>
      <c r="F444" s="245" t="s">
        <v>165</v>
      </c>
      <c r="G444" s="242"/>
      <c r="H444" s="246">
        <v>330.922</v>
      </c>
      <c r="I444" s="247"/>
      <c r="J444" s="242"/>
      <c r="K444" s="242"/>
      <c r="L444" s="248"/>
      <c r="M444" s="249"/>
      <c r="N444" s="250"/>
      <c r="O444" s="250"/>
      <c r="P444" s="250"/>
      <c r="Q444" s="250"/>
      <c r="R444" s="250"/>
      <c r="S444" s="250"/>
      <c r="T444" s="25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2" t="s">
        <v>256</v>
      </c>
      <c r="AU444" s="252" t="s">
        <v>90</v>
      </c>
      <c r="AV444" s="13" t="s">
        <v>90</v>
      </c>
      <c r="AW444" s="13" t="s">
        <v>32</v>
      </c>
      <c r="AX444" s="13" t="s">
        <v>84</v>
      </c>
      <c r="AY444" s="252" t="s">
        <v>247</v>
      </c>
    </row>
    <row r="445" spans="1:65" s="2" customFormat="1" ht="24.15" customHeight="1">
      <c r="A445" s="39"/>
      <c r="B445" s="40"/>
      <c r="C445" s="228" t="s">
        <v>737</v>
      </c>
      <c r="D445" s="228" t="s">
        <v>249</v>
      </c>
      <c r="E445" s="229" t="s">
        <v>738</v>
      </c>
      <c r="F445" s="230" t="s">
        <v>739</v>
      </c>
      <c r="G445" s="231" t="s">
        <v>399</v>
      </c>
      <c r="H445" s="232">
        <v>31.57</v>
      </c>
      <c r="I445" s="233"/>
      <c r="J445" s="234">
        <f>ROUND(I445*H445,2)</f>
        <v>0</v>
      </c>
      <c r="K445" s="230" t="s">
        <v>253</v>
      </c>
      <c r="L445" s="45"/>
      <c r="M445" s="235" t="s">
        <v>1</v>
      </c>
      <c r="N445" s="236" t="s">
        <v>43</v>
      </c>
      <c r="O445" s="92"/>
      <c r="P445" s="237">
        <f>O445*H445</f>
        <v>0</v>
      </c>
      <c r="Q445" s="237">
        <v>3E-05</v>
      </c>
      <c r="R445" s="237">
        <f>Q445*H445</f>
        <v>0.0009471</v>
      </c>
      <c r="S445" s="237">
        <v>0</v>
      </c>
      <c r="T445" s="238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9" t="s">
        <v>254</v>
      </c>
      <c r="AT445" s="239" t="s">
        <v>249</v>
      </c>
      <c r="AU445" s="239" t="s">
        <v>90</v>
      </c>
      <c r="AY445" s="18" t="s">
        <v>247</v>
      </c>
      <c r="BE445" s="240">
        <f>IF(N445="základní",J445,0)</f>
        <v>0</v>
      </c>
      <c r="BF445" s="240">
        <f>IF(N445="snížená",J445,0)</f>
        <v>0</v>
      </c>
      <c r="BG445" s="240">
        <f>IF(N445="zákl. přenesená",J445,0)</f>
        <v>0</v>
      </c>
      <c r="BH445" s="240">
        <f>IF(N445="sníž. přenesená",J445,0)</f>
        <v>0</v>
      </c>
      <c r="BI445" s="240">
        <f>IF(N445="nulová",J445,0)</f>
        <v>0</v>
      </c>
      <c r="BJ445" s="18" t="s">
        <v>90</v>
      </c>
      <c r="BK445" s="240">
        <f>ROUND(I445*H445,2)</f>
        <v>0</v>
      </c>
      <c r="BL445" s="18" t="s">
        <v>254</v>
      </c>
      <c r="BM445" s="239" t="s">
        <v>740</v>
      </c>
    </row>
    <row r="446" spans="1:51" s="13" customFormat="1" ht="12">
      <c r="A446" s="13"/>
      <c r="B446" s="241"/>
      <c r="C446" s="242"/>
      <c r="D446" s="243" t="s">
        <v>256</v>
      </c>
      <c r="E446" s="244" t="s">
        <v>1</v>
      </c>
      <c r="F446" s="245" t="s">
        <v>741</v>
      </c>
      <c r="G446" s="242"/>
      <c r="H446" s="246">
        <v>31.57</v>
      </c>
      <c r="I446" s="247"/>
      <c r="J446" s="242"/>
      <c r="K446" s="242"/>
      <c r="L446" s="248"/>
      <c r="M446" s="249"/>
      <c r="N446" s="250"/>
      <c r="O446" s="250"/>
      <c r="P446" s="250"/>
      <c r="Q446" s="250"/>
      <c r="R446" s="250"/>
      <c r="S446" s="250"/>
      <c r="T446" s="251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2" t="s">
        <v>256</v>
      </c>
      <c r="AU446" s="252" t="s">
        <v>90</v>
      </c>
      <c r="AV446" s="13" t="s">
        <v>90</v>
      </c>
      <c r="AW446" s="13" t="s">
        <v>32</v>
      </c>
      <c r="AX446" s="13" t="s">
        <v>77</v>
      </c>
      <c r="AY446" s="252" t="s">
        <v>247</v>
      </c>
    </row>
    <row r="447" spans="1:51" s="15" customFormat="1" ht="12">
      <c r="A447" s="15"/>
      <c r="B447" s="264"/>
      <c r="C447" s="265"/>
      <c r="D447" s="243" t="s">
        <v>256</v>
      </c>
      <c r="E447" s="266" t="s">
        <v>1</v>
      </c>
      <c r="F447" s="267" t="s">
        <v>742</v>
      </c>
      <c r="G447" s="265"/>
      <c r="H447" s="266" t="s">
        <v>1</v>
      </c>
      <c r="I447" s="268"/>
      <c r="J447" s="265"/>
      <c r="K447" s="265"/>
      <c r="L447" s="269"/>
      <c r="M447" s="270"/>
      <c r="N447" s="271"/>
      <c r="O447" s="271"/>
      <c r="P447" s="271"/>
      <c r="Q447" s="271"/>
      <c r="R447" s="271"/>
      <c r="S447" s="271"/>
      <c r="T447" s="272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73" t="s">
        <v>256</v>
      </c>
      <c r="AU447" s="273" t="s">
        <v>90</v>
      </c>
      <c r="AV447" s="15" t="s">
        <v>84</v>
      </c>
      <c r="AW447" s="15" t="s">
        <v>32</v>
      </c>
      <c r="AX447" s="15" t="s">
        <v>77</v>
      </c>
      <c r="AY447" s="273" t="s">
        <v>247</v>
      </c>
    </row>
    <row r="448" spans="1:51" s="14" customFormat="1" ht="12">
      <c r="A448" s="14"/>
      <c r="B448" s="253"/>
      <c r="C448" s="254"/>
      <c r="D448" s="243" t="s">
        <v>256</v>
      </c>
      <c r="E448" s="255" t="s">
        <v>1</v>
      </c>
      <c r="F448" s="256" t="s">
        <v>265</v>
      </c>
      <c r="G448" s="254"/>
      <c r="H448" s="257">
        <v>31.57</v>
      </c>
      <c r="I448" s="258"/>
      <c r="J448" s="254"/>
      <c r="K448" s="254"/>
      <c r="L448" s="259"/>
      <c r="M448" s="260"/>
      <c r="N448" s="261"/>
      <c r="O448" s="261"/>
      <c r="P448" s="261"/>
      <c r="Q448" s="261"/>
      <c r="R448" s="261"/>
      <c r="S448" s="261"/>
      <c r="T448" s="26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3" t="s">
        <v>256</v>
      </c>
      <c r="AU448" s="263" t="s">
        <v>90</v>
      </c>
      <c r="AV448" s="14" t="s">
        <v>254</v>
      </c>
      <c r="AW448" s="14" t="s">
        <v>32</v>
      </c>
      <c r="AX448" s="14" t="s">
        <v>84</v>
      </c>
      <c r="AY448" s="263" t="s">
        <v>247</v>
      </c>
    </row>
    <row r="449" spans="1:65" s="2" customFormat="1" ht="24.15" customHeight="1">
      <c r="A449" s="39"/>
      <c r="B449" s="40"/>
      <c r="C449" s="285" t="s">
        <v>743</v>
      </c>
      <c r="D449" s="285" t="s">
        <v>422</v>
      </c>
      <c r="E449" s="286" t="s">
        <v>744</v>
      </c>
      <c r="F449" s="287" t="s">
        <v>745</v>
      </c>
      <c r="G449" s="288" t="s">
        <v>399</v>
      </c>
      <c r="H449" s="289">
        <v>33.149</v>
      </c>
      <c r="I449" s="290"/>
      <c r="J449" s="291">
        <f>ROUND(I449*H449,2)</f>
        <v>0</v>
      </c>
      <c r="K449" s="287" t="s">
        <v>253</v>
      </c>
      <c r="L449" s="292"/>
      <c r="M449" s="293" t="s">
        <v>1</v>
      </c>
      <c r="N449" s="294" t="s">
        <v>43</v>
      </c>
      <c r="O449" s="92"/>
      <c r="P449" s="237">
        <f>O449*H449</f>
        <v>0</v>
      </c>
      <c r="Q449" s="237">
        <v>0.0006</v>
      </c>
      <c r="R449" s="237">
        <f>Q449*H449</f>
        <v>0.019889399999999998</v>
      </c>
      <c r="S449" s="237">
        <v>0</v>
      </c>
      <c r="T449" s="238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9" t="s">
        <v>291</v>
      </c>
      <c r="AT449" s="239" t="s">
        <v>422</v>
      </c>
      <c r="AU449" s="239" t="s">
        <v>90</v>
      </c>
      <c r="AY449" s="18" t="s">
        <v>247</v>
      </c>
      <c r="BE449" s="240">
        <f>IF(N449="základní",J449,0)</f>
        <v>0</v>
      </c>
      <c r="BF449" s="240">
        <f>IF(N449="snížená",J449,0)</f>
        <v>0</v>
      </c>
      <c r="BG449" s="240">
        <f>IF(N449="zákl. přenesená",J449,0)</f>
        <v>0</v>
      </c>
      <c r="BH449" s="240">
        <f>IF(N449="sníž. přenesená",J449,0)</f>
        <v>0</v>
      </c>
      <c r="BI449" s="240">
        <f>IF(N449="nulová",J449,0)</f>
        <v>0</v>
      </c>
      <c r="BJ449" s="18" t="s">
        <v>90</v>
      </c>
      <c r="BK449" s="240">
        <f>ROUND(I449*H449,2)</f>
        <v>0</v>
      </c>
      <c r="BL449" s="18" t="s">
        <v>254</v>
      </c>
      <c r="BM449" s="239" t="s">
        <v>746</v>
      </c>
    </row>
    <row r="450" spans="1:51" s="13" customFormat="1" ht="12">
      <c r="A450" s="13"/>
      <c r="B450" s="241"/>
      <c r="C450" s="242"/>
      <c r="D450" s="243" t="s">
        <v>256</v>
      </c>
      <c r="E450" s="242"/>
      <c r="F450" s="245" t="s">
        <v>747</v>
      </c>
      <c r="G450" s="242"/>
      <c r="H450" s="246">
        <v>33.149</v>
      </c>
      <c r="I450" s="247"/>
      <c r="J450" s="242"/>
      <c r="K450" s="242"/>
      <c r="L450" s="248"/>
      <c r="M450" s="249"/>
      <c r="N450" s="250"/>
      <c r="O450" s="250"/>
      <c r="P450" s="250"/>
      <c r="Q450" s="250"/>
      <c r="R450" s="250"/>
      <c r="S450" s="250"/>
      <c r="T450" s="25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2" t="s">
        <v>256</v>
      </c>
      <c r="AU450" s="252" t="s">
        <v>90</v>
      </c>
      <c r="AV450" s="13" t="s">
        <v>90</v>
      </c>
      <c r="AW450" s="13" t="s">
        <v>4</v>
      </c>
      <c r="AX450" s="13" t="s">
        <v>84</v>
      </c>
      <c r="AY450" s="252" t="s">
        <v>247</v>
      </c>
    </row>
    <row r="451" spans="1:65" s="2" customFormat="1" ht="24.15" customHeight="1">
      <c r="A451" s="39"/>
      <c r="B451" s="40"/>
      <c r="C451" s="228" t="s">
        <v>748</v>
      </c>
      <c r="D451" s="228" t="s">
        <v>249</v>
      </c>
      <c r="E451" s="229" t="s">
        <v>749</v>
      </c>
      <c r="F451" s="230" t="s">
        <v>750</v>
      </c>
      <c r="G451" s="231" t="s">
        <v>252</v>
      </c>
      <c r="H451" s="232">
        <v>330.922</v>
      </c>
      <c r="I451" s="233"/>
      <c r="J451" s="234">
        <f>ROUND(I451*H451,2)</f>
        <v>0</v>
      </c>
      <c r="K451" s="230" t="s">
        <v>253</v>
      </c>
      <c r="L451" s="45"/>
      <c r="M451" s="235" t="s">
        <v>1</v>
      </c>
      <c r="N451" s="236" t="s">
        <v>43</v>
      </c>
      <c r="O451" s="92"/>
      <c r="P451" s="237">
        <f>O451*H451</f>
        <v>0</v>
      </c>
      <c r="Q451" s="237">
        <v>0.0217</v>
      </c>
      <c r="R451" s="237">
        <f>Q451*H451</f>
        <v>7.1810074</v>
      </c>
      <c r="S451" s="237">
        <v>0</v>
      </c>
      <c r="T451" s="238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9" t="s">
        <v>254</v>
      </c>
      <c r="AT451" s="239" t="s">
        <v>249</v>
      </c>
      <c r="AU451" s="239" t="s">
        <v>90</v>
      </c>
      <c r="AY451" s="18" t="s">
        <v>247</v>
      </c>
      <c r="BE451" s="240">
        <f>IF(N451="základní",J451,0)</f>
        <v>0</v>
      </c>
      <c r="BF451" s="240">
        <f>IF(N451="snížená",J451,0)</f>
        <v>0</v>
      </c>
      <c r="BG451" s="240">
        <f>IF(N451="zákl. přenesená",J451,0)</f>
        <v>0</v>
      </c>
      <c r="BH451" s="240">
        <f>IF(N451="sníž. přenesená",J451,0)</f>
        <v>0</v>
      </c>
      <c r="BI451" s="240">
        <f>IF(N451="nulová",J451,0)</f>
        <v>0</v>
      </c>
      <c r="BJ451" s="18" t="s">
        <v>90</v>
      </c>
      <c r="BK451" s="240">
        <f>ROUND(I451*H451,2)</f>
        <v>0</v>
      </c>
      <c r="BL451" s="18" t="s">
        <v>254</v>
      </c>
      <c r="BM451" s="239" t="s">
        <v>751</v>
      </c>
    </row>
    <row r="452" spans="1:51" s="13" customFormat="1" ht="12">
      <c r="A452" s="13"/>
      <c r="B452" s="241"/>
      <c r="C452" s="242"/>
      <c r="D452" s="243" t="s">
        <v>256</v>
      </c>
      <c r="E452" s="244" t="s">
        <v>1</v>
      </c>
      <c r="F452" s="245" t="s">
        <v>165</v>
      </c>
      <c r="G452" s="242"/>
      <c r="H452" s="246">
        <v>330.922</v>
      </c>
      <c r="I452" s="247"/>
      <c r="J452" s="242"/>
      <c r="K452" s="242"/>
      <c r="L452" s="248"/>
      <c r="M452" s="249"/>
      <c r="N452" s="250"/>
      <c r="O452" s="250"/>
      <c r="P452" s="250"/>
      <c r="Q452" s="250"/>
      <c r="R452" s="250"/>
      <c r="S452" s="250"/>
      <c r="T452" s="25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2" t="s">
        <v>256</v>
      </c>
      <c r="AU452" s="252" t="s">
        <v>90</v>
      </c>
      <c r="AV452" s="13" t="s">
        <v>90</v>
      </c>
      <c r="AW452" s="13" t="s">
        <v>32</v>
      </c>
      <c r="AX452" s="13" t="s">
        <v>84</v>
      </c>
      <c r="AY452" s="252" t="s">
        <v>247</v>
      </c>
    </row>
    <row r="453" spans="1:65" s="2" customFormat="1" ht="24.15" customHeight="1">
      <c r="A453" s="39"/>
      <c r="B453" s="40"/>
      <c r="C453" s="228" t="s">
        <v>752</v>
      </c>
      <c r="D453" s="228" t="s">
        <v>249</v>
      </c>
      <c r="E453" s="229" t="s">
        <v>753</v>
      </c>
      <c r="F453" s="230" t="s">
        <v>754</v>
      </c>
      <c r="G453" s="231" t="s">
        <v>252</v>
      </c>
      <c r="H453" s="232">
        <v>360.378</v>
      </c>
      <c r="I453" s="233"/>
      <c r="J453" s="234">
        <f>ROUND(I453*H453,2)</f>
        <v>0</v>
      </c>
      <c r="K453" s="230" t="s">
        <v>253</v>
      </c>
      <c r="L453" s="45"/>
      <c r="M453" s="235" t="s">
        <v>1</v>
      </c>
      <c r="N453" s="236" t="s">
        <v>43</v>
      </c>
      <c r="O453" s="92"/>
      <c r="P453" s="237">
        <f>O453*H453</f>
        <v>0</v>
      </c>
      <c r="Q453" s="237">
        <v>0.0003</v>
      </c>
      <c r="R453" s="237">
        <f>Q453*H453</f>
        <v>0.10811339999999998</v>
      </c>
      <c r="S453" s="237">
        <v>0</v>
      </c>
      <c r="T453" s="238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9" t="s">
        <v>254</v>
      </c>
      <c r="AT453" s="239" t="s">
        <v>249</v>
      </c>
      <c r="AU453" s="239" t="s">
        <v>90</v>
      </c>
      <c r="AY453" s="18" t="s">
        <v>247</v>
      </c>
      <c r="BE453" s="240">
        <f>IF(N453="základní",J453,0)</f>
        <v>0</v>
      </c>
      <c r="BF453" s="240">
        <f>IF(N453="snížená",J453,0)</f>
        <v>0</v>
      </c>
      <c r="BG453" s="240">
        <f>IF(N453="zákl. přenesená",J453,0)</f>
        <v>0</v>
      </c>
      <c r="BH453" s="240">
        <f>IF(N453="sníž. přenesená",J453,0)</f>
        <v>0</v>
      </c>
      <c r="BI453" s="240">
        <f>IF(N453="nulová",J453,0)</f>
        <v>0</v>
      </c>
      <c r="BJ453" s="18" t="s">
        <v>90</v>
      </c>
      <c r="BK453" s="240">
        <f>ROUND(I453*H453,2)</f>
        <v>0</v>
      </c>
      <c r="BL453" s="18" t="s">
        <v>254</v>
      </c>
      <c r="BM453" s="239" t="s">
        <v>755</v>
      </c>
    </row>
    <row r="454" spans="1:51" s="13" customFormat="1" ht="12">
      <c r="A454" s="13"/>
      <c r="B454" s="241"/>
      <c r="C454" s="242"/>
      <c r="D454" s="243" t="s">
        <v>256</v>
      </c>
      <c r="E454" s="244" t="s">
        <v>1</v>
      </c>
      <c r="F454" s="245" t="s">
        <v>756</v>
      </c>
      <c r="G454" s="242"/>
      <c r="H454" s="246">
        <v>360.378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2" t="s">
        <v>256</v>
      </c>
      <c r="AU454" s="252" t="s">
        <v>90</v>
      </c>
      <c r="AV454" s="13" t="s">
        <v>90</v>
      </c>
      <c r="AW454" s="13" t="s">
        <v>32</v>
      </c>
      <c r="AX454" s="13" t="s">
        <v>84</v>
      </c>
      <c r="AY454" s="252" t="s">
        <v>247</v>
      </c>
    </row>
    <row r="455" spans="1:65" s="2" customFormat="1" ht="33" customHeight="1">
      <c r="A455" s="39"/>
      <c r="B455" s="40"/>
      <c r="C455" s="228" t="s">
        <v>757</v>
      </c>
      <c r="D455" s="228" t="s">
        <v>249</v>
      </c>
      <c r="E455" s="229" t="s">
        <v>758</v>
      </c>
      <c r="F455" s="230" t="s">
        <v>759</v>
      </c>
      <c r="G455" s="231" t="s">
        <v>252</v>
      </c>
      <c r="H455" s="232">
        <v>21.63</v>
      </c>
      <c r="I455" s="233"/>
      <c r="J455" s="234">
        <f>ROUND(I455*H455,2)</f>
        <v>0</v>
      </c>
      <c r="K455" s="230" t="s">
        <v>253</v>
      </c>
      <c r="L455" s="45"/>
      <c r="M455" s="235" t="s">
        <v>1</v>
      </c>
      <c r="N455" s="236" t="s">
        <v>43</v>
      </c>
      <c r="O455" s="92"/>
      <c r="P455" s="237">
        <f>O455*H455</f>
        <v>0</v>
      </c>
      <c r="Q455" s="237">
        <v>0.0529</v>
      </c>
      <c r="R455" s="237">
        <f>Q455*H455</f>
        <v>1.144227</v>
      </c>
      <c r="S455" s="237">
        <v>0</v>
      </c>
      <c r="T455" s="238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9" t="s">
        <v>254</v>
      </c>
      <c r="AT455" s="239" t="s">
        <v>249</v>
      </c>
      <c r="AU455" s="239" t="s">
        <v>90</v>
      </c>
      <c r="AY455" s="18" t="s">
        <v>247</v>
      </c>
      <c r="BE455" s="240">
        <f>IF(N455="základní",J455,0)</f>
        <v>0</v>
      </c>
      <c r="BF455" s="240">
        <f>IF(N455="snížená",J455,0)</f>
        <v>0</v>
      </c>
      <c r="BG455" s="240">
        <f>IF(N455="zákl. přenesená",J455,0)</f>
        <v>0</v>
      </c>
      <c r="BH455" s="240">
        <f>IF(N455="sníž. přenesená",J455,0)</f>
        <v>0</v>
      </c>
      <c r="BI455" s="240">
        <f>IF(N455="nulová",J455,0)</f>
        <v>0</v>
      </c>
      <c r="BJ455" s="18" t="s">
        <v>90</v>
      </c>
      <c r="BK455" s="240">
        <f>ROUND(I455*H455,2)</f>
        <v>0</v>
      </c>
      <c r="BL455" s="18" t="s">
        <v>254</v>
      </c>
      <c r="BM455" s="239" t="s">
        <v>760</v>
      </c>
    </row>
    <row r="456" spans="1:51" s="13" customFormat="1" ht="12">
      <c r="A456" s="13"/>
      <c r="B456" s="241"/>
      <c r="C456" s="242"/>
      <c r="D456" s="243" t="s">
        <v>256</v>
      </c>
      <c r="E456" s="244" t="s">
        <v>1</v>
      </c>
      <c r="F456" s="245" t="s">
        <v>761</v>
      </c>
      <c r="G456" s="242"/>
      <c r="H456" s="246">
        <v>21.63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2" t="s">
        <v>256</v>
      </c>
      <c r="AU456" s="252" t="s">
        <v>90</v>
      </c>
      <c r="AV456" s="13" t="s">
        <v>90</v>
      </c>
      <c r="AW456" s="13" t="s">
        <v>32</v>
      </c>
      <c r="AX456" s="13" t="s">
        <v>84</v>
      </c>
      <c r="AY456" s="252" t="s">
        <v>247</v>
      </c>
    </row>
    <row r="457" spans="1:65" s="2" customFormat="1" ht="24.15" customHeight="1">
      <c r="A457" s="39"/>
      <c r="B457" s="40"/>
      <c r="C457" s="228" t="s">
        <v>762</v>
      </c>
      <c r="D457" s="228" t="s">
        <v>249</v>
      </c>
      <c r="E457" s="229" t="s">
        <v>763</v>
      </c>
      <c r="F457" s="230" t="s">
        <v>764</v>
      </c>
      <c r="G457" s="231" t="s">
        <v>252</v>
      </c>
      <c r="H457" s="232">
        <v>7.035</v>
      </c>
      <c r="I457" s="233"/>
      <c r="J457" s="234">
        <f>ROUND(I457*H457,2)</f>
        <v>0</v>
      </c>
      <c r="K457" s="230" t="s">
        <v>253</v>
      </c>
      <c r="L457" s="45"/>
      <c r="M457" s="235" t="s">
        <v>1</v>
      </c>
      <c r="N457" s="236" t="s">
        <v>43</v>
      </c>
      <c r="O457" s="92"/>
      <c r="P457" s="237">
        <f>O457*H457</f>
        <v>0</v>
      </c>
      <c r="Q457" s="237">
        <v>0.0057</v>
      </c>
      <c r="R457" s="237">
        <f>Q457*H457</f>
        <v>0.0400995</v>
      </c>
      <c r="S457" s="237">
        <v>0</v>
      </c>
      <c r="T457" s="238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9" t="s">
        <v>254</v>
      </c>
      <c r="AT457" s="239" t="s">
        <v>249</v>
      </c>
      <c r="AU457" s="239" t="s">
        <v>90</v>
      </c>
      <c r="AY457" s="18" t="s">
        <v>247</v>
      </c>
      <c r="BE457" s="240">
        <f>IF(N457="základní",J457,0)</f>
        <v>0</v>
      </c>
      <c r="BF457" s="240">
        <f>IF(N457="snížená",J457,0)</f>
        <v>0</v>
      </c>
      <c r="BG457" s="240">
        <f>IF(N457="zákl. přenesená",J457,0)</f>
        <v>0</v>
      </c>
      <c r="BH457" s="240">
        <f>IF(N457="sníž. přenesená",J457,0)</f>
        <v>0</v>
      </c>
      <c r="BI457" s="240">
        <f>IF(N457="nulová",J457,0)</f>
        <v>0</v>
      </c>
      <c r="BJ457" s="18" t="s">
        <v>90</v>
      </c>
      <c r="BK457" s="240">
        <f>ROUND(I457*H457,2)</f>
        <v>0</v>
      </c>
      <c r="BL457" s="18" t="s">
        <v>254</v>
      </c>
      <c r="BM457" s="239" t="s">
        <v>765</v>
      </c>
    </row>
    <row r="458" spans="1:51" s="13" customFormat="1" ht="12">
      <c r="A458" s="13"/>
      <c r="B458" s="241"/>
      <c r="C458" s="242"/>
      <c r="D458" s="243" t="s">
        <v>256</v>
      </c>
      <c r="E458" s="244" t="s">
        <v>1</v>
      </c>
      <c r="F458" s="245" t="s">
        <v>766</v>
      </c>
      <c r="G458" s="242"/>
      <c r="H458" s="246">
        <v>7.035</v>
      </c>
      <c r="I458" s="247"/>
      <c r="J458" s="242"/>
      <c r="K458" s="242"/>
      <c r="L458" s="248"/>
      <c r="M458" s="249"/>
      <c r="N458" s="250"/>
      <c r="O458" s="250"/>
      <c r="P458" s="250"/>
      <c r="Q458" s="250"/>
      <c r="R458" s="250"/>
      <c r="S458" s="250"/>
      <c r="T458" s="25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2" t="s">
        <v>256</v>
      </c>
      <c r="AU458" s="252" t="s">
        <v>90</v>
      </c>
      <c r="AV458" s="13" t="s">
        <v>90</v>
      </c>
      <c r="AW458" s="13" t="s">
        <v>32</v>
      </c>
      <c r="AX458" s="13" t="s">
        <v>84</v>
      </c>
      <c r="AY458" s="252" t="s">
        <v>247</v>
      </c>
    </row>
    <row r="459" spans="1:65" s="2" customFormat="1" ht="24.15" customHeight="1">
      <c r="A459" s="39"/>
      <c r="B459" s="40"/>
      <c r="C459" s="228" t="s">
        <v>767</v>
      </c>
      <c r="D459" s="228" t="s">
        <v>249</v>
      </c>
      <c r="E459" s="229" t="s">
        <v>768</v>
      </c>
      <c r="F459" s="230" t="s">
        <v>769</v>
      </c>
      <c r="G459" s="231" t="s">
        <v>252</v>
      </c>
      <c r="H459" s="232">
        <v>353.343</v>
      </c>
      <c r="I459" s="233"/>
      <c r="J459" s="234">
        <f>ROUND(I459*H459,2)</f>
        <v>0</v>
      </c>
      <c r="K459" s="230" t="s">
        <v>253</v>
      </c>
      <c r="L459" s="45"/>
      <c r="M459" s="235" t="s">
        <v>1</v>
      </c>
      <c r="N459" s="236" t="s">
        <v>43</v>
      </c>
      <c r="O459" s="92"/>
      <c r="P459" s="237">
        <f>O459*H459</f>
        <v>0</v>
      </c>
      <c r="Q459" s="237">
        <v>0.0033</v>
      </c>
      <c r="R459" s="237">
        <f>Q459*H459</f>
        <v>1.1660319000000001</v>
      </c>
      <c r="S459" s="237">
        <v>0</v>
      </c>
      <c r="T459" s="238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9" t="s">
        <v>254</v>
      </c>
      <c r="AT459" s="239" t="s">
        <v>249</v>
      </c>
      <c r="AU459" s="239" t="s">
        <v>90</v>
      </c>
      <c r="AY459" s="18" t="s">
        <v>247</v>
      </c>
      <c r="BE459" s="240">
        <f>IF(N459="základní",J459,0)</f>
        <v>0</v>
      </c>
      <c r="BF459" s="240">
        <f>IF(N459="snížená",J459,0)</f>
        <v>0</v>
      </c>
      <c r="BG459" s="240">
        <f>IF(N459="zákl. přenesená",J459,0)</f>
        <v>0</v>
      </c>
      <c r="BH459" s="240">
        <f>IF(N459="sníž. přenesená",J459,0)</f>
        <v>0</v>
      </c>
      <c r="BI459" s="240">
        <f>IF(N459="nulová",J459,0)</f>
        <v>0</v>
      </c>
      <c r="BJ459" s="18" t="s">
        <v>90</v>
      </c>
      <c r="BK459" s="240">
        <f>ROUND(I459*H459,2)</f>
        <v>0</v>
      </c>
      <c r="BL459" s="18" t="s">
        <v>254</v>
      </c>
      <c r="BM459" s="239" t="s">
        <v>770</v>
      </c>
    </row>
    <row r="460" spans="1:51" s="13" customFormat="1" ht="12">
      <c r="A460" s="13"/>
      <c r="B460" s="241"/>
      <c r="C460" s="242"/>
      <c r="D460" s="243" t="s">
        <v>256</v>
      </c>
      <c r="E460" s="244" t="s">
        <v>1</v>
      </c>
      <c r="F460" s="245" t="s">
        <v>706</v>
      </c>
      <c r="G460" s="242"/>
      <c r="H460" s="246">
        <v>129.757</v>
      </c>
      <c r="I460" s="247"/>
      <c r="J460" s="242"/>
      <c r="K460" s="242"/>
      <c r="L460" s="248"/>
      <c r="M460" s="249"/>
      <c r="N460" s="250"/>
      <c r="O460" s="250"/>
      <c r="P460" s="250"/>
      <c r="Q460" s="250"/>
      <c r="R460" s="250"/>
      <c r="S460" s="250"/>
      <c r="T460" s="251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2" t="s">
        <v>256</v>
      </c>
      <c r="AU460" s="252" t="s">
        <v>90</v>
      </c>
      <c r="AV460" s="13" t="s">
        <v>90</v>
      </c>
      <c r="AW460" s="13" t="s">
        <v>32</v>
      </c>
      <c r="AX460" s="13" t="s">
        <v>77</v>
      </c>
      <c r="AY460" s="252" t="s">
        <v>247</v>
      </c>
    </row>
    <row r="461" spans="1:51" s="13" customFormat="1" ht="12">
      <c r="A461" s="13"/>
      <c r="B461" s="241"/>
      <c r="C461" s="242"/>
      <c r="D461" s="243" t="s">
        <v>256</v>
      </c>
      <c r="E461" s="244" t="s">
        <v>1</v>
      </c>
      <c r="F461" s="245" t="s">
        <v>707</v>
      </c>
      <c r="G461" s="242"/>
      <c r="H461" s="246">
        <v>-26.889</v>
      </c>
      <c r="I461" s="247"/>
      <c r="J461" s="242"/>
      <c r="K461" s="242"/>
      <c r="L461" s="248"/>
      <c r="M461" s="249"/>
      <c r="N461" s="250"/>
      <c r="O461" s="250"/>
      <c r="P461" s="250"/>
      <c r="Q461" s="250"/>
      <c r="R461" s="250"/>
      <c r="S461" s="250"/>
      <c r="T461" s="25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2" t="s">
        <v>256</v>
      </c>
      <c r="AU461" s="252" t="s">
        <v>90</v>
      </c>
      <c r="AV461" s="13" t="s">
        <v>90</v>
      </c>
      <c r="AW461" s="13" t="s">
        <v>32</v>
      </c>
      <c r="AX461" s="13" t="s">
        <v>77</v>
      </c>
      <c r="AY461" s="252" t="s">
        <v>247</v>
      </c>
    </row>
    <row r="462" spans="1:51" s="13" customFormat="1" ht="12">
      <c r="A462" s="13"/>
      <c r="B462" s="241"/>
      <c r="C462" s="242"/>
      <c r="D462" s="243" t="s">
        <v>256</v>
      </c>
      <c r="E462" s="244" t="s">
        <v>1</v>
      </c>
      <c r="F462" s="245" t="s">
        <v>708</v>
      </c>
      <c r="G462" s="242"/>
      <c r="H462" s="246">
        <v>117.651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2" t="s">
        <v>256</v>
      </c>
      <c r="AU462" s="252" t="s">
        <v>90</v>
      </c>
      <c r="AV462" s="13" t="s">
        <v>90</v>
      </c>
      <c r="AW462" s="13" t="s">
        <v>32</v>
      </c>
      <c r="AX462" s="13" t="s">
        <v>77</v>
      </c>
      <c r="AY462" s="252" t="s">
        <v>247</v>
      </c>
    </row>
    <row r="463" spans="1:51" s="13" customFormat="1" ht="12">
      <c r="A463" s="13"/>
      <c r="B463" s="241"/>
      <c r="C463" s="242"/>
      <c r="D463" s="243" t="s">
        <v>256</v>
      </c>
      <c r="E463" s="244" t="s">
        <v>1</v>
      </c>
      <c r="F463" s="245" t="s">
        <v>709</v>
      </c>
      <c r="G463" s="242"/>
      <c r="H463" s="246">
        <v>-16.957</v>
      </c>
      <c r="I463" s="247"/>
      <c r="J463" s="242"/>
      <c r="K463" s="242"/>
      <c r="L463" s="248"/>
      <c r="M463" s="249"/>
      <c r="N463" s="250"/>
      <c r="O463" s="250"/>
      <c r="P463" s="250"/>
      <c r="Q463" s="250"/>
      <c r="R463" s="250"/>
      <c r="S463" s="250"/>
      <c r="T463" s="25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2" t="s">
        <v>256</v>
      </c>
      <c r="AU463" s="252" t="s">
        <v>90</v>
      </c>
      <c r="AV463" s="13" t="s">
        <v>90</v>
      </c>
      <c r="AW463" s="13" t="s">
        <v>32</v>
      </c>
      <c r="AX463" s="13" t="s">
        <v>77</v>
      </c>
      <c r="AY463" s="252" t="s">
        <v>247</v>
      </c>
    </row>
    <row r="464" spans="1:51" s="13" customFormat="1" ht="12">
      <c r="A464" s="13"/>
      <c r="B464" s="241"/>
      <c r="C464" s="242"/>
      <c r="D464" s="243" t="s">
        <v>256</v>
      </c>
      <c r="E464" s="244" t="s">
        <v>1</v>
      </c>
      <c r="F464" s="245" t="s">
        <v>771</v>
      </c>
      <c r="G464" s="242"/>
      <c r="H464" s="246">
        <v>9.254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2" t="s">
        <v>256</v>
      </c>
      <c r="AU464" s="252" t="s">
        <v>90</v>
      </c>
      <c r="AV464" s="13" t="s">
        <v>90</v>
      </c>
      <c r="AW464" s="13" t="s">
        <v>32</v>
      </c>
      <c r="AX464" s="13" t="s">
        <v>77</v>
      </c>
      <c r="AY464" s="252" t="s">
        <v>247</v>
      </c>
    </row>
    <row r="465" spans="1:51" s="13" customFormat="1" ht="12">
      <c r="A465" s="13"/>
      <c r="B465" s="241"/>
      <c r="C465" s="242"/>
      <c r="D465" s="243" t="s">
        <v>256</v>
      </c>
      <c r="E465" s="244" t="s">
        <v>1</v>
      </c>
      <c r="F465" s="245" t="s">
        <v>772</v>
      </c>
      <c r="G465" s="242"/>
      <c r="H465" s="246">
        <v>7.808</v>
      </c>
      <c r="I465" s="247"/>
      <c r="J465" s="242"/>
      <c r="K465" s="242"/>
      <c r="L465" s="248"/>
      <c r="M465" s="249"/>
      <c r="N465" s="250"/>
      <c r="O465" s="250"/>
      <c r="P465" s="250"/>
      <c r="Q465" s="250"/>
      <c r="R465" s="250"/>
      <c r="S465" s="250"/>
      <c r="T465" s="251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2" t="s">
        <v>256</v>
      </c>
      <c r="AU465" s="252" t="s">
        <v>90</v>
      </c>
      <c r="AV465" s="13" t="s">
        <v>90</v>
      </c>
      <c r="AW465" s="13" t="s">
        <v>32</v>
      </c>
      <c r="AX465" s="13" t="s">
        <v>77</v>
      </c>
      <c r="AY465" s="252" t="s">
        <v>247</v>
      </c>
    </row>
    <row r="466" spans="1:51" s="13" customFormat="1" ht="12">
      <c r="A466" s="13"/>
      <c r="B466" s="241"/>
      <c r="C466" s="242"/>
      <c r="D466" s="243" t="s">
        <v>256</v>
      </c>
      <c r="E466" s="244" t="s">
        <v>1</v>
      </c>
      <c r="F466" s="245" t="s">
        <v>773</v>
      </c>
      <c r="G466" s="242"/>
      <c r="H466" s="246">
        <v>150.43</v>
      </c>
      <c r="I466" s="247"/>
      <c r="J466" s="242"/>
      <c r="K466" s="242"/>
      <c r="L466" s="248"/>
      <c r="M466" s="249"/>
      <c r="N466" s="250"/>
      <c r="O466" s="250"/>
      <c r="P466" s="250"/>
      <c r="Q466" s="250"/>
      <c r="R466" s="250"/>
      <c r="S466" s="250"/>
      <c r="T466" s="25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2" t="s">
        <v>256</v>
      </c>
      <c r="AU466" s="252" t="s">
        <v>90</v>
      </c>
      <c r="AV466" s="13" t="s">
        <v>90</v>
      </c>
      <c r="AW466" s="13" t="s">
        <v>32</v>
      </c>
      <c r="AX466" s="13" t="s">
        <v>77</v>
      </c>
      <c r="AY466" s="252" t="s">
        <v>247</v>
      </c>
    </row>
    <row r="467" spans="1:51" s="13" customFormat="1" ht="12">
      <c r="A467" s="13"/>
      <c r="B467" s="241"/>
      <c r="C467" s="242"/>
      <c r="D467" s="243" t="s">
        <v>256</v>
      </c>
      <c r="E467" s="244" t="s">
        <v>1</v>
      </c>
      <c r="F467" s="245" t="s">
        <v>711</v>
      </c>
      <c r="G467" s="242"/>
      <c r="H467" s="246">
        <v>-30.745</v>
      </c>
      <c r="I467" s="247"/>
      <c r="J467" s="242"/>
      <c r="K467" s="242"/>
      <c r="L467" s="248"/>
      <c r="M467" s="249"/>
      <c r="N467" s="250"/>
      <c r="O467" s="250"/>
      <c r="P467" s="250"/>
      <c r="Q467" s="250"/>
      <c r="R467" s="250"/>
      <c r="S467" s="250"/>
      <c r="T467" s="25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2" t="s">
        <v>256</v>
      </c>
      <c r="AU467" s="252" t="s">
        <v>90</v>
      </c>
      <c r="AV467" s="13" t="s">
        <v>90</v>
      </c>
      <c r="AW467" s="13" t="s">
        <v>32</v>
      </c>
      <c r="AX467" s="13" t="s">
        <v>77</v>
      </c>
      <c r="AY467" s="252" t="s">
        <v>247</v>
      </c>
    </row>
    <row r="468" spans="1:51" s="13" customFormat="1" ht="12">
      <c r="A468" s="13"/>
      <c r="B468" s="241"/>
      <c r="C468" s="242"/>
      <c r="D468" s="243" t="s">
        <v>256</v>
      </c>
      <c r="E468" s="244" t="s">
        <v>1</v>
      </c>
      <c r="F468" s="245" t="s">
        <v>774</v>
      </c>
      <c r="G468" s="242"/>
      <c r="H468" s="246">
        <v>13.034</v>
      </c>
      <c r="I468" s="247"/>
      <c r="J468" s="242"/>
      <c r="K468" s="242"/>
      <c r="L468" s="248"/>
      <c r="M468" s="249"/>
      <c r="N468" s="250"/>
      <c r="O468" s="250"/>
      <c r="P468" s="250"/>
      <c r="Q468" s="250"/>
      <c r="R468" s="250"/>
      <c r="S468" s="250"/>
      <c r="T468" s="25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2" t="s">
        <v>256</v>
      </c>
      <c r="AU468" s="252" t="s">
        <v>90</v>
      </c>
      <c r="AV468" s="13" t="s">
        <v>90</v>
      </c>
      <c r="AW468" s="13" t="s">
        <v>32</v>
      </c>
      <c r="AX468" s="13" t="s">
        <v>77</v>
      </c>
      <c r="AY468" s="252" t="s">
        <v>247</v>
      </c>
    </row>
    <row r="469" spans="1:51" s="14" customFormat="1" ht="12">
      <c r="A469" s="14"/>
      <c r="B469" s="253"/>
      <c r="C469" s="254"/>
      <c r="D469" s="243" t="s">
        <v>256</v>
      </c>
      <c r="E469" s="255" t="s">
        <v>1</v>
      </c>
      <c r="F469" s="256" t="s">
        <v>265</v>
      </c>
      <c r="G469" s="254"/>
      <c r="H469" s="257">
        <v>353.343</v>
      </c>
      <c r="I469" s="258"/>
      <c r="J469" s="254"/>
      <c r="K469" s="254"/>
      <c r="L469" s="259"/>
      <c r="M469" s="260"/>
      <c r="N469" s="261"/>
      <c r="O469" s="261"/>
      <c r="P469" s="261"/>
      <c r="Q469" s="261"/>
      <c r="R469" s="261"/>
      <c r="S469" s="261"/>
      <c r="T469" s="26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3" t="s">
        <v>256</v>
      </c>
      <c r="AU469" s="263" t="s">
        <v>90</v>
      </c>
      <c r="AV469" s="14" t="s">
        <v>254</v>
      </c>
      <c r="AW469" s="14" t="s">
        <v>32</v>
      </c>
      <c r="AX469" s="14" t="s">
        <v>84</v>
      </c>
      <c r="AY469" s="263" t="s">
        <v>247</v>
      </c>
    </row>
    <row r="470" spans="1:65" s="2" customFormat="1" ht="24.15" customHeight="1">
      <c r="A470" s="39"/>
      <c r="B470" s="40"/>
      <c r="C470" s="228" t="s">
        <v>775</v>
      </c>
      <c r="D470" s="228" t="s">
        <v>249</v>
      </c>
      <c r="E470" s="229" t="s">
        <v>776</v>
      </c>
      <c r="F470" s="230" t="s">
        <v>777</v>
      </c>
      <c r="G470" s="231" t="s">
        <v>252</v>
      </c>
      <c r="H470" s="232">
        <v>139.528</v>
      </c>
      <c r="I470" s="233"/>
      <c r="J470" s="234">
        <f>ROUND(I470*H470,2)</f>
        <v>0</v>
      </c>
      <c r="K470" s="230" t="s">
        <v>253</v>
      </c>
      <c r="L470" s="45"/>
      <c r="M470" s="235" t="s">
        <v>1</v>
      </c>
      <c r="N470" s="236" t="s">
        <v>43</v>
      </c>
      <c r="O470" s="92"/>
      <c r="P470" s="237">
        <f>O470*H470</f>
        <v>0</v>
      </c>
      <c r="Q470" s="237">
        <v>0</v>
      </c>
      <c r="R470" s="237">
        <f>Q470*H470</f>
        <v>0</v>
      </c>
      <c r="S470" s="237">
        <v>0</v>
      </c>
      <c r="T470" s="238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9" t="s">
        <v>254</v>
      </c>
      <c r="AT470" s="239" t="s">
        <v>249</v>
      </c>
      <c r="AU470" s="239" t="s">
        <v>90</v>
      </c>
      <c r="AY470" s="18" t="s">
        <v>247</v>
      </c>
      <c r="BE470" s="240">
        <f>IF(N470="základní",J470,0)</f>
        <v>0</v>
      </c>
      <c r="BF470" s="240">
        <f>IF(N470="snížená",J470,0)</f>
        <v>0</v>
      </c>
      <c r="BG470" s="240">
        <f>IF(N470="zákl. přenesená",J470,0)</f>
        <v>0</v>
      </c>
      <c r="BH470" s="240">
        <f>IF(N470="sníž. přenesená",J470,0)</f>
        <v>0</v>
      </c>
      <c r="BI470" s="240">
        <f>IF(N470="nulová",J470,0)</f>
        <v>0</v>
      </c>
      <c r="BJ470" s="18" t="s">
        <v>90</v>
      </c>
      <c r="BK470" s="240">
        <f>ROUND(I470*H470,2)</f>
        <v>0</v>
      </c>
      <c r="BL470" s="18" t="s">
        <v>254</v>
      </c>
      <c r="BM470" s="239" t="s">
        <v>778</v>
      </c>
    </row>
    <row r="471" spans="1:51" s="15" customFormat="1" ht="12">
      <c r="A471" s="15"/>
      <c r="B471" s="264"/>
      <c r="C471" s="265"/>
      <c r="D471" s="243" t="s">
        <v>256</v>
      </c>
      <c r="E471" s="266" t="s">
        <v>1</v>
      </c>
      <c r="F471" s="267" t="s">
        <v>779</v>
      </c>
      <c r="G471" s="265"/>
      <c r="H471" s="266" t="s">
        <v>1</v>
      </c>
      <c r="I471" s="268"/>
      <c r="J471" s="265"/>
      <c r="K471" s="265"/>
      <c r="L471" s="269"/>
      <c r="M471" s="270"/>
      <c r="N471" s="271"/>
      <c r="O471" s="271"/>
      <c r="P471" s="271"/>
      <c r="Q471" s="271"/>
      <c r="R471" s="271"/>
      <c r="S471" s="271"/>
      <c r="T471" s="272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73" t="s">
        <v>256</v>
      </c>
      <c r="AU471" s="273" t="s">
        <v>90</v>
      </c>
      <c r="AV471" s="15" t="s">
        <v>84</v>
      </c>
      <c r="AW471" s="15" t="s">
        <v>32</v>
      </c>
      <c r="AX471" s="15" t="s">
        <v>77</v>
      </c>
      <c r="AY471" s="273" t="s">
        <v>247</v>
      </c>
    </row>
    <row r="472" spans="1:51" s="13" customFormat="1" ht="12">
      <c r="A472" s="13"/>
      <c r="B472" s="241"/>
      <c r="C472" s="242"/>
      <c r="D472" s="243" t="s">
        <v>256</v>
      </c>
      <c r="E472" s="244" t="s">
        <v>1</v>
      </c>
      <c r="F472" s="245" t="s">
        <v>780</v>
      </c>
      <c r="G472" s="242"/>
      <c r="H472" s="246">
        <v>125.156</v>
      </c>
      <c r="I472" s="247"/>
      <c r="J472" s="242"/>
      <c r="K472" s="242"/>
      <c r="L472" s="248"/>
      <c r="M472" s="249"/>
      <c r="N472" s="250"/>
      <c r="O472" s="250"/>
      <c r="P472" s="250"/>
      <c r="Q472" s="250"/>
      <c r="R472" s="250"/>
      <c r="S472" s="250"/>
      <c r="T472" s="25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2" t="s">
        <v>256</v>
      </c>
      <c r="AU472" s="252" t="s">
        <v>90</v>
      </c>
      <c r="AV472" s="13" t="s">
        <v>90</v>
      </c>
      <c r="AW472" s="13" t="s">
        <v>32</v>
      </c>
      <c r="AX472" s="13" t="s">
        <v>77</v>
      </c>
      <c r="AY472" s="252" t="s">
        <v>247</v>
      </c>
    </row>
    <row r="473" spans="1:51" s="13" customFormat="1" ht="12">
      <c r="A473" s="13"/>
      <c r="B473" s="241"/>
      <c r="C473" s="242"/>
      <c r="D473" s="243" t="s">
        <v>256</v>
      </c>
      <c r="E473" s="244" t="s">
        <v>1</v>
      </c>
      <c r="F473" s="245" t="s">
        <v>781</v>
      </c>
      <c r="G473" s="242"/>
      <c r="H473" s="246">
        <v>14.372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2" t="s">
        <v>256</v>
      </c>
      <c r="AU473" s="252" t="s">
        <v>90</v>
      </c>
      <c r="AV473" s="13" t="s">
        <v>90</v>
      </c>
      <c r="AW473" s="13" t="s">
        <v>32</v>
      </c>
      <c r="AX473" s="13" t="s">
        <v>77</v>
      </c>
      <c r="AY473" s="252" t="s">
        <v>247</v>
      </c>
    </row>
    <row r="474" spans="1:51" s="14" customFormat="1" ht="12">
      <c r="A474" s="14"/>
      <c r="B474" s="253"/>
      <c r="C474" s="254"/>
      <c r="D474" s="243" t="s">
        <v>256</v>
      </c>
      <c r="E474" s="255" t="s">
        <v>1</v>
      </c>
      <c r="F474" s="256" t="s">
        <v>265</v>
      </c>
      <c r="G474" s="254"/>
      <c r="H474" s="257">
        <v>139.528</v>
      </c>
      <c r="I474" s="258"/>
      <c r="J474" s="254"/>
      <c r="K474" s="254"/>
      <c r="L474" s="259"/>
      <c r="M474" s="260"/>
      <c r="N474" s="261"/>
      <c r="O474" s="261"/>
      <c r="P474" s="261"/>
      <c r="Q474" s="261"/>
      <c r="R474" s="261"/>
      <c r="S474" s="261"/>
      <c r="T474" s="262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63" t="s">
        <v>256</v>
      </c>
      <c r="AU474" s="263" t="s">
        <v>90</v>
      </c>
      <c r="AV474" s="14" t="s">
        <v>254</v>
      </c>
      <c r="AW474" s="14" t="s">
        <v>32</v>
      </c>
      <c r="AX474" s="14" t="s">
        <v>84</v>
      </c>
      <c r="AY474" s="263" t="s">
        <v>247</v>
      </c>
    </row>
    <row r="475" spans="1:65" s="2" customFormat="1" ht="16.5" customHeight="1">
      <c r="A475" s="39"/>
      <c r="B475" s="40"/>
      <c r="C475" s="228" t="s">
        <v>782</v>
      </c>
      <c r="D475" s="228" t="s">
        <v>249</v>
      </c>
      <c r="E475" s="229" t="s">
        <v>783</v>
      </c>
      <c r="F475" s="230" t="s">
        <v>784</v>
      </c>
      <c r="G475" s="231" t="s">
        <v>252</v>
      </c>
      <c r="H475" s="232">
        <v>363.925</v>
      </c>
      <c r="I475" s="233"/>
      <c r="J475" s="234">
        <f>ROUND(I475*H475,2)</f>
        <v>0</v>
      </c>
      <c r="K475" s="230" t="s">
        <v>253</v>
      </c>
      <c r="L475" s="45"/>
      <c r="M475" s="235" t="s">
        <v>1</v>
      </c>
      <c r="N475" s="236" t="s">
        <v>43</v>
      </c>
      <c r="O475" s="92"/>
      <c r="P475" s="237">
        <f>O475*H475</f>
        <v>0</v>
      </c>
      <c r="Q475" s="237">
        <v>0</v>
      </c>
      <c r="R475" s="237">
        <f>Q475*H475</f>
        <v>0</v>
      </c>
      <c r="S475" s="237">
        <v>0</v>
      </c>
      <c r="T475" s="238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9" t="s">
        <v>254</v>
      </c>
      <c r="AT475" s="239" t="s">
        <v>249</v>
      </c>
      <c r="AU475" s="239" t="s">
        <v>90</v>
      </c>
      <c r="AY475" s="18" t="s">
        <v>247</v>
      </c>
      <c r="BE475" s="240">
        <f>IF(N475="základní",J475,0)</f>
        <v>0</v>
      </c>
      <c r="BF475" s="240">
        <f>IF(N475="snížená",J475,0)</f>
        <v>0</v>
      </c>
      <c r="BG475" s="240">
        <f>IF(N475="zákl. přenesená",J475,0)</f>
        <v>0</v>
      </c>
      <c r="BH475" s="240">
        <f>IF(N475="sníž. přenesená",J475,0)</f>
        <v>0</v>
      </c>
      <c r="BI475" s="240">
        <f>IF(N475="nulová",J475,0)</f>
        <v>0</v>
      </c>
      <c r="BJ475" s="18" t="s">
        <v>90</v>
      </c>
      <c r="BK475" s="240">
        <f>ROUND(I475*H475,2)</f>
        <v>0</v>
      </c>
      <c r="BL475" s="18" t="s">
        <v>254</v>
      </c>
      <c r="BM475" s="239" t="s">
        <v>785</v>
      </c>
    </row>
    <row r="476" spans="1:51" s="13" customFormat="1" ht="12">
      <c r="A476" s="13"/>
      <c r="B476" s="241"/>
      <c r="C476" s="242"/>
      <c r="D476" s="243" t="s">
        <v>256</v>
      </c>
      <c r="E476" s="244" t="s">
        <v>1</v>
      </c>
      <c r="F476" s="245" t="s">
        <v>685</v>
      </c>
      <c r="G476" s="242"/>
      <c r="H476" s="246">
        <v>363.925</v>
      </c>
      <c r="I476" s="247"/>
      <c r="J476" s="242"/>
      <c r="K476" s="242"/>
      <c r="L476" s="248"/>
      <c r="M476" s="249"/>
      <c r="N476" s="250"/>
      <c r="O476" s="250"/>
      <c r="P476" s="250"/>
      <c r="Q476" s="250"/>
      <c r="R476" s="250"/>
      <c r="S476" s="250"/>
      <c r="T476" s="25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2" t="s">
        <v>256</v>
      </c>
      <c r="AU476" s="252" t="s">
        <v>90</v>
      </c>
      <c r="AV476" s="13" t="s">
        <v>90</v>
      </c>
      <c r="AW476" s="13" t="s">
        <v>32</v>
      </c>
      <c r="AX476" s="13" t="s">
        <v>84</v>
      </c>
      <c r="AY476" s="252" t="s">
        <v>247</v>
      </c>
    </row>
    <row r="477" spans="1:65" s="2" customFormat="1" ht="33" customHeight="1">
      <c r="A477" s="39"/>
      <c r="B477" s="40"/>
      <c r="C477" s="228" t="s">
        <v>786</v>
      </c>
      <c r="D477" s="228" t="s">
        <v>249</v>
      </c>
      <c r="E477" s="229" t="s">
        <v>787</v>
      </c>
      <c r="F477" s="230" t="s">
        <v>788</v>
      </c>
      <c r="G477" s="231" t="s">
        <v>260</v>
      </c>
      <c r="H477" s="232">
        <v>12.829</v>
      </c>
      <c r="I477" s="233"/>
      <c r="J477" s="234">
        <f>ROUND(I477*H477,2)</f>
        <v>0</v>
      </c>
      <c r="K477" s="230" t="s">
        <v>253</v>
      </c>
      <c r="L477" s="45"/>
      <c r="M477" s="235" t="s">
        <v>1</v>
      </c>
      <c r="N477" s="236" t="s">
        <v>43</v>
      </c>
      <c r="O477" s="92"/>
      <c r="P477" s="237">
        <f>O477*H477</f>
        <v>0</v>
      </c>
      <c r="Q477" s="237">
        <v>2.30102</v>
      </c>
      <c r="R477" s="237">
        <f>Q477*H477</f>
        <v>29.51978558</v>
      </c>
      <c r="S477" s="237">
        <v>0</v>
      </c>
      <c r="T477" s="238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9" t="s">
        <v>254</v>
      </c>
      <c r="AT477" s="239" t="s">
        <v>249</v>
      </c>
      <c r="AU477" s="239" t="s">
        <v>90</v>
      </c>
      <c r="AY477" s="18" t="s">
        <v>247</v>
      </c>
      <c r="BE477" s="240">
        <f>IF(N477="základní",J477,0)</f>
        <v>0</v>
      </c>
      <c r="BF477" s="240">
        <f>IF(N477="snížená",J477,0)</f>
        <v>0</v>
      </c>
      <c r="BG477" s="240">
        <f>IF(N477="zákl. přenesená",J477,0)</f>
        <v>0</v>
      </c>
      <c r="BH477" s="240">
        <f>IF(N477="sníž. přenesená",J477,0)</f>
        <v>0</v>
      </c>
      <c r="BI477" s="240">
        <f>IF(N477="nulová",J477,0)</f>
        <v>0</v>
      </c>
      <c r="BJ477" s="18" t="s">
        <v>90</v>
      </c>
      <c r="BK477" s="240">
        <f>ROUND(I477*H477,2)</f>
        <v>0</v>
      </c>
      <c r="BL477" s="18" t="s">
        <v>254</v>
      </c>
      <c r="BM477" s="239" t="s">
        <v>789</v>
      </c>
    </row>
    <row r="478" spans="1:51" s="13" customFormat="1" ht="12">
      <c r="A478" s="13"/>
      <c r="B478" s="241"/>
      <c r="C478" s="242"/>
      <c r="D478" s="243" t="s">
        <v>256</v>
      </c>
      <c r="E478" s="244" t="s">
        <v>1</v>
      </c>
      <c r="F478" s="245" t="s">
        <v>790</v>
      </c>
      <c r="G478" s="242"/>
      <c r="H478" s="246">
        <v>12.829</v>
      </c>
      <c r="I478" s="247"/>
      <c r="J478" s="242"/>
      <c r="K478" s="242"/>
      <c r="L478" s="248"/>
      <c r="M478" s="249"/>
      <c r="N478" s="250"/>
      <c r="O478" s="250"/>
      <c r="P478" s="250"/>
      <c r="Q478" s="250"/>
      <c r="R478" s="250"/>
      <c r="S478" s="250"/>
      <c r="T478" s="25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2" t="s">
        <v>256</v>
      </c>
      <c r="AU478" s="252" t="s">
        <v>90</v>
      </c>
      <c r="AV478" s="13" t="s">
        <v>90</v>
      </c>
      <c r="AW478" s="13" t="s">
        <v>32</v>
      </c>
      <c r="AX478" s="13" t="s">
        <v>84</v>
      </c>
      <c r="AY478" s="252" t="s">
        <v>247</v>
      </c>
    </row>
    <row r="479" spans="1:65" s="2" customFormat="1" ht="24.15" customHeight="1">
      <c r="A479" s="39"/>
      <c r="B479" s="40"/>
      <c r="C479" s="228" t="s">
        <v>791</v>
      </c>
      <c r="D479" s="228" t="s">
        <v>249</v>
      </c>
      <c r="E479" s="229" t="s">
        <v>792</v>
      </c>
      <c r="F479" s="230" t="s">
        <v>793</v>
      </c>
      <c r="G479" s="231" t="s">
        <v>260</v>
      </c>
      <c r="H479" s="232">
        <v>5.445</v>
      </c>
      <c r="I479" s="233"/>
      <c r="J479" s="234">
        <f>ROUND(I479*H479,2)</f>
        <v>0</v>
      </c>
      <c r="K479" s="230" t="s">
        <v>253</v>
      </c>
      <c r="L479" s="45"/>
      <c r="M479" s="235" t="s">
        <v>1</v>
      </c>
      <c r="N479" s="236" t="s">
        <v>43</v>
      </c>
      <c r="O479" s="92"/>
      <c r="P479" s="237">
        <f>O479*H479</f>
        <v>0</v>
      </c>
      <c r="Q479" s="237">
        <v>2.30102</v>
      </c>
      <c r="R479" s="237">
        <f>Q479*H479</f>
        <v>12.5290539</v>
      </c>
      <c r="S479" s="237">
        <v>0</v>
      </c>
      <c r="T479" s="238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9" t="s">
        <v>254</v>
      </c>
      <c r="AT479" s="239" t="s">
        <v>249</v>
      </c>
      <c r="AU479" s="239" t="s">
        <v>90</v>
      </c>
      <c r="AY479" s="18" t="s">
        <v>247</v>
      </c>
      <c r="BE479" s="240">
        <f>IF(N479="základní",J479,0)</f>
        <v>0</v>
      </c>
      <c r="BF479" s="240">
        <f>IF(N479="snížená",J479,0)</f>
        <v>0</v>
      </c>
      <c r="BG479" s="240">
        <f>IF(N479="zákl. přenesená",J479,0)</f>
        <v>0</v>
      </c>
      <c r="BH479" s="240">
        <f>IF(N479="sníž. přenesená",J479,0)</f>
        <v>0</v>
      </c>
      <c r="BI479" s="240">
        <f>IF(N479="nulová",J479,0)</f>
        <v>0</v>
      </c>
      <c r="BJ479" s="18" t="s">
        <v>90</v>
      </c>
      <c r="BK479" s="240">
        <f>ROUND(I479*H479,2)</f>
        <v>0</v>
      </c>
      <c r="BL479" s="18" t="s">
        <v>254</v>
      </c>
      <c r="BM479" s="239" t="s">
        <v>794</v>
      </c>
    </row>
    <row r="480" spans="1:51" s="13" customFormat="1" ht="12">
      <c r="A480" s="13"/>
      <c r="B480" s="241"/>
      <c r="C480" s="242"/>
      <c r="D480" s="243" t="s">
        <v>256</v>
      </c>
      <c r="E480" s="244" t="s">
        <v>1</v>
      </c>
      <c r="F480" s="245" t="s">
        <v>795</v>
      </c>
      <c r="G480" s="242"/>
      <c r="H480" s="246">
        <v>5.445</v>
      </c>
      <c r="I480" s="247"/>
      <c r="J480" s="242"/>
      <c r="K480" s="242"/>
      <c r="L480" s="248"/>
      <c r="M480" s="249"/>
      <c r="N480" s="250"/>
      <c r="O480" s="250"/>
      <c r="P480" s="250"/>
      <c r="Q480" s="250"/>
      <c r="R480" s="250"/>
      <c r="S480" s="250"/>
      <c r="T480" s="25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2" t="s">
        <v>256</v>
      </c>
      <c r="AU480" s="252" t="s">
        <v>90</v>
      </c>
      <c r="AV480" s="13" t="s">
        <v>90</v>
      </c>
      <c r="AW480" s="13" t="s">
        <v>32</v>
      </c>
      <c r="AX480" s="13" t="s">
        <v>84</v>
      </c>
      <c r="AY480" s="252" t="s">
        <v>247</v>
      </c>
    </row>
    <row r="481" spans="1:65" s="2" customFormat="1" ht="33" customHeight="1">
      <c r="A481" s="39"/>
      <c r="B481" s="40"/>
      <c r="C481" s="228" t="s">
        <v>796</v>
      </c>
      <c r="D481" s="228" t="s">
        <v>249</v>
      </c>
      <c r="E481" s="229" t="s">
        <v>797</v>
      </c>
      <c r="F481" s="230" t="s">
        <v>798</v>
      </c>
      <c r="G481" s="231" t="s">
        <v>260</v>
      </c>
      <c r="H481" s="232">
        <v>12.829</v>
      </c>
      <c r="I481" s="233"/>
      <c r="J481" s="234">
        <f>ROUND(I481*H481,2)</f>
        <v>0</v>
      </c>
      <c r="K481" s="230" t="s">
        <v>253</v>
      </c>
      <c r="L481" s="45"/>
      <c r="M481" s="235" t="s">
        <v>1</v>
      </c>
      <c r="N481" s="236" t="s">
        <v>43</v>
      </c>
      <c r="O481" s="92"/>
      <c r="P481" s="237">
        <f>O481*H481</f>
        <v>0</v>
      </c>
      <c r="Q481" s="237">
        <v>0</v>
      </c>
      <c r="R481" s="237">
        <f>Q481*H481</f>
        <v>0</v>
      </c>
      <c r="S481" s="237">
        <v>0</v>
      </c>
      <c r="T481" s="238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9" t="s">
        <v>254</v>
      </c>
      <c r="AT481" s="239" t="s">
        <v>249</v>
      </c>
      <c r="AU481" s="239" t="s">
        <v>90</v>
      </c>
      <c r="AY481" s="18" t="s">
        <v>247</v>
      </c>
      <c r="BE481" s="240">
        <f>IF(N481="základní",J481,0)</f>
        <v>0</v>
      </c>
      <c r="BF481" s="240">
        <f>IF(N481="snížená",J481,0)</f>
        <v>0</v>
      </c>
      <c r="BG481" s="240">
        <f>IF(N481="zákl. přenesená",J481,0)</f>
        <v>0</v>
      </c>
      <c r="BH481" s="240">
        <f>IF(N481="sníž. přenesená",J481,0)</f>
        <v>0</v>
      </c>
      <c r="BI481" s="240">
        <f>IF(N481="nulová",J481,0)</f>
        <v>0</v>
      </c>
      <c r="BJ481" s="18" t="s">
        <v>90</v>
      </c>
      <c r="BK481" s="240">
        <f>ROUND(I481*H481,2)</f>
        <v>0</v>
      </c>
      <c r="BL481" s="18" t="s">
        <v>254</v>
      </c>
      <c r="BM481" s="239" t="s">
        <v>799</v>
      </c>
    </row>
    <row r="482" spans="1:65" s="2" customFormat="1" ht="16.5" customHeight="1">
      <c r="A482" s="39"/>
      <c r="B482" s="40"/>
      <c r="C482" s="228" t="s">
        <v>800</v>
      </c>
      <c r="D482" s="228" t="s">
        <v>249</v>
      </c>
      <c r="E482" s="229" t="s">
        <v>801</v>
      </c>
      <c r="F482" s="230" t="s">
        <v>802</v>
      </c>
      <c r="G482" s="231" t="s">
        <v>283</v>
      </c>
      <c r="H482" s="232">
        <v>0.871</v>
      </c>
      <c r="I482" s="233"/>
      <c r="J482" s="234">
        <f>ROUND(I482*H482,2)</f>
        <v>0</v>
      </c>
      <c r="K482" s="230" t="s">
        <v>253</v>
      </c>
      <c r="L482" s="45"/>
      <c r="M482" s="235" t="s">
        <v>1</v>
      </c>
      <c r="N482" s="236" t="s">
        <v>43</v>
      </c>
      <c r="O482" s="92"/>
      <c r="P482" s="237">
        <f>O482*H482</f>
        <v>0</v>
      </c>
      <c r="Q482" s="237">
        <v>1.06277</v>
      </c>
      <c r="R482" s="237">
        <f>Q482*H482</f>
        <v>0.92567267</v>
      </c>
      <c r="S482" s="237">
        <v>0</v>
      </c>
      <c r="T482" s="238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9" t="s">
        <v>254</v>
      </c>
      <c r="AT482" s="239" t="s">
        <v>249</v>
      </c>
      <c r="AU482" s="239" t="s">
        <v>90</v>
      </c>
      <c r="AY482" s="18" t="s">
        <v>247</v>
      </c>
      <c r="BE482" s="240">
        <f>IF(N482="základní",J482,0)</f>
        <v>0</v>
      </c>
      <c r="BF482" s="240">
        <f>IF(N482="snížená",J482,0)</f>
        <v>0</v>
      </c>
      <c r="BG482" s="240">
        <f>IF(N482="zákl. přenesená",J482,0)</f>
        <v>0</v>
      </c>
      <c r="BH482" s="240">
        <f>IF(N482="sníž. přenesená",J482,0)</f>
        <v>0</v>
      </c>
      <c r="BI482" s="240">
        <f>IF(N482="nulová",J482,0)</f>
        <v>0</v>
      </c>
      <c r="BJ482" s="18" t="s">
        <v>90</v>
      </c>
      <c r="BK482" s="240">
        <f>ROUND(I482*H482,2)</f>
        <v>0</v>
      </c>
      <c r="BL482" s="18" t="s">
        <v>254</v>
      </c>
      <c r="BM482" s="239" t="s">
        <v>803</v>
      </c>
    </row>
    <row r="483" spans="1:51" s="13" customFormat="1" ht="12">
      <c r="A483" s="13"/>
      <c r="B483" s="241"/>
      <c r="C483" s="242"/>
      <c r="D483" s="243" t="s">
        <v>256</v>
      </c>
      <c r="E483" s="244" t="s">
        <v>1</v>
      </c>
      <c r="F483" s="245" t="s">
        <v>804</v>
      </c>
      <c r="G483" s="242"/>
      <c r="H483" s="246">
        <v>0.871</v>
      </c>
      <c r="I483" s="247"/>
      <c r="J483" s="242"/>
      <c r="K483" s="242"/>
      <c r="L483" s="248"/>
      <c r="M483" s="249"/>
      <c r="N483" s="250"/>
      <c r="O483" s="250"/>
      <c r="P483" s="250"/>
      <c r="Q483" s="250"/>
      <c r="R483" s="250"/>
      <c r="S483" s="250"/>
      <c r="T483" s="251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2" t="s">
        <v>256</v>
      </c>
      <c r="AU483" s="252" t="s">
        <v>90</v>
      </c>
      <c r="AV483" s="13" t="s">
        <v>90</v>
      </c>
      <c r="AW483" s="13" t="s">
        <v>32</v>
      </c>
      <c r="AX483" s="13" t="s">
        <v>84</v>
      </c>
      <c r="AY483" s="252" t="s">
        <v>247</v>
      </c>
    </row>
    <row r="484" spans="1:65" s="2" customFormat="1" ht="24.15" customHeight="1">
      <c r="A484" s="39"/>
      <c r="B484" s="40"/>
      <c r="C484" s="228" t="s">
        <v>805</v>
      </c>
      <c r="D484" s="228" t="s">
        <v>249</v>
      </c>
      <c r="E484" s="229" t="s">
        <v>806</v>
      </c>
      <c r="F484" s="230" t="s">
        <v>807</v>
      </c>
      <c r="G484" s="231" t="s">
        <v>252</v>
      </c>
      <c r="H484" s="232">
        <v>153.71</v>
      </c>
      <c r="I484" s="233"/>
      <c r="J484" s="234">
        <f>ROUND(I484*H484,2)</f>
        <v>0</v>
      </c>
      <c r="K484" s="230" t="s">
        <v>253</v>
      </c>
      <c r="L484" s="45"/>
      <c r="M484" s="235" t="s">
        <v>1</v>
      </c>
      <c r="N484" s="236" t="s">
        <v>43</v>
      </c>
      <c r="O484" s="92"/>
      <c r="P484" s="237">
        <f>O484*H484</f>
        <v>0</v>
      </c>
      <c r="Q484" s="237">
        <v>0.09384</v>
      </c>
      <c r="R484" s="237">
        <f>Q484*H484</f>
        <v>14.424146400000001</v>
      </c>
      <c r="S484" s="237">
        <v>0</v>
      </c>
      <c r="T484" s="238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9" t="s">
        <v>254</v>
      </c>
      <c r="AT484" s="239" t="s">
        <v>249</v>
      </c>
      <c r="AU484" s="239" t="s">
        <v>90</v>
      </c>
      <c r="AY484" s="18" t="s">
        <v>247</v>
      </c>
      <c r="BE484" s="240">
        <f>IF(N484="základní",J484,0)</f>
        <v>0</v>
      </c>
      <c r="BF484" s="240">
        <f>IF(N484="snížená",J484,0)</f>
        <v>0</v>
      </c>
      <c r="BG484" s="240">
        <f>IF(N484="zákl. přenesená",J484,0)</f>
        <v>0</v>
      </c>
      <c r="BH484" s="240">
        <f>IF(N484="sníž. přenesená",J484,0)</f>
        <v>0</v>
      </c>
      <c r="BI484" s="240">
        <f>IF(N484="nulová",J484,0)</f>
        <v>0</v>
      </c>
      <c r="BJ484" s="18" t="s">
        <v>90</v>
      </c>
      <c r="BK484" s="240">
        <f>ROUND(I484*H484,2)</f>
        <v>0</v>
      </c>
      <c r="BL484" s="18" t="s">
        <v>254</v>
      </c>
      <c r="BM484" s="239" t="s">
        <v>808</v>
      </c>
    </row>
    <row r="485" spans="1:51" s="13" customFormat="1" ht="12">
      <c r="A485" s="13"/>
      <c r="B485" s="241"/>
      <c r="C485" s="242"/>
      <c r="D485" s="243" t="s">
        <v>256</v>
      </c>
      <c r="E485" s="244" t="s">
        <v>1</v>
      </c>
      <c r="F485" s="245" t="s">
        <v>809</v>
      </c>
      <c r="G485" s="242"/>
      <c r="H485" s="246">
        <v>153.71</v>
      </c>
      <c r="I485" s="247"/>
      <c r="J485" s="242"/>
      <c r="K485" s="242"/>
      <c r="L485" s="248"/>
      <c r="M485" s="249"/>
      <c r="N485" s="250"/>
      <c r="O485" s="250"/>
      <c r="P485" s="250"/>
      <c r="Q485" s="250"/>
      <c r="R485" s="250"/>
      <c r="S485" s="250"/>
      <c r="T485" s="251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2" t="s">
        <v>256</v>
      </c>
      <c r="AU485" s="252" t="s">
        <v>90</v>
      </c>
      <c r="AV485" s="13" t="s">
        <v>90</v>
      </c>
      <c r="AW485" s="13" t="s">
        <v>32</v>
      </c>
      <c r="AX485" s="13" t="s">
        <v>84</v>
      </c>
      <c r="AY485" s="252" t="s">
        <v>247</v>
      </c>
    </row>
    <row r="486" spans="1:65" s="2" customFormat="1" ht="24.15" customHeight="1">
      <c r="A486" s="39"/>
      <c r="B486" s="40"/>
      <c r="C486" s="228" t="s">
        <v>810</v>
      </c>
      <c r="D486" s="228" t="s">
        <v>249</v>
      </c>
      <c r="E486" s="229" t="s">
        <v>811</v>
      </c>
      <c r="F486" s="230" t="s">
        <v>812</v>
      </c>
      <c r="G486" s="231" t="s">
        <v>252</v>
      </c>
      <c r="H486" s="232">
        <v>270.147</v>
      </c>
      <c r="I486" s="233"/>
      <c r="J486" s="234">
        <f>ROUND(I486*H486,2)</f>
        <v>0</v>
      </c>
      <c r="K486" s="230" t="s">
        <v>253</v>
      </c>
      <c r="L486" s="45"/>
      <c r="M486" s="235" t="s">
        <v>1</v>
      </c>
      <c r="N486" s="236" t="s">
        <v>43</v>
      </c>
      <c r="O486" s="92"/>
      <c r="P486" s="237">
        <f>O486*H486</f>
        <v>0</v>
      </c>
      <c r="Q486" s="237">
        <v>0.1173</v>
      </c>
      <c r="R486" s="237">
        <f>Q486*H486</f>
        <v>31.6882431</v>
      </c>
      <c r="S486" s="237">
        <v>0</v>
      </c>
      <c r="T486" s="238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9" t="s">
        <v>254</v>
      </c>
      <c r="AT486" s="239" t="s">
        <v>249</v>
      </c>
      <c r="AU486" s="239" t="s">
        <v>90</v>
      </c>
      <c r="AY486" s="18" t="s">
        <v>247</v>
      </c>
      <c r="BE486" s="240">
        <f>IF(N486="základní",J486,0)</f>
        <v>0</v>
      </c>
      <c r="BF486" s="240">
        <f>IF(N486="snížená",J486,0)</f>
        <v>0</v>
      </c>
      <c r="BG486" s="240">
        <f>IF(N486="zákl. přenesená",J486,0)</f>
        <v>0</v>
      </c>
      <c r="BH486" s="240">
        <f>IF(N486="sníž. přenesená",J486,0)</f>
        <v>0</v>
      </c>
      <c r="BI486" s="240">
        <f>IF(N486="nulová",J486,0)</f>
        <v>0</v>
      </c>
      <c r="BJ486" s="18" t="s">
        <v>90</v>
      </c>
      <c r="BK486" s="240">
        <f>ROUND(I486*H486,2)</f>
        <v>0</v>
      </c>
      <c r="BL486" s="18" t="s">
        <v>254</v>
      </c>
      <c r="BM486" s="239" t="s">
        <v>813</v>
      </c>
    </row>
    <row r="487" spans="1:51" s="13" customFormat="1" ht="12">
      <c r="A487" s="13"/>
      <c r="B487" s="241"/>
      <c r="C487" s="242"/>
      <c r="D487" s="243" t="s">
        <v>256</v>
      </c>
      <c r="E487" s="244" t="s">
        <v>1</v>
      </c>
      <c r="F487" s="245" t="s">
        <v>814</v>
      </c>
      <c r="G487" s="242"/>
      <c r="H487" s="246">
        <v>270.147</v>
      </c>
      <c r="I487" s="247"/>
      <c r="J487" s="242"/>
      <c r="K487" s="242"/>
      <c r="L487" s="248"/>
      <c r="M487" s="249"/>
      <c r="N487" s="250"/>
      <c r="O487" s="250"/>
      <c r="P487" s="250"/>
      <c r="Q487" s="250"/>
      <c r="R487" s="250"/>
      <c r="S487" s="250"/>
      <c r="T487" s="25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2" t="s">
        <v>256</v>
      </c>
      <c r="AU487" s="252" t="s">
        <v>90</v>
      </c>
      <c r="AV487" s="13" t="s">
        <v>90</v>
      </c>
      <c r="AW487" s="13" t="s">
        <v>32</v>
      </c>
      <c r="AX487" s="13" t="s">
        <v>84</v>
      </c>
      <c r="AY487" s="252" t="s">
        <v>247</v>
      </c>
    </row>
    <row r="488" spans="1:65" s="2" customFormat="1" ht="16.5" customHeight="1">
      <c r="A488" s="39"/>
      <c r="B488" s="40"/>
      <c r="C488" s="228" t="s">
        <v>815</v>
      </c>
      <c r="D488" s="228" t="s">
        <v>249</v>
      </c>
      <c r="E488" s="229" t="s">
        <v>816</v>
      </c>
      <c r="F488" s="230" t="s">
        <v>817</v>
      </c>
      <c r="G488" s="231" t="s">
        <v>252</v>
      </c>
      <c r="H488" s="232">
        <v>574.781</v>
      </c>
      <c r="I488" s="233"/>
      <c r="J488" s="234">
        <f>ROUND(I488*H488,2)</f>
        <v>0</v>
      </c>
      <c r="K488" s="230" t="s">
        <v>253</v>
      </c>
      <c r="L488" s="45"/>
      <c r="M488" s="235" t="s">
        <v>1</v>
      </c>
      <c r="N488" s="236" t="s">
        <v>43</v>
      </c>
      <c r="O488" s="92"/>
      <c r="P488" s="237">
        <f>O488*H488</f>
        <v>0</v>
      </c>
      <c r="Q488" s="237">
        <v>0.00013</v>
      </c>
      <c r="R488" s="237">
        <f>Q488*H488</f>
        <v>0.07472152999999998</v>
      </c>
      <c r="S488" s="237">
        <v>0</v>
      </c>
      <c r="T488" s="238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9" t="s">
        <v>254</v>
      </c>
      <c r="AT488" s="239" t="s">
        <v>249</v>
      </c>
      <c r="AU488" s="239" t="s">
        <v>90</v>
      </c>
      <c r="AY488" s="18" t="s">
        <v>247</v>
      </c>
      <c r="BE488" s="240">
        <f>IF(N488="základní",J488,0)</f>
        <v>0</v>
      </c>
      <c r="BF488" s="240">
        <f>IF(N488="snížená",J488,0)</f>
        <v>0</v>
      </c>
      <c r="BG488" s="240">
        <f>IF(N488="zákl. přenesená",J488,0)</f>
        <v>0</v>
      </c>
      <c r="BH488" s="240">
        <f>IF(N488="sníž. přenesená",J488,0)</f>
        <v>0</v>
      </c>
      <c r="BI488" s="240">
        <f>IF(N488="nulová",J488,0)</f>
        <v>0</v>
      </c>
      <c r="BJ488" s="18" t="s">
        <v>90</v>
      </c>
      <c r="BK488" s="240">
        <f>ROUND(I488*H488,2)</f>
        <v>0</v>
      </c>
      <c r="BL488" s="18" t="s">
        <v>254</v>
      </c>
      <c r="BM488" s="239" t="s">
        <v>818</v>
      </c>
    </row>
    <row r="489" spans="1:51" s="13" customFormat="1" ht="12">
      <c r="A489" s="13"/>
      <c r="B489" s="241"/>
      <c r="C489" s="242"/>
      <c r="D489" s="243" t="s">
        <v>256</v>
      </c>
      <c r="E489" s="244" t="s">
        <v>1</v>
      </c>
      <c r="F489" s="245" t="s">
        <v>819</v>
      </c>
      <c r="G489" s="242"/>
      <c r="H489" s="246">
        <v>150.924</v>
      </c>
      <c r="I489" s="247"/>
      <c r="J489" s="242"/>
      <c r="K489" s="242"/>
      <c r="L489" s="248"/>
      <c r="M489" s="249"/>
      <c r="N489" s="250"/>
      <c r="O489" s="250"/>
      <c r="P489" s="250"/>
      <c r="Q489" s="250"/>
      <c r="R489" s="250"/>
      <c r="S489" s="250"/>
      <c r="T489" s="251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2" t="s">
        <v>256</v>
      </c>
      <c r="AU489" s="252" t="s">
        <v>90</v>
      </c>
      <c r="AV489" s="13" t="s">
        <v>90</v>
      </c>
      <c r="AW489" s="13" t="s">
        <v>32</v>
      </c>
      <c r="AX489" s="13" t="s">
        <v>77</v>
      </c>
      <c r="AY489" s="252" t="s">
        <v>247</v>
      </c>
    </row>
    <row r="490" spans="1:51" s="13" customFormat="1" ht="12">
      <c r="A490" s="13"/>
      <c r="B490" s="241"/>
      <c r="C490" s="242"/>
      <c r="D490" s="243" t="s">
        <v>256</v>
      </c>
      <c r="E490" s="244" t="s">
        <v>1</v>
      </c>
      <c r="F490" s="245" t="s">
        <v>814</v>
      </c>
      <c r="G490" s="242"/>
      <c r="H490" s="246">
        <v>270.147</v>
      </c>
      <c r="I490" s="247"/>
      <c r="J490" s="242"/>
      <c r="K490" s="242"/>
      <c r="L490" s="248"/>
      <c r="M490" s="249"/>
      <c r="N490" s="250"/>
      <c r="O490" s="250"/>
      <c r="P490" s="250"/>
      <c r="Q490" s="250"/>
      <c r="R490" s="250"/>
      <c r="S490" s="250"/>
      <c r="T490" s="251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2" t="s">
        <v>256</v>
      </c>
      <c r="AU490" s="252" t="s">
        <v>90</v>
      </c>
      <c r="AV490" s="13" t="s">
        <v>90</v>
      </c>
      <c r="AW490" s="13" t="s">
        <v>32</v>
      </c>
      <c r="AX490" s="13" t="s">
        <v>77</v>
      </c>
      <c r="AY490" s="252" t="s">
        <v>247</v>
      </c>
    </row>
    <row r="491" spans="1:51" s="13" customFormat="1" ht="12">
      <c r="A491" s="13"/>
      <c r="B491" s="241"/>
      <c r="C491" s="242"/>
      <c r="D491" s="243" t="s">
        <v>256</v>
      </c>
      <c r="E491" s="244" t="s">
        <v>1</v>
      </c>
      <c r="F491" s="245" t="s">
        <v>809</v>
      </c>
      <c r="G491" s="242"/>
      <c r="H491" s="246">
        <v>153.71</v>
      </c>
      <c r="I491" s="247"/>
      <c r="J491" s="242"/>
      <c r="K491" s="242"/>
      <c r="L491" s="248"/>
      <c r="M491" s="249"/>
      <c r="N491" s="250"/>
      <c r="O491" s="250"/>
      <c r="P491" s="250"/>
      <c r="Q491" s="250"/>
      <c r="R491" s="250"/>
      <c r="S491" s="250"/>
      <c r="T491" s="25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2" t="s">
        <v>256</v>
      </c>
      <c r="AU491" s="252" t="s">
        <v>90</v>
      </c>
      <c r="AV491" s="13" t="s">
        <v>90</v>
      </c>
      <c r="AW491" s="13" t="s">
        <v>32</v>
      </c>
      <c r="AX491" s="13" t="s">
        <v>77</v>
      </c>
      <c r="AY491" s="252" t="s">
        <v>247</v>
      </c>
    </row>
    <row r="492" spans="1:51" s="14" customFormat="1" ht="12">
      <c r="A492" s="14"/>
      <c r="B492" s="253"/>
      <c r="C492" s="254"/>
      <c r="D492" s="243" t="s">
        <v>256</v>
      </c>
      <c r="E492" s="255" t="s">
        <v>1</v>
      </c>
      <c r="F492" s="256" t="s">
        <v>265</v>
      </c>
      <c r="G492" s="254"/>
      <c r="H492" s="257">
        <v>574.781</v>
      </c>
      <c r="I492" s="258"/>
      <c r="J492" s="254"/>
      <c r="K492" s="254"/>
      <c r="L492" s="259"/>
      <c r="M492" s="260"/>
      <c r="N492" s="261"/>
      <c r="O492" s="261"/>
      <c r="P492" s="261"/>
      <c r="Q492" s="261"/>
      <c r="R492" s="261"/>
      <c r="S492" s="261"/>
      <c r="T492" s="26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3" t="s">
        <v>256</v>
      </c>
      <c r="AU492" s="263" t="s">
        <v>90</v>
      </c>
      <c r="AV492" s="14" t="s">
        <v>254</v>
      </c>
      <c r="AW492" s="14" t="s">
        <v>32</v>
      </c>
      <c r="AX492" s="14" t="s">
        <v>84</v>
      </c>
      <c r="AY492" s="263" t="s">
        <v>247</v>
      </c>
    </row>
    <row r="493" spans="1:65" s="2" customFormat="1" ht="16.5" customHeight="1">
      <c r="A493" s="39"/>
      <c r="B493" s="40"/>
      <c r="C493" s="228" t="s">
        <v>820</v>
      </c>
      <c r="D493" s="228" t="s">
        <v>249</v>
      </c>
      <c r="E493" s="229" t="s">
        <v>821</v>
      </c>
      <c r="F493" s="230" t="s">
        <v>822</v>
      </c>
      <c r="G493" s="231" t="s">
        <v>252</v>
      </c>
      <c r="H493" s="232">
        <v>167.988</v>
      </c>
      <c r="I493" s="233"/>
      <c r="J493" s="234">
        <f>ROUND(I493*H493,2)</f>
        <v>0</v>
      </c>
      <c r="K493" s="230" t="s">
        <v>253</v>
      </c>
      <c r="L493" s="45"/>
      <c r="M493" s="235" t="s">
        <v>1</v>
      </c>
      <c r="N493" s="236" t="s">
        <v>43</v>
      </c>
      <c r="O493" s="92"/>
      <c r="P493" s="237">
        <f>O493*H493</f>
        <v>0</v>
      </c>
      <c r="Q493" s="237">
        <v>0.00033</v>
      </c>
      <c r="R493" s="237">
        <f>Q493*H493</f>
        <v>0.05543604</v>
      </c>
      <c r="S493" s="237">
        <v>0</v>
      </c>
      <c r="T493" s="238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9" t="s">
        <v>254</v>
      </c>
      <c r="AT493" s="239" t="s">
        <v>249</v>
      </c>
      <c r="AU493" s="239" t="s">
        <v>90</v>
      </c>
      <c r="AY493" s="18" t="s">
        <v>247</v>
      </c>
      <c r="BE493" s="240">
        <f>IF(N493="základní",J493,0)</f>
        <v>0</v>
      </c>
      <c r="BF493" s="240">
        <f>IF(N493="snížená",J493,0)</f>
        <v>0</v>
      </c>
      <c r="BG493" s="240">
        <f>IF(N493="zákl. přenesená",J493,0)</f>
        <v>0</v>
      </c>
      <c r="BH493" s="240">
        <f>IF(N493="sníž. přenesená",J493,0)</f>
        <v>0</v>
      </c>
      <c r="BI493" s="240">
        <f>IF(N493="nulová",J493,0)</f>
        <v>0</v>
      </c>
      <c r="BJ493" s="18" t="s">
        <v>90</v>
      </c>
      <c r="BK493" s="240">
        <f>ROUND(I493*H493,2)</f>
        <v>0</v>
      </c>
      <c r="BL493" s="18" t="s">
        <v>254</v>
      </c>
      <c r="BM493" s="239" t="s">
        <v>823</v>
      </c>
    </row>
    <row r="494" spans="1:51" s="13" customFormat="1" ht="12">
      <c r="A494" s="13"/>
      <c r="B494" s="241"/>
      <c r="C494" s="242"/>
      <c r="D494" s="243" t="s">
        <v>256</v>
      </c>
      <c r="E494" s="244" t="s">
        <v>1</v>
      </c>
      <c r="F494" s="245" t="s">
        <v>824</v>
      </c>
      <c r="G494" s="242"/>
      <c r="H494" s="246">
        <v>167.988</v>
      </c>
      <c r="I494" s="247"/>
      <c r="J494" s="242"/>
      <c r="K494" s="242"/>
      <c r="L494" s="248"/>
      <c r="M494" s="249"/>
      <c r="N494" s="250"/>
      <c r="O494" s="250"/>
      <c r="P494" s="250"/>
      <c r="Q494" s="250"/>
      <c r="R494" s="250"/>
      <c r="S494" s="250"/>
      <c r="T494" s="251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2" t="s">
        <v>256</v>
      </c>
      <c r="AU494" s="252" t="s">
        <v>90</v>
      </c>
      <c r="AV494" s="13" t="s">
        <v>90</v>
      </c>
      <c r="AW494" s="13" t="s">
        <v>32</v>
      </c>
      <c r="AX494" s="13" t="s">
        <v>84</v>
      </c>
      <c r="AY494" s="252" t="s">
        <v>247</v>
      </c>
    </row>
    <row r="495" spans="1:65" s="2" customFormat="1" ht="16.5" customHeight="1">
      <c r="A495" s="39"/>
      <c r="B495" s="40"/>
      <c r="C495" s="228" t="s">
        <v>825</v>
      </c>
      <c r="D495" s="228" t="s">
        <v>249</v>
      </c>
      <c r="E495" s="229" t="s">
        <v>826</v>
      </c>
      <c r="F495" s="230" t="s">
        <v>827</v>
      </c>
      <c r="G495" s="231" t="s">
        <v>399</v>
      </c>
      <c r="H495" s="232">
        <v>108.3</v>
      </c>
      <c r="I495" s="233"/>
      <c r="J495" s="234">
        <f>ROUND(I495*H495,2)</f>
        <v>0</v>
      </c>
      <c r="K495" s="230" t="s">
        <v>1</v>
      </c>
      <c r="L495" s="45"/>
      <c r="M495" s="235" t="s">
        <v>1</v>
      </c>
      <c r="N495" s="236" t="s">
        <v>43</v>
      </c>
      <c r="O495" s="92"/>
      <c r="P495" s="237">
        <f>O495*H495</f>
        <v>0</v>
      </c>
      <c r="Q495" s="237">
        <v>0</v>
      </c>
      <c r="R495" s="237">
        <f>Q495*H495</f>
        <v>0</v>
      </c>
      <c r="S495" s="237">
        <v>0</v>
      </c>
      <c r="T495" s="238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9" t="s">
        <v>254</v>
      </c>
      <c r="AT495" s="239" t="s">
        <v>249</v>
      </c>
      <c r="AU495" s="239" t="s">
        <v>90</v>
      </c>
      <c r="AY495" s="18" t="s">
        <v>247</v>
      </c>
      <c r="BE495" s="240">
        <f>IF(N495="základní",J495,0)</f>
        <v>0</v>
      </c>
      <c r="BF495" s="240">
        <f>IF(N495="snížená",J495,0)</f>
        <v>0</v>
      </c>
      <c r="BG495" s="240">
        <f>IF(N495="zákl. přenesená",J495,0)</f>
        <v>0</v>
      </c>
      <c r="BH495" s="240">
        <f>IF(N495="sníž. přenesená",J495,0)</f>
        <v>0</v>
      </c>
      <c r="BI495" s="240">
        <f>IF(N495="nulová",J495,0)</f>
        <v>0</v>
      </c>
      <c r="BJ495" s="18" t="s">
        <v>90</v>
      </c>
      <c r="BK495" s="240">
        <f>ROUND(I495*H495,2)</f>
        <v>0</v>
      </c>
      <c r="BL495" s="18" t="s">
        <v>254</v>
      </c>
      <c r="BM495" s="239" t="s">
        <v>828</v>
      </c>
    </row>
    <row r="496" spans="1:51" s="13" customFormat="1" ht="12">
      <c r="A496" s="13"/>
      <c r="B496" s="241"/>
      <c r="C496" s="242"/>
      <c r="D496" s="243" t="s">
        <v>256</v>
      </c>
      <c r="E496" s="244" t="s">
        <v>1</v>
      </c>
      <c r="F496" s="245" t="s">
        <v>829</v>
      </c>
      <c r="G496" s="242"/>
      <c r="H496" s="246">
        <v>8.2</v>
      </c>
      <c r="I496" s="247"/>
      <c r="J496" s="242"/>
      <c r="K496" s="242"/>
      <c r="L496" s="248"/>
      <c r="M496" s="249"/>
      <c r="N496" s="250"/>
      <c r="O496" s="250"/>
      <c r="P496" s="250"/>
      <c r="Q496" s="250"/>
      <c r="R496" s="250"/>
      <c r="S496" s="250"/>
      <c r="T496" s="25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2" t="s">
        <v>256</v>
      </c>
      <c r="AU496" s="252" t="s">
        <v>90</v>
      </c>
      <c r="AV496" s="13" t="s">
        <v>90</v>
      </c>
      <c r="AW496" s="13" t="s">
        <v>32</v>
      </c>
      <c r="AX496" s="13" t="s">
        <v>77</v>
      </c>
      <c r="AY496" s="252" t="s">
        <v>247</v>
      </c>
    </row>
    <row r="497" spans="1:51" s="13" customFormat="1" ht="12">
      <c r="A497" s="13"/>
      <c r="B497" s="241"/>
      <c r="C497" s="242"/>
      <c r="D497" s="243" t="s">
        <v>256</v>
      </c>
      <c r="E497" s="244" t="s">
        <v>1</v>
      </c>
      <c r="F497" s="245" t="s">
        <v>830</v>
      </c>
      <c r="G497" s="242"/>
      <c r="H497" s="246">
        <v>100.1</v>
      </c>
      <c r="I497" s="247"/>
      <c r="J497" s="242"/>
      <c r="K497" s="242"/>
      <c r="L497" s="248"/>
      <c r="M497" s="249"/>
      <c r="N497" s="250"/>
      <c r="O497" s="250"/>
      <c r="P497" s="250"/>
      <c r="Q497" s="250"/>
      <c r="R497" s="250"/>
      <c r="S497" s="250"/>
      <c r="T497" s="251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2" t="s">
        <v>256</v>
      </c>
      <c r="AU497" s="252" t="s">
        <v>90</v>
      </c>
      <c r="AV497" s="13" t="s">
        <v>90</v>
      </c>
      <c r="AW497" s="13" t="s">
        <v>32</v>
      </c>
      <c r="AX497" s="13" t="s">
        <v>77</v>
      </c>
      <c r="AY497" s="252" t="s">
        <v>247</v>
      </c>
    </row>
    <row r="498" spans="1:51" s="14" customFormat="1" ht="12">
      <c r="A498" s="14"/>
      <c r="B498" s="253"/>
      <c r="C498" s="254"/>
      <c r="D498" s="243" t="s">
        <v>256</v>
      </c>
      <c r="E498" s="255" t="s">
        <v>1</v>
      </c>
      <c r="F498" s="256" t="s">
        <v>265</v>
      </c>
      <c r="G498" s="254"/>
      <c r="H498" s="257">
        <v>108.3</v>
      </c>
      <c r="I498" s="258"/>
      <c r="J498" s="254"/>
      <c r="K498" s="254"/>
      <c r="L498" s="259"/>
      <c r="M498" s="260"/>
      <c r="N498" s="261"/>
      <c r="O498" s="261"/>
      <c r="P498" s="261"/>
      <c r="Q498" s="261"/>
      <c r="R498" s="261"/>
      <c r="S498" s="261"/>
      <c r="T498" s="262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63" t="s">
        <v>256</v>
      </c>
      <c r="AU498" s="263" t="s">
        <v>90</v>
      </c>
      <c r="AV498" s="14" t="s">
        <v>254</v>
      </c>
      <c r="AW498" s="14" t="s">
        <v>32</v>
      </c>
      <c r="AX498" s="14" t="s">
        <v>84</v>
      </c>
      <c r="AY498" s="263" t="s">
        <v>247</v>
      </c>
    </row>
    <row r="499" spans="1:65" s="2" customFormat="1" ht="33" customHeight="1">
      <c r="A499" s="39"/>
      <c r="B499" s="40"/>
      <c r="C499" s="228" t="s">
        <v>831</v>
      </c>
      <c r="D499" s="228" t="s">
        <v>249</v>
      </c>
      <c r="E499" s="229" t="s">
        <v>832</v>
      </c>
      <c r="F499" s="230" t="s">
        <v>833</v>
      </c>
      <c r="G499" s="231" t="s">
        <v>399</v>
      </c>
      <c r="H499" s="232">
        <v>187.634</v>
      </c>
      <c r="I499" s="233"/>
      <c r="J499" s="234">
        <f>ROUND(I499*H499,2)</f>
        <v>0</v>
      </c>
      <c r="K499" s="230" t="s">
        <v>253</v>
      </c>
      <c r="L499" s="45"/>
      <c r="M499" s="235" t="s">
        <v>1</v>
      </c>
      <c r="N499" s="236" t="s">
        <v>43</v>
      </c>
      <c r="O499" s="92"/>
      <c r="P499" s="237">
        <f>O499*H499</f>
        <v>0</v>
      </c>
      <c r="Q499" s="237">
        <v>2E-05</v>
      </c>
      <c r="R499" s="237">
        <f>Q499*H499</f>
        <v>0.00375268</v>
      </c>
      <c r="S499" s="237">
        <v>0</v>
      </c>
      <c r="T499" s="238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9" t="s">
        <v>254</v>
      </c>
      <c r="AT499" s="239" t="s">
        <v>249</v>
      </c>
      <c r="AU499" s="239" t="s">
        <v>90</v>
      </c>
      <c r="AY499" s="18" t="s">
        <v>247</v>
      </c>
      <c r="BE499" s="240">
        <f>IF(N499="základní",J499,0)</f>
        <v>0</v>
      </c>
      <c r="BF499" s="240">
        <f>IF(N499="snížená",J499,0)</f>
        <v>0</v>
      </c>
      <c r="BG499" s="240">
        <f>IF(N499="zákl. přenesená",J499,0)</f>
        <v>0</v>
      </c>
      <c r="BH499" s="240">
        <f>IF(N499="sníž. přenesená",J499,0)</f>
        <v>0</v>
      </c>
      <c r="BI499" s="240">
        <f>IF(N499="nulová",J499,0)</f>
        <v>0</v>
      </c>
      <c r="BJ499" s="18" t="s">
        <v>90</v>
      </c>
      <c r="BK499" s="240">
        <f>ROUND(I499*H499,2)</f>
        <v>0</v>
      </c>
      <c r="BL499" s="18" t="s">
        <v>254</v>
      </c>
      <c r="BM499" s="239" t="s">
        <v>834</v>
      </c>
    </row>
    <row r="500" spans="1:51" s="13" customFormat="1" ht="12">
      <c r="A500" s="13"/>
      <c r="B500" s="241"/>
      <c r="C500" s="242"/>
      <c r="D500" s="243" t="s">
        <v>256</v>
      </c>
      <c r="E500" s="244" t="s">
        <v>1</v>
      </c>
      <c r="F500" s="245" t="s">
        <v>835</v>
      </c>
      <c r="G500" s="242"/>
      <c r="H500" s="246">
        <v>187.634</v>
      </c>
      <c r="I500" s="247"/>
      <c r="J500" s="242"/>
      <c r="K500" s="242"/>
      <c r="L500" s="248"/>
      <c r="M500" s="249"/>
      <c r="N500" s="250"/>
      <c r="O500" s="250"/>
      <c r="P500" s="250"/>
      <c r="Q500" s="250"/>
      <c r="R500" s="250"/>
      <c r="S500" s="250"/>
      <c r="T500" s="25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2" t="s">
        <v>256</v>
      </c>
      <c r="AU500" s="252" t="s">
        <v>90</v>
      </c>
      <c r="AV500" s="13" t="s">
        <v>90</v>
      </c>
      <c r="AW500" s="13" t="s">
        <v>32</v>
      </c>
      <c r="AX500" s="13" t="s">
        <v>84</v>
      </c>
      <c r="AY500" s="252" t="s">
        <v>247</v>
      </c>
    </row>
    <row r="501" spans="1:65" s="2" customFormat="1" ht="21.75" customHeight="1">
      <c r="A501" s="39"/>
      <c r="B501" s="40"/>
      <c r="C501" s="228" t="s">
        <v>836</v>
      </c>
      <c r="D501" s="228" t="s">
        <v>249</v>
      </c>
      <c r="E501" s="229" t="s">
        <v>837</v>
      </c>
      <c r="F501" s="230" t="s">
        <v>838</v>
      </c>
      <c r="G501" s="231" t="s">
        <v>322</v>
      </c>
      <c r="H501" s="232">
        <v>16</v>
      </c>
      <c r="I501" s="233"/>
      <c r="J501" s="234">
        <f>ROUND(I501*H501,2)</f>
        <v>0</v>
      </c>
      <c r="K501" s="230" t="s">
        <v>253</v>
      </c>
      <c r="L501" s="45"/>
      <c r="M501" s="235" t="s">
        <v>1</v>
      </c>
      <c r="N501" s="236" t="s">
        <v>43</v>
      </c>
      <c r="O501" s="92"/>
      <c r="P501" s="237">
        <f>O501*H501</f>
        <v>0</v>
      </c>
      <c r="Q501" s="237">
        <v>0.04684</v>
      </c>
      <c r="R501" s="237">
        <f>Q501*H501</f>
        <v>0.74944</v>
      </c>
      <c r="S501" s="237">
        <v>0</v>
      </c>
      <c r="T501" s="238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9" t="s">
        <v>254</v>
      </c>
      <c r="AT501" s="239" t="s">
        <v>249</v>
      </c>
      <c r="AU501" s="239" t="s">
        <v>90</v>
      </c>
      <c r="AY501" s="18" t="s">
        <v>247</v>
      </c>
      <c r="BE501" s="240">
        <f>IF(N501="základní",J501,0)</f>
        <v>0</v>
      </c>
      <c r="BF501" s="240">
        <f>IF(N501="snížená",J501,0)</f>
        <v>0</v>
      </c>
      <c r="BG501" s="240">
        <f>IF(N501="zákl. přenesená",J501,0)</f>
        <v>0</v>
      </c>
      <c r="BH501" s="240">
        <f>IF(N501="sníž. přenesená",J501,0)</f>
        <v>0</v>
      </c>
      <c r="BI501" s="240">
        <f>IF(N501="nulová",J501,0)</f>
        <v>0</v>
      </c>
      <c r="BJ501" s="18" t="s">
        <v>90</v>
      </c>
      <c r="BK501" s="240">
        <f>ROUND(I501*H501,2)</f>
        <v>0</v>
      </c>
      <c r="BL501" s="18" t="s">
        <v>254</v>
      </c>
      <c r="BM501" s="239" t="s">
        <v>839</v>
      </c>
    </row>
    <row r="502" spans="1:65" s="2" customFormat="1" ht="21.75" customHeight="1">
      <c r="A502" s="39"/>
      <c r="B502" s="40"/>
      <c r="C502" s="285" t="s">
        <v>840</v>
      </c>
      <c r="D502" s="285" t="s">
        <v>422</v>
      </c>
      <c r="E502" s="286" t="s">
        <v>841</v>
      </c>
      <c r="F502" s="287" t="s">
        <v>842</v>
      </c>
      <c r="G502" s="288" t="s">
        <v>322</v>
      </c>
      <c r="H502" s="289">
        <v>1</v>
      </c>
      <c r="I502" s="290"/>
      <c r="J502" s="291">
        <f>ROUND(I502*H502,2)</f>
        <v>0</v>
      </c>
      <c r="K502" s="287" t="s">
        <v>1</v>
      </c>
      <c r="L502" s="292"/>
      <c r="M502" s="293" t="s">
        <v>1</v>
      </c>
      <c r="N502" s="294" t="s">
        <v>43</v>
      </c>
      <c r="O502" s="92"/>
      <c r="P502" s="237">
        <f>O502*H502</f>
        <v>0</v>
      </c>
      <c r="Q502" s="237">
        <v>0.01553</v>
      </c>
      <c r="R502" s="237">
        <f>Q502*H502</f>
        <v>0.01553</v>
      </c>
      <c r="S502" s="237">
        <v>0</v>
      </c>
      <c r="T502" s="238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9" t="s">
        <v>291</v>
      </c>
      <c r="AT502" s="239" t="s">
        <v>422</v>
      </c>
      <c r="AU502" s="239" t="s">
        <v>90</v>
      </c>
      <c r="AY502" s="18" t="s">
        <v>247</v>
      </c>
      <c r="BE502" s="240">
        <f>IF(N502="základní",J502,0)</f>
        <v>0</v>
      </c>
      <c r="BF502" s="240">
        <f>IF(N502="snížená",J502,0)</f>
        <v>0</v>
      </c>
      <c r="BG502" s="240">
        <f>IF(N502="zákl. přenesená",J502,0)</f>
        <v>0</v>
      </c>
      <c r="BH502" s="240">
        <f>IF(N502="sníž. přenesená",J502,0)</f>
        <v>0</v>
      </c>
      <c r="BI502" s="240">
        <f>IF(N502="nulová",J502,0)</f>
        <v>0</v>
      </c>
      <c r="BJ502" s="18" t="s">
        <v>90</v>
      </c>
      <c r="BK502" s="240">
        <f>ROUND(I502*H502,2)</f>
        <v>0</v>
      </c>
      <c r="BL502" s="18" t="s">
        <v>254</v>
      </c>
      <c r="BM502" s="239" t="s">
        <v>843</v>
      </c>
    </row>
    <row r="503" spans="1:47" s="2" customFormat="1" ht="12">
      <c r="A503" s="39"/>
      <c r="B503" s="40"/>
      <c r="C503" s="41"/>
      <c r="D503" s="243" t="s">
        <v>540</v>
      </c>
      <c r="E503" s="41"/>
      <c r="F503" s="295" t="s">
        <v>844</v>
      </c>
      <c r="G503" s="41"/>
      <c r="H503" s="41"/>
      <c r="I503" s="296"/>
      <c r="J503" s="41"/>
      <c r="K503" s="41"/>
      <c r="L503" s="45"/>
      <c r="M503" s="297"/>
      <c r="N503" s="298"/>
      <c r="O503" s="92"/>
      <c r="P503" s="92"/>
      <c r="Q503" s="92"/>
      <c r="R503" s="92"/>
      <c r="S503" s="92"/>
      <c r="T503" s="93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540</v>
      </c>
      <c r="AU503" s="18" t="s">
        <v>90</v>
      </c>
    </row>
    <row r="504" spans="1:65" s="2" customFormat="1" ht="21.75" customHeight="1">
      <c r="A504" s="39"/>
      <c r="B504" s="40"/>
      <c r="C504" s="285" t="s">
        <v>845</v>
      </c>
      <c r="D504" s="285" t="s">
        <v>422</v>
      </c>
      <c r="E504" s="286" t="s">
        <v>846</v>
      </c>
      <c r="F504" s="287" t="s">
        <v>847</v>
      </c>
      <c r="G504" s="288" t="s">
        <v>322</v>
      </c>
      <c r="H504" s="289">
        <v>1</v>
      </c>
      <c r="I504" s="290"/>
      <c r="J504" s="291">
        <f>ROUND(I504*H504,2)</f>
        <v>0</v>
      </c>
      <c r="K504" s="287" t="s">
        <v>1</v>
      </c>
      <c r="L504" s="292"/>
      <c r="M504" s="293" t="s">
        <v>1</v>
      </c>
      <c r="N504" s="294" t="s">
        <v>43</v>
      </c>
      <c r="O504" s="92"/>
      <c r="P504" s="237">
        <f>O504*H504</f>
        <v>0</v>
      </c>
      <c r="Q504" s="237">
        <v>0.01553</v>
      </c>
      <c r="R504" s="237">
        <f>Q504*H504</f>
        <v>0.01553</v>
      </c>
      <c r="S504" s="237">
        <v>0</v>
      </c>
      <c r="T504" s="238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9" t="s">
        <v>291</v>
      </c>
      <c r="AT504" s="239" t="s">
        <v>422</v>
      </c>
      <c r="AU504" s="239" t="s">
        <v>90</v>
      </c>
      <c r="AY504" s="18" t="s">
        <v>247</v>
      </c>
      <c r="BE504" s="240">
        <f>IF(N504="základní",J504,0)</f>
        <v>0</v>
      </c>
      <c r="BF504" s="240">
        <f>IF(N504="snížená",J504,0)</f>
        <v>0</v>
      </c>
      <c r="BG504" s="240">
        <f>IF(N504="zákl. přenesená",J504,0)</f>
        <v>0</v>
      </c>
      <c r="BH504" s="240">
        <f>IF(N504="sníž. přenesená",J504,0)</f>
        <v>0</v>
      </c>
      <c r="BI504" s="240">
        <f>IF(N504="nulová",J504,0)</f>
        <v>0</v>
      </c>
      <c r="BJ504" s="18" t="s">
        <v>90</v>
      </c>
      <c r="BK504" s="240">
        <f>ROUND(I504*H504,2)</f>
        <v>0</v>
      </c>
      <c r="BL504" s="18" t="s">
        <v>254</v>
      </c>
      <c r="BM504" s="239" t="s">
        <v>848</v>
      </c>
    </row>
    <row r="505" spans="1:47" s="2" customFormat="1" ht="12">
      <c r="A505" s="39"/>
      <c r="B505" s="40"/>
      <c r="C505" s="41"/>
      <c r="D505" s="243" t="s">
        <v>540</v>
      </c>
      <c r="E505" s="41"/>
      <c r="F505" s="295" t="s">
        <v>844</v>
      </c>
      <c r="G505" s="41"/>
      <c r="H505" s="41"/>
      <c r="I505" s="296"/>
      <c r="J505" s="41"/>
      <c r="K505" s="41"/>
      <c r="L505" s="45"/>
      <c r="M505" s="297"/>
      <c r="N505" s="298"/>
      <c r="O505" s="92"/>
      <c r="P505" s="92"/>
      <c r="Q505" s="92"/>
      <c r="R505" s="92"/>
      <c r="S505" s="92"/>
      <c r="T505" s="93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540</v>
      </c>
      <c r="AU505" s="18" t="s">
        <v>90</v>
      </c>
    </row>
    <row r="506" spans="1:65" s="2" customFormat="1" ht="21.75" customHeight="1">
      <c r="A506" s="39"/>
      <c r="B506" s="40"/>
      <c r="C506" s="285" t="s">
        <v>849</v>
      </c>
      <c r="D506" s="285" t="s">
        <v>422</v>
      </c>
      <c r="E506" s="286" t="s">
        <v>850</v>
      </c>
      <c r="F506" s="287" t="s">
        <v>851</v>
      </c>
      <c r="G506" s="288" t="s">
        <v>322</v>
      </c>
      <c r="H506" s="289">
        <v>1</v>
      </c>
      <c r="I506" s="290"/>
      <c r="J506" s="291">
        <f>ROUND(I506*H506,2)</f>
        <v>0</v>
      </c>
      <c r="K506" s="287" t="s">
        <v>1</v>
      </c>
      <c r="L506" s="292"/>
      <c r="M506" s="293" t="s">
        <v>1</v>
      </c>
      <c r="N506" s="294" t="s">
        <v>43</v>
      </c>
      <c r="O506" s="92"/>
      <c r="P506" s="237">
        <f>O506*H506</f>
        <v>0</v>
      </c>
      <c r="Q506" s="237">
        <v>0.01553</v>
      </c>
      <c r="R506" s="237">
        <f>Q506*H506</f>
        <v>0.01553</v>
      </c>
      <c r="S506" s="237">
        <v>0</v>
      </c>
      <c r="T506" s="238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9" t="s">
        <v>291</v>
      </c>
      <c r="AT506" s="239" t="s">
        <v>422</v>
      </c>
      <c r="AU506" s="239" t="s">
        <v>90</v>
      </c>
      <c r="AY506" s="18" t="s">
        <v>247</v>
      </c>
      <c r="BE506" s="240">
        <f>IF(N506="základní",J506,0)</f>
        <v>0</v>
      </c>
      <c r="BF506" s="240">
        <f>IF(N506="snížená",J506,0)</f>
        <v>0</v>
      </c>
      <c r="BG506" s="240">
        <f>IF(N506="zákl. přenesená",J506,0)</f>
        <v>0</v>
      </c>
      <c r="BH506" s="240">
        <f>IF(N506="sníž. přenesená",J506,0)</f>
        <v>0</v>
      </c>
      <c r="BI506" s="240">
        <f>IF(N506="nulová",J506,0)</f>
        <v>0</v>
      </c>
      <c r="BJ506" s="18" t="s">
        <v>90</v>
      </c>
      <c r="BK506" s="240">
        <f>ROUND(I506*H506,2)</f>
        <v>0</v>
      </c>
      <c r="BL506" s="18" t="s">
        <v>254</v>
      </c>
      <c r="BM506" s="239" t="s">
        <v>852</v>
      </c>
    </row>
    <row r="507" spans="1:47" s="2" customFormat="1" ht="12">
      <c r="A507" s="39"/>
      <c r="B507" s="40"/>
      <c r="C507" s="41"/>
      <c r="D507" s="243" t="s">
        <v>540</v>
      </c>
      <c r="E507" s="41"/>
      <c r="F507" s="295" t="s">
        <v>844</v>
      </c>
      <c r="G507" s="41"/>
      <c r="H507" s="41"/>
      <c r="I507" s="296"/>
      <c r="J507" s="41"/>
      <c r="K507" s="41"/>
      <c r="L507" s="45"/>
      <c r="M507" s="297"/>
      <c r="N507" s="298"/>
      <c r="O507" s="92"/>
      <c r="P507" s="92"/>
      <c r="Q507" s="92"/>
      <c r="R507" s="92"/>
      <c r="S507" s="92"/>
      <c r="T507" s="93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540</v>
      </c>
      <c r="AU507" s="18" t="s">
        <v>90</v>
      </c>
    </row>
    <row r="508" spans="1:65" s="2" customFormat="1" ht="24.15" customHeight="1">
      <c r="A508" s="39"/>
      <c r="B508" s="40"/>
      <c r="C508" s="285" t="s">
        <v>853</v>
      </c>
      <c r="D508" s="285" t="s">
        <v>422</v>
      </c>
      <c r="E508" s="286" t="s">
        <v>854</v>
      </c>
      <c r="F508" s="287" t="s">
        <v>855</v>
      </c>
      <c r="G508" s="288" t="s">
        <v>322</v>
      </c>
      <c r="H508" s="289">
        <v>12</v>
      </c>
      <c r="I508" s="290"/>
      <c r="J508" s="291">
        <f>ROUND(I508*H508,2)</f>
        <v>0</v>
      </c>
      <c r="K508" s="287" t="s">
        <v>1</v>
      </c>
      <c r="L508" s="292"/>
      <c r="M508" s="293" t="s">
        <v>1</v>
      </c>
      <c r="N508" s="294" t="s">
        <v>43</v>
      </c>
      <c r="O508" s="92"/>
      <c r="P508" s="237">
        <f>O508*H508</f>
        <v>0</v>
      </c>
      <c r="Q508" s="237">
        <v>0.01553</v>
      </c>
      <c r="R508" s="237">
        <f>Q508*H508</f>
        <v>0.18636</v>
      </c>
      <c r="S508" s="237">
        <v>0</v>
      </c>
      <c r="T508" s="238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9" t="s">
        <v>291</v>
      </c>
      <c r="AT508" s="239" t="s">
        <v>422</v>
      </c>
      <c r="AU508" s="239" t="s">
        <v>90</v>
      </c>
      <c r="AY508" s="18" t="s">
        <v>247</v>
      </c>
      <c r="BE508" s="240">
        <f>IF(N508="základní",J508,0)</f>
        <v>0</v>
      </c>
      <c r="BF508" s="240">
        <f>IF(N508="snížená",J508,0)</f>
        <v>0</v>
      </c>
      <c r="BG508" s="240">
        <f>IF(N508="zákl. přenesená",J508,0)</f>
        <v>0</v>
      </c>
      <c r="BH508" s="240">
        <f>IF(N508="sníž. přenesená",J508,0)</f>
        <v>0</v>
      </c>
      <c r="BI508" s="240">
        <f>IF(N508="nulová",J508,0)</f>
        <v>0</v>
      </c>
      <c r="BJ508" s="18" t="s">
        <v>90</v>
      </c>
      <c r="BK508" s="240">
        <f>ROUND(I508*H508,2)</f>
        <v>0</v>
      </c>
      <c r="BL508" s="18" t="s">
        <v>254</v>
      </c>
      <c r="BM508" s="239" t="s">
        <v>856</v>
      </c>
    </row>
    <row r="509" spans="1:47" s="2" customFormat="1" ht="12">
      <c r="A509" s="39"/>
      <c r="B509" s="40"/>
      <c r="C509" s="41"/>
      <c r="D509" s="243" t="s">
        <v>540</v>
      </c>
      <c r="E509" s="41"/>
      <c r="F509" s="295" t="s">
        <v>844</v>
      </c>
      <c r="G509" s="41"/>
      <c r="H509" s="41"/>
      <c r="I509" s="296"/>
      <c r="J509" s="41"/>
      <c r="K509" s="41"/>
      <c r="L509" s="45"/>
      <c r="M509" s="297"/>
      <c r="N509" s="298"/>
      <c r="O509" s="92"/>
      <c r="P509" s="92"/>
      <c r="Q509" s="92"/>
      <c r="R509" s="92"/>
      <c r="S509" s="92"/>
      <c r="T509" s="93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540</v>
      </c>
      <c r="AU509" s="18" t="s">
        <v>90</v>
      </c>
    </row>
    <row r="510" spans="1:65" s="2" customFormat="1" ht="24.15" customHeight="1">
      <c r="A510" s="39"/>
      <c r="B510" s="40"/>
      <c r="C510" s="285" t="s">
        <v>857</v>
      </c>
      <c r="D510" s="285" t="s">
        <v>422</v>
      </c>
      <c r="E510" s="286" t="s">
        <v>858</v>
      </c>
      <c r="F510" s="287" t="s">
        <v>859</v>
      </c>
      <c r="G510" s="288" t="s">
        <v>322</v>
      </c>
      <c r="H510" s="289">
        <v>1</v>
      </c>
      <c r="I510" s="290"/>
      <c r="J510" s="291">
        <f>ROUND(I510*H510,2)</f>
        <v>0</v>
      </c>
      <c r="K510" s="287" t="s">
        <v>1</v>
      </c>
      <c r="L510" s="292"/>
      <c r="M510" s="293" t="s">
        <v>1</v>
      </c>
      <c r="N510" s="294" t="s">
        <v>43</v>
      </c>
      <c r="O510" s="92"/>
      <c r="P510" s="237">
        <f>O510*H510</f>
        <v>0</v>
      </c>
      <c r="Q510" s="237">
        <v>0.01553</v>
      </c>
      <c r="R510" s="237">
        <f>Q510*H510</f>
        <v>0.01553</v>
      </c>
      <c r="S510" s="237">
        <v>0</v>
      </c>
      <c r="T510" s="238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9" t="s">
        <v>291</v>
      </c>
      <c r="AT510" s="239" t="s">
        <v>422</v>
      </c>
      <c r="AU510" s="239" t="s">
        <v>90</v>
      </c>
      <c r="AY510" s="18" t="s">
        <v>247</v>
      </c>
      <c r="BE510" s="240">
        <f>IF(N510="základní",J510,0)</f>
        <v>0</v>
      </c>
      <c r="BF510" s="240">
        <f>IF(N510="snížená",J510,0)</f>
        <v>0</v>
      </c>
      <c r="BG510" s="240">
        <f>IF(N510="zákl. přenesená",J510,0)</f>
        <v>0</v>
      </c>
      <c r="BH510" s="240">
        <f>IF(N510="sníž. přenesená",J510,0)</f>
        <v>0</v>
      </c>
      <c r="BI510" s="240">
        <f>IF(N510="nulová",J510,0)</f>
        <v>0</v>
      </c>
      <c r="BJ510" s="18" t="s">
        <v>90</v>
      </c>
      <c r="BK510" s="240">
        <f>ROUND(I510*H510,2)</f>
        <v>0</v>
      </c>
      <c r="BL510" s="18" t="s">
        <v>254</v>
      </c>
      <c r="BM510" s="239" t="s">
        <v>860</v>
      </c>
    </row>
    <row r="511" spans="1:47" s="2" customFormat="1" ht="12">
      <c r="A511" s="39"/>
      <c r="B511" s="40"/>
      <c r="C511" s="41"/>
      <c r="D511" s="243" t="s">
        <v>540</v>
      </c>
      <c r="E511" s="41"/>
      <c r="F511" s="295" t="s">
        <v>844</v>
      </c>
      <c r="G511" s="41"/>
      <c r="H511" s="41"/>
      <c r="I511" s="296"/>
      <c r="J511" s="41"/>
      <c r="K511" s="41"/>
      <c r="L511" s="45"/>
      <c r="M511" s="297"/>
      <c r="N511" s="298"/>
      <c r="O511" s="92"/>
      <c r="P511" s="92"/>
      <c r="Q511" s="92"/>
      <c r="R511" s="92"/>
      <c r="S511" s="92"/>
      <c r="T511" s="93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540</v>
      </c>
      <c r="AU511" s="18" t="s">
        <v>90</v>
      </c>
    </row>
    <row r="512" spans="1:65" s="2" customFormat="1" ht="33" customHeight="1">
      <c r="A512" s="39"/>
      <c r="B512" s="40"/>
      <c r="C512" s="228" t="s">
        <v>861</v>
      </c>
      <c r="D512" s="228" t="s">
        <v>249</v>
      </c>
      <c r="E512" s="229" t="s">
        <v>862</v>
      </c>
      <c r="F512" s="230" t="s">
        <v>863</v>
      </c>
      <c r="G512" s="231" t="s">
        <v>322</v>
      </c>
      <c r="H512" s="232">
        <v>4</v>
      </c>
      <c r="I512" s="233"/>
      <c r="J512" s="234">
        <f>ROUND(I512*H512,2)</f>
        <v>0</v>
      </c>
      <c r="K512" s="230" t="s">
        <v>253</v>
      </c>
      <c r="L512" s="45"/>
      <c r="M512" s="235" t="s">
        <v>1</v>
      </c>
      <c r="N512" s="236" t="s">
        <v>43</v>
      </c>
      <c r="O512" s="92"/>
      <c r="P512" s="237">
        <f>O512*H512</f>
        <v>0</v>
      </c>
      <c r="Q512" s="237">
        <v>0.05362</v>
      </c>
      <c r="R512" s="237">
        <f>Q512*H512</f>
        <v>0.21448</v>
      </c>
      <c r="S512" s="237">
        <v>0</v>
      </c>
      <c r="T512" s="238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9" t="s">
        <v>254</v>
      </c>
      <c r="AT512" s="239" t="s">
        <v>249</v>
      </c>
      <c r="AU512" s="239" t="s">
        <v>90</v>
      </c>
      <c r="AY512" s="18" t="s">
        <v>247</v>
      </c>
      <c r="BE512" s="240">
        <f>IF(N512="základní",J512,0)</f>
        <v>0</v>
      </c>
      <c r="BF512" s="240">
        <f>IF(N512="snížená",J512,0)</f>
        <v>0</v>
      </c>
      <c r="BG512" s="240">
        <f>IF(N512="zákl. přenesená",J512,0)</f>
        <v>0</v>
      </c>
      <c r="BH512" s="240">
        <f>IF(N512="sníž. přenesená",J512,0)</f>
        <v>0</v>
      </c>
      <c r="BI512" s="240">
        <f>IF(N512="nulová",J512,0)</f>
        <v>0</v>
      </c>
      <c r="BJ512" s="18" t="s">
        <v>90</v>
      </c>
      <c r="BK512" s="240">
        <f>ROUND(I512*H512,2)</f>
        <v>0</v>
      </c>
      <c r="BL512" s="18" t="s">
        <v>254</v>
      </c>
      <c r="BM512" s="239" t="s">
        <v>864</v>
      </c>
    </row>
    <row r="513" spans="1:65" s="2" customFormat="1" ht="24.15" customHeight="1">
      <c r="A513" s="39"/>
      <c r="B513" s="40"/>
      <c r="C513" s="285" t="s">
        <v>865</v>
      </c>
      <c r="D513" s="285" t="s">
        <v>422</v>
      </c>
      <c r="E513" s="286" t="s">
        <v>866</v>
      </c>
      <c r="F513" s="287" t="s">
        <v>867</v>
      </c>
      <c r="G513" s="288" t="s">
        <v>322</v>
      </c>
      <c r="H513" s="289">
        <v>4</v>
      </c>
      <c r="I513" s="290"/>
      <c r="J513" s="291">
        <f>ROUND(I513*H513,2)</f>
        <v>0</v>
      </c>
      <c r="K513" s="287" t="s">
        <v>253</v>
      </c>
      <c r="L513" s="292"/>
      <c r="M513" s="293" t="s">
        <v>1</v>
      </c>
      <c r="N513" s="294" t="s">
        <v>43</v>
      </c>
      <c r="O513" s="92"/>
      <c r="P513" s="237">
        <f>O513*H513</f>
        <v>0</v>
      </c>
      <c r="Q513" s="237">
        <v>0.0425</v>
      </c>
      <c r="R513" s="237">
        <f>Q513*H513</f>
        <v>0.17</v>
      </c>
      <c r="S513" s="237">
        <v>0</v>
      </c>
      <c r="T513" s="238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9" t="s">
        <v>291</v>
      </c>
      <c r="AT513" s="239" t="s">
        <v>422</v>
      </c>
      <c r="AU513" s="239" t="s">
        <v>90</v>
      </c>
      <c r="AY513" s="18" t="s">
        <v>247</v>
      </c>
      <c r="BE513" s="240">
        <f>IF(N513="základní",J513,0)</f>
        <v>0</v>
      </c>
      <c r="BF513" s="240">
        <f>IF(N513="snížená",J513,0)</f>
        <v>0</v>
      </c>
      <c r="BG513" s="240">
        <f>IF(N513="zákl. přenesená",J513,0)</f>
        <v>0</v>
      </c>
      <c r="BH513" s="240">
        <f>IF(N513="sníž. přenesená",J513,0)</f>
        <v>0</v>
      </c>
      <c r="BI513" s="240">
        <f>IF(N513="nulová",J513,0)</f>
        <v>0</v>
      </c>
      <c r="BJ513" s="18" t="s">
        <v>90</v>
      </c>
      <c r="BK513" s="240">
        <f>ROUND(I513*H513,2)</f>
        <v>0</v>
      </c>
      <c r="BL513" s="18" t="s">
        <v>254</v>
      </c>
      <c r="BM513" s="239" t="s">
        <v>868</v>
      </c>
    </row>
    <row r="514" spans="1:63" s="12" customFormat="1" ht="22.8" customHeight="1">
      <c r="A514" s="12"/>
      <c r="B514" s="212"/>
      <c r="C514" s="213"/>
      <c r="D514" s="214" t="s">
        <v>76</v>
      </c>
      <c r="E514" s="226" t="s">
        <v>296</v>
      </c>
      <c r="F514" s="226" t="s">
        <v>869</v>
      </c>
      <c r="G514" s="213"/>
      <c r="H514" s="213"/>
      <c r="I514" s="216"/>
      <c r="J514" s="227">
        <f>BK514</f>
        <v>0</v>
      </c>
      <c r="K514" s="213"/>
      <c r="L514" s="218"/>
      <c r="M514" s="219"/>
      <c r="N514" s="220"/>
      <c r="O514" s="220"/>
      <c r="P514" s="221">
        <f>SUM(P515:P830)</f>
        <v>0</v>
      </c>
      <c r="Q514" s="220"/>
      <c r="R514" s="221">
        <f>SUM(R515:R830)</f>
        <v>13.55443206</v>
      </c>
      <c r="S514" s="220"/>
      <c r="T514" s="222">
        <f>SUM(T515:T830)</f>
        <v>528.701191</v>
      </c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R514" s="223" t="s">
        <v>84</v>
      </c>
      <c r="AT514" s="224" t="s">
        <v>76</v>
      </c>
      <c r="AU514" s="224" t="s">
        <v>84</v>
      </c>
      <c r="AY514" s="223" t="s">
        <v>247</v>
      </c>
      <c r="BK514" s="225">
        <f>SUM(BK515:BK830)</f>
        <v>0</v>
      </c>
    </row>
    <row r="515" spans="1:65" s="2" customFormat="1" ht="24.15" customHeight="1">
      <c r="A515" s="39"/>
      <c r="B515" s="40"/>
      <c r="C515" s="228" t="s">
        <v>870</v>
      </c>
      <c r="D515" s="228" t="s">
        <v>249</v>
      </c>
      <c r="E515" s="229" t="s">
        <v>871</v>
      </c>
      <c r="F515" s="230" t="s">
        <v>872</v>
      </c>
      <c r="G515" s="231" t="s">
        <v>322</v>
      </c>
      <c r="H515" s="232">
        <v>1</v>
      </c>
      <c r="I515" s="233"/>
      <c r="J515" s="234">
        <f>ROUND(I515*H515,2)</f>
        <v>0</v>
      </c>
      <c r="K515" s="230" t="s">
        <v>253</v>
      </c>
      <c r="L515" s="45"/>
      <c r="M515" s="235" t="s">
        <v>1</v>
      </c>
      <c r="N515" s="236" t="s">
        <v>43</v>
      </c>
      <c r="O515" s="92"/>
      <c r="P515" s="237">
        <f>O515*H515</f>
        <v>0</v>
      </c>
      <c r="Q515" s="237">
        <v>0.001</v>
      </c>
      <c r="R515" s="237">
        <f>Q515*H515</f>
        <v>0.001</v>
      </c>
      <c r="S515" s="237">
        <v>0</v>
      </c>
      <c r="T515" s="238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9" t="s">
        <v>254</v>
      </c>
      <c r="AT515" s="239" t="s">
        <v>249</v>
      </c>
      <c r="AU515" s="239" t="s">
        <v>90</v>
      </c>
      <c r="AY515" s="18" t="s">
        <v>247</v>
      </c>
      <c r="BE515" s="240">
        <f>IF(N515="základní",J515,0)</f>
        <v>0</v>
      </c>
      <c r="BF515" s="240">
        <f>IF(N515="snížená",J515,0)</f>
        <v>0</v>
      </c>
      <c r="BG515" s="240">
        <f>IF(N515="zákl. přenesená",J515,0)</f>
        <v>0</v>
      </c>
      <c r="BH515" s="240">
        <f>IF(N515="sníž. přenesená",J515,0)</f>
        <v>0</v>
      </c>
      <c r="BI515" s="240">
        <f>IF(N515="nulová",J515,0)</f>
        <v>0</v>
      </c>
      <c r="BJ515" s="18" t="s">
        <v>90</v>
      </c>
      <c r="BK515" s="240">
        <f>ROUND(I515*H515,2)</f>
        <v>0</v>
      </c>
      <c r="BL515" s="18" t="s">
        <v>254</v>
      </c>
      <c r="BM515" s="239" t="s">
        <v>873</v>
      </c>
    </row>
    <row r="516" spans="1:65" s="2" customFormat="1" ht="21.75" customHeight="1">
      <c r="A516" s="39"/>
      <c r="B516" s="40"/>
      <c r="C516" s="285" t="s">
        <v>874</v>
      </c>
      <c r="D516" s="285" t="s">
        <v>422</v>
      </c>
      <c r="E516" s="286" t="s">
        <v>875</v>
      </c>
      <c r="F516" s="287" t="s">
        <v>876</v>
      </c>
      <c r="G516" s="288" t="s">
        <v>322</v>
      </c>
      <c r="H516" s="289">
        <v>1</v>
      </c>
      <c r="I516" s="290"/>
      <c r="J516" s="291">
        <f>ROUND(I516*H516,2)</f>
        <v>0</v>
      </c>
      <c r="K516" s="287" t="s">
        <v>1</v>
      </c>
      <c r="L516" s="292"/>
      <c r="M516" s="293" t="s">
        <v>1</v>
      </c>
      <c r="N516" s="294" t="s">
        <v>43</v>
      </c>
      <c r="O516" s="92"/>
      <c r="P516" s="237">
        <f>O516*H516</f>
        <v>0</v>
      </c>
      <c r="Q516" s="237">
        <v>0</v>
      </c>
      <c r="R516" s="237">
        <f>Q516*H516</f>
        <v>0</v>
      </c>
      <c r="S516" s="237">
        <v>0</v>
      </c>
      <c r="T516" s="238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9" t="s">
        <v>291</v>
      </c>
      <c r="AT516" s="239" t="s">
        <v>422</v>
      </c>
      <c r="AU516" s="239" t="s">
        <v>90</v>
      </c>
      <c r="AY516" s="18" t="s">
        <v>247</v>
      </c>
      <c r="BE516" s="240">
        <f>IF(N516="základní",J516,0)</f>
        <v>0</v>
      </c>
      <c r="BF516" s="240">
        <f>IF(N516="snížená",J516,0)</f>
        <v>0</v>
      </c>
      <c r="BG516" s="240">
        <f>IF(N516="zákl. přenesená",J516,0)</f>
        <v>0</v>
      </c>
      <c r="BH516" s="240">
        <f>IF(N516="sníž. přenesená",J516,0)</f>
        <v>0</v>
      </c>
      <c r="BI516" s="240">
        <f>IF(N516="nulová",J516,0)</f>
        <v>0</v>
      </c>
      <c r="BJ516" s="18" t="s">
        <v>90</v>
      </c>
      <c r="BK516" s="240">
        <f>ROUND(I516*H516,2)</f>
        <v>0</v>
      </c>
      <c r="BL516" s="18" t="s">
        <v>254</v>
      </c>
      <c r="BM516" s="239" t="s">
        <v>877</v>
      </c>
    </row>
    <row r="517" spans="1:65" s="2" customFormat="1" ht="37.8" customHeight="1">
      <c r="A517" s="39"/>
      <c r="B517" s="40"/>
      <c r="C517" s="228" t="s">
        <v>878</v>
      </c>
      <c r="D517" s="228" t="s">
        <v>249</v>
      </c>
      <c r="E517" s="229" t="s">
        <v>879</v>
      </c>
      <c r="F517" s="230" t="s">
        <v>880</v>
      </c>
      <c r="G517" s="231" t="s">
        <v>252</v>
      </c>
      <c r="H517" s="232">
        <v>385.377</v>
      </c>
      <c r="I517" s="233"/>
      <c r="J517" s="234">
        <f>ROUND(I517*H517,2)</f>
        <v>0</v>
      </c>
      <c r="K517" s="230" t="s">
        <v>253</v>
      </c>
      <c r="L517" s="45"/>
      <c r="M517" s="235" t="s">
        <v>1</v>
      </c>
      <c r="N517" s="236" t="s">
        <v>43</v>
      </c>
      <c r="O517" s="92"/>
      <c r="P517" s="237">
        <f>O517*H517</f>
        <v>0</v>
      </c>
      <c r="Q517" s="237">
        <v>0</v>
      </c>
      <c r="R517" s="237">
        <f>Q517*H517</f>
        <v>0</v>
      </c>
      <c r="S517" s="237">
        <v>0</v>
      </c>
      <c r="T517" s="238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9" t="s">
        <v>254</v>
      </c>
      <c r="AT517" s="239" t="s">
        <v>249</v>
      </c>
      <c r="AU517" s="239" t="s">
        <v>90</v>
      </c>
      <c r="AY517" s="18" t="s">
        <v>247</v>
      </c>
      <c r="BE517" s="240">
        <f>IF(N517="základní",J517,0)</f>
        <v>0</v>
      </c>
      <c r="BF517" s="240">
        <f>IF(N517="snížená",J517,0)</f>
        <v>0</v>
      </c>
      <c r="BG517" s="240">
        <f>IF(N517="zákl. přenesená",J517,0)</f>
        <v>0</v>
      </c>
      <c r="BH517" s="240">
        <f>IF(N517="sníž. přenesená",J517,0)</f>
        <v>0</v>
      </c>
      <c r="BI517" s="240">
        <f>IF(N517="nulová",J517,0)</f>
        <v>0</v>
      </c>
      <c r="BJ517" s="18" t="s">
        <v>90</v>
      </c>
      <c r="BK517" s="240">
        <f>ROUND(I517*H517,2)</f>
        <v>0</v>
      </c>
      <c r="BL517" s="18" t="s">
        <v>254</v>
      </c>
      <c r="BM517" s="239" t="s">
        <v>881</v>
      </c>
    </row>
    <row r="518" spans="1:51" s="13" customFormat="1" ht="12">
      <c r="A518" s="13"/>
      <c r="B518" s="241"/>
      <c r="C518" s="242"/>
      <c r="D518" s="243" t="s">
        <v>256</v>
      </c>
      <c r="E518" s="244" t="s">
        <v>1</v>
      </c>
      <c r="F518" s="245" t="s">
        <v>882</v>
      </c>
      <c r="G518" s="242"/>
      <c r="H518" s="246">
        <v>168.405</v>
      </c>
      <c r="I518" s="247"/>
      <c r="J518" s="242"/>
      <c r="K518" s="242"/>
      <c r="L518" s="248"/>
      <c r="M518" s="249"/>
      <c r="N518" s="250"/>
      <c r="O518" s="250"/>
      <c r="P518" s="250"/>
      <c r="Q518" s="250"/>
      <c r="R518" s="250"/>
      <c r="S518" s="250"/>
      <c r="T518" s="251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2" t="s">
        <v>256</v>
      </c>
      <c r="AU518" s="252" t="s">
        <v>90</v>
      </c>
      <c r="AV518" s="13" t="s">
        <v>90</v>
      </c>
      <c r="AW518" s="13" t="s">
        <v>32</v>
      </c>
      <c r="AX518" s="13" t="s">
        <v>77</v>
      </c>
      <c r="AY518" s="252" t="s">
        <v>247</v>
      </c>
    </row>
    <row r="519" spans="1:51" s="13" customFormat="1" ht="12">
      <c r="A519" s="13"/>
      <c r="B519" s="241"/>
      <c r="C519" s="242"/>
      <c r="D519" s="243" t="s">
        <v>256</v>
      </c>
      <c r="E519" s="244" t="s">
        <v>1</v>
      </c>
      <c r="F519" s="245" t="s">
        <v>883</v>
      </c>
      <c r="G519" s="242"/>
      <c r="H519" s="246">
        <v>216.972</v>
      </c>
      <c r="I519" s="247"/>
      <c r="J519" s="242"/>
      <c r="K519" s="242"/>
      <c r="L519" s="248"/>
      <c r="M519" s="249"/>
      <c r="N519" s="250"/>
      <c r="O519" s="250"/>
      <c r="P519" s="250"/>
      <c r="Q519" s="250"/>
      <c r="R519" s="250"/>
      <c r="S519" s="250"/>
      <c r="T519" s="251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2" t="s">
        <v>256</v>
      </c>
      <c r="AU519" s="252" t="s">
        <v>90</v>
      </c>
      <c r="AV519" s="13" t="s">
        <v>90</v>
      </c>
      <c r="AW519" s="13" t="s">
        <v>32</v>
      </c>
      <c r="AX519" s="13" t="s">
        <v>77</v>
      </c>
      <c r="AY519" s="252" t="s">
        <v>247</v>
      </c>
    </row>
    <row r="520" spans="1:51" s="14" customFormat="1" ht="12">
      <c r="A520" s="14"/>
      <c r="B520" s="253"/>
      <c r="C520" s="254"/>
      <c r="D520" s="243" t="s">
        <v>256</v>
      </c>
      <c r="E520" s="255" t="s">
        <v>189</v>
      </c>
      <c r="F520" s="256" t="s">
        <v>265</v>
      </c>
      <c r="G520" s="254"/>
      <c r="H520" s="257">
        <v>385.377</v>
      </c>
      <c r="I520" s="258"/>
      <c r="J520" s="254"/>
      <c r="K520" s="254"/>
      <c r="L520" s="259"/>
      <c r="M520" s="260"/>
      <c r="N520" s="261"/>
      <c r="O520" s="261"/>
      <c r="P520" s="261"/>
      <c r="Q520" s="261"/>
      <c r="R520" s="261"/>
      <c r="S520" s="261"/>
      <c r="T520" s="262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3" t="s">
        <v>256</v>
      </c>
      <c r="AU520" s="263" t="s">
        <v>90</v>
      </c>
      <c r="AV520" s="14" t="s">
        <v>254</v>
      </c>
      <c r="AW520" s="14" t="s">
        <v>32</v>
      </c>
      <c r="AX520" s="14" t="s">
        <v>84</v>
      </c>
      <c r="AY520" s="263" t="s">
        <v>247</v>
      </c>
    </row>
    <row r="521" spans="1:65" s="2" customFormat="1" ht="33" customHeight="1">
      <c r="A521" s="39"/>
      <c r="B521" s="40"/>
      <c r="C521" s="228" t="s">
        <v>884</v>
      </c>
      <c r="D521" s="228" t="s">
        <v>249</v>
      </c>
      <c r="E521" s="229" t="s">
        <v>885</v>
      </c>
      <c r="F521" s="230" t="s">
        <v>886</v>
      </c>
      <c r="G521" s="231" t="s">
        <v>252</v>
      </c>
      <c r="H521" s="232">
        <v>46245.24</v>
      </c>
      <c r="I521" s="233"/>
      <c r="J521" s="234">
        <f>ROUND(I521*H521,2)</f>
        <v>0</v>
      </c>
      <c r="K521" s="230" t="s">
        <v>253</v>
      </c>
      <c r="L521" s="45"/>
      <c r="M521" s="235" t="s">
        <v>1</v>
      </c>
      <c r="N521" s="236" t="s">
        <v>43</v>
      </c>
      <c r="O521" s="92"/>
      <c r="P521" s="237">
        <f>O521*H521</f>
        <v>0</v>
      </c>
      <c r="Q521" s="237">
        <v>0</v>
      </c>
      <c r="R521" s="237">
        <f>Q521*H521</f>
        <v>0</v>
      </c>
      <c r="S521" s="237">
        <v>0</v>
      </c>
      <c r="T521" s="238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9" t="s">
        <v>254</v>
      </c>
      <c r="AT521" s="239" t="s">
        <v>249</v>
      </c>
      <c r="AU521" s="239" t="s">
        <v>90</v>
      </c>
      <c r="AY521" s="18" t="s">
        <v>247</v>
      </c>
      <c r="BE521" s="240">
        <f>IF(N521="základní",J521,0)</f>
        <v>0</v>
      </c>
      <c r="BF521" s="240">
        <f>IF(N521="snížená",J521,0)</f>
        <v>0</v>
      </c>
      <c r="BG521" s="240">
        <f>IF(N521="zákl. přenesená",J521,0)</f>
        <v>0</v>
      </c>
      <c r="BH521" s="240">
        <f>IF(N521="sníž. přenesená",J521,0)</f>
        <v>0</v>
      </c>
      <c r="BI521" s="240">
        <f>IF(N521="nulová",J521,0)</f>
        <v>0</v>
      </c>
      <c r="BJ521" s="18" t="s">
        <v>90</v>
      </c>
      <c r="BK521" s="240">
        <f>ROUND(I521*H521,2)</f>
        <v>0</v>
      </c>
      <c r="BL521" s="18" t="s">
        <v>254</v>
      </c>
      <c r="BM521" s="239" t="s">
        <v>887</v>
      </c>
    </row>
    <row r="522" spans="1:51" s="13" customFormat="1" ht="12">
      <c r="A522" s="13"/>
      <c r="B522" s="241"/>
      <c r="C522" s="242"/>
      <c r="D522" s="243" t="s">
        <v>256</v>
      </c>
      <c r="E522" s="244" t="s">
        <v>1</v>
      </c>
      <c r="F522" s="245" t="s">
        <v>888</v>
      </c>
      <c r="G522" s="242"/>
      <c r="H522" s="246">
        <v>46245.24</v>
      </c>
      <c r="I522" s="247"/>
      <c r="J522" s="242"/>
      <c r="K522" s="242"/>
      <c r="L522" s="248"/>
      <c r="M522" s="249"/>
      <c r="N522" s="250"/>
      <c r="O522" s="250"/>
      <c r="P522" s="250"/>
      <c r="Q522" s="250"/>
      <c r="R522" s="250"/>
      <c r="S522" s="250"/>
      <c r="T522" s="251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2" t="s">
        <v>256</v>
      </c>
      <c r="AU522" s="252" t="s">
        <v>90</v>
      </c>
      <c r="AV522" s="13" t="s">
        <v>90</v>
      </c>
      <c r="AW522" s="13" t="s">
        <v>32</v>
      </c>
      <c r="AX522" s="13" t="s">
        <v>84</v>
      </c>
      <c r="AY522" s="252" t="s">
        <v>247</v>
      </c>
    </row>
    <row r="523" spans="1:65" s="2" customFormat="1" ht="37.8" customHeight="1">
      <c r="A523" s="39"/>
      <c r="B523" s="40"/>
      <c r="C523" s="228" t="s">
        <v>889</v>
      </c>
      <c r="D523" s="228" t="s">
        <v>249</v>
      </c>
      <c r="E523" s="229" t="s">
        <v>890</v>
      </c>
      <c r="F523" s="230" t="s">
        <v>891</v>
      </c>
      <c r="G523" s="231" t="s">
        <v>252</v>
      </c>
      <c r="H523" s="232">
        <v>385.377</v>
      </c>
      <c r="I523" s="233"/>
      <c r="J523" s="234">
        <f>ROUND(I523*H523,2)</f>
        <v>0</v>
      </c>
      <c r="K523" s="230" t="s">
        <v>253</v>
      </c>
      <c r="L523" s="45"/>
      <c r="M523" s="235" t="s">
        <v>1</v>
      </c>
      <c r="N523" s="236" t="s">
        <v>43</v>
      </c>
      <c r="O523" s="92"/>
      <c r="P523" s="237">
        <f>O523*H523</f>
        <v>0</v>
      </c>
      <c r="Q523" s="237">
        <v>0</v>
      </c>
      <c r="R523" s="237">
        <f>Q523*H523</f>
        <v>0</v>
      </c>
      <c r="S523" s="237">
        <v>0</v>
      </c>
      <c r="T523" s="238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9" t="s">
        <v>254</v>
      </c>
      <c r="AT523" s="239" t="s">
        <v>249</v>
      </c>
      <c r="AU523" s="239" t="s">
        <v>90</v>
      </c>
      <c r="AY523" s="18" t="s">
        <v>247</v>
      </c>
      <c r="BE523" s="240">
        <f>IF(N523="základní",J523,0)</f>
        <v>0</v>
      </c>
      <c r="BF523" s="240">
        <f>IF(N523="snížená",J523,0)</f>
        <v>0</v>
      </c>
      <c r="BG523" s="240">
        <f>IF(N523="zákl. přenesená",J523,0)</f>
        <v>0</v>
      </c>
      <c r="BH523" s="240">
        <f>IF(N523="sníž. přenesená",J523,0)</f>
        <v>0</v>
      </c>
      <c r="BI523" s="240">
        <f>IF(N523="nulová",J523,0)</f>
        <v>0</v>
      </c>
      <c r="BJ523" s="18" t="s">
        <v>90</v>
      </c>
      <c r="BK523" s="240">
        <f>ROUND(I523*H523,2)</f>
        <v>0</v>
      </c>
      <c r="BL523" s="18" t="s">
        <v>254</v>
      </c>
      <c r="BM523" s="239" t="s">
        <v>892</v>
      </c>
    </row>
    <row r="524" spans="1:51" s="13" customFormat="1" ht="12">
      <c r="A524" s="13"/>
      <c r="B524" s="241"/>
      <c r="C524" s="242"/>
      <c r="D524" s="243" t="s">
        <v>256</v>
      </c>
      <c r="E524" s="244" t="s">
        <v>1</v>
      </c>
      <c r="F524" s="245" t="s">
        <v>189</v>
      </c>
      <c r="G524" s="242"/>
      <c r="H524" s="246">
        <v>385.377</v>
      </c>
      <c r="I524" s="247"/>
      <c r="J524" s="242"/>
      <c r="K524" s="242"/>
      <c r="L524" s="248"/>
      <c r="M524" s="249"/>
      <c r="N524" s="250"/>
      <c r="O524" s="250"/>
      <c r="P524" s="250"/>
      <c r="Q524" s="250"/>
      <c r="R524" s="250"/>
      <c r="S524" s="250"/>
      <c r="T524" s="251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2" t="s">
        <v>256</v>
      </c>
      <c r="AU524" s="252" t="s">
        <v>90</v>
      </c>
      <c r="AV524" s="13" t="s">
        <v>90</v>
      </c>
      <c r="AW524" s="13" t="s">
        <v>32</v>
      </c>
      <c r="AX524" s="13" t="s">
        <v>84</v>
      </c>
      <c r="AY524" s="252" t="s">
        <v>247</v>
      </c>
    </row>
    <row r="525" spans="1:65" s="2" customFormat="1" ht="16.5" customHeight="1">
      <c r="A525" s="39"/>
      <c r="B525" s="40"/>
      <c r="C525" s="228" t="s">
        <v>893</v>
      </c>
      <c r="D525" s="228" t="s">
        <v>249</v>
      </c>
      <c r="E525" s="229" t="s">
        <v>894</v>
      </c>
      <c r="F525" s="230" t="s">
        <v>895</v>
      </c>
      <c r="G525" s="231" t="s">
        <v>252</v>
      </c>
      <c r="H525" s="232">
        <v>385.377</v>
      </c>
      <c r="I525" s="233"/>
      <c r="J525" s="234">
        <f>ROUND(I525*H525,2)</f>
        <v>0</v>
      </c>
      <c r="K525" s="230" t="s">
        <v>253</v>
      </c>
      <c r="L525" s="45"/>
      <c r="M525" s="235" t="s">
        <v>1</v>
      </c>
      <c r="N525" s="236" t="s">
        <v>43</v>
      </c>
      <c r="O525" s="92"/>
      <c r="P525" s="237">
        <f>O525*H525</f>
        <v>0</v>
      </c>
      <c r="Q525" s="237">
        <v>0</v>
      </c>
      <c r="R525" s="237">
        <f>Q525*H525</f>
        <v>0</v>
      </c>
      <c r="S525" s="237">
        <v>0</v>
      </c>
      <c r="T525" s="238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9" t="s">
        <v>254</v>
      </c>
      <c r="AT525" s="239" t="s">
        <v>249</v>
      </c>
      <c r="AU525" s="239" t="s">
        <v>90</v>
      </c>
      <c r="AY525" s="18" t="s">
        <v>247</v>
      </c>
      <c r="BE525" s="240">
        <f>IF(N525="základní",J525,0)</f>
        <v>0</v>
      </c>
      <c r="BF525" s="240">
        <f>IF(N525="snížená",J525,0)</f>
        <v>0</v>
      </c>
      <c r="BG525" s="240">
        <f>IF(N525="zákl. přenesená",J525,0)</f>
        <v>0</v>
      </c>
      <c r="BH525" s="240">
        <f>IF(N525="sníž. přenesená",J525,0)</f>
        <v>0</v>
      </c>
      <c r="BI525" s="240">
        <f>IF(N525="nulová",J525,0)</f>
        <v>0</v>
      </c>
      <c r="BJ525" s="18" t="s">
        <v>90</v>
      </c>
      <c r="BK525" s="240">
        <f>ROUND(I525*H525,2)</f>
        <v>0</v>
      </c>
      <c r="BL525" s="18" t="s">
        <v>254</v>
      </c>
      <c r="BM525" s="239" t="s">
        <v>896</v>
      </c>
    </row>
    <row r="526" spans="1:51" s="13" customFormat="1" ht="12">
      <c r="A526" s="13"/>
      <c r="B526" s="241"/>
      <c r="C526" s="242"/>
      <c r="D526" s="243" t="s">
        <v>256</v>
      </c>
      <c r="E526" s="244" t="s">
        <v>1</v>
      </c>
      <c r="F526" s="245" t="s">
        <v>189</v>
      </c>
      <c r="G526" s="242"/>
      <c r="H526" s="246">
        <v>385.377</v>
      </c>
      <c r="I526" s="247"/>
      <c r="J526" s="242"/>
      <c r="K526" s="242"/>
      <c r="L526" s="248"/>
      <c r="M526" s="249"/>
      <c r="N526" s="250"/>
      <c r="O526" s="250"/>
      <c r="P526" s="250"/>
      <c r="Q526" s="250"/>
      <c r="R526" s="250"/>
      <c r="S526" s="250"/>
      <c r="T526" s="251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2" t="s">
        <v>256</v>
      </c>
      <c r="AU526" s="252" t="s">
        <v>90</v>
      </c>
      <c r="AV526" s="13" t="s">
        <v>90</v>
      </c>
      <c r="AW526" s="13" t="s">
        <v>32</v>
      </c>
      <c r="AX526" s="13" t="s">
        <v>84</v>
      </c>
      <c r="AY526" s="252" t="s">
        <v>247</v>
      </c>
    </row>
    <row r="527" spans="1:65" s="2" customFormat="1" ht="21.75" customHeight="1">
      <c r="A527" s="39"/>
      <c r="B527" s="40"/>
      <c r="C527" s="228" t="s">
        <v>897</v>
      </c>
      <c r="D527" s="228" t="s">
        <v>249</v>
      </c>
      <c r="E527" s="229" t="s">
        <v>898</v>
      </c>
      <c r="F527" s="230" t="s">
        <v>899</v>
      </c>
      <c r="G527" s="231" t="s">
        <v>252</v>
      </c>
      <c r="H527" s="232">
        <v>46245.24</v>
      </c>
      <c r="I527" s="233"/>
      <c r="J527" s="234">
        <f>ROUND(I527*H527,2)</f>
        <v>0</v>
      </c>
      <c r="K527" s="230" t="s">
        <v>253</v>
      </c>
      <c r="L527" s="45"/>
      <c r="M527" s="235" t="s">
        <v>1</v>
      </c>
      <c r="N527" s="236" t="s">
        <v>43</v>
      </c>
      <c r="O527" s="92"/>
      <c r="P527" s="237">
        <f>O527*H527</f>
        <v>0</v>
      </c>
      <c r="Q527" s="237">
        <v>0</v>
      </c>
      <c r="R527" s="237">
        <f>Q527*H527</f>
        <v>0</v>
      </c>
      <c r="S527" s="237">
        <v>0</v>
      </c>
      <c r="T527" s="238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9" t="s">
        <v>254</v>
      </c>
      <c r="AT527" s="239" t="s">
        <v>249</v>
      </c>
      <c r="AU527" s="239" t="s">
        <v>90</v>
      </c>
      <c r="AY527" s="18" t="s">
        <v>247</v>
      </c>
      <c r="BE527" s="240">
        <f>IF(N527="základní",J527,0)</f>
        <v>0</v>
      </c>
      <c r="BF527" s="240">
        <f>IF(N527="snížená",J527,0)</f>
        <v>0</v>
      </c>
      <c r="BG527" s="240">
        <f>IF(N527="zákl. přenesená",J527,0)</f>
        <v>0</v>
      </c>
      <c r="BH527" s="240">
        <f>IF(N527="sníž. přenesená",J527,0)</f>
        <v>0</v>
      </c>
      <c r="BI527" s="240">
        <f>IF(N527="nulová",J527,0)</f>
        <v>0</v>
      </c>
      <c r="BJ527" s="18" t="s">
        <v>90</v>
      </c>
      <c r="BK527" s="240">
        <f>ROUND(I527*H527,2)</f>
        <v>0</v>
      </c>
      <c r="BL527" s="18" t="s">
        <v>254</v>
      </c>
      <c r="BM527" s="239" t="s">
        <v>900</v>
      </c>
    </row>
    <row r="528" spans="1:51" s="13" customFormat="1" ht="12">
      <c r="A528" s="13"/>
      <c r="B528" s="241"/>
      <c r="C528" s="242"/>
      <c r="D528" s="243" t="s">
        <v>256</v>
      </c>
      <c r="E528" s="244" t="s">
        <v>1</v>
      </c>
      <c r="F528" s="245" t="s">
        <v>888</v>
      </c>
      <c r="G528" s="242"/>
      <c r="H528" s="246">
        <v>46245.24</v>
      </c>
      <c r="I528" s="247"/>
      <c r="J528" s="242"/>
      <c r="K528" s="242"/>
      <c r="L528" s="248"/>
      <c r="M528" s="249"/>
      <c r="N528" s="250"/>
      <c r="O528" s="250"/>
      <c r="P528" s="250"/>
      <c r="Q528" s="250"/>
      <c r="R528" s="250"/>
      <c r="S528" s="250"/>
      <c r="T528" s="25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2" t="s">
        <v>256</v>
      </c>
      <c r="AU528" s="252" t="s">
        <v>90</v>
      </c>
      <c r="AV528" s="13" t="s">
        <v>90</v>
      </c>
      <c r="AW528" s="13" t="s">
        <v>32</v>
      </c>
      <c r="AX528" s="13" t="s">
        <v>84</v>
      </c>
      <c r="AY528" s="252" t="s">
        <v>247</v>
      </c>
    </row>
    <row r="529" spans="1:65" s="2" customFormat="1" ht="21.75" customHeight="1">
      <c r="A529" s="39"/>
      <c r="B529" s="40"/>
      <c r="C529" s="228" t="s">
        <v>901</v>
      </c>
      <c r="D529" s="228" t="s">
        <v>249</v>
      </c>
      <c r="E529" s="229" t="s">
        <v>902</v>
      </c>
      <c r="F529" s="230" t="s">
        <v>903</v>
      </c>
      <c r="G529" s="231" t="s">
        <v>252</v>
      </c>
      <c r="H529" s="232">
        <v>385.377</v>
      </c>
      <c r="I529" s="233"/>
      <c r="J529" s="234">
        <f>ROUND(I529*H529,2)</f>
        <v>0</v>
      </c>
      <c r="K529" s="230" t="s">
        <v>253</v>
      </c>
      <c r="L529" s="45"/>
      <c r="M529" s="235" t="s">
        <v>1</v>
      </c>
      <c r="N529" s="236" t="s">
        <v>43</v>
      </c>
      <c r="O529" s="92"/>
      <c r="P529" s="237">
        <f>O529*H529</f>
        <v>0</v>
      </c>
      <c r="Q529" s="237">
        <v>0</v>
      </c>
      <c r="R529" s="237">
        <f>Q529*H529</f>
        <v>0</v>
      </c>
      <c r="S529" s="237">
        <v>0</v>
      </c>
      <c r="T529" s="238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39" t="s">
        <v>254</v>
      </c>
      <c r="AT529" s="239" t="s">
        <v>249</v>
      </c>
      <c r="AU529" s="239" t="s">
        <v>90</v>
      </c>
      <c r="AY529" s="18" t="s">
        <v>247</v>
      </c>
      <c r="BE529" s="240">
        <f>IF(N529="základní",J529,0)</f>
        <v>0</v>
      </c>
      <c r="BF529" s="240">
        <f>IF(N529="snížená",J529,0)</f>
        <v>0</v>
      </c>
      <c r="BG529" s="240">
        <f>IF(N529="zákl. přenesená",J529,0)</f>
        <v>0</v>
      </c>
      <c r="BH529" s="240">
        <f>IF(N529="sníž. přenesená",J529,0)</f>
        <v>0</v>
      </c>
      <c r="BI529" s="240">
        <f>IF(N529="nulová",J529,0)</f>
        <v>0</v>
      </c>
      <c r="BJ529" s="18" t="s">
        <v>90</v>
      </c>
      <c r="BK529" s="240">
        <f>ROUND(I529*H529,2)</f>
        <v>0</v>
      </c>
      <c r="BL529" s="18" t="s">
        <v>254</v>
      </c>
      <c r="BM529" s="239" t="s">
        <v>904</v>
      </c>
    </row>
    <row r="530" spans="1:51" s="13" customFormat="1" ht="12">
      <c r="A530" s="13"/>
      <c r="B530" s="241"/>
      <c r="C530" s="242"/>
      <c r="D530" s="243" t="s">
        <v>256</v>
      </c>
      <c r="E530" s="244" t="s">
        <v>1</v>
      </c>
      <c r="F530" s="245" t="s">
        <v>189</v>
      </c>
      <c r="G530" s="242"/>
      <c r="H530" s="246">
        <v>385.377</v>
      </c>
      <c r="I530" s="247"/>
      <c r="J530" s="242"/>
      <c r="K530" s="242"/>
      <c r="L530" s="248"/>
      <c r="M530" s="249"/>
      <c r="N530" s="250"/>
      <c r="O530" s="250"/>
      <c r="P530" s="250"/>
      <c r="Q530" s="250"/>
      <c r="R530" s="250"/>
      <c r="S530" s="250"/>
      <c r="T530" s="25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2" t="s">
        <v>256</v>
      </c>
      <c r="AU530" s="252" t="s">
        <v>90</v>
      </c>
      <c r="AV530" s="13" t="s">
        <v>90</v>
      </c>
      <c r="AW530" s="13" t="s">
        <v>32</v>
      </c>
      <c r="AX530" s="13" t="s">
        <v>84</v>
      </c>
      <c r="AY530" s="252" t="s">
        <v>247</v>
      </c>
    </row>
    <row r="531" spans="1:65" s="2" customFormat="1" ht="33" customHeight="1">
      <c r="A531" s="39"/>
      <c r="B531" s="40"/>
      <c r="C531" s="228" t="s">
        <v>905</v>
      </c>
      <c r="D531" s="228" t="s">
        <v>249</v>
      </c>
      <c r="E531" s="229" t="s">
        <v>906</v>
      </c>
      <c r="F531" s="230" t="s">
        <v>907</v>
      </c>
      <c r="G531" s="231" t="s">
        <v>252</v>
      </c>
      <c r="H531" s="232">
        <v>516.29</v>
      </c>
      <c r="I531" s="233"/>
      <c r="J531" s="234">
        <f>ROUND(I531*H531,2)</f>
        <v>0</v>
      </c>
      <c r="K531" s="230" t="s">
        <v>253</v>
      </c>
      <c r="L531" s="45"/>
      <c r="M531" s="235" t="s">
        <v>1</v>
      </c>
      <c r="N531" s="236" t="s">
        <v>43</v>
      </c>
      <c r="O531" s="92"/>
      <c r="P531" s="237">
        <f>O531*H531</f>
        <v>0</v>
      </c>
      <c r="Q531" s="237">
        <v>0.00013</v>
      </c>
      <c r="R531" s="237">
        <f>Q531*H531</f>
        <v>0.06711769999999999</v>
      </c>
      <c r="S531" s="237">
        <v>0</v>
      </c>
      <c r="T531" s="238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9" t="s">
        <v>254</v>
      </c>
      <c r="AT531" s="239" t="s">
        <v>249</v>
      </c>
      <c r="AU531" s="239" t="s">
        <v>90</v>
      </c>
      <c r="AY531" s="18" t="s">
        <v>247</v>
      </c>
      <c r="BE531" s="240">
        <f>IF(N531="základní",J531,0)</f>
        <v>0</v>
      </c>
      <c r="BF531" s="240">
        <f>IF(N531="snížená",J531,0)</f>
        <v>0</v>
      </c>
      <c r="BG531" s="240">
        <f>IF(N531="zákl. přenesená",J531,0)</f>
        <v>0</v>
      </c>
      <c r="BH531" s="240">
        <f>IF(N531="sníž. přenesená",J531,0)</f>
        <v>0</v>
      </c>
      <c r="BI531" s="240">
        <f>IF(N531="nulová",J531,0)</f>
        <v>0</v>
      </c>
      <c r="BJ531" s="18" t="s">
        <v>90</v>
      </c>
      <c r="BK531" s="240">
        <f>ROUND(I531*H531,2)</f>
        <v>0</v>
      </c>
      <c r="BL531" s="18" t="s">
        <v>254</v>
      </c>
      <c r="BM531" s="239" t="s">
        <v>908</v>
      </c>
    </row>
    <row r="532" spans="1:51" s="13" customFormat="1" ht="12">
      <c r="A532" s="13"/>
      <c r="B532" s="241"/>
      <c r="C532" s="242"/>
      <c r="D532" s="243" t="s">
        <v>256</v>
      </c>
      <c r="E532" s="244" t="s">
        <v>1</v>
      </c>
      <c r="F532" s="245" t="s">
        <v>125</v>
      </c>
      <c r="G532" s="242"/>
      <c r="H532" s="246">
        <v>1.792</v>
      </c>
      <c r="I532" s="247"/>
      <c r="J532" s="242"/>
      <c r="K532" s="242"/>
      <c r="L532" s="248"/>
      <c r="M532" s="249"/>
      <c r="N532" s="250"/>
      <c r="O532" s="250"/>
      <c r="P532" s="250"/>
      <c r="Q532" s="250"/>
      <c r="R532" s="250"/>
      <c r="S532" s="250"/>
      <c r="T532" s="25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2" t="s">
        <v>256</v>
      </c>
      <c r="AU532" s="252" t="s">
        <v>90</v>
      </c>
      <c r="AV532" s="13" t="s">
        <v>90</v>
      </c>
      <c r="AW532" s="13" t="s">
        <v>32</v>
      </c>
      <c r="AX532" s="13" t="s">
        <v>77</v>
      </c>
      <c r="AY532" s="252" t="s">
        <v>247</v>
      </c>
    </row>
    <row r="533" spans="1:51" s="13" customFormat="1" ht="12">
      <c r="A533" s="13"/>
      <c r="B533" s="241"/>
      <c r="C533" s="242"/>
      <c r="D533" s="243" t="s">
        <v>256</v>
      </c>
      <c r="E533" s="244" t="s">
        <v>1</v>
      </c>
      <c r="F533" s="245" t="s">
        <v>122</v>
      </c>
      <c r="G533" s="242"/>
      <c r="H533" s="246">
        <v>144.334</v>
      </c>
      <c r="I533" s="247"/>
      <c r="J533" s="242"/>
      <c r="K533" s="242"/>
      <c r="L533" s="248"/>
      <c r="M533" s="249"/>
      <c r="N533" s="250"/>
      <c r="O533" s="250"/>
      <c r="P533" s="250"/>
      <c r="Q533" s="250"/>
      <c r="R533" s="250"/>
      <c r="S533" s="250"/>
      <c r="T533" s="25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2" t="s">
        <v>256</v>
      </c>
      <c r="AU533" s="252" t="s">
        <v>90</v>
      </c>
      <c r="AV533" s="13" t="s">
        <v>90</v>
      </c>
      <c r="AW533" s="13" t="s">
        <v>32</v>
      </c>
      <c r="AX533" s="13" t="s">
        <v>77</v>
      </c>
      <c r="AY533" s="252" t="s">
        <v>247</v>
      </c>
    </row>
    <row r="534" spans="1:51" s="13" customFormat="1" ht="12">
      <c r="A534" s="13"/>
      <c r="B534" s="241"/>
      <c r="C534" s="242"/>
      <c r="D534" s="243" t="s">
        <v>256</v>
      </c>
      <c r="E534" s="244" t="s">
        <v>1</v>
      </c>
      <c r="F534" s="245" t="s">
        <v>128</v>
      </c>
      <c r="G534" s="242"/>
      <c r="H534" s="246">
        <v>5.074</v>
      </c>
      <c r="I534" s="247"/>
      <c r="J534" s="242"/>
      <c r="K534" s="242"/>
      <c r="L534" s="248"/>
      <c r="M534" s="249"/>
      <c r="N534" s="250"/>
      <c r="O534" s="250"/>
      <c r="P534" s="250"/>
      <c r="Q534" s="250"/>
      <c r="R534" s="250"/>
      <c r="S534" s="250"/>
      <c r="T534" s="25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2" t="s">
        <v>256</v>
      </c>
      <c r="AU534" s="252" t="s">
        <v>90</v>
      </c>
      <c r="AV534" s="13" t="s">
        <v>90</v>
      </c>
      <c r="AW534" s="13" t="s">
        <v>32</v>
      </c>
      <c r="AX534" s="13" t="s">
        <v>77</v>
      </c>
      <c r="AY534" s="252" t="s">
        <v>247</v>
      </c>
    </row>
    <row r="535" spans="1:51" s="13" customFormat="1" ht="12">
      <c r="A535" s="13"/>
      <c r="B535" s="241"/>
      <c r="C535" s="242"/>
      <c r="D535" s="243" t="s">
        <v>256</v>
      </c>
      <c r="E535" s="244" t="s">
        <v>1</v>
      </c>
      <c r="F535" s="245" t="s">
        <v>159</v>
      </c>
      <c r="G535" s="242"/>
      <c r="H535" s="246">
        <v>124.707</v>
      </c>
      <c r="I535" s="247"/>
      <c r="J535" s="242"/>
      <c r="K535" s="242"/>
      <c r="L535" s="248"/>
      <c r="M535" s="249"/>
      <c r="N535" s="250"/>
      <c r="O535" s="250"/>
      <c r="P535" s="250"/>
      <c r="Q535" s="250"/>
      <c r="R535" s="250"/>
      <c r="S535" s="250"/>
      <c r="T535" s="25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2" t="s">
        <v>256</v>
      </c>
      <c r="AU535" s="252" t="s">
        <v>90</v>
      </c>
      <c r="AV535" s="13" t="s">
        <v>90</v>
      </c>
      <c r="AW535" s="13" t="s">
        <v>32</v>
      </c>
      <c r="AX535" s="13" t="s">
        <v>77</v>
      </c>
      <c r="AY535" s="252" t="s">
        <v>247</v>
      </c>
    </row>
    <row r="536" spans="1:51" s="13" customFormat="1" ht="12">
      <c r="A536" s="13"/>
      <c r="B536" s="241"/>
      <c r="C536" s="242"/>
      <c r="D536" s="243" t="s">
        <v>256</v>
      </c>
      <c r="E536" s="244" t="s">
        <v>1</v>
      </c>
      <c r="F536" s="245" t="s">
        <v>153</v>
      </c>
      <c r="G536" s="242"/>
      <c r="H536" s="246">
        <v>13.808</v>
      </c>
      <c r="I536" s="247"/>
      <c r="J536" s="242"/>
      <c r="K536" s="242"/>
      <c r="L536" s="248"/>
      <c r="M536" s="249"/>
      <c r="N536" s="250"/>
      <c r="O536" s="250"/>
      <c r="P536" s="250"/>
      <c r="Q536" s="250"/>
      <c r="R536" s="250"/>
      <c r="S536" s="250"/>
      <c r="T536" s="25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2" t="s">
        <v>256</v>
      </c>
      <c r="AU536" s="252" t="s">
        <v>90</v>
      </c>
      <c r="AV536" s="13" t="s">
        <v>90</v>
      </c>
      <c r="AW536" s="13" t="s">
        <v>32</v>
      </c>
      <c r="AX536" s="13" t="s">
        <v>77</v>
      </c>
      <c r="AY536" s="252" t="s">
        <v>247</v>
      </c>
    </row>
    <row r="537" spans="1:51" s="13" customFormat="1" ht="12">
      <c r="A537" s="13"/>
      <c r="B537" s="241"/>
      <c r="C537" s="242"/>
      <c r="D537" s="243" t="s">
        <v>256</v>
      </c>
      <c r="E537" s="244" t="s">
        <v>1</v>
      </c>
      <c r="F537" s="245" t="s">
        <v>150</v>
      </c>
      <c r="G537" s="242"/>
      <c r="H537" s="246">
        <v>59.61</v>
      </c>
      <c r="I537" s="247"/>
      <c r="J537" s="242"/>
      <c r="K537" s="242"/>
      <c r="L537" s="248"/>
      <c r="M537" s="249"/>
      <c r="N537" s="250"/>
      <c r="O537" s="250"/>
      <c r="P537" s="250"/>
      <c r="Q537" s="250"/>
      <c r="R537" s="250"/>
      <c r="S537" s="250"/>
      <c r="T537" s="25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2" t="s">
        <v>256</v>
      </c>
      <c r="AU537" s="252" t="s">
        <v>90</v>
      </c>
      <c r="AV537" s="13" t="s">
        <v>90</v>
      </c>
      <c r="AW537" s="13" t="s">
        <v>32</v>
      </c>
      <c r="AX537" s="13" t="s">
        <v>77</v>
      </c>
      <c r="AY537" s="252" t="s">
        <v>247</v>
      </c>
    </row>
    <row r="538" spans="1:51" s="13" customFormat="1" ht="12">
      <c r="A538" s="13"/>
      <c r="B538" s="241"/>
      <c r="C538" s="242"/>
      <c r="D538" s="243" t="s">
        <v>256</v>
      </c>
      <c r="E538" s="244" t="s">
        <v>1</v>
      </c>
      <c r="F538" s="245" t="s">
        <v>186</v>
      </c>
      <c r="G538" s="242"/>
      <c r="H538" s="246">
        <v>166.965</v>
      </c>
      <c r="I538" s="247"/>
      <c r="J538" s="242"/>
      <c r="K538" s="242"/>
      <c r="L538" s="248"/>
      <c r="M538" s="249"/>
      <c r="N538" s="250"/>
      <c r="O538" s="250"/>
      <c r="P538" s="250"/>
      <c r="Q538" s="250"/>
      <c r="R538" s="250"/>
      <c r="S538" s="250"/>
      <c r="T538" s="251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2" t="s">
        <v>256</v>
      </c>
      <c r="AU538" s="252" t="s">
        <v>90</v>
      </c>
      <c r="AV538" s="13" t="s">
        <v>90</v>
      </c>
      <c r="AW538" s="13" t="s">
        <v>32</v>
      </c>
      <c r="AX538" s="13" t="s">
        <v>77</v>
      </c>
      <c r="AY538" s="252" t="s">
        <v>247</v>
      </c>
    </row>
    <row r="539" spans="1:51" s="14" customFormat="1" ht="12">
      <c r="A539" s="14"/>
      <c r="B539" s="253"/>
      <c r="C539" s="254"/>
      <c r="D539" s="243" t="s">
        <v>256</v>
      </c>
      <c r="E539" s="255" t="s">
        <v>1</v>
      </c>
      <c r="F539" s="256" t="s">
        <v>265</v>
      </c>
      <c r="G539" s="254"/>
      <c r="H539" s="257">
        <v>516.29</v>
      </c>
      <c r="I539" s="258"/>
      <c r="J539" s="254"/>
      <c r="K539" s="254"/>
      <c r="L539" s="259"/>
      <c r="M539" s="260"/>
      <c r="N539" s="261"/>
      <c r="O539" s="261"/>
      <c r="P539" s="261"/>
      <c r="Q539" s="261"/>
      <c r="R539" s="261"/>
      <c r="S539" s="261"/>
      <c r="T539" s="262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3" t="s">
        <v>256</v>
      </c>
      <c r="AU539" s="263" t="s">
        <v>90</v>
      </c>
      <c r="AV539" s="14" t="s">
        <v>254</v>
      </c>
      <c r="AW539" s="14" t="s">
        <v>32</v>
      </c>
      <c r="AX539" s="14" t="s">
        <v>84</v>
      </c>
      <c r="AY539" s="263" t="s">
        <v>247</v>
      </c>
    </row>
    <row r="540" spans="1:65" s="2" customFormat="1" ht="37.8" customHeight="1">
      <c r="A540" s="39"/>
      <c r="B540" s="40"/>
      <c r="C540" s="228" t="s">
        <v>909</v>
      </c>
      <c r="D540" s="228" t="s">
        <v>249</v>
      </c>
      <c r="E540" s="229" t="s">
        <v>910</v>
      </c>
      <c r="F540" s="230" t="s">
        <v>911</v>
      </c>
      <c r="G540" s="231" t="s">
        <v>252</v>
      </c>
      <c r="H540" s="232">
        <v>86.132</v>
      </c>
      <c r="I540" s="233"/>
      <c r="J540" s="234">
        <f>ROUND(I540*H540,2)</f>
        <v>0</v>
      </c>
      <c r="K540" s="230" t="s">
        <v>253</v>
      </c>
      <c r="L540" s="45"/>
      <c r="M540" s="235" t="s">
        <v>1</v>
      </c>
      <c r="N540" s="236" t="s">
        <v>43</v>
      </c>
      <c r="O540" s="92"/>
      <c r="P540" s="237">
        <f>O540*H540</f>
        <v>0</v>
      </c>
      <c r="Q540" s="237">
        <v>0.00021</v>
      </c>
      <c r="R540" s="237">
        <f>Q540*H540</f>
        <v>0.01808772</v>
      </c>
      <c r="S540" s="237">
        <v>0</v>
      </c>
      <c r="T540" s="238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9" t="s">
        <v>254</v>
      </c>
      <c r="AT540" s="239" t="s">
        <v>249</v>
      </c>
      <c r="AU540" s="239" t="s">
        <v>90</v>
      </c>
      <c r="AY540" s="18" t="s">
        <v>247</v>
      </c>
      <c r="BE540" s="240">
        <f>IF(N540="základní",J540,0)</f>
        <v>0</v>
      </c>
      <c r="BF540" s="240">
        <f>IF(N540="snížená",J540,0)</f>
        <v>0</v>
      </c>
      <c r="BG540" s="240">
        <f>IF(N540="zákl. přenesená",J540,0)</f>
        <v>0</v>
      </c>
      <c r="BH540" s="240">
        <f>IF(N540="sníž. přenesená",J540,0)</f>
        <v>0</v>
      </c>
      <c r="BI540" s="240">
        <f>IF(N540="nulová",J540,0)</f>
        <v>0</v>
      </c>
      <c r="BJ540" s="18" t="s">
        <v>90</v>
      </c>
      <c r="BK540" s="240">
        <f>ROUND(I540*H540,2)</f>
        <v>0</v>
      </c>
      <c r="BL540" s="18" t="s">
        <v>254</v>
      </c>
      <c r="BM540" s="239" t="s">
        <v>912</v>
      </c>
    </row>
    <row r="541" spans="1:51" s="13" customFormat="1" ht="12">
      <c r="A541" s="13"/>
      <c r="B541" s="241"/>
      <c r="C541" s="242"/>
      <c r="D541" s="243" t="s">
        <v>256</v>
      </c>
      <c r="E541" s="244" t="s">
        <v>1</v>
      </c>
      <c r="F541" s="245" t="s">
        <v>913</v>
      </c>
      <c r="G541" s="242"/>
      <c r="H541" s="246">
        <v>86.132</v>
      </c>
      <c r="I541" s="247"/>
      <c r="J541" s="242"/>
      <c r="K541" s="242"/>
      <c r="L541" s="248"/>
      <c r="M541" s="249"/>
      <c r="N541" s="250"/>
      <c r="O541" s="250"/>
      <c r="P541" s="250"/>
      <c r="Q541" s="250"/>
      <c r="R541" s="250"/>
      <c r="S541" s="250"/>
      <c r="T541" s="25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2" t="s">
        <v>256</v>
      </c>
      <c r="AU541" s="252" t="s">
        <v>90</v>
      </c>
      <c r="AV541" s="13" t="s">
        <v>90</v>
      </c>
      <c r="AW541" s="13" t="s">
        <v>32</v>
      </c>
      <c r="AX541" s="13" t="s">
        <v>84</v>
      </c>
      <c r="AY541" s="252" t="s">
        <v>247</v>
      </c>
    </row>
    <row r="542" spans="1:65" s="2" customFormat="1" ht="24.15" customHeight="1">
      <c r="A542" s="39"/>
      <c r="B542" s="40"/>
      <c r="C542" s="228" t="s">
        <v>914</v>
      </c>
      <c r="D542" s="228" t="s">
        <v>249</v>
      </c>
      <c r="E542" s="229" t="s">
        <v>915</v>
      </c>
      <c r="F542" s="230" t="s">
        <v>916</v>
      </c>
      <c r="G542" s="231" t="s">
        <v>252</v>
      </c>
      <c r="H542" s="232">
        <v>1073.096</v>
      </c>
      <c r="I542" s="233"/>
      <c r="J542" s="234">
        <f>ROUND(I542*H542,2)</f>
        <v>0</v>
      </c>
      <c r="K542" s="230" t="s">
        <v>253</v>
      </c>
      <c r="L542" s="45"/>
      <c r="M542" s="235" t="s">
        <v>1</v>
      </c>
      <c r="N542" s="236" t="s">
        <v>43</v>
      </c>
      <c r="O542" s="92"/>
      <c r="P542" s="237">
        <f>O542*H542</f>
        <v>0</v>
      </c>
      <c r="Q542" s="237">
        <v>4E-05</v>
      </c>
      <c r="R542" s="237">
        <f>Q542*H542</f>
        <v>0.042923840000000005</v>
      </c>
      <c r="S542" s="237">
        <v>0</v>
      </c>
      <c r="T542" s="238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9" t="s">
        <v>254</v>
      </c>
      <c r="AT542" s="239" t="s">
        <v>249</v>
      </c>
      <c r="AU542" s="239" t="s">
        <v>90</v>
      </c>
      <c r="AY542" s="18" t="s">
        <v>247</v>
      </c>
      <c r="BE542" s="240">
        <f>IF(N542="základní",J542,0)</f>
        <v>0</v>
      </c>
      <c r="BF542" s="240">
        <f>IF(N542="snížená",J542,0)</f>
        <v>0</v>
      </c>
      <c r="BG542" s="240">
        <f>IF(N542="zákl. přenesená",J542,0)</f>
        <v>0</v>
      </c>
      <c r="BH542" s="240">
        <f>IF(N542="sníž. přenesená",J542,0)</f>
        <v>0</v>
      </c>
      <c r="BI542" s="240">
        <f>IF(N542="nulová",J542,0)</f>
        <v>0</v>
      </c>
      <c r="BJ542" s="18" t="s">
        <v>90</v>
      </c>
      <c r="BK542" s="240">
        <f>ROUND(I542*H542,2)</f>
        <v>0</v>
      </c>
      <c r="BL542" s="18" t="s">
        <v>254</v>
      </c>
      <c r="BM542" s="239" t="s">
        <v>917</v>
      </c>
    </row>
    <row r="543" spans="1:51" s="13" customFormat="1" ht="12">
      <c r="A543" s="13"/>
      <c r="B543" s="241"/>
      <c r="C543" s="242"/>
      <c r="D543" s="243" t="s">
        <v>256</v>
      </c>
      <c r="E543" s="244" t="s">
        <v>1</v>
      </c>
      <c r="F543" s="245" t="s">
        <v>918</v>
      </c>
      <c r="G543" s="242"/>
      <c r="H543" s="246">
        <v>1073.096</v>
      </c>
      <c r="I543" s="247"/>
      <c r="J543" s="242"/>
      <c r="K543" s="242"/>
      <c r="L543" s="248"/>
      <c r="M543" s="249"/>
      <c r="N543" s="250"/>
      <c r="O543" s="250"/>
      <c r="P543" s="250"/>
      <c r="Q543" s="250"/>
      <c r="R543" s="250"/>
      <c r="S543" s="250"/>
      <c r="T543" s="251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2" t="s">
        <v>256</v>
      </c>
      <c r="AU543" s="252" t="s">
        <v>90</v>
      </c>
      <c r="AV543" s="13" t="s">
        <v>90</v>
      </c>
      <c r="AW543" s="13" t="s">
        <v>32</v>
      </c>
      <c r="AX543" s="13" t="s">
        <v>84</v>
      </c>
      <c r="AY543" s="252" t="s">
        <v>247</v>
      </c>
    </row>
    <row r="544" spans="1:65" s="2" customFormat="1" ht="16.5" customHeight="1">
      <c r="A544" s="39"/>
      <c r="B544" s="40"/>
      <c r="C544" s="228" t="s">
        <v>919</v>
      </c>
      <c r="D544" s="228" t="s">
        <v>249</v>
      </c>
      <c r="E544" s="229" t="s">
        <v>920</v>
      </c>
      <c r="F544" s="230" t="s">
        <v>921</v>
      </c>
      <c r="G544" s="231" t="s">
        <v>322</v>
      </c>
      <c r="H544" s="232">
        <v>4</v>
      </c>
      <c r="I544" s="233"/>
      <c r="J544" s="234">
        <f>ROUND(I544*H544,2)</f>
        <v>0</v>
      </c>
      <c r="K544" s="230" t="s">
        <v>253</v>
      </c>
      <c r="L544" s="45"/>
      <c r="M544" s="235" t="s">
        <v>1</v>
      </c>
      <c r="N544" s="236" t="s">
        <v>43</v>
      </c>
      <c r="O544" s="92"/>
      <c r="P544" s="237">
        <f>O544*H544</f>
        <v>0</v>
      </c>
      <c r="Q544" s="237">
        <v>0.00442</v>
      </c>
      <c r="R544" s="237">
        <f>Q544*H544</f>
        <v>0.01768</v>
      </c>
      <c r="S544" s="237">
        <v>0</v>
      </c>
      <c r="T544" s="238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9" t="s">
        <v>254</v>
      </c>
      <c r="AT544" s="239" t="s">
        <v>249</v>
      </c>
      <c r="AU544" s="239" t="s">
        <v>90</v>
      </c>
      <c r="AY544" s="18" t="s">
        <v>247</v>
      </c>
      <c r="BE544" s="240">
        <f>IF(N544="základní",J544,0)</f>
        <v>0</v>
      </c>
      <c r="BF544" s="240">
        <f>IF(N544="snížená",J544,0)</f>
        <v>0</v>
      </c>
      <c r="BG544" s="240">
        <f>IF(N544="zákl. přenesená",J544,0)</f>
        <v>0</v>
      </c>
      <c r="BH544" s="240">
        <f>IF(N544="sníž. přenesená",J544,0)</f>
        <v>0</v>
      </c>
      <c r="BI544" s="240">
        <f>IF(N544="nulová",J544,0)</f>
        <v>0</v>
      </c>
      <c r="BJ544" s="18" t="s">
        <v>90</v>
      </c>
      <c r="BK544" s="240">
        <f>ROUND(I544*H544,2)</f>
        <v>0</v>
      </c>
      <c r="BL544" s="18" t="s">
        <v>254</v>
      </c>
      <c r="BM544" s="239" t="s">
        <v>922</v>
      </c>
    </row>
    <row r="545" spans="1:65" s="2" customFormat="1" ht="16.5" customHeight="1">
      <c r="A545" s="39"/>
      <c r="B545" s="40"/>
      <c r="C545" s="285" t="s">
        <v>923</v>
      </c>
      <c r="D545" s="285" t="s">
        <v>422</v>
      </c>
      <c r="E545" s="286" t="s">
        <v>924</v>
      </c>
      <c r="F545" s="287" t="s">
        <v>925</v>
      </c>
      <c r="G545" s="288" t="s">
        <v>322</v>
      </c>
      <c r="H545" s="289">
        <v>4</v>
      </c>
      <c r="I545" s="290"/>
      <c r="J545" s="291">
        <f>ROUND(I545*H545,2)</f>
        <v>0</v>
      </c>
      <c r="K545" s="287" t="s">
        <v>1</v>
      </c>
      <c r="L545" s="292"/>
      <c r="M545" s="293" t="s">
        <v>1</v>
      </c>
      <c r="N545" s="294" t="s">
        <v>43</v>
      </c>
      <c r="O545" s="92"/>
      <c r="P545" s="237">
        <f>O545*H545</f>
        <v>0</v>
      </c>
      <c r="Q545" s="237">
        <v>0.002</v>
      </c>
      <c r="R545" s="237">
        <f>Q545*H545</f>
        <v>0.008</v>
      </c>
      <c r="S545" s="237">
        <v>0</v>
      </c>
      <c r="T545" s="238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9" t="s">
        <v>291</v>
      </c>
      <c r="AT545" s="239" t="s">
        <v>422</v>
      </c>
      <c r="AU545" s="239" t="s">
        <v>90</v>
      </c>
      <c r="AY545" s="18" t="s">
        <v>247</v>
      </c>
      <c r="BE545" s="240">
        <f>IF(N545="základní",J545,0)</f>
        <v>0</v>
      </c>
      <c r="BF545" s="240">
        <f>IF(N545="snížená",J545,0)</f>
        <v>0</v>
      </c>
      <c r="BG545" s="240">
        <f>IF(N545="zákl. přenesená",J545,0)</f>
        <v>0</v>
      </c>
      <c r="BH545" s="240">
        <f>IF(N545="sníž. přenesená",J545,0)</f>
        <v>0</v>
      </c>
      <c r="BI545" s="240">
        <f>IF(N545="nulová",J545,0)</f>
        <v>0</v>
      </c>
      <c r="BJ545" s="18" t="s">
        <v>90</v>
      </c>
      <c r="BK545" s="240">
        <f>ROUND(I545*H545,2)</f>
        <v>0</v>
      </c>
      <c r="BL545" s="18" t="s">
        <v>254</v>
      </c>
      <c r="BM545" s="239" t="s">
        <v>926</v>
      </c>
    </row>
    <row r="546" spans="1:51" s="13" customFormat="1" ht="12">
      <c r="A546" s="13"/>
      <c r="B546" s="241"/>
      <c r="C546" s="242"/>
      <c r="D546" s="243" t="s">
        <v>256</v>
      </c>
      <c r="E546" s="244" t="s">
        <v>1</v>
      </c>
      <c r="F546" s="245" t="s">
        <v>927</v>
      </c>
      <c r="G546" s="242"/>
      <c r="H546" s="246">
        <v>4</v>
      </c>
      <c r="I546" s="247"/>
      <c r="J546" s="242"/>
      <c r="K546" s="242"/>
      <c r="L546" s="248"/>
      <c r="M546" s="249"/>
      <c r="N546" s="250"/>
      <c r="O546" s="250"/>
      <c r="P546" s="250"/>
      <c r="Q546" s="250"/>
      <c r="R546" s="250"/>
      <c r="S546" s="250"/>
      <c r="T546" s="251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2" t="s">
        <v>256</v>
      </c>
      <c r="AU546" s="252" t="s">
        <v>90</v>
      </c>
      <c r="AV546" s="13" t="s">
        <v>90</v>
      </c>
      <c r="AW546" s="13" t="s">
        <v>32</v>
      </c>
      <c r="AX546" s="13" t="s">
        <v>84</v>
      </c>
      <c r="AY546" s="252" t="s">
        <v>247</v>
      </c>
    </row>
    <row r="547" spans="1:65" s="2" customFormat="1" ht="21.75" customHeight="1">
      <c r="A547" s="39"/>
      <c r="B547" s="40"/>
      <c r="C547" s="228" t="s">
        <v>928</v>
      </c>
      <c r="D547" s="228" t="s">
        <v>249</v>
      </c>
      <c r="E547" s="229" t="s">
        <v>929</v>
      </c>
      <c r="F547" s="230" t="s">
        <v>930</v>
      </c>
      <c r="G547" s="231" t="s">
        <v>252</v>
      </c>
      <c r="H547" s="232">
        <v>190.226</v>
      </c>
      <c r="I547" s="233"/>
      <c r="J547" s="234">
        <f>ROUND(I547*H547,2)</f>
        <v>0</v>
      </c>
      <c r="K547" s="230" t="s">
        <v>253</v>
      </c>
      <c r="L547" s="45"/>
      <c r="M547" s="235" t="s">
        <v>1</v>
      </c>
      <c r="N547" s="236" t="s">
        <v>43</v>
      </c>
      <c r="O547" s="92"/>
      <c r="P547" s="237">
        <f>O547*H547</f>
        <v>0</v>
      </c>
      <c r="Q547" s="237">
        <v>0</v>
      </c>
      <c r="R547" s="237">
        <f>Q547*H547</f>
        <v>0</v>
      </c>
      <c r="S547" s="237">
        <v>0.131</v>
      </c>
      <c r="T547" s="238">
        <f>S547*H547</f>
        <v>24.919606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39" t="s">
        <v>254</v>
      </c>
      <c r="AT547" s="239" t="s">
        <v>249</v>
      </c>
      <c r="AU547" s="239" t="s">
        <v>90</v>
      </c>
      <c r="AY547" s="18" t="s">
        <v>247</v>
      </c>
      <c r="BE547" s="240">
        <f>IF(N547="základní",J547,0)</f>
        <v>0</v>
      </c>
      <c r="BF547" s="240">
        <f>IF(N547="snížená",J547,0)</f>
        <v>0</v>
      </c>
      <c r="BG547" s="240">
        <f>IF(N547="zákl. přenesená",J547,0)</f>
        <v>0</v>
      </c>
      <c r="BH547" s="240">
        <f>IF(N547="sníž. přenesená",J547,0)</f>
        <v>0</v>
      </c>
      <c r="BI547" s="240">
        <f>IF(N547="nulová",J547,0)</f>
        <v>0</v>
      </c>
      <c r="BJ547" s="18" t="s">
        <v>90</v>
      </c>
      <c r="BK547" s="240">
        <f>ROUND(I547*H547,2)</f>
        <v>0</v>
      </c>
      <c r="BL547" s="18" t="s">
        <v>254</v>
      </c>
      <c r="BM547" s="239" t="s">
        <v>931</v>
      </c>
    </row>
    <row r="548" spans="1:51" s="13" customFormat="1" ht="12">
      <c r="A548" s="13"/>
      <c r="B548" s="241"/>
      <c r="C548" s="242"/>
      <c r="D548" s="243" t="s">
        <v>256</v>
      </c>
      <c r="E548" s="244" t="s">
        <v>1</v>
      </c>
      <c r="F548" s="245" t="s">
        <v>932</v>
      </c>
      <c r="G548" s="242"/>
      <c r="H548" s="246">
        <v>28.256</v>
      </c>
      <c r="I548" s="247"/>
      <c r="J548" s="242"/>
      <c r="K548" s="242"/>
      <c r="L548" s="248"/>
      <c r="M548" s="249"/>
      <c r="N548" s="250"/>
      <c r="O548" s="250"/>
      <c r="P548" s="250"/>
      <c r="Q548" s="250"/>
      <c r="R548" s="250"/>
      <c r="S548" s="250"/>
      <c r="T548" s="251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2" t="s">
        <v>256</v>
      </c>
      <c r="AU548" s="252" t="s">
        <v>90</v>
      </c>
      <c r="AV548" s="13" t="s">
        <v>90</v>
      </c>
      <c r="AW548" s="13" t="s">
        <v>32</v>
      </c>
      <c r="AX548" s="13" t="s">
        <v>77</v>
      </c>
      <c r="AY548" s="252" t="s">
        <v>247</v>
      </c>
    </row>
    <row r="549" spans="1:51" s="13" customFormat="1" ht="12">
      <c r="A549" s="13"/>
      <c r="B549" s="241"/>
      <c r="C549" s="242"/>
      <c r="D549" s="243" t="s">
        <v>256</v>
      </c>
      <c r="E549" s="244" t="s">
        <v>1</v>
      </c>
      <c r="F549" s="245" t="s">
        <v>933</v>
      </c>
      <c r="G549" s="242"/>
      <c r="H549" s="246">
        <v>12.693</v>
      </c>
      <c r="I549" s="247"/>
      <c r="J549" s="242"/>
      <c r="K549" s="242"/>
      <c r="L549" s="248"/>
      <c r="M549" s="249"/>
      <c r="N549" s="250"/>
      <c r="O549" s="250"/>
      <c r="P549" s="250"/>
      <c r="Q549" s="250"/>
      <c r="R549" s="250"/>
      <c r="S549" s="250"/>
      <c r="T549" s="251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2" t="s">
        <v>256</v>
      </c>
      <c r="AU549" s="252" t="s">
        <v>90</v>
      </c>
      <c r="AV549" s="13" t="s">
        <v>90</v>
      </c>
      <c r="AW549" s="13" t="s">
        <v>32</v>
      </c>
      <c r="AX549" s="13" t="s">
        <v>77</v>
      </c>
      <c r="AY549" s="252" t="s">
        <v>247</v>
      </c>
    </row>
    <row r="550" spans="1:51" s="13" customFormat="1" ht="12">
      <c r="A550" s="13"/>
      <c r="B550" s="241"/>
      <c r="C550" s="242"/>
      <c r="D550" s="243" t="s">
        <v>256</v>
      </c>
      <c r="E550" s="244" t="s">
        <v>1</v>
      </c>
      <c r="F550" s="245" t="s">
        <v>934</v>
      </c>
      <c r="G550" s="242"/>
      <c r="H550" s="246">
        <v>2.78</v>
      </c>
      <c r="I550" s="247"/>
      <c r="J550" s="242"/>
      <c r="K550" s="242"/>
      <c r="L550" s="248"/>
      <c r="M550" s="249"/>
      <c r="N550" s="250"/>
      <c r="O550" s="250"/>
      <c r="P550" s="250"/>
      <c r="Q550" s="250"/>
      <c r="R550" s="250"/>
      <c r="S550" s="250"/>
      <c r="T550" s="251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52" t="s">
        <v>256</v>
      </c>
      <c r="AU550" s="252" t="s">
        <v>90</v>
      </c>
      <c r="AV550" s="13" t="s">
        <v>90</v>
      </c>
      <c r="AW550" s="13" t="s">
        <v>32</v>
      </c>
      <c r="AX550" s="13" t="s">
        <v>77</v>
      </c>
      <c r="AY550" s="252" t="s">
        <v>247</v>
      </c>
    </row>
    <row r="551" spans="1:51" s="13" customFormat="1" ht="12">
      <c r="A551" s="13"/>
      <c r="B551" s="241"/>
      <c r="C551" s="242"/>
      <c r="D551" s="243" t="s">
        <v>256</v>
      </c>
      <c r="E551" s="244" t="s">
        <v>1</v>
      </c>
      <c r="F551" s="245" t="s">
        <v>935</v>
      </c>
      <c r="G551" s="242"/>
      <c r="H551" s="246">
        <v>71.306</v>
      </c>
      <c r="I551" s="247"/>
      <c r="J551" s="242"/>
      <c r="K551" s="242"/>
      <c r="L551" s="248"/>
      <c r="M551" s="249"/>
      <c r="N551" s="250"/>
      <c r="O551" s="250"/>
      <c r="P551" s="250"/>
      <c r="Q551" s="250"/>
      <c r="R551" s="250"/>
      <c r="S551" s="250"/>
      <c r="T551" s="25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2" t="s">
        <v>256</v>
      </c>
      <c r="AU551" s="252" t="s">
        <v>90</v>
      </c>
      <c r="AV551" s="13" t="s">
        <v>90</v>
      </c>
      <c r="AW551" s="13" t="s">
        <v>32</v>
      </c>
      <c r="AX551" s="13" t="s">
        <v>77</v>
      </c>
      <c r="AY551" s="252" t="s">
        <v>247</v>
      </c>
    </row>
    <row r="552" spans="1:51" s="13" customFormat="1" ht="12">
      <c r="A552" s="13"/>
      <c r="B552" s="241"/>
      <c r="C552" s="242"/>
      <c r="D552" s="243" t="s">
        <v>256</v>
      </c>
      <c r="E552" s="244" t="s">
        <v>1</v>
      </c>
      <c r="F552" s="245" t="s">
        <v>936</v>
      </c>
      <c r="G552" s="242"/>
      <c r="H552" s="246">
        <v>69.447</v>
      </c>
      <c r="I552" s="247"/>
      <c r="J552" s="242"/>
      <c r="K552" s="242"/>
      <c r="L552" s="248"/>
      <c r="M552" s="249"/>
      <c r="N552" s="250"/>
      <c r="O552" s="250"/>
      <c r="P552" s="250"/>
      <c r="Q552" s="250"/>
      <c r="R552" s="250"/>
      <c r="S552" s="250"/>
      <c r="T552" s="251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2" t="s">
        <v>256</v>
      </c>
      <c r="AU552" s="252" t="s">
        <v>90</v>
      </c>
      <c r="AV552" s="13" t="s">
        <v>90</v>
      </c>
      <c r="AW552" s="13" t="s">
        <v>32</v>
      </c>
      <c r="AX552" s="13" t="s">
        <v>77</v>
      </c>
      <c r="AY552" s="252" t="s">
        <v>247</v>
      </c>
    </row>
    <row r="553" spans="1:51" s="13" customFormat="1" ht="12">
      <c r="A553" s="13"/>
      <c r="B553" s="241"/>
      <c r="C553" s="242"/>
      <c r="D553" s="243" t="s">
        <v>256</v>
      </c>
      <c r="E553" s="244" t="s">
        <v>1</v>
      </c>
      <c r="F553" s="245" t="s">
        <v>937</v>
      </c>
      <c r="G553" s="242"/>
      <c r="H553" s="246">
        <v>5.744</v>
      </c>
      <c r="I553" s="247"/>
      <c r="J553" s="242"/>
      <c r="K553" s="242"/>
      <c r="L553" s="248"/>
      <c r="M553" s="249"/>
      <c r="N553" s="250"/>
      <c r="O553" s="250"/>
      <c r="P553" s="250"/>
      <c r="Q553" s="250"/>
      <c r="R553" s="250"/>
      <c r="S553" s="250"/>
      <c r="T553" s="251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2" t="s">
        <v>256</v>
      </c>
      <c r="AU553" s="252" t="s">
        <v>90</v>
      </c>
      <c r="AV553" s="13" t="s">
        <v>90</v>
      </c>
      <c r="AW553" s="13" t="s">
        <v>32</v>
      </c>
      <c r="AX553" s="13" t="s">
        <v>77</v>
      </c>
      <c r="AY553" s="252" t="s">
        <v>247</v>
      </c>
    </row>
    <row r="554" spans="1:51" s="14" customFormat="1" ht="12">
      <c r="A554" s="14"/>
      <c r="B554" s="253"/>
      <c r="C554" s="254"/>
      <c r="D554" s="243" t="s">
        <v>256</v>
      </c>
      <c r="E554" s="255" t="s">
        <v>1</v>
      </c>
      <c r="F554" s="256" t="s">
        <v>265</v>
      </c>
      <c r="G554" s="254"/>
      <c r="H554" s="257">
        <v>190.226</v>
      </c>
      <c r="I554" s="258"/>
      <c r="J554" s="254"/>
      <c r="K554" s="254"/>
      <c r="L554" s="259"/>
      <c r="M554" s="260"/>
      <c r="N554" s="261"/>
      <c r="O554" s="261"/>
      <c r="P554" s="261"/>
      <c r="Q554" s="261"/>
      <c r="R554" s="261"/>
      <c r="S554" s="261"/>
      <c r="T554" s="262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63" t="s">
        <v>256</v>
      </c>
      <c r="AU554" s="263" t="s">
        <v>90</v>
      </c>
      <c r="AV554" s="14" t="s">
        <v>254</v>
      </c>
      <c r="AW554" s="14" t="s">
        <v>32</v>
      </c>
      <c r="AX554" s="14" t="s">
        <v>84</v>
      </c>
      <c r="AY554" s="263" t="s">
        <v>247</v>
      </c>
    </row>
    <row r="555" spans="1:65" s="2" customFormat="1" ht="21.75" customHeight="1">
      <c r="A555" s="39"/>
      <c r="B555" s="40"/>
      <c r="C555" s="228" t="s">
        <v>938</v>
      </c>
      <c r="D555" s="228" t="s">
        <v>249</v>
      </c>
      <c r="E555" s="229" t="s">
        <v>939</v>
      </c>
      <c r="F555" s="230" t="s">
        <v>940</v>
      </c>
      <c r="G555" s="231" t="s">
        <v>252</v>
      </c>
      <c r="H555" s="232">
        <v>190.854</v>
      </c>
      <c r="I555" s="233"/>
      <c r="J555" s="234">
        <f>ROUND(I555*H555,2)</f>
        <v>0</v>
      </c>
      <c r="K555" s="230" t="s">
        <v>253</v>
      </c>
      <c r="L555" s="45"/>
      <c r="M555" s="235" t="s">
        <v>1</v>
      </c>
      <c r="N555" s="236" t="s">
        <v>43</v>
      </c>
      <c r="O555" s="92"/>
      <c r="P555" s="237">
        <f>O555*H555</f>
        <v>0</v>
      </c>
      <c r="Q555" s="237">
        <v>0</v>
      </c>
      <c r="R555" s="237">
        <f>Q555*H555</f>
        <v>0</v>
      </c>
      <c r="S555" s="237">
        <v>0.261</v>
      </c>
      <c r="T555" s="238">
        <f>S555*H555</f>
        <v>49.81289400000001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9" t="s">
        <v>254</v>
      </c>
      <c r="AT555" s="239" t="s">
        <v>249</v>
      </c>
      <c r="AU555" s="239" t="s">
        <v>90</v>
      </c>
      <c r="AY555" s="18" t="s">
        <v>247</v>
      </c>
      <c r="BE555" s="240">
        <f>IF(N555="základní",J555,0)</f>
        <v>0</v>
      </c>
      <c r="BF555" s="240">
        <f>IF(N555="snížená",J555,0)</f>
        <v>0</v>
      </c>
      <c r="BG555" s="240">
        <f>IF(N555="zákl. přenesená",J555,0)</f>
        <v>0</v>
      </c>
      <c r="BH555" s="240">
        <f>IF(N555="sníž. přenesená",J555,0)</f>
        <v>0</v>
      </c>
      <c r="BI555" s="240">
        <f>IF(N555="nulová",J555,0)</f>
        <v>0</v>
      </c>
      <c r="BJ555" s="18" t="s">
        <v>90</v>
      </c>
      <c r="BK555" s="240">
        <f>ROUND(I555*H555,2)</f>
        <v>0</v>
      </c>
      <c r="BL555" s="18" t="s">
        <v>254</v>
      </c>
      <c r="BM555" s="239" t="s">
        <v>941</v>
      </c>
    </row>
    <row r="556" spans="1:51" s="13" customFormat="1" ht="12">
      <c r="A556" s="13"/>
      <c r="B556" s="241"/>
      <c r="C556" s="242"/>
      <c r="D556" s="243" t="s">
        <v>256</v>
      </c>
      <c r="E556" s="244" t="s">
        <v>1</v>
      </c>
      <c r="F556" s="245" t="s">
        <v>942</v>
      </c>
      <c r="G556" s="242"/>
      <c r="H556" s="246">
        <v>23.475</v>
      </c>
      <c r="I556" s="247"/>
      <c r="J556" s="242"/>
      <c r="K556" s="242"/>
      <c r="L556" s="248"/>
      <c r="M556" s="249"/>
      <c r="N556" s="250"/>
      <c r="O556" s="250"/>
      <c r="P556" s="250"/>
      <c r="Q556" s="250"/>
      <c r="R556" s="250"/>
      <c r="S556" s="250"/>
      <c r="T556" s="251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52" t="s">
        <v>256</v>
      </c>
      <c r="AU556" s="252" t="s">
        <v>90</v>
      </c>
      <c r="AV556" s="13" t="s">
        <v>90</v>
      </c>
      <c r="AW556" s="13" t="s">
        <v>32</v>
      </c>
      <c r="AX556" s="13" t="s">
        <v>77</v>
      </c>
      <c r="AY556" s="252" t="s">
        <v>247</v>
      </c>
    </row>
    <row r="557" spans="1:51" s="13" customFormat="1" ht="12">
      <c r="A557" s="13"/>
      <c r="B557" s="241"/>
      <c r="C557" s="242"/>
      <c r="D557" s="243" t="s">
        <v>256</v>
      </c>
      <c r="E557" s="244" t="s">
        <v>1</v>
      </c>
      <c r="F557" s="245" t="s">
        <v>943</v>
      </c>
      <c r="G557" s="242"/>
      <c r="H557" s="246">
        <v>16.896</v>
      </c>
      <c r="I557" s="247"/>
      <c r="J557" s="242"/>
      <c r="K557" s="242"/>
      <c r="L557" s="248"/>
      <c r="M557" s="249"/>
      <c r="N557" s="250"/>
      <c r="O557" s="250"/>
      <c r="P557" s="250"/>
      <c r="Q557" s="250"/>
      <c r="R557" s="250"/>
      <c r="S557" s="250"/>
      <c r="T557" s="25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2" t="s">
        <v>256</v>
      </c>
      <c r="AU557" s="252" t="s">
        <v>90</v>
      </c>
      <c r="AV557" s="13" t="s">
        <v>90</v>
      </c>
      <c r="AW557" s="13" t="s">
        <v>32</v>
      </c>
      <c r="AX557" s="13" t="s">
        <v>77</v>
      </c>
      <c r="AY557" s="252" t="s">
        <v>247</v>
      </c>
    </row>
    <row r="558" spans="1:51" s="13" customFormat="1" ht="12">
      <c r="A558" s="13"/>
      <c r="B558" s="241"/>
      <c r="C558" s="242"/>
      <c r="D558" s="243" t="s">
        <v>256</v>
      </c>
      <c r="E558" s="244" t="s">
        <v>1</v>
      </c>
      <c r="F558" s="245" t="s">
        <v>944</v>
      </c>
      <c r="G558" s="242"/>
      <c r="H558" s="246">
        <v>32.525</v>
      </c>
      <c r="I558" s="247"/>
      <c r="J558" s="242"/>
      <c r="K558" s="242"/>
      <c r="L558" s="248"/>
      <c r="M558" s="249"/>
      <c r="N558" s="250"/>
      <c r="O558" s="250"/>
      <c r="P558" s="250"/>
      <c r="Q558" s="250"/>
      <c r="R558" s="250"/>
      <c r="S558" s="250"/>
      <c r="T558" s="251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2" t="s">
        <v>256</v>
      </c>
      <c r="AU558" s="252" t="s">
        <v>90</v>
      </c>
      <c r="AV558" s="13" t="s">
        <v>90</v>
      </c>
      <c r="AW558" s="13" t="s">
        <v>32</v>
      </c>
      <c r="AX558" s="13" t="s">
        <v>77</v>
      </c>
      <c r="AY558" s="252" t="s">
        <v>247</v>
      </c>
    </row>
    <row r="559" spans="1:51" s="13" customFormat="1" ht="12">
      <c r="A559" s="13"/>
      <c r="B559" s="241"/>
      <c r="C559" s="242"/>
      <c r="D559" s="243" t="s">
        <v>256</v>
      </c>
      <c r="E559" s="244" t="s">
        <v>1</v>
      </c>
      <c r="F559" s="245" t="s">
        <v>945</v>
      </c>
      <c r="G559" s="242"/>
      <c r="H559" s="246">
        <v>67.861</v>
      </c>
      <c r="I559" s="247"/>
      <c r="J559" s="242"/>
      <c r="K559" s="242"/>
      <c r="L559" s="248"/>
      <c r="M559" s="249"/>
      <c r="N559" s="250"/>
      <c r="O559" s="250"/>
      <c r="P559" s="250"/>
      <c r="Q559" s="250"/>
      <c r="R559" s="250"/>
      <c r="S559" s="250"/>
      <c r="T559" s="25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2" t="s">
        <v>256</v>
      </c>
      <c r="AU559" s="252" t="s">
        <v>90</v>
      </c>
      <c r="AV559" s="13" t="s">
        <v>90</v>
      </c>
      <c r="AW559" s="13" t="s">
        <v>32</v>
      </c>
      <c r="AX559" s="13" t="s">
        <v>77</v>
      </c>
      <c r="AY559" s="252" t="s">
        <v>247</v>
      </c>
    </row>
    <row r="560" spans="1:51" s="13" customFormat="1" ht="12">
      <c r="A560" s="13"/>
      <c r="B560" s="241"/>
      <c r="C560" s="242"/>
      <c r="D560" s="243" t="s">
        <v>256</v>
      </c>
      <c r="E560" s="244" t="s">
        <v>1</v>
      </c>
      <c r="F560" s="245" t="s">
        <v>946</v>
      </c>
      <c r="G560" s="242"/>
      <c r="H560" s="246">
        <v>50.097</v>
      </c>
      <c r="I560" s="247"/>
      <c r="J560" s="242"/>
      <c r="K560" s="242"/>
      <c r="L560" s="248"/>
      <c r="M560" s="249"/>
      <c r="N560" s="250"/>
      <c r="O560" s="250"/>
      <c r="P560" s="250"/>
      <c r="Q560" s="250"/>
      <c r="R560" s="250"/>
      <c r="S560" s="250"/>
      <c r="T560" s="25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2" t="s">
        <v>256</v>
      </c>
      <c r="AU560" s="252" t="s">
        <v>90</v>
      </c>
      <c r="AV560" s="13" t="s">
        <v>90</v>
      </c>
      <c r="AW560" s="13" t="s">
        <v>32</v>
      </c>
      <c r="AX560" s="13" t="s">
        <v>77</v>
      </c>
      <c r="AY560" s="252" t="s">
        <v>247</v>
      </c>
    </row>
    <row r="561" spans="1:51" s="14" customFormat="1" ht="12">
      <c r="A561" s="14"/>
      <c r="B561" s="253"/>
      <c r="C561" s="254"/>
      <c r="D561" s="243" t="s">
        <v>256</v>
      </c>
      <c r="E561" s="255" t="s">
        <v>1</v>
      </c>
      <c r="F561" s="256" t="s">
        <v>265</v>
      </c>
      <c r="G561" s="254"/>
      <c r="H561" s="257">
        <v>190.854</v>
      </c>
      <c r="I561" s="258"/>
      <c r="J561" s="254"/>
      <c r="K561" s="254"/>
      <c r="L561" s="259"/>
      <c r="M561" s="260"/>
      <c r="N561" s="261"/>
      <c r="O561" s="261"/>
      <c r="P561" s="261"/>
      <c r="Q561" s="261"/>
      <c r="R561" s="261"/>
      <c r="S561" s="261"/>
      <c r="T561" s="262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63" t="s">
        <v>256</v>
      </c>
      <c r="AU561" s="263" t="s">
        <v>90</v>
      </c>
      <c r="AV561" s="14" t="s">
        <v>254</v>
      </c>
      <c r="AW561" s="14" t="s">
        <v>32</v>
      </c>
      <c r="AX561" s="14" t="s">
        <v>84</v>
      </c>
      <c r="AY561" s="263" t="s">
        <v>247</v>
      </c>
    </row>
    <row r="562" spans="1:65" s="2" customFormat="1" ht="24.15" customHeight="1">
      <c r="A562" s="39"/>
      <c r="B562" s="40"/>
      <c r="C562" s="228" t="s">
        <v>947</v>
      </c>
      <c r="D562" s="228" t="s">
        <v>249</v>
      </c>
      <c r="E562" s="229" t="s">
        <v>948</v>
      </c>
      <c r="F562" s="230" t="s">
        <v>949</v>
      </c>
      <c r="G562" s="231" t="s">
        <v>260</v>
      </c>
      <c r="H562" s="232">
        <v>0.181</v>
      </c>
      <c r="I562" s="233"/>
      <c r="J562" s="234">
        <f>ROUND(I562*H562,2)</f>
        <v>0</v>
      </c>
      <c r="K562" s="230" t="s">
        <v>253</v>
      </c>
      <c r="L562" s="45"/>
      <c r="M562" s="235" t="s">
        <v>1</v>
      </c>
      <c r="N562" s="236" t="s">
        <v>43</v>
      </c>
      <c r="O562" s="92"/>
      <c r="P562" s="237">
        <f>O562*H562</f>
        <v>0</v>
      </c>
      <c r="Q562" s="237">
        <v>0</v>
      </c>
      <c r="R562" s="237">
        <f>Q562*H562</f>
        <v>0</v>
      </c>
      <c r="S562" s="237">
        <v>1.8</v>
      </c>
      <c r="T562" s="238">
        <f>S562*H562</f>
        <v>0.3258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39" t="s">
        <v>254</v>
      </c>
      <c r="AT562" s="239" t="s">
        <v>249</v>
      </c>
      <c r="AU562" s="239" t="s">
        <v>90</v>
      </c>
      <c r="AY562" s="18" t="s">
        <v>247</v>
      </c>
      <c r="BE562" s="240">
        <f>IF(N562="základní",J562,0)</f>
        <v>0</v>
      </c>
      <c r="BF562" s="240">
        <f>IF(N562="snížená",J562,0)</f>
        <v>0</v>
      </c>
      <c r="BG562" s="240">
        <f>IF(N562="zákl. přenesená",J562,0)</f>
        <v>0</v>
      </c>
      <c r="BH562" s="240">
        <f>IF(N562="sníž. přenesená",J562,0)</f>
        <v>0</v>
      </c>
      <c r="BI562" s="240">
        <f>IF(N562="nulová",J562,0)</f>
        <v>0</v>
      </c>
      <c r="BJ562" s="18" t="s">
        <v>90</v>
      </c>
      <c r="BK562" s="240">
        <f>ROUND(I562*H562,2)</f>
        <v>0</v>
      </c>
      <c r="BL562" s="18" t="s">
        <v>254</v>
      </c>
      <c r="BM562" s="239" t="s">
        <v>950</v>
      </c>
    </row>
    <row r="563" spans="1:51" s="13" customFormat="1" ht="12">
      <c r="A563" s="13"/>
      <c r="B563" s="241"/>
      <c r="C563" s="242"/>
      <c r="D563" s="243" t="s">
        <v>256</v>
      </c>
      <c r="E563" s="244" t="s">
        <v>1</v>
      </c>
      <c r="F563" s="245" t="s">
        <v>951</v>
      </c>
      <c r="G563" s="242"/>
      <c r="H563" s="246">
        <v>0.181</v>
      </c>
      <c r="I563" s="247"/>
      <c r="J563" s="242"/>
      <c r="K563" s="242"/>
      <c r="L563" s="248"/>
      <c r="M563" s="249"/>
      <c r="N563" s="250"/>
      <c r="O563" s="250"/>
      <c r="P563" s="250"/>
      <c r="Q563" s="250"/>
      <c r="R563" s="250"/>
      <c r="S563" s="250"/>
      <c r="T563" s="25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2" t="s">
        <v>256</v>
      </c>
      <c r="AU563" s="252" t="s">
        <v>90</v>
      </c>
      <c r="AV563" s="13" t="s">
        <v>90</v>
      </c>
      <c r="AW563" s="13" t="s">
        <v>32</v>
      </c>
      <c r="AX563" s="13" t="s">
        <v>84</v>
      </c>
      <c r="AY563" s="252" t="s">
        <v>247</v>
      </c>
    </row>
    <row r="564" spans="1:65" s="2" customFormat="1" ht="21.75" customHeight="1">
      <c r="A564" s="39"/>
      <c r="B564" s="40"/>
      <c r="C564" s="228" t="s">
        <v>952</v>
      </c>
      <c r="D564" s="228" t="s">
        <v>249</v>
      </c>
      <c r="E564" s="229" t="s">
        <v>953</v>
      </c>
      <c r="F564" s="230" t="s">
        <v>954</v>
      </c>
      <c r="G564" s="231" t="s">
        <v>252</v>
      </c>
      <c r="H564" s="232">
        <v>1.35</v>
      </c>
      <c r="I564" s="233"/>
      <c r="J564" s="234">
        <f>ROUND(I564*H564,2)</f>
        <v>0</v>
      </c>
      <c r="K564" s="230" t="s">
        <v>253</v>
      </c>
      <c r="L564" s="45"/>
      <c r="M564" s="235" t="s">
        <v>1</v>
      </c>
      <c r="N564" s="236" t="s">
        <v>43</v>
      </c>
      <c r="O564" s="92"/>
      <c r="P564" s="237">
        <f>O564*H564</f>
        <v>0</v>
      </c>
      <c r="Q564" s="237">
        <v>0</v>
      </c>
      <c r="R564" s="237">
        <f>Q564*H564</f>
        <v>0</v>
      </c>
      <c r="S564" s="237">
        <v>0.082</v>
      </c>
      <c r="T564" s="238">
        <f>S564*H564</f>
        <v>0.1107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39" t="s">
        <v>254</v>
      </c>
      <c r="AT564" s="239" t="s">
        <v>249</v>
      </c>
      <c r="AU564" s="239" t="s">
        <v>90</v>
      </c>
      <c r="AY564" s="18" t="s">
        <v>247</v>
      </c>
      <c r="BE564" s="240">
        <f>IF(N564="základní",J564,0)</f>
        <v>0</v>
      </c>
      <c r="BF564" s="240">
        <f>IF(N564="snížená",J564,0)</f>
        <v>0</v>
      </c>
      <c r="BG564" s="240">
        <f>IF(N564="zákl. přenesená",J564,0)</f>
        <v>0</v>
      </c>
      <c r="BH564" s="240">
        <f>IF(N564="sníž. přenesená",J564,0)</f>
        <v>0</v>
      </c>
      <c r="BI564" s="240">
        <f>IF(N564="nulová",J564,0)</f>
        <v>0</v>
      </c>
      <c r="BJ564" s="18" t="s">
        <v>90</v>
      </c>
      <c r="BK564" s="240">
        <f>ROUND(I564*H564,2)</f>
        <v>0</v>
      </c>
      <c r="BL564" s="18" t="s">
        <v>254</v>
      </c>
      <c r="BM564" s="239" t="s">
        <v>955</v>
      </c>
    </row>
    <row r="565" spans="1:51" s="13" customFormat="1" ht="12">
      <c r="A565" s="13"/>
      <c r="B565" s="241"/>
      <c r="C565" s="242"/>
      <c r="D565" s="243" t="s">
        <v>256</v>
      </c>
      <c r="E565" s="244" t="s">
        <v>1</v>
      </c>
      <c r="F565" s="245" t="s">
        <v>956</v>
      </c>
      <c r="G565" s="242"/>
      <c r="H565" s="246">
        <v>1.35</v>
      </c>
      <c r="I565" s="247"/>
      <c r="J565" s="242"/>
      <c r="K565" s="242"/>
      <c r="L565" s="248"/>
      <c r="M565" s="249"/>
      <c r="N565" s="250"/>
      <c r="O565" s="250"/>
      <c r="P565" s="250"/>
      <c r="Q565" s="250"/>
      <c r="R565" s="250"/>
      <c r="S565" s="250"/>
      <c r="T565" s="251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52" t="s">
        <v>256</v>
      </c>
      <c r="AU565" s="252" t="s">
        <v>90</v>
      </c>
      <c r="AV565" s="13" t="s">
        <v>90</v>
      </c>
      <c r="AW565" s="13" t="s">
        <v>32</v>
      </c>
      <c r="AX565" s="13" t="s">
        <v>84</v>
      </c>
      <c r="AY565" s="252" t="s">
        <v>247</v>
      </c>
    </row>
    <row r="566" spans="1:65" s="2" customFormat="1" ht="24.15" customHeight="1">
      <c r="A566" s="39"/>
      <c r="B566" s="40"/>
      <c r="C566" s="228" t="s">
        <v>957</v>
      </c>
      <c r="D566" s="228" t="s">
        <v>249</v>
      </c>
      <c r="E566" s="229" t="s">
        <v>958</v>
      </c>
      <c r="F566" s="230" t="s">
        <v>959</v>
      </c>
      <c r="G566" s="231" t="s">
        <v>252</v>
      </c>
      <c r="H566" s="232">
        <v>15.45</v>
      </c>
      <c r="I566" s="233"/>
      <c r="J566" s="234">
        <f>ROUND(I566*H566,2)</f>
        <v>0</v>
      </c>
      <c r="K566" s="230" t="s">
        <v>253</v>
      </c>
      <c r="L566" s="45"/>
      <c r="M566" s="235" t="s">
        <v>1</v>
      </c>
      <c r="N566" s="236" t="s">
        <v>43</v>
      </c>
      <c r="O566" s="92"/>
      <c r="P566" s="237">
        <f>O566*H566</f>
        <v>0</v>
      </c>
      <c r="Q566" s="237">
        <v>0</v>
      </c>
      <c r="R566" s="237">
        <f>Q566*H566</f>
        <v>0</v>
      </c>
      <c r="S566" s="237">
        <v>0.088</v>
      </c>
      <c r="T566" s="238">
        <f>S566*H566</f>
        <v>1.3596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39" t="s">
        <v>254</v>
      </c>
      <c r="AT566" s="239" t="s">
        <v>249</v>
      </c>
      <c r="AU566" s="239" t="s">
        <v>90</v>
      </c>
      <c r="AY566" s="18" t="s">
        <v>247</v>
      </c>
      <c r="BE566" s="240">
        <f>IF(N566="základní",J566,0)</f>
        <v>0</v>
      </c>
      <c r="BF566" s="240">
        <f>IF(N566="snížená",J566,0)</f>
        <v>0</v>
      </c>
      <c r="BG566" s="240">
        <f>IF(N566="zákl. přenesená",J566,0)</f>
        <v>0</v>
      </c>
      <c r="BH566" s="240">
        <f>IF(N566="sníž. přenesená",J566,0)</f>
        <v>0</v>
      </c>
      <c r="BI566" s="240">
        <f>IF(N566="nulová",J566,0)</f>
        <v>0</v>
      </c>
      <c r="BJ566" s="18" t="s">
        <v>90</v>
      </c>
      <c r="BK566" s="240">
        <f>ROUND(I566*H566,2)</f>
        <v>0</v>
      </c>
      <c r="BL566" s="18" t="s">
        <v>254</v>
      </c>
      <c r="BM566" s="239" t="s">
        <v>960</v>
      </c>
    </row>
    <row r="567" spans="1:51" s="13" customFormat="1" ht="12">
      <c r="A567" s="13"/>
      <c r="B567" s="241"/>
      <c r="C567" s="242"/>
      <c r="D567" s="243" t="s">
        <v>256</v>
      </c>
      <c r="E567" s="244" t="s">
        <v>1</v>
      </c>
      <c r="F567" s="245" t="s">
        <v>961</v>
      </c>
      <c r="G567" s="242"/>
      <c r="H567" s="246">
        <v>8.74</v>
      </c>
      <c r="I567" s="247"/>
      <c r="J567" s="242"/>
      <c r="K567" s="242"/>
      <c r="L567" s="248"/>
      <c r="M567" s="249"/>
      <c r="N567" s="250"/>
      <c r="O567" s="250"/>
      <c r="P567" s="250"/>
      <c r="Q567" s="250"/>
      <c r="R567" s="250"/>
      <c r="S567" s="250"/>
      <c r="T567" s="251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2" t="s">
        <v>256</v>
      </c>
      <c r="AU567" s="252" t="s">
        <v>90</v>
      </c>
      <c r="AV567" s="13" t="s">
        <v>90</v>
      </c>
      <c r="AW567" s="13" t="s">
        <v>32</v>
      </c>
      <c r="AX567" s="13" t="s">
        <v>77</v>
      </c>
      <c r="AY567" s="252" t="s">
        <v>247</v>
      </c>
    </row>
    <row r="568" spans="1:51" s="13" customFormat="1" ht="12">
      <c r="A568" s="13"/>
      <c r="B568" s="241"/>
      <c r="C568" s="242"/>
      <c r="D568" s="243" t="s">
        <v>256</v>
      </c>
      <c r="E568" s="244" t="s">
        <v>1</v>
      </c>
      <c r="F568" s="245" t="s">
        <v>962</v>
      </c>
      <c r="G568" s="242"/>
      <c r="H568" s="246">
        <v>6.71</v>
      </c>
      <c r="I568" s="247"/>
      <c r="J568" s="242"/>
      <c r="K568" s="242"/>
      <c r="L568" s="248"/>
      <c r="M568" s="249"/>
      <c r="N568" s="250"/>
      <c r="O568" s="250"/>
      <c r="P568" s="250"/>
      <c r="Q568" s="250"/>
      <c r="R568" s="250"/>
      <c r="S568" s="250"/>
      <c r="T568" s="251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52" t="s">
        <v>256</v>
      </c>
      <c r="AU568" s="252" t="s">
        <v>90</v>
      </c>
      <c r="AV568" s="13" t="s">
        <v>90</v>
      </c>
      <c r="AW568" s="13" t="s">
        <v>32</v>
      </c>
      <c r="AX568" s="13" t="s">
        <v>77</v>
      </c>
      <c r="AY568" s="252" t="s">
        <v>247</v>
      </c>
    </row>
    <row r="569" spans="1:51" s="14" customFormat="1" ht="12">
      <c r="A569" s="14"/>
      <c r="B569" s="253"/>
      <c r="C569" s="254"/>
      <c r="D569" s="243" t="s">
        <v>256</v>
      </c>
      <c r="E569" s="255" t="s">
        <v>1</v>
      </c>
      <c r="F569" s="256" t="s">
        <v>265</v>
      </c>
      <c r="G569" s="254"/>
      <c r="H569" s="257">
        <v>15.45</v>
      </c>
      <c r="I569" s="258"/>
      <c r="J569" s="254"/>
      <c r="K569" s="254"/>
      <c r="L569" s="259"/>
      <c r="M569" s="260"/>
      <c r="N569" s="261"/>
      <c r="O569" s="261"/>
      <c r="P569" s="261"/>
      <c r="Q569" s="261"/>
      <c r="R569" s="261"/>
      <c r="S569" s="261"/>
      <c r="T569" s="262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3" t="s">
        <v>256</v>
      </c>
      <c r="AU569" s="263" t="s">
        <v>90</v>
      </c>
      <c r="AV569" s="14" t="s">
        <v>254</v>
      </c>
      <c r="AW569" s="14" t="s">
        <v>32</v>
      </c>
      <c r="AX569" s="14" t="s">
        <v>84</v>
      </c>
      <c r="AY569" s="263" t="s">
        <v>247</v>
      </c>
    </row>
    <row r="570" spans="1:65" s="2" customFormat="1" ht="24.15" customHeight="1">
      <c r="A570" s="39"/>
      <c r="B570" s="40"/>
      <c r="C570" s="228" t="s">
        <v>963</v>
      </c>
      <c r="D570" s="228" t="s">
        <v>249</v>
      </c>
      <c r="E570" s="229" t="s">
        <v>964</v>
      </c>
      <c r="F570" s="230" t="s">
        <v>965</v>
      </c>
      <c r="G570" s="231" t="s">
        <v>399</v>
      </c>
      <c r="H570" s="232">
        <v>5.7</v>
      </c>
      <c r="I570" s="233"/>
      <c r="J570" s="234">
        <f>ROUND(I570*H570,2)</f>
        <v>0</v>
      </c>
      <c r="K570" s="230" t="s">
        <v>253</v>
      </c>
      <c r="L570" s="45"/>
      <c r="M570" s="235" t="s">
        <v>1</v>
      </c>
      <c r="N570" s="236" t="s">
        <v>43</v>
      </c>
      <c r="O570" s="92"/>
      <c r="P570" s="237">
        <f>O570*H570</f>
        <v>0</v>
      </c>
      <c r="Q570" s="237">
        <v>0</v>
      </c>
      <c r="R570" s="237">
        <f>Q570*H570</f>
        <v>0</v>
      </c>
      <c r="S570" s="237">
        <v>0.07</v>
      </c>
      <c r="T570" s="238">
        <f>S570*H570</f>
        <v>0.3990000000000001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39" t="s">
        <v>254</v>
      </c>
      <c r="AT570" s="239" t="s">
        <v>249</v>
      </c>
      <c r="AU570" s="239" t="s">
        <v>90</v>
      </c>
      <c r="AY570" s="18" t="s">
        <v>247</v>
      </c>
      <c r="BE570" s="240">
        <f>IF(N570="základní",J570,0)</f>
        <v>0</v>
      </c>
      <c r="BF570" s="240">
        <f>IF(N570="snížená",J570,0)</f>
        <v>0</v>
      </c>
      <c r="BG570" s="240">
        <f>IF(N570="zákl. přenesená",J570,0)</f>
        <v>0</v>
      </c>
      <c r="BH570" s="240">
        <f>IF(N570="sníž. přenesená",J570,0)</f>
        <v>0</v>
      </c>
      <c r="BI570" s="240">
        <f>IF(N570="nulová",J570,0)</f>
        <v>0</v>
      </c>
      <c r="BJ570" s="18" t="s">
        <v>90</v>
      </c>
      <c r="BK570" s="240">
        <f>ROUND(I570*H570,2)</f>
        <v>0</v>
      </c>
      <c r="BL570" s="18" t="s">
        <v>254</v>
      </c>
      <c r="BM570" s="239" t="s">
        <v>966</v>
      </c>
    </row>
    <row r="571" spans="1:51" s="13" customFormat="1" ht="12">
      <c r="A571" s="13"/>
      <c r="B571" s="241"/>
      <c r="C571" s="242"/>
      <c r="D571" s="243" t="s">
        <v>256</v>
      </c>
      <c r="E571" s="244" t="s">
        <v>1</v>
      </c>
      <c r="F571" s="245" t="s">
        <v>967</v>
      </c>
      <c r="G571" s="242"/>
      <c r="H571" s="246">
        <v>5.7</v>
      </c>
      <c r="I571" s="247"/>
      <c r="J571" s="242"/>
      <c r="K571" s="242"/>
      <c r="L571" s="248"/>
      <c r="M571" s="249"/>
      <c r="N571" s="250"/>
      <c r="O571" s="250"/>
      <c r="P571" s="250"/>
      <c r="Q571" s="250"/>
      <c r="R571" s="250"/>
      <c r="S571" s="250"/>
      <c r="T571" s="251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2" t="s">
        <v>256</v>
      </c>
      <c r="AU571" s="252" t="s">
        <v>90</v>
      </c>
      <c r="AV571" s="13" t="s">
        <v>90</v>
      </c>
      <c r="AW571" s="13" t="s">
        <v>32</v>
      </c>
      <c r="AX571" s="13" t="s">
        <v>84</v>
      </c>
      <c r="AY571" s="252" t="s">
        <v>247</v>
      </c>
    </row>
    <row r="572" spans="1:65" s="2" customFormat="1" ht="24.15" customHeight="1">
      <c r="A572" s="39"/>
      <c r="B572" s="40"/>
      <c r="C572" s="228" t="s">
        <v>968</v>
      </c>
      <c r="D572" s="228" t="s">
        <v>249</v>
      </c>
      <c r="E572" s="229" t="s">
        <v>969</v>
      </c>
      <c r="F572" s="230" t="s">
        <v>970</v>
      </c>
      <c r="G572" s="231" t="s">
        <v>252</v>
      </c>
      <c r="H572" s="232">
        <v>3.42</v>
      </c>
      <c r="I572" s="233"/>
      <c r="J572" s="234">
        <f>ROUND(I572*H572,2)</f>
        <v>0</v>
      </c>
      <c r="K572" s="230" t="s">
        <v>253</v>
      </c>
      <c r="L572" s="45"/>
      <c r="M572" s="235" t="s">
        <v>1</v>
      </c>
      <c r="N572" s="236" t="s">
        <v>43</v>
      </c>
      <c r="O572" s="92"/>
      <c r="P572" s="237">
        <f>O572*H572</f>
        <v>0</v>
      </c>
      <c r="Q572" s="237">
        <v>0</v>
      </c>
      <c r="R572" s="237">
        <f>Q572*H572</f>
        <v>0</v>
      </c>
      <c r="S572" s="237">
        <v>0.36</v>
      </c>
      <c r="T572" s="238">
        <f>S572*H572</f>
        <v>1.2311999999999999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9" t="s">
        <v>254</v>
      </c>
      <c r="AT572" s="239" t="s">
        <v>249</v>
      </c>
      <c r="AU572" s="239" t="s">
        <v>90</v>
      </c>
      <c r="AY572" s="18" t="s">
        <v>247</v>
      </c>
      <c r="BE572" s="240">
        <f>IF(N572="základní",J572,0)</f>
        <v>0</v>
      </c>
      <c r="BF572" s="240">
        <f>IF(N572="snížená",J572,0)</f>
        <v>0</v>
      </c>
      <c r="BG572" s="240">
        <f>IF(N572="zákl. přenesená",J572,0)</f>
        <v>0</v>
      </c>
      <c r="BH572" s="240">
        <f>IF(N572="sníž. přenesená",J572,0)</f>
        <v>0</v>
      </c>
      <c r="BI572" s="240">
        <f>IF(N572="nulová",J572,0)</f>
        <v>0</v>
      </c>
      <c r="BJ572" s="18" t="s">
        <v>90</v>
      </c>
      <c r="BK572" s="240">
        <f>ROUND(I572*H572,2)</f>
        <v>0</v>
      </c>
      <c r="BL572" s="18" t="s">
        <v>254</v>
      </c>
      <c r="BM572" s="239" t="s">
        <v>971</v>
      </c>
    </row>
    <row r="573" spans="1:51" s="13" customFormat="1" ht="12">
      <c r="A573" s="13"/>
      <c r="B573" s="241"/>
      <c r="C573" s="242"/>
      <c r="D573" s="243" t="s">
        <v>256</v>
      </c>
      <c r="E573" s="244" t="s">
        <v>1</v>
      </c>
      <c r="F573" s="245" t="s">
        <v>972</v>
      </c>
      <c r="G573" s="242"/>
      <c r="H573" s="246">
        <v>3.42</v>
      </c>
      <c r="I573" s="247"/>
      <c r="J573" s="242"/>
      <c r="K573" s="242"/>
      <c r="L573" s="248"/>
      <c r="M573" s="249"/>
      <c r="N573" s="250"/>
      <c r="O573" s="250"/>
      <c r="P573" s="250"/>
      <c r="Q573" s="250"/>
      <c r="R573" s="250"/>
      <c r="S573" s="250"/>
      <c r="T573" s="251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52" t="s">
        <v>256</v>
      </c>
      <c r="AU573" s="252" t="s">
        <v>90</v>
      </c>
      <c r="AV573" s="13" t="s">
        <v>90</v>
      </c>
      <c r="AW573" s="13" t="s">
        <v>32</v>
      </c>
      <c r="AX573" s="13" t="s">
        <v>84</v>
      </c>
      <c r="AY573" s="252" t="s">
        <v>247</v>
      </c>
    </row>
    <row r="574" spans="1:65" s="2" customFormat="1" ht="24.15" customHeight="1">
      <c r="A574" s="39"/>
      <c r="B574" s="40"/>
      <c r="C574" s="228" t="s">
        <v>973</v>
      </c>
      <c r="D574" s="228" t="s">
        <v>249</v>
      </c>
      <c r="E574" s="229" t="s">
        <v>974</v>
      </c>
      <c r="F574" s="230" t="s">
        <v>975</v>
      </c>
      <c r="G574" s="231" t="s">
        <v>260</v>
      </c>
      <c r="H574" s="232">
        <v>5.597</v>
      </c>
      <c r="I574" s="233"/>
      <c r="J574" s="234">
        <f>ROUND(I574*H574,2)</f>
        <v>0</v>
      </c>
      <c r="K574" s="230" t="s">
        <v>253</v>
      </c>
      <c r="L574" s="45"/>
      <c r="M574" s="235" t="s">
        <v>1</v>
      </c>
      <c r="N574" s="236" t="s">
        <v>43</v>
      </c>
      <c r="O574" s="92"/>
      <c r="P574" s="237">
        <f>O574*H574</f>
        <v>0</v>
      </c>
      <c r="Q574" s="237">
        <v>0</v>
      </c>
      <c r="R574" s="237">
        <f>Q574*H574</f>
        <v>0</v>
      </c>
      <c r="S574" s="237">
        <v>2.4</v>
      </c>
      <c r="T574" s="238">
        <f>S574*H574</f>
        <v>13.4328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9" t="s">
        <v>254</v>
      </c>
      <c r="AT574" s="239" t="s">
        <v>249</v>
      </c>
      <c r="AU574" s="239" t="s">
        <v>90</v>
      </c>
      <c r="AY574" s="18" t="s">
        <v>247</v>
      </c>
      <c r="BE574" s="240">
        <f>IF(N574="základní",J574,0)</f>
        <v>0</v>
      </c>
      <c r="BF574" s="240">
        <f>IF(N574="snížená",J574,0)</f>
        <v>0</v>
      </c>
      <c r="BG574" s="240">
        <f>IF(N574="zákl. přenesená",J574,0)</f>
        <v>0</v>
      </c>
      <c r="BH574" s="240">
        <f>IF(N574="sníž. přenesená",J574,0)</f>
        <v>0</v>
      </c>
      <c r="BI574" s="240">
        <f>IF(N574="nulová",J574,0)</f>
        <v>0</v>
      </c>
      <c r="BJ574" s="18" t="s">
        <v>90</v>
      </c>
      <c r="BK574" s="240">
        <f>ROUND(I574*H574,2)</f>
        <v>0</v>
      </c>
      <c r="BL574" s="18" t="s">
        <v>254</v>
      </c>
      <c r="BM574" s="239" t="s">
        <v>976</v>
      </c>
    </row>
    <row r="575" spans="1:51" s="15" customFormat="1" ht="12">
      <c r="A575" s="15"/>
      <c r="B575" s="264"/>
      <c r="C575" s="265"/>
      <c r="D575" s="243" t="s">
        <v>256</v>
      </c>
      <c r="E575" s="266" t="s">
        <v>1</v>
      </c>
      <c r="F575" s="267" t="s">
        <v>977</v>
      </c>
      <c r="G575" s="265"/>
      <c r="H575" s="266" t="s">
        <v>1</v>
      </c>
      <c r="I575" s="268"/>
      <c r="J575" s="265"/>
      <c r="K575" s="265"/>
      <c r="L575" s="269"/>
      <c r="M575" s="270"/>
      <c r="N575" s="271"/>
      <c r="O575" s="271"/>
      <c r="P575" s="271"/>
      <c r="Q575" s="271"/>
      <c r="R575" s="271"/>
      <c r="S575" s="271"/>
      <c r="T575" s="272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73" t="s">
        <v>256</v>
      </c>
      <c r="AU575" s="273" t="s">
        <v>90</v>
      </c>
      <c r="AV575" s="15" t="s">
        <v>84</v>
      </c>
      <c r="AW575" s="15" t="s">
        <v>32</v>
      </c>
      <c r="AX575" s="15" t="s">
        <v>77</v>
      </c>
      <c r="AY575" s="273" t="s">
        <v>247</v>
      </c>
    </row>
    <row r="576" spans="1:51" s="13" customFormat="1" ht="12">
      <c r="A576" s="13"/>
      <c r="B576" s="241"/>
      <c r="C576" s="242"/>
      <c r="D576" s="243" t="s">
        <v>256</v>
      </c>
      <c r="E576" s="244" t="s">
        <v>1</v>
      </c>
      <c r="F576" s="245" t="s">
        <v>978</v>
      </c>
      <c r="G576" s="242"/>
      <c r="H576" s="246">
        <v>1.833</v>
      </c>
      <c r="I576" s="247"/>
      <c r="J576" s="242"/>
      <c r="K576" s="242"/>
      <c r="L576" s="248"/>
      <c r="M576" s="249"/>
      <c r="N576" s="250"/>
      <c r="O576" s="250"/>
      <c r="P576" s="250"/>
      <c r="Q576" s="250"/>
      <c r="R576" s="250"/>
      <c r="S576" s="250"/>
      <c r="T576" s="251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2" t="s">
        <v>256</v>
      </c>
      <c r="AU576" s="252" t="s">
        <v>90</v>
      </c>
      <c r="AV576" s="13" t="s">
        <v>90</v>
      </c>
      <c r="AW576" s="13" t="s">
        <v>32</v>
      </c>
      <c r="AX576" s="13" t="s">
        <v>77</v>
      </c>
      <c r="AY576" s="252" t="s">
        <v>247</v>
      </c>
    </row>
    <row r="577" spans="1:51" s="13" customFormat="1" ht="12">
      <c r="A577" s="13"/>
      <c r="B577" s="241"/>
      <c r="C577" s="242"/>
      <c r="D577" s="243" t="s">
        <v>256</v>
      </c>
      <c r="E577" s="244" t="s">
        <v>1</v>
      </c>
      <c r="F577" s="245" t="s">
        <v>979</v>
      </c>
      <c r="G577" s="242"/>
      <c r="H577" s="246">
        <v>1.443</v>
      </c>
      <c r="I577" s="247"/>
      <c r="J577" s="242"/>
      <c r="K577" s="242"/>
      <c r="L577" s="248"/>
      <c r="M577" s="249"/>
      <c r="N577" s="250"/>
      <c r="O577" s="250"/>
      <c r="P577" s="250"/>
      <c r="Q577" s="250"/>
      <c r="R577" s="250"/>
      <c r="S577" s="250"/>
      <c r="T577" s="251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2" t="s">
        <v>256</v>
      </c>
      <c r="AU577" s="252" t="s">
        <v>90</v>
      </c>
      <c r="AV577" s="13" t="s">
        <v>90</v>
      </c>
      <c r="AW577" s="13" t="s">
        <v>32</v>
      </c>
      <c r="AX577" s="13" t="s">
        <v>77</v>
      </c>
      <c r="AY577" s="252" t="s">
        <v>247</v>
      </c>
    </row>
    <row r="578" spans="1:51" s="13" customFormat="1" ht="12">
      <c r="A578" s="13"/>
      <c r="B578" s="241"/>
      <c r="C578" s="242"/>
      <c r="D578" s="243" t="s">
        <v>256</v>
      </c>
      <c r="E578" s="244" t="s">
        <v>1</v>
      </c>
      <c r="F578" s="245" t="s">
        <v>980</v>
      </c>
      <c r="G578" s="242"/>
      <c r="H578" s="246">
        <v>1.219</v>
      </c>
      <c r="I578" s="247"/>
      <c r="J578" s="242"/>
      <c r="K578" s="242"/>
      <c r="L578" s="248"/>
      <c r="M578" s="249"/>
      <c r="N578" s="250"/>
      <c r="O578" s="250"/>
      <c r="P578" s="250"/>
      <c r="Q578" s="250"/>
      <c r="R578" s="250"/>
      <c r="S578" s="250"/>
      <c r="T578" s="251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2" t="s">
        <v>256</v>
      </c>
      <c r="AU578" s="252" t="s">
        <v>90</v>
      </c>
      <c r="AV578" s="13" t="s">
        <v>90</v>
      </c>
      <c r="AW578" s="13" t="s">
        <v>32</v>
      </c>
      <c r="AX578" s="13" t="s">
        <v>77</v>
      </c>
      <c r="AY578" s="252" t="s">
        <v>247</v>
      </c>
    </row>
    <row r="579" spans="1:51" s="13" customFormat="1" ht="12">
      <c r="A579" s="13"/>
      <c r="B579" s="241"/>
      <c r="C579" s="242"/>
      <c r="D579" s="243" t="s">
        <v>256</v>
      </c>
      <c r="E579" s="244" t="s">
        <v>1</v>
      </c>
      <c r="F579" s="245" t="s">
        <v>981</v>
      </c>
      <c r="G579" s="242"/>
      <c r="H579" s="246">
        <v>1.102</v>
      </c>
      <c r="I579" s="247"/>
      <c r="J579" s="242"/>
      <c r="K579" s="242"/>
      <c r="L579" s="248"/>
      <c r="M579" s="249"/>
      <c r="N579" s="250"/>
      <c r="O579" s="250"/>
      <c r="P579" s="250"/>
      <c r="Q579" s="250"/>
      <c r="R579" s="250"/>
      <c r="S579" s="250"/>
      <c r="T579" s="25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2" t="s">
        <v>256</v>
      </c>
      <c r="AU579" s="252" t="s">
        <v>90</v>
      </c>
      <c r="AV579" s="13" t="s">
        <v>90</v>
      </c>
      <c r="AW579" s="13" t="s">
        <v>32</v>
      </c>
      <c r="AX579" s="13" t="s">
        <v>77</v>
      </c>
      <c r="AY579" s="252" t="s">
        <v>247</v>
      </c>
    </row>
    <row r="580" spans="1:51" s="14" customFormat="1" ht="12">
      <c r="A580" s="14"/>
      <c r="B580" s="253"/>
      <c r="C580" s="254"/>
      <c r="D580" s="243" t="s">
        <v>256</v>
      </c>
      <c r="E580" s="255" t="s">
        <v>1</v>
      </c>
      <c r="F580" s="256" t="s">
        <v>265</v>
      </c>
      <c r="G580" s="254"/>
      <c r="H580" s="257">
        <v>5.597</v>
      </c>
      <c r="I580" s="258"/>
      <c r="J580" s="254"/>
      <c r="K580" s="254"/>
      <c r="L580" s="259"/>
      <c r="M580" s="260"/>
      <c r="N580" s="261"/>
      <c r="O580" s="261"/>
      <c r="P580" s="261"/>
      <c r="Q580" s="261"/>
      <c r="R580" s="261"/>
      <c r="S580" s="261"/>
      <c r="T580" s="262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3" t="s">
        <v>256</v>
      </c>
      <c r="AU580" s="263" t="s">
        <v>90</v>
      </c>
      <c r="AV580" s="14" t="s">
        <v>254</v>
      </c>
      <c r="AW580" s="14" t="s">
        <v>32</v>
      </c>
      <c r="AX580" s="14" t="s">
        <v>84</v>
      </c>
      <c r="AY580" s="263" t="s">
        <v>247</v>
      </c>
    </row>
    <row r="581" spans="1:65" s="2" customFormat="1" ht="24.15" customHeight="1">
      <c r="A581" s="39"/>
      <c r="B581" s="40"/>
      <c r="C581" s="228" t="s">
        <v>982</v>
      </c>
      <c r="D581" s="228" t="s">
        <v>249</v>
      </c>
      <c r="E581" s="229" t="s">
        <v>983</v>
      </c>
      <c r="F581" s="230" t="s">
        <v>984</v>
      </c>
      <c r="G581" s="231" t="s">
        <v>283</v>
      </c>
      <c r="H581" s="232">
        <v>0.327</v>
      </c>
      <c r="I581" s="233"/>
      <c r="J581" s="234">
        <f>ROUND(I581*H581,2)</f>
        <v>0</v>
      </c>
      <c r="K581" s="230" t="s">
        <v>253</v>
      </c>
      <c r="L581" s="45"/>
      <c r="M581" s="235" t="s">
        <v>1</v>
      </c>
      <c r="N581" s="236" t="s">
        <v>43</v>
      </c>
      <c r="O581" s="92"/>
      <c r="P581" s="237">
        <f>O581*H581</f>
        <v>0</v>
      </c>
      <c r="Q581" s="237">
        <v>0</v>
      </c>
      <c r="R581" s="237">
        <f>Q581*H581</f>
        <v>0</v>
      </c>
      <c r="S581" s="237">
        <v>1.258</v>
      </c>
      <c r="T581" s="238">
        <f>S581*H581</f>
        <v>0.411366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9" t="s">
        <v>254</v>
      </c>
      <c r="AT581" s="239" t="s">
        <v>249</v>
      </c>
      <c r="AU581" s="239" t="s">
        <v>90</v>
      </c>
      <c r="AY581" s="18" t="s">
        <v>247</v>
      </c>
      <c r="BE581" s="240">
        <f>IF(N581="základní",J581,0)</f>
        <v>0</v>
      </c>
      <c r="BF581" s="240">
        <f>IF(N581="snížená",J581,0)</f>
        <v>0</v>
      </c>
      <c r="BG581" s="240">
        <f>IF(N581="zákl. přenesená",J581,0)</f>
        <v>0</v>
      </c>
      <c r="BH581" s="240">
        <f>IF(N581="sníž. přenesená",J581,0)</f>
        <v>0</v>
      </c>
      <c r="BI581" s="240">
        <f>IF(N581="nulová",J581,0)</f>
        <v>0</v>
      </c>
      <c r="BJ581" s="18" t="s">
        <v>90</v>
      </c>
      <c r="BK581" s="240">
        <f>ROUND(I581*H581,2)</f>
        <v>0</v>
      </c>
      <c r="BL581" s="18" t="s">
        <v>254</v>
      </c>
      <c r="BM581" s="239" t="s">
        <v>985</v>
      </c>
    </row>
    <row r="582" spans="1:51" s="13" customFormat="1" ht="12">
      <c r="A582" s="13"/>
      <c r="B582" s="241"/>
      <c r="C582" s="242"/>
      <c r="D582" s="243" t="s">
        <v>256</v>
      </c>
      <c r="E582" s="244" t="s">
        <v>1</v>
      </c>
      <c r="F582" s="245" t="s">
        <v>986</v>
      </c>
      <c r="G582" s="242"/>
      <c r="H582" s="246">
        <v>0.149</v>
      </c>
      <c r="I582" s="247"/>
      <c r="J582" s="242"/>
      <c r="K582" s="242"/>
      <c r="L582" s="248"/>
      <c r="M582" s="249"/>
      <c r="N582" s="250"/>
      <c r="O582" s="250"/>
      <c r="P582" s="250"/>
      <c r="Q582" s="250"/>
      <c r="R582" s="250"/>
      <c r="S582" s="250"/>
      <c r="T582" s="25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52" t="s">
        <v>256</v>
      </c>
      <c r="AU582" s="252" t="s">
        <v>90</v>
      </c>
      <c r="AV582" s="13" t="s">
        <v>90</v>
      </c>
      <c r="AW582" s="13" t="s">
        <v>32</v>
      </c>
      <c r="AX582" s="13" t="s">
        <v>77</v>
      </c>
      <c r="AY582" s="252" t="s">
        <v>247</v>
      </c>
    </row>
    <row r="583" spans="1:51" s="13" customFormat="1" ht="12">
      <c r="A583" s="13"/>
      <c r="B583" s="241"/>
      <c r="C583" s="242"/>
      <c r="D583" s="243" t="s">
        <v>256</v>
      </c>
      <c r="E583" s="244" t="s">
        <v>1</v>
      </c>
      <c r="F583" s="245" t="s">
        <v>987</v>
      </c>
      <c r="G583" s="242"/>
      <c r="H583" s="246">
        <v>0.178</v>
      </c>
      <c r="I583" s="247"/>
      <c r="J583" s="242"/>
      <c r="K583" s="242"/>
      <c r="L583" s="248"/>
      <c r="M583" s="249"/>
      <c r="N583" s="250"/>
      <c r="O583" s="250"/>
      <c r="P583" s="250"/>
      <c r="Q583" s="250"/>
      <c r="R583" s="250"/>
      <c r="S583" s="250"/>
      <c r="T583" s="25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2" t="s">
        <v>256</v>
      </c>
      <c r="AU583" s="252" t="s">
        <v>90</v>
      </c>
      <c r="AV583" s="13" t="s">
        <v>90</v>
      </c>
      <c r="AW583" s="13" t="s">
        <v>32</v>
      </c>
      <c r="AX583" s="13" t="s">
        <v>77</v>
      </c>
      <c r="AY583" s="252" t="s">
        <v>247</v>
      </c>
    </row>
    <row r="584" spans="1:51" s="14" customFormat="1" ht="12">
      <c r="A584" s="14"/>
      <c r="B584" s="253"/>
      <c r="C584" s="254"/>
      <c r="D584" s="243" t="s">
        <v>256</v>
      </c>
      <c r="E584" s="255" t="s">
        <v>1</v>
      </c>
      <c r="F584" s="256" t="s">
        <v>265</v>
      </c>
      <c r="G584" s="254"/>
      <c r="H584" s="257">
        <v>0.327</v>
      </c>
      <c r="I584" s="258"/>
      <c r="J584" s="254"/>
      <c r="K584" s="254"/>
      <c r="L584" s="259"/>
      <c r="M584" s="260"/>
      <c r="N584" s="261"/>
      <c r="O584" s="261"/>
      <c r="P584" s="261"/>
      <c r="Q584" s="261"/>
      <c r="R584" s="261"/>
      <c r="S584" s="261"/>
      <c r="T584" s="262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3" t="s">
        <v>256</v>
      </c>
      <c r="AU584" s="263" t="s">
        <v>90</v>
      </c>
      <c r="AV584" s="14" t="s">
        <v>254</v>
      </c>
      <c r="AW584" s="14" t="s">
        <v>32</v>
      </c>
      <c r="AX584" s="14" t="s">
        <v>84</v>
      </c>
      <c r="AY584" s="263" t="s">
        <v>247</v>
      </c>
    </row>
    <row r="585" spans="1:65" s="2" customFormat="1" ht="24.15" customHeight="1">
      <c r="A585" s="39"/>
      <c r="B585" s="40"/>
      <c r="C585" s="228" t="s">
        <v>988</v>
      </c>
      <c r="D585" s="228" t="s">
        <v>249</v>
      </c>
      <c r="E585" s="229" t="s">
        <v>989</v>
      </c>
      <c r="F585" s="230" t="s">
        <v>990</v>
      </c>
      <c r="G585" s="231" t="s">
        <v>260</v>
      </c>
      <c r="H585" s="232">
        <v>0.656</v>
      </c>
      <c r="I585" s="233"/>
      <c r="J585" s="234">
        <f>ROUND(I585*H585,2)</f>
        <v>0</v>
      </c>
      <c r="K585" s="230" t="s">
        <v>1</v>
      </c>
      <c r="L585" s="45"/>
      <c r="M585" s="235" t="s">
        <v>1</v>
      </c>
      <c r="N585" s="236" t="s">
        <v>43</v>
      </c>
      <c r="O585" s="92"/>
      <c r="P585" s="237">
        <f>O585*H585</f>
        <v>0</v>
      </c>
      <c r="Q585" s="237">
        <v>0</v>
      </c>
      <c r="R585" s="237">
        <f>Q585*H585</f>
        <v>0</v>
      </c>
      <c r="S585" s="237">
        <v>1.6</v>
      </c>
      <c r="T585" s="238">
        <f>S585*H585</f>
        <v>1.0496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9" t="s">
        <v>254</v>
      </c>
      <c r="AT585" s="239" t="s">
        <v>249</v>
      </c>
      <c r="AU585" s="239" t="s">
        <v>90</v>
      </c>
      <c r="AY585" s="18" t="s">
        <v>247</v>
      </c>
      <c r="BE585" s="240">
        <f>IF(N585="základní",J585,0)</f>
        <v>0</v>
      </c>
      <c r="BF585" s="240">
        <f>IF(N585="snížená",J585,0)</f>
        <v>0</v>
      </c>
      <c r="BG585" s="240">
        <f>IF(N585="zákl. přenesená",J585,0)</f>
        <v>0</v>
      </c>
      <c r="BH585" s="240">
        <f>IF(N585="sníž. přenesená",J585,0)</f>
        <v>0</v>
      </c>
      <c r="BI585" s="240">
        <f>IF(N585="nulová",J585,0)</f>
        <v>0</v>
      </c>
      <c r="BJ585" s="18" t="s">
        <v>90</v>
      </c>
      <c r="BK585" s="240">
        <f>ROUND(I585*H585,2)</f>
        <v>0</v>
      </c>
      <c r="BL585" s="18" t="s">
        <v>254</v>
      </c>
      <c r="BM585" s="239" t="s">
        <v>991</v>
      </c>
    </row>
    <row r="586" spans="1:51" s="13" customFormat="1" ht="12">
      <c r="A586" s="13"/>
      <c r="B586" s="241"/>
      <c r="C586" s="242"/>
      <c r="D586" s="243" t="s">
        <v>256</v>
      </c>
      <c r="E586" s="244" t="s">
        <v>1</v>
      </c>
      <c r="F586" s="245" t="s">
        <v>992</v>
      </c>
      <c r="G586" s="242"/>
      <c r="H586" s="246">
        <v>0.656</v>
      </c>
      <c r="I586" s="247"/>
      <c r="J586" s="242"/>
      <c r="K586" s="242"/>
      <c r="L586" s="248"/>
      <c r="M586" s="249"/>
      <c r="N586" s="250"/>
      <c r="O586" s="250"/>
      <c r="P586" s="250"/>
      <c r="Q586" s="250"/>
      <c r="R586" s="250"/>
      <c r="S586" s="250"/>
      <c r="T586" s="251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2" t="s">
        <v>256</v>
      </c>
      <c r="AU586" s="252" t="s">
        <v>90</v>
      </c>
      <c r="AV586" s="13" t="s">
        <v>90</v>
      </c>
      <c r="AW586" s="13" t="s">
        <v>32</v>
      </c>
      <c r="AX586" s="13" t="s">
        <v>84</v>
      </c>
      <c r="AY586" s="252" t="s">
        <v>247</v>
      </c>
    </row>
    <row r="587" spans="1:65" s="2" customFormat="1" ht="37.8" customHeight="1">
      <c r="A587" s="39"/>
      <c r="B587" s="40"/>
      <c r="C587" s="228" t="s">
        <v>993</v>
      </c>
      <c r="D587" s="228" t="s">
        <v>249</v>
      </c>
      <c r="E587" s="229" t="s">
        <v>994</v>
      </c>
      <c r="F587" s="230" t="s">
        <v>995</v>
      </c>
      <c r="G587" s="231" t="s">
        <v>260</v>
      </c>
      <c r="H587" s="232">
        <v>41.503</v>
      </c>
      <c r="I587" s="233"/>
      <c r="J587" s="234">
        <f>ROUND(I587*H587,2)</f>
        <v>0</v>
      </c>
      <c r="K587" s="230" t="s">
        <v>253</v>
      </c>
      <c r="L587" s="45"/>
      <c r="M587" s="235" t="s">
        <v>1</v>
      </c>
      <c r="N587" s="236" t="s">
        <v>43</v>
      </c>
      <c r="O587" s="92"/>
      <c r="P587" s="237">
        <f>O587*H587</f>
        <v>0</v>
      </c>
      <c r="Q587" s="237">
        <v>0</v>
      </c>
      <c r="R587" s="237">
        <f>Q587*H587</f>
        <v>0</v>
      </c>
      <c r="S587" s="237">
        <v>2.2</v>
      </c>
      <c r="T587" s="238">
        <f>S587*H587</f>
        <v>91.3066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9" t="s">
        <v>254</v>
      </c>
      <c r="AT587" s="239" t="s">
        <v>249</v>
      </c>
      <c r="AU587" s="239" t="s">
        <v>90</v>
      </c>
      <c r="AY587" s="18" t="s">
        <v>247</v>
      </c>
      <c r="BE587" s="240">
        <f>IF(N587="základní",J587,0)</f>
        <v>0</v>
      </c>
      <c r="BF587" s="240">
        <f>IF(N587="snížená",J587,0)</f>
        <v>0</v>
      </c>
      <c r="BG587" s="240">
        <f>IF(N587="zákl. přenesená",J587,0)</f>
        <v>0</v>
      </c>
      <c r="BH587" s="240">
        <f>IF(N587="sníž. přenesená",J587,0)</f>
        <v>0</v>
      </c>
      <c r="BI587" s="240">
        <f>IF(N587="nulová",J587,0)</f>
        <v>0</v>
      </c>
      <c r="BJ587" s="18" t="s">
        <v>90</v>
      </c>
      <c r="BK587" s="240">
        <f>ROUND(I587*H587,2)</f>
        <v>0</v>
      </c>
      <c r="BL587" s="18" t="s">
        <v>254</v>
      </c>
      <c r="BM587" s="239" t="s">
        <v>996</v>
      </c>
    </row>
    <row r="588" spans="1:51" s="13" customFormat="1" ht="12">
      <c r="A588" s="13"/>
      <c r="B588" s="241"/>
      <c r="C588" s="242"/>
      <c r="D588" s="243" t="s">
        <v>256</v>
      </c>
      <c r="E588" s="244" t="s">
        <v>1</v>
      </c>
      <c r="F588" s="245" t="s">
        <v>997</v>
      </c>
      <c r="G588" s="242"/>
      <c r="H588" s="246">
        <v>10.248</v>
      </c>
      <c r="I588" s="247"/>
      <c r="J588" s="242"/>
      <c r="K588" s="242"/>
      <c r="L588" s="248"/>
      <c r="M588" s="249"/>
      <c r="N588" s="250"/>
      <c r="O588" s="250"/>
      <c r="P588" s="250"/>
      <c r="Q588" s="250"/>
      <c r="R588" s="250"/>
      <c r="S588" s="250"/>
      <c r="T588" s="25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52" t="s">
        <v>256</v>
      </c>
      <c r="AU588" s="252" t="s">
        <v>90</v>
      </c>
      <c r="AV588" s="13" t="s">
        <v>90</v>
      </c>
      <c r="AW588" s="13" t="s">
        <v>32</v>
      </c>
      <c r="AX588" s="13" t="s">
        <v>77</v>
      </c>
      <c r="AY588" s="252" t="s">
        <v>247</v>
      </c>
    </row>
    <row r="589" spans="1:51" s="13" customFormat="1" ht="12">
      <c r="A589" s="13"/>
      <c r="B589" s="241"/>
      <c r="C589" s="242"/>
      <c r="D589" s="243" t="s">
        <v>256</v>
      </c>
      <c r="E589" s="244" t="s">
        <v>1</v>
      </c>
      <c r="F589" s="245" t="s">
        <v>998</v>
      </c>
      <c r="G589" s="242"/>
      <c r="H589" s="246">
        <v>13.264</v>
      </c>
      <c r="I589" s="247"/>
      <c r="J589" s="242"/>
      <c r="K589" s="242"/>
      <c r="L589" s="248"/>
      <c r="M589" s="249"/>
      <c r="N589" s="250"/>
      <c r="O589" s="250"/>
      <c r="P589" s="250"/>
      <c r="Q589" s="250"/>
      <c r="R589" s="250"/>
      <c r="S589" s="250"/>
      <c r="T589" s="25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2" t="s">
        <v>256</v>
      </c>
      <c r="AU589" s="252" t="s">
        <v>90</v>
      </c>
      <c r="AV589" s="13" t="s">
        <v>90</v>
      </c>
      <c r="AW589" s="13" t="s">
        <v>32</v>
      </c>
      <c r="AX589" s="13" t="s">
        <v>77</v>
      </c>
      <c r="AY589" s="252" t="s">
        <v>247</v>
      </c>
    </row>
    <row r="590" spans="1:51" s="13" customFormat="1" ht="12">
      <c r="A590" s="13"/>
      <c r="B590" s="241"/>
      <c r="C590" s="242"/>
      <c r="D590" s="243" t="s">
        <v>256</v>
      </c>
      <c r="E590" s="244" t="s">
        <v>1</v>
      </c>
      <c r="F590" s="245" t="s">
        <v>999</v>
      </c>
      <c r="G590" s="242"/>
      <c r="H590" s="246">
        <v>7.293</v>
      </c>
      <c r="I590" s="247"/>
      <c r="J590" s="242"/>
      <c r="K590" s="242"/>
      <c r="L590" s="248"/>
      <c r="M590" s="249"/>
      <c r="N590" s="250"/>
      <c r="O590" s="250"/>
      <c r="P590" s="250"/>
      <c r="Q590" s="250"/>
      <c r="R590" s="250"/>
      <c r="S590" s="250"/>
      <c r="T590" s="251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52" t="s">
        <v>256</v>
      </c>
      <c r="AU590" s="252" t="s">
        <v>90</v>
      </c>
      <c r="AV590" s="13" t="s">
        <v>90</v>
      </c>
      <c r="AW590" s="13" t="s">
        <v>32</v>
      </c>
      <c r="AX590" s="13" t="s">
        <v>77</v>
      </c>
      <c r="AY590" s="252" t="s">
        <v>247</v>
      </c>
    </row>
    <row r="591" spans="1:51" s="13" customFormat="1" ht="12">
      <c r="A591" s="13"/>
      <c r="B591" s="241"/>
      <c r="C591" s="242"/>
      <c r="D591" s="243" t="s">
        <v>256</v>
      </c>
      <c r="E591" s="244" t="s">
        <v>1</v>
      </c>
      <c r="F591" s="245" t="s">
        <v>1000</v>
      </c>
      <c r="G591" s="242"/>
      <c r="H591" s="246">
        <v>0.437</v>
      </c>
      <c r="I591" s="247"/>
      <c r="J591" s="242"/>
      <c r="K591" s="242"/>
      <c r="L591" s="248"/>
      <c r="M591" s="249"/>
      <c r="N591" s="250"/>
      <c r="O591" s="250"/>
      <c r="P591" s="250"/>
      <c r="Q591" s="250"/>
      <c r="R591" s="250"/>
      <c r="S591" s="250"/>
      <c r="T591" s="251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2" t="s">
        <v>256</v>
      </c>
      <c r="AU591" s="252" t="s">
        <v>90</v>
      </c>
      <c r="AV591" s="13" t="s">
        <v>90</v>
      </c>
      <c r="AW591" s="13" t="s">
        <v>32</v>
      </c>
      <c r="AX591" s="13" t="s">
        <v>77</v>
      </c>
      <c r="AY591" s="252" t="s">
        <v>247</v>
      </c>
    </row>
    <row r="592" spans="1:51" s="13" customFormat="1" ht="12">
      <c r="A592" s="13"/>
      <c r="B592" s="241"/>
      <c r="C592" s="242"/>
      <c r="D592" s="243" t="s">
        <v>256</v>
      </c>
      <c r="E592" s="244" t="s">
        <v>1</v>
      </c>
      <c r="F592" s="245" t="s">
        <v>1001</v>
      </c>
      <c r="G592" s="242"/>
      <c r="H592" s="246">
        <v>1.596</v>
      </c>
      <c r="I592" s="247"/>
      <c r="J592" s="242"/>
      <c r="K592" s="242"/>
      <c r="L592" s="248"/>
      <c r="M592" s="249"/>
      <c r="N592" s="250"/>
      <c r="O592" s="250"/>
      <c r="P592" s="250"/>
      <c r="Q592" s="250"/>
      <c r="R592" s="250"/>
      <c r="S592" s="250"/>
      <c r="T592" s="251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52" t="s">
        <v>256</v>
      </c>
      <c r="AU592" s="252" t="s">
        <v>90</v>
      </c>
      <c r="AV592" s="13" t="s">
        <v>90</v>
      </c>
      <c r="AW592" s="13" t="s">
        <v>32</v>
      </c>
      <c r="AX592" s="13" t="s">
        <v>77</v>
      </c>
      <c r="AY592" s="252" t="s">
        <v>247</v>
      </c>
    </row>
    <row r="593" spans="1:51" s="13" customFormat="1" ht="12">
      <c r="A593" s="13"/>
      <c r="B593" s="241"/>
      <c r="C593" s="242"/>
      <c r="D593" s="243" t="s">
        <v>256</v>
      </c>
      <c r="E593" s="244" t="s">
        <v>1</v>
      </c>
      <c r="F593" s="245" t="s">
        <v>1002</v>
      </c>
      <c r="G593" s="242"/>
      <c r="H593" s="246">
        <v>8.665</v>
      </c>
      <c r="I593" s="247"/>
      <c r="J593" s="242"/>
      <c r="K593" s="242"/>
      <c r="L593" s="248"/>
      <c r="M593" s="249"/>
      <c r="N593" s="250"/>
      <c r="O593" s="250"/>
      <c r="P593" s="250"/>
      <c r="Q593" s="250"/>
      <c r="R593" s="250"/>
      <c r="S593" s="250"/>
      <c r="T593" s="251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2" t="s">
        <v>256</v>
      </c>
      <c r="AU593" s="252" t="s">
        <v>90</v>
      </c>
      <c r="AV593" s="13" t="s">
        <v>90</v>
      </c>
      <c r="AW593" s="13" t="s">
        <v>32</v>
      </c>
      <c r="AX593" s="13" t="s">
        <v>77</v>
      </c>
      <c r="AY593" s="252" t="s">
        <v>247</v>
      </c>
    </row>
    <row r="594" spans="1:51" s="14" customFormat="1" ht="12">
      <c r="A594" s="14"/>
      <c r="B594" s="253"/>
      <c r="C594" s="254"/>
      <c r="D594" s="243" t="s">
        <v>256</v>
      </c>
      <c r="E594" s="255" t="s">
        <v>1</v>
      </c>
      <c r="F594" s="256" t="s">
        <v>265</v>
      </c>
      <c r="G594" s="254"/>
      <c r="H594" s="257">
        <v>41.503</v>
      </c>
      <c r="I594" s="258"/>
      <c r="J594" s="254"/>
      <c r="K594" s="254"/>
      <c r="L594" s="259"/>
      <c r="M594" s="260"/>
      <c r="N594" s="261"/>
      <c r="O594" s="261"/>
      <c r="P594" s="261"/>
      <c r="Q594" s="261"/>
      <c r="R594" s="261"/>
      <c r="S594" s="261"/>
      <c r="T594" s="262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3" t="s">
        <v>256</v>
      </c>
      <c r="AU594" s="263" t="s">
        <v>90</v>
      </c>
      <c r="AV594" s="14" t="s">
        <v>254</v>
      </c>
      <c r="AW594" s="14" t="s">
        <v>32</v>
      </c>
      <c r="AX594" s="14" t="s">
        <v>84</v>
      </c>
      <c r="AY594" s="263" t="s">
        <v>247</v>
      </c>
    </row>
    <row r="595" spans="1:65" s="2" customFormat="1" ht="24.15" customHeight="1">
      <c r="A595" s="39"/>
      <c r="B595" s="40"/>
      <c r="C595" s="228" t="s">
        <v>1003</v>
      </c>
      <c r="D595" s="228" t="s">
        <v>249</v>
      </c>
      <c r="E595" s="229" t="s">
        <v>1004</v>
      </c>
      <c r="F595" s="230" t="s">
        <v>1005</v>
      </c>
      <c r="G595" s="231" t="s">
        <v>252</v>
      </c>
      <c r="H595" s="232">
        <v>1066.513</v>
      </c>
      <c r="I595" s="233"/>
      <c r="J595" s="234">
        <f>ROUND(I595*H595,2)</f>
        <v>0</v>
      </c>
      <c r="K595" s="230" t="s">
        <v>253</v>
      </c>
      <c r="L595" s="45"/>
      <c r="M595" s="235" t="s">
        <v>1</v>
      </c>
      <c r="N595" s="236" t="s">
        <v>43</v>
      </c>
      <c r="O595" s="92"/>
      <c r="P595" s="237">
        <f>O595*H595</f>
        <v>0</v>
      </c>
      <c r="Q595" s="237">
        <v>0</v>
      </c>
      <c r="R595" s="237">
        <f>Q595*H595</f>
        <v>0</v>
      </c>
      <c r="S595" s="237">
        <v>0.075</v>
      </c>
      <c r="T595" s="238">
        <f>S595*H595</f>
        <v>79.988475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9" t="s">
        <v>254</v>
      </c>
      <c r="AT595" s="239" t="s">
        <v>249</v>
      </c>
      <c r="AU595" s="239" t="s">
        <v>90</v>
      </c>
      <c r="AY595" s="18" t="s">
        <v>247</v>
      </c>
      <c r="BE595" s="240">
        <f>IF(N595="základní",J595,0)</f>
        <v>0</v>
      </c>
      <c r="BF595" s="240">
        <f>IF(N595="snížená",J595,0)</f>
        <v>0</v>
      </c>
      <c r="BG595" s="240">
        <f>IF(N595="zákl. přenesená",J595,0)</f>
        <v>0</v>
      </c>
      <c r="BH595" s="240">
        <f>IF(N595="sníž. přenesená",J595,0)</f>
        <v>0</v>
      </c>
      <c r="BI595" s="240">
        <f>IF(N595="nulová",J595,0)</f>
        <v>0</v>
      </c>
      <c r="BJ595" s="18" t="s">
        <v>90</v>
      </c>
      <c r="BK595" s="240">
        <f>ROUND(I595*H595,2)</f>
        <v>0</v>
      </c>
      <c r="BL595" s="18" t="s">
        <v>254</v>
      </c>
      <c r="BM595" s="239" t="s">
        <v>1006</v>
      </c>
    </row>
    <row r="596" spans="1:51" s="15" customFormat="1" ht="12">
      <c r="A596" s="15"/>
      <c r="B596" s="264"/>
      <c r="C596" s="265"/>
      <c r="D596" s="243" t="s">
        <v>256</v>
      </c>
      <c r="E596" s="266" t="s">
        <v>1</v>
      </c>
      <c r="F596" s="267" t="s">
        <v>1007</v>
      </c>
      <c r="G596" s="265"/>
      <c r="H596" s="266" t="s">
        <v>1</v>
      </c>
      <c r="I596" s="268"/>
      <c r="J596" s="265"/>
      <c r="K596" s="265"/>
      <c r="L596" s="269"/>
      <c r="M596" s="270"/>
      <c r="N596" s="271"/>
      <c r="O596" s="271"/>
      <c r="P596" s="271"/>
      <c r="Q596" s="271"/>
      <c r="R596" s="271"/>
      <c r="S596" s="271"/>
      <c r="T596" s="272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73" t="s">
        <v>256</v>
      </c>
      <c r="AU596" s="273" t="s">
        <v>90</v>
      </c>
      <c r="AV596" s="15" t="s">
        <v>84</v>
      </c>
      <c r="AW596" s="15" t="s">
        <v>32</v>
      </c>
      <c r="AX596" s="15" t="s">
        <v>77</v>
      </c>
      <c r="AY596" s="273" t="s">
        <v>247</v>
      </c>
    </row>
    <row r="597" spans="1:51" s="13" customFormat="1" ht="12">
      <c r="A597" s="13"/>
      <c r="B597" s="241"/>
      <c r="C597" s="242"/>
      <c r="D597" s="243" t="s">
        <v>256</v>
      </c>
      <c r="E597" s="244" t="s">
        <v>1</v>
      </c>
      <c r="F597" s="245" t="s">
        <v>1008</v>
      </c>
      <c r="G597" s="242"/>
      <c r="H597" s="246">
        <v>146.4</v>
      </c>
      <c r="I597" s="247"/>
      <c r="J597" s="242"/>
      <c r="K597" s="242"/>
      <c r="L597" s="248"/>
      <c r="M597" s="249"/>
      <c r="N597" s="250"/>
      <c r="O597" s="250"/>
      <c r="P597" s="250"/>
      <c r="Q597" s="250"/>
      <c r="R597" s="250"/>
      <c r="S597" s="250"/>
      <c r="T597" s="251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2" t="s">
        <v>256</v>
      </c>
      <c r="AU597" s="252" t="s">
        <v>90</v>
      </c>
      <c r="AV597" s="13" t="s">
        <v>90</v>
      </c>
      <c r="AW597" s="13" t="s">
        <v>32</v>
      </c>
      <c r="AX597" s="13" t="s">
        <v>77</v>
      </c>
      <c r="AY597" s="252" t="s">
        <v>247</v>
      </c>
    </row>
    <row r="598" spans="1:51" s="16" customFormat="1" ht="12">
      <c r="A598" s="16"/>
      <c r="B598" s="274"/>
      <c r="C598" s="275"/>
      <c r="D598" s="243" t="s">
        <v>256</v>
      </c>
      <c r="E598" s="276" t="s">
        <v>115</v>
      </c>
      <c r="F598" s="277" t="s">
        <v>374</v>
      </c>
      <c r="G598" s="275"/>
      <c r="H598" s="278">
        <v>146.4</v>
      </c>
      <c r="I598" s="279"/>
      <c r="J598" s="275"/>
      <c r="K598" s="275"/>
      <c r="L598" s="280"/>
      <c r="M598" s="281"/>
      <c r="N598" s="282"/>
      <c r="O598" s="282"/>
      <c r="P598" s="282"/>
      <c r="Q598" s="282"/>
      <c r="R598" s="282"/>
      <c r="S598" s="282"/>
      <c r="T598" s="283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T598" s="284" t="s">
        <v>256</v>
      </c>
      <c r="AU598" s="284" t="s">
        <v>90</v>
      </c>
      <c r="AV598" s="16" t="s">
        <v>266</v>
      </c>
      <c r="AW598" s="16" t="s">
        <v>32</v>
      </c>
      <c r="AX598" s="16" t="s">
        <v>77</v>
      </c>
      <c r="AY598" s="284" t="s">
        <v>247</v>
      </c>
    </row>
    <row r="599" spans="1:51" s="13" customFormat="1" ht="12">
      <c r="A599" s="13"/>
      <c r="B599" s="241"/>
      <c r="C599" s="242"/>
      <c r="D599" s="243" t="s">
        <v>256</v>
      </c>
      <c r="E599" s="244" t="s">
        <v>1</v>
      </c>
      <c r="F599" s="245" t="s">
        <v>1009</v>
      </c>
      <c r="G599" s="242"/>
      <c r="H599" s="246">
        <v>1.31</v>
      </c>
      <c r="I599" s="247"/>
      <c r="J599" s="242"/>
      <c r="K599" s="242"/>
      <c r="L599" s="248"/>
      <c r="M599" s="249"/>
      <c r="N599" s="250"/>
      <c r="O599" s="250"/>
      <c r="P599" s="250"/>
      <c r="Q599" s="250"/>
      <c r="R599" s="250"/>
      <c r="S599" s="250"/>
      <c r="T599" s="251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2" t="s">
        <v>256</v>
      </c>
      <c r="AU599" s="252" t="s">
        <v>90</v>
      </c>
      <c r="AV599" s="13" t="s">
        <v>90</v>
      </c>
      <c r="AW599" s="13" t="s">
        <v>32</v>
      </c>
      <c r="AX599" s="13" t="s">
        <v>77</v>
      </c>
      <c r="AY599" s="252" t="s">
        <v>247</v>
      </c>
    </row>
    <row r="600" spans="1:51" s="16" customFormat="1" ht="12">
      <c r="A600" s="16"/>
      <c r="B600" s="274"/>
      <c r="C600" s="275"/>
      <c r="D600" s="243" t="s">
        <v>256</v>
      </c>
      <c r="E600" s="276" t="s">
        <v>1010</v>
      </c>
      <c r="F600" s="277" t="s">
        <v>374</v>
      </c>
      <c r="G600" s="275"/>
      <c r="H600" s="278">
        <v>1.31</v>
      </c>
      <c r="I600" s="279"/>
      <c r="J600" s="275"/>
      <c r="K600" s="275"/>
      <c r="L600" s="280"/>
      <c r="M600" s="281"/>
      <c r="N600" s="282"/>
      <c r="O600" s="282"/>
      <c r="P600" s="282"/>
      <c r="Q600" s="282"/>
      <c r="R600" s="282"/>
      <c r="S600" s="282"/>
      <c r="T600" s="283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T600" s="284" t="s">
        <v>256</v>
      </c>
      <c r="AU600" s="284" t="s">
        <v>90</v>
      </c>
      <c r="AV600" s="16" t="s">
        <v>266</v>
      </c>
      <c r="AW600" s="16" t="s">
        <v>32</v>
      </c>
      <c r="AX600" s="16" t="s">
        <v>77</v>
      </c>
      <c r="AY600" s="284" t="s">
        <v>247</v>
      </c>
    </row>
    <row r="601" spans="1:51" s="13" customFormat="1" ht="12">
      <c r="A601" s="13"/>
      <c r="B601" s="241"/>
      <c r="C601" s="242"/>
      <c r="D601" s="243" t="s">
        <v>256</v>
      </c>
      <c r="E601" s="244" t="s">
        <v>1</v>
      </c>
      <c r="F601" s="245" t="s">
        <v>1011</v>
      </c>
      <c r="G601" s="242"/>
      <c r="H601" s="246">
        <v>17.48</v>
      </c>
      <c r="I601" s="247"/>
      <c r="J601" s="242"/>
      <c r="K601" s="242"/>
      <c r="L601" s="248"/>
      <c r="M601" s="249"/>
      <c r="N601" s="250"/>
      <c r="O601" s="250"/>
      <c r="P601" s="250"/>
      <c r="Q601" s="250"/>
      <c r="R601" s="250"/>
      <c r="S601" s="250"/>
      <c r="T601" s="251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2" t="s">
        <v>256</v>
      </c>
      <c r="AU601" s="252" t="s">
        <v>90</v>
      </c>
      <c r="AV601" s="13" t="s">
        <v>90</v>
      </c>
      <c r="AW601" s="13" t="s">
        <v>32</v>
      </c>
      <c r="AX601" s="13" t="s">
        <v>77</v>
      </c>
      <c r="AY601" s="252" t="s">
        <v>247</v>
      </c>
    </row>
    <row r="602" spans="1:51" s="13" customFormat="1" ht="12">
      <c r="A602" s="13"/>
      <c r="B602" s="241"/>
      <c r="C602" s="242"/>
      <c r="D602" s="243" t="s">
        <v>256</v>
      </c>
      <c r="E602" s="244" t="s">
        <v>1</v>
      </c>
      <c r="F602" s="245" t="s">
        <v>1012</v>
      </c>
      <c r="G602" s="242"/>
      <c r="H602" s="246">
        <v>5.039</v>
      </c>
      <c r="I602" s="247"/>
      <c r="J602" s="242"/>
      <c r="K602" s="242"/>
      <c r="L602" s="248"/>
      <c r="M602" s="249"/>
      <c r="N602" s="250"/>
      <c r="O602" s="250"/>
      <c r="P602" s="250"/>
      <c r="Q602" s="250"/>
      <c r="R602" s="250"/>
      <c r="S602" s="250"/>
      <c r="T602" s="251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52" t="s">
        <v>256</v>
      </c>
      <c r="AU602" s="252" t="s">
        <v>90</v>
      </c>
      <c r="AV602" s="13" t="s">
        <v>90</v>
      </c>
      <c r="AW602" s="13" t="s">
        <v>32</v>
      </c>
      <c r="AX602" s="13" t="s">
        <v>77</v>
      </c>
      <c r="AY602" s="252" t="s">
        <v>247</v>
      </c>
    </row>
    <row r="603" spans="1:51" s="16" customFormat="1" ht="12">
      <c r="A603" s="16"/>
      <c r="B603" s="274"/>
      <c r="C603" s="275"/>
      <c r="D603" s="243" t="s">
        <v>256</v>
      </c>
      <c r="E603" s="276" t="s">
        <v>1</v>
      </c>
      <c r="F603" s="277" t="s">
        <v>374</v>
      </c>
      <c r="G603" s="275"/>
      <c r="H603" s="278">
        <v>22.519</v>
      </c>
      <c r="I603" s="279"/>
      <c r="J603" s="275"/>
      <c r="K603" s="275"/>
      <c r="L603" s="280"/>
      <c r="M603" s="281"/>
      <c r="N603" s="282"/>
      <c r="O603" s="282"/>
      <c r="P603" s="282"/>
      <c r="Q603" s="282"/>
      <c r="R603" s="282"/>
      <c r="S603" s="282"/>
      <c r="T603" s="283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T603" s="284" t="s">
        <v>256</v>
      </c>
      <c r="AU603" s="284" t="s">
        <v>90</v>
      </c>
      <c r="AV603" s="16" t="s">
        <v>266</v>
      </c>
      <c r="AW603" s="16" t="s">
        <v>32</v>
      </c>
      <c r="AX603" s="16" t="s">
        <v>77</v>
      </c>
      <c r="AY603" s="284" t="s">
        <v>247</v>
      </c>
    </row>
    <row r="604" spans="1:51" s="13" customFormat="1" ht="12">
      <c r="A604" s="13"/>
      <c r="B604" s="241"/>
      <c r="C604" s="242"/>
      <c r="D604" s="243" t="s">
        <v>256</v>
      </c>
      <c r="E604" s="244" t="s">
        <v>1</v>
      </c>
      <c r="F604" s="245" t="s">
        <v>1013</v>
      </c>
      <c r="G604" s="242"/>
      <c r="H604" s="246">
        <v>124.48</v>
      </c>
      <c r="I604" s="247"/>
      <c r="J604" s="242"/>
      <c r="K604" s="242"/>
      <c r="L604" s="248"/>
      <c r="M604" s="249"/>
      <c r="N604" s="250"/>
      <c r="O604" s="250"/>
      <c r="P604" s="250"/>
      <c r="Q604" s="250"/>
      <c r="R604" s="250"/>
      <c r="S604" s="250"/>
      <c r="T604" s="25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2" t="s">
        <v>256</v>
      </c>
      <c r="AU604" s="252" t="s">
        <v>90</v>
      </c>
      <c r="AV604" s="13" t="s">
        <v>90</v>
      </c>
      <c r="AW604" s="13" t="s">
        <v>32</v>
      </c>
      <c r="AX604" s="13" t="s">
        <v>77</v>
      </c>
      <c r="AY604" s="252" t="s">
        <v>247</v>
      </c>
    </row>
    <row r="605" spans="1:51" s="13" customFormat="1" ht="12">
      <c r="A605" s="13"/>
      <c r="B605" s="241"/>
      <c r="C605" s="242"/>
      <c r="D605" s="243" t="s">
        <v>256</v>
      </c>
      <c r="E605" s="244" t="s">
        <v>1</v>
      </c>
      <c r="F605" s="245" t="s">
        <v>1014</v>
      </c>
      <c r="G605" s="242"/>
      <c r="H605" s="246">
        <v>140.8</v>
      </c>
      <c r="I605" s="247"/>
      <c r="J605" s="242"/>
      <c r="K605" s="242"/>
      <c r="L605" s="248"/>
      <c r="M605" s="249"/>
      <c r="N605" s="250"/>
      <c r="O605" s="250"/>
      <c r="P605" s="250"/>
      <c r="Q605" s="250"/>
      <c r="R605" s="250"/>
      <c r="S605" s="250"/>
      <c r="T605" s="251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2" t="s">
        <v>256</v>
      </c>
      <c r="AU605" s="252" t="s">
        <v>90</v>
      </c>
      <c r="AV605" s="13" t="s">
        <v>90</v>
      </c>
      <c r="AW605" s="13" t="s">
        <v>32</v>
      </c>
      <c r="AX605" s="13" t="s">
        <v>77</v>
      </c>
      <c r="AY605" s="252" t="s">
        <v>247</v>
      </c>
    </row>
    <row r="606" spans="1:51" s="16" customFormat="1" ht="12">
      <c r="A606" s="16"/>
      <c r="B606" s="274"/>
      <c r="C606" s="275"/>
      <c r="D606" s="243" t="s">
        <v>256</v>
      </c>
      <c r="E606" s="276" t="s">
        <v>135</v>
      </c>
      <c r="F606" s="277" t="s">
        <v>374</v>
      </c>
      <c r="G606" s="275"/>
      <c r="H606" s="278">
        <v>265.28</v>
      </c>
      <c r="I606" s="279"/>
      <c r="J606" s="275"/>
      <c r="K606" s="275"/>
      <c r="L606" s="280"/>
      <c r="M606" s="281"/>
      <c r="N606" s="282"/>
      <c r="O606" s="282"/>
      <c r="P606" s="282"/>
      <c r="Q606" s="282"/>
      <c r="R606" s="282"/>
      <c r="S606" s="282"/>
      <c r="T606" s="283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T606" s="284" t="s">
        <v>256</v>
      </c>
      <c r="AU606" s="284" t="s">
        <v>90</v>
      </c>
      <c r="AV606" s="16" t="s">
        <v>266</v>
      </c>
      <c r="AW606" s="16" t="s">
        <v>32</v>
      </c>
      <c r="AX606" s="16" t="s">
        <v>77</v>
      </c>
      <c r="AY606" s="284" t="s">
        <v>247</v>
      </c>
    </row>
    <row r="607" spans="1:51" s="13" customFormat="1" ht="12">
      <c r="A607" s="13"/>
      <c r="B607" s="241"/>
      <c r="C607" s="242"/>
      <c r="D607" s="243" t="s">
        <v>256</v>
      </c>
      <c r="E607" s="244" t="s">
        <v>1</v>
      </c>
      <c r="F607" s="245" t="s">
        <v>1015</v>
      </c>
      <c r="G607" s="242"/>
      <c r="H607" s="246">
        <v>265.28</v>
      </c>
      <c r="I607" s="247"/>
      <c r="J607" s="242"/>
      <c r="K607" s="242"/>
      <c r="L607" s="248"/>
      <c r="M607" s="249"/>
      <c r="N607" s="250"/>
      <c r="O607" s="250"/>
      <c r="P607" s="250"/>
      <c r="Q607" s="250"/>
      <c r="R607" s="250"/>
      <c r="S607" s="250"/>
      <c r="T607" s="25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52" t="s">
        <v>256</v>
      </c>
      <c r="AU607" s="252" t="s">
        <v>90</v>
      </c>
      <c r="AV607" s="13" t="s">
        <v>90</v>
      </c>
      <c r="AW607" s="13" t="s">
        <v>32</v>
      </c>
      <c r="AX607" s="13" t="s">
        <v>77</v>
      </c>
      <c r="AY607" s="252" t="s">
        <v>247</v>
      </c>
    </row>
    <row r="608" spans="1:51" s="13" customFormat="1" ht="12">
      <c r="A608" s="13"/>
      <c r="B608" s="241"/>
      <c r="C608" s="242"/>
      <c r="D608" s="243" t="s">
        <v>256</v>
      </c>
      <c r="E608" s="244" t="s">
        <v>1</v>
      </c>
      <c r="F608" s="245" t="s">
        <v>1016</v>
      </c>
      <c r="G608" s="242"/>
      <c r="H608" s="246">
        <v>13.268</v>
      </c>
      <c r="I608" s="247"/>
      <c r="J608" s="242"/>
      <c r="K608" s="242"/>
      <c r="L608" s="248"/>
      <c r="M608" s="249"/>
      <c r="N608" s="250"/>
      <c r="O608" s="250"/>
      <c r="P608" s="250"/>
      <c r="Q608" s="250"/>
      <c r="R608" s="250"/>
      <c r="S608" s="250"/>
      <c r="T608" s="251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2" t="s">
        <v>256</v>
      </c>
      <c r="AU608" s="252" t="s">
        <v>90</v>
      </c>
      <c r="AV608" s="13" t="s">
        <v>90</v>
      </c>
      <c r="AW608" s="13" t="s">
        <v>32</v>
      </c>
      <c r="AX608" s="13" t="s">
        <v>77</v>
      </c>
      <c r="AY608" s="252" t="s">
        <v>247</v>
      </c>
    </row>
    <row r="609" spans="1:51" s="13" customFormat="1" ht="12">
      <c r="A609" s="13"/>
      <c r="B609" s="241"/>
      <c r="C609" s="242"/>
      <c r="D609" s="243" t="s">
        <v>256</v>
      </c>
      <c r="E609" s="244" t="s">
        <v>1</v>
      </c>
      <c r="F609" s="245" t="s">
        <v>1017</v>
      </c>
      <c r="G609" s="242"/>
      <c r="H609" s="246">
        <v>13.298</v>
      </c>
      <c r="I609" s="247"/>
      <c r="J609" s="242"/>
      <c r="K609" s="242"/>
      <c r="L609" s="248"/>
      <c r="M609" s="249"/>
      <c r="N609" s="250"/>
      <c r="O609" s="250"/>
      <c r="P609" s="250"/>
      <c r="Q609" s="250"/>
      <c r="R609" s="250"/>
      <c r="S609" s="250"/>
      <c r="T609" s="251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2" t="s">
        <v>256</v>
      </c>
      <c r="AU609" s="252" t="s">
        <v>90</v>
      </c>
      <c r="AV609" s="13" t="s">
        <v>90</v>
      </c>
      <c r="AW609" s="13" t="s">
        <v>32</v>
      </c>
      <c r="AX609" s="13" t="s">
        <v>77</v>
      </c>
      <c r="AY609" s="252" t="s">
        <v>247</v>
      </c>
    </row>
    <row r="610" spans="1:51" s="13" customFormat="1" ht="12">
      <c r="A610" s="13"/>
      <c r="B610" s="241"/>
      <c r="C610" s="242"/>
      <c r="D610" s="243" t="s">
        <v>256</v>
      </c>
      <c r="E610" s="244" t="s">
        <v>1</v>
      </c>
      <c r="F610" s="245" t="s">
        <v>1018</v>
      </c>
      <c r="G610" s="242"/>
      <c r="H610" s="246">
        <v>13.298</v>
      </c>
      <c r="I610" s="247"/>
      <c r="J610" s="242"/>
      <c r="K610" s="242"/>
      <c r="L610" s="248"/>
      <c r="M610" s="249"/>
      <c r="N610" s="250"/>
      <c r="O610" s="250"/>
      <c r="P610" s="250"/>
      <c r="Q610" s="250"/>
      <c r="R610" s="250"/>
      <c r="S610" s="250"/>
      <c r="T610" s="251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52" t="s">
        <v>256</v>
      </c>
      <c r="AU610" s="252" t="s">
        <v>90</v>
      </c>
      <c r="AV610" s="13" t="s">
        <v>90</v>
      </c>
      <c r="AW610" s="13" t="s">
        <v>32</v>
      </c>
      <c r="AX610" s="13" t="s">
        <v>77</v>
      </c>
      <c r="AY610" s="252" t="s">
        <v>247</v>
      </c>
    </row>
    <row r="611" spans="1:51" s="16" customFormat="1" ht="12">
      <c r="A611" s="16"/>
      <c r="B611" s="274"/>
      <c r="C611" s="275"/>
      <c r="D611" s="243" t="s">
        <v>256</v>
      </c>
      <c r="E611" s="276" t="s">
        <v>1</v>
      </c>
      <c r="F611" s="277" t="s">
        <v>374</v>
      </c>
      <c r="G611" s="275"/>
      <c r="H611" s="278">
        <v>305.144</v>
      </c>
      <c r="I611" s="279"/>
      <c r="J611" s="275"/>
      <c r="K611" s="275"/>
      <c r="L611" s="280"/>
      <c r="M611" s="281"/>
      <c r="N611" s="282"/>
      <c r="O611" s="282"/>
      <c r="P611" s="282"/>
      <c r="Q611" s="282"/>
      <c r="R611" s="282"/>
      <c r="S611" s="282"/>
      <c r="T611" s="283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T611" s="284" t="s">
        <v>256</v>
      </c>
      <c r="AU611" s="284" t="s">
        <v>90</v>
      </c>
      <c r="AV611" s="16" t="s">
        <v>266</v>
      </c>
      <c r="AW611" s="16" t="s">
        <v>32</v>
      </c>
      <c r="AX611" s="16" t="s">
        <v>77</v>
      </c>
      <c r="AY611" s="284" t="s">
        <v>247</v>
      </c>
    </row>
    <row r="612" spans="1:51" s="13" customFormat="1" ht="12">
      <c r="A612" s="13"/>
      <c r="B612" s="241"/>
      <c r="C612" s="242"/>
      <c r="D612" s="243" t="s">
        <v>256</v>
      </c>
      <c r="E612" s="244" t="s">
        <v>143</v>
      </c>
      <c r="F612" s="245" t="s">
        <v>1019</v>
      </c>
      <c r="G612" s="242"/>
      <c r="H612" s="246">
        <v>145.85</v>
      </c>
      <c r="I612" s="247"/>
      <c r="J612" s="242"/>
      <c r="K612" s="242"/>
      <c r="L612" s="248"/>
      <c r="M612" s="249"/>
      <c r="N612" s="250"/>
      <c r="O612" s="250"/>
      <c r="P612" s="250"/>
      <c r="Q612" s="250"/>
      <c r="R612" s="250"/>
      <c r="S612" s="250"/>
      <c r="T612" s="251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52" t="s">
        <v>256</v>
      </c>
      <c r="AU612" s="252" t="s">
        <v>90</v>
      </c>
      <c r="AV612" s="13" t="s">
        <v>90</v>
      </c>
      <c r="AW612" s="13" t="s">
        <v>32</v>
      </c>
      <c r="AX612" s="13" t="s">
        <v>77</v>
      </c>
      <c r="AY612" s="252" t="s">
        <v>247</v>
      </c>
    </row>
    <row r="613" spans="1:51" s="16" customFormat="1" ht="12">
      <c r="A613" s="16"/>
      <c r="B613" s="274"/>
      <c r="C613" s="275"/>
      <c r="D613" s="243" t="s">
        <v>256</v>
      </c>
      <c r="E613" s="276" t="s">
        <v>1</v>
      </c>
      <c r="F613" s="277" t="s">
        <v>374</v>
      </c>
      <c r="G613" s="275"/>
      <c r="H613" s="278">
        <v>145.85</v>
      </c>
      <c r="I613" s="279"/>
      <c r="J613" s="275"/>
      <c r="K613" s="275"/>
      <c r="L613" s="280"/>
      <c r="M613" s="281"/>
      <c r="N613" s="282"/>
      <c r="O613" s="282"/>
      <c r="P613" s="282"/>
      <c r="Q613" s="282"/>
      <c r="R613" s="282"/>
      <c r="S613" s="282"/>
      <c r="T613" s="283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T613" s="284" t="s">
        <v>256</v>
      </c>
      <c r="AU613" s="284" t="s">
        <v>90</v>
      </c>
      <c r="AV613" s="16" t="s">
        <v>266</v>
      </c>
      <c r="AW613" s="16" t="s">
        <v>32</v>
      </c>
      <c r="AX613" s="16" t="s">
        <v>77</v>
      </c>
      <c r="AY613" s="284" t="s">
        <v>247</v>
      </c>
    </row>
    <row r="614" spans="1:51" s="13" customFormat="1" ht="12">
      <c r="A614" s="13"/>
      <c r="B614" s="241"/>
      <c r="C614" s="242"/>
      <c r="D614" s="243" t="s">
        <v>256</v>
      </c>
      <c r="E614" s="244" t="s">
        <v>1</v>
      </c>
      <c r="F614" s="245" t="s">
        <v>1020</v>
      </c>
      <c r="G614" s="242"/>
      <c r="H614" s="246">
        <v>173.3</v>
      </c>
      <c r="I614" s="247"/>
      <c r="J614" s="242"/>
      <c r="K614" s="242"/>
      <c r="L614" s="248"/>
      <c r="M614" s="249"/>
      <c r="N614" s="250"/>
      <c r="O614" s="250"/>
      <c r="P614" s="250"/>
      <c r="Q614" s="250"/>
      <c r="R614" s="250"/>
      <c r="S614" s="250"/>
      <c r="T614" s="251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2" t="s">
        <v>256</v>
      </c>
      <c r="AU614" s="252" t="s">
        <v>90</v>
      </c>
      <c r="AV614" s="13" t="s">
        <v>90</v>
      </c>
      <c r="AW614" s="13" t="s">
        <v>32</v>
      </c>
      <c r="AX614" s="13" t="s">
        <v>77</v>
      </c>
      <c r="AY614" s="252" t="s">
        <v>247</v>
      </c>
    </row>
    <row r="615" spans="1:51" s="16" customFormat="1" ht="12">
      <c r="A615" s="16"/>
      <c r="B615" s="274"/>
      <c r="C615" s="275"/>
      <c r="D615" s="243" t="s">
        <v>256</v>
      </c>
      <c r="E615" s="276" t="s">
        <v>1</v>
      </c>
      <c r="F615" s="277" t="s">
        <v>374</v>
      </c>
      <c r="G615" s="275"/>
      <c r="H615" s="278">
        <v>173.3</v>
      </c>
      <c r="I615" s="279"/>
      <c r="J615" s="275"/>
      <c r="K615" s="275"/>
      <c r="L615" s="280"/>
      <c r="M615" s="281"/>
      <c r="N615" s="282"/>
      <c r="O615" s="282"/>
      <c r="P615" s="282"/>
      <c r="Q615" s="282"/>
      <c r="R615" s="282"/>
      <c r="S615" s="282"/>
      <c r="T615" s="283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T615" s="284" t="s">
        <v>256</v>
      </c>
      <c r="AU615" s="284" t="s">
        <v>90</v>
      </c>
      <c r="AV615" s="16" t="s">
        <v>266</v>
      </c>
      <c r="AW615" s="16" t="s">
        <v>32</v>
      </c>
      <c r="AX615" s="16" t="s">
        <v>77</v>
      </c>
      <c r="AY615" s="284" t="s">
        <v>247</v>
      </c>
    </row>
    <row r="616" spans="1:51" s="13" customFormat="1" ht="12">
      <c r="A616" s="13"/>
      <c r="B616" s="241"/>
      <c r="C616" s="242"/>
      <c r="D616" s="243" t="s">
        <v>256</v>
      </c>
      <c r="E616" s="244" t="s">
        <v>1</v>
      </c>
      <c r="F616" s="245" t="s">
        <v>962</v>
      </c>
      <c r="G616" s="242"/>
      <c r="H616" s="246">
        <v>6.71</v>
      </c>
      <c r="I616" s="247"/>
      <c r="J616" s="242"/>
      <c r="K616" s="242"/>
      <c r="L616" s="248"/>
      <c r="M616" s="249"/>
      <c r="N616" s="250"/>
      <c r="O616" s="250"/>
      <c r="P616" s="250"/>
      <c r="Q616" s="250"/>
      <c r="R616" s="250"/>
      <c r="S616" s="250"/>
      <c r="T616" s="251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2" t="s">
        <v>256</v>
      </c>
      <c r="AU616" s="252" t="s">
        <v>90</v>
      </c>
      <c r="AV616" s="13" t="s">
        <v>90</v>
      </c>
      <c r="AW616" s="13" t="s">
        <v>32</v>
      </c>
      <c r="AX616" s="13" t="s">
        <v>77</v>
      </c>
      <c r="AY616" s="252" t="s">
        <v>247</v>
      </c>
    </row>
    <row r="617" spans="1:51" s="14" customFormat="1" ht="12">
      <c r="A617" s="14"/>
      <c r="B617" s="253"/>
      <c r="C617" s="254"/>
      <c r="D617" s="243" t="s">
        <v>256</v>
      </c>
      <c r="E617" s="255" t="s">
        <v>1</v>
      </c>
      <c r="F617" s="256" t="s">
        <v>265</v>
      </c>
      <c r="G617" s="254"/>
      <c r="H617" s="257">
        <v>1066.513</v>
      </c>
      <c r="I617" s="258"/>
      <c r="J617" s="254"/>
      <c r="K617" s="254"/>
      <c r="L617" s="259"/>
      <c r="M617" s="260"/>
      <c r="N617" s="261"/>
      <c r="O617" s="261"/>
      <c r="P617" s="261"/>
      <c r="Q617" s="261"/>
      <c r="R617" s="261"/>
      <c r="S617" s="261"/>
      <c r="T617" s="262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3" t="s">
        <v>256</v>
      </c>
      <c r="AU617" s="263" t="s">
        <v>90</v>
      </c>
      <c r="AV617" s="14" t="s">
        <v>254</v>
      </c>
      <c r="AW617" s="14" t="s">
        <v>32</v>
      </c>
      <c r="AX617" s="14" t="s">
        <v>84</v>
      </c>
      <c r="AY617" s="263" t="s">
        <v>247</v>
      </c>
    </row>
    <row r="618" spans="1:65" s="2" customFormat="1" ht="24.15" customHeight="1">
      <c r="A618" s="39"/>
      <c r="B618" s="40"/>
      <c r="C618" s="228" t="s">
        <v>1021</v>
      </c>
      <c r="D618" s="228" t="s">
        <v>249</v>
      </c>
      <c r="E618" s="229" t="s">
        <v>1022</v>
      </c>
      <c r="F618" s="230" t="s">
        <v>1023</v>
      </c>
      <c r="G618" s="231" t="s">
        <v>252</v>
      </c>
      <c r="H618" s="232">
        <v>134.863</v>
      </c>
      <c r="I618" s="233"/>
      <c r="J618" s="234">
        <f>ROUND(I618*H618,2)</f>
        <v>0</v>
      </c>
      <c r="K618" s="230" t="s">
        <v>253</v>
      </c>
      <c r="L618" s="45"/>
      <c r="M618" s="235" t="s">
        <v>1</v>
      </c>
      <c r="N618" s="236" t="s">
        <v>43</v>
      </c>
      <c r="O618" s="92"/>
      <c r="P618" s="237">
        <f>O618*H618</f>
        <v>0</v>
      </c>
      <c r="Q618" s="237">
        <v>0</v>
      </c>
      <c r="R618" s="237">
        <f>Q618*H618</f>
        <v>0</v>
      </c>
      <c r="S618" s="237">
        <v>0.035</v>
      </c>
      <c r="T618" s="238">
        <f>S618*H618</f>
        <v>4.720205000000001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39" t="s">
        <v>254</v>
      </c>
      <c r="AT618" s="239" t="s">
        <v>249</v>
      </c>
      <c r="AU618" s="239" t="s">
        <v>90</v>
      </c>
      <c r="AY618" s="18" t="s">
        <v>247</v>
      </c>
      <c r="BE618" s="240">
        <f>IF(N618="základní",J618,0)</f>
        <v>0</v>
      </c>
      <c r="BF618" s="240">
        <f>IF(N618="snížená",J618,0)</f>
        <v>0</v>
      </c>
      <c r="BG618" s="240">
        <f>IF(N618="zákl. přenesená",J618,0)</f>
        <v>0</v>
      </c>
      <c r="BH618" s="240">
        <f>IF(N618="sníž. přenesená",J618,0)</f>
        <v>0</v>
      </c>
      <c r="BI618" s="240">
        <f>IF(N618="nulová",J618,0)</f>
        <v>0</v>
      </c>
      <c r="BJ618" s="18" t="s">
        <v>90</v>
      </c>
      <c r="BK618" s="240">
        <f>ROUND(I618*H618,2)</f>
        <v>0</v>
      </c>
      <c r="BL618" s="18" t="s">
        <v>254</v>
      </c>
      <c r="BM618" s="239" t="s">
        <v>1024</v>
      </c>
    </row>
    <row r="619" spans="1:51" s="13" customFormat="1" ht="12">
      <c r="A619" s="13"/>
      <c r="B619" s="241"/>
      <c r="C619" s="242"/>
      <c r="D619" s="243" t="s">
        <v>256</v>
      </c>
      <c r="E619" s="244" t="s">
        <v>1</v>
      </c>
      <c r="F619" s="245" t="s">
        <v>1025</v>
      </c>
      <c r="G619" s="242"/>
      <c r="H619" s="246">
        <v>31.199</v>
      </c>
      <c r="I619" s="247"/>
      <c r="J619" s="242"/>
      <c r="K619" s="242"/>
      <c r="L619" s="248"/>
      <c r="M619" s="249"/>
      <c r="N619" s="250"/>
      <c r="O619" s="250"/>
      <c r="P619" s="250"/>
      <c r="Q619" s="250"/>
      <c r="R619" s="250"/>
      <c r="S619" s="250"/>
      <c r="T619" s="251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52" t="s">
        <v>256</v>
      </c>
      <c r="AU619" s="252" t="s">
        <v>90</v>
      </c>
      <c r="AV619" s="13" t="s">
        <v>90</v>
      </c>
      <c r="AW619" s="13" t="s">
        <v>32</v>
      </c>
      <c r="AX619" s="13" t="s">
        <v>77</v>
      </c>
      <c r="AY619" s="252" t="s">
        <v>247</v>
      </c>
    </row>
    <row r="620" spans="1:51" s="13" customFormat="1" ht="12">
      <c r="A620" s="13"/>
      <c r="B620" s="241"/>
      <c r="C620" s="242"/>
      <c r="D620" s="243" t="s">
        <v>256</v>
      </c>
      <c r="E620" s="244" t="s">
        <v>1</v>
      </c>
      <c r="F620" s="245" t="s">
        <v>1026</v>
      </c>
      <c r="G620" s="242"/>
      <c r="H620" s="246">
        <v>44.334</v>
      </c>
      <c r="I620" s="247"/>
      <c r="J620" s="242"/>
      <c r="K620" s="242"/>
      <c r="L620" s="248"/>
      <c r="M620" s="249"/>
      <c r="N620" s="250"/>
      <c r="O620" s="250"/>
      <c r="P620" s="250"/>
      <c r="Q620" s="250"/>
      <c r="R620" s="250"/>
      <c r="S620" s="250"/>
      <c r="T620" s="251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2" t="s">
        <v>256</v>
      </c>
      <c r="AU620" s="252" t="s">
        <v>90</v>
      </c>
      <c r="AV620" s="13" t="s">
        <v>90</v>
      </c>
      <c r="AW620" s="13" t="s">
        <v>32</v>
      </c>
      <c r="AX620" s="13" t="s">
        <v>77</v>
      </c>
      <c r="AY620" s="252" t="s">
        <v>247</v>
      </c>
    </row>
    <row r="621" spans="1:51" s="13" customFormat="1" ht="12">
      <c r="A621" s="13"/>
      <c r="B621" s="241"/>
      <c r="C621" s="242"/>
      <c r="D621" s="243" t="s">
        <v>256</v>
      </c>
      <c r="E621" s="244" t="s">
        <v>1</v>
      </c>
      <c r="F621" s="245" t="s">
        <v>1027</v>
      </c>
      <c r="G621" s="242"/>
      <c r="H621" s="246">
        <v>29.665</v>
      </c>
      <c r="I621" s="247"/>
      <c r="J621" s="242"/>
      <c r="K621" s="242"/>
      <c r="L621" s="248"/>
      <c r="M621" s="249"/>
      <c r="N621" s="250"/>
      <c r="O621" s="250"/>
      <c r="P621" s="250"/>
      <c r="Q621" s="250"/>
      <c r="R621" s="250"/>
      <c r="S621" s="250"/>
      <c r="T621" s="251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52" t="s">
        <v>256</v>
      </c>
      <c r="AU621" s="252" t="s">
        <v>90</v>
      </c>
      <c r="AV621" s="13" t="s">
        <v>90</v>
      </c>
      <c r="AW621" s="13" t="s">
        <v>32</v>
      </c>
      <c r="AX621" s="13" t="s">
        <v>77</v>
      </c>
      <c r="AY621" s="252" t="s">
        <v>247</v>
      </c>
    </row>
    <row r="622" spans="1:51" s="13" customFormat="1" ht="12">
      <c r="A622" s="13"/>
      <c r="B622" s="241"/>
      <c r="C622" s="242"/>
      <c r="D622" s="243" t="s">
        <v>256</v>
      </c>
      <c r="E622" s="244" t="s">
        <v>1</v>
      </c>
      <c r="F622" s="245" t="s">
        <v>1028</v>
      </c>
      <c r="G622" s="242"/>
      <c r="H622" s="246">
        <v>29.665</v>
      </c>
      <c r="I622" s="247"/>
      <c r="J622" s="242"/>
      <c r="K622" s="242"/>
      <c r="L622" s="248"/>
      <c r="M622" s="249"/>
      <c r="N622" s="250"/>
      <c r="O622" s="250"/>
      <c r="P622" s="250"/>
      <c r="Q622" s="250"/>
      <c r="R622" s="250"/>
      <c r="S622" s="250"/>
      <c r="T622" s="251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2" t="s">
        <v>256</v>
      </c>
      <c r="AU622" s="252" t="s">
        <v>90</v>
      </c>
      <c r="AV622" s="13" t="s">
        <v>90</v>
      </c>
      <c r="AW622" s="13" t="s">
        <v>32</v>
      </c>
      <c r="AX622" s="13" t="s">
        <v>77</v>
      </c>
      <c r="AY622" s="252" t="s">
        <v>247</v>
      </c>
    </row>
    <row r="623" spans="1:51" s="14" customFormat="1" ht="12">
      <c r="A623" s="14"/>
      <c r="B623" s="253"/>
      <c r="C623" s="254"/>
      <c r="D623" s="243" t="s">
        <v>256</v>
      </c>
      <c r="E623" s="255" t="s">
        <v>1</v>
      </c>
      <c r="F623" s="256" t="s">
        <v>265</v>
      </c>
      <c r="G623" s="254"/>
      <c r="H623" s="257">
        <v>134.863</v>
      </c>
      <c r="I623" s="258"/>
      <c r="J623" s="254"/>
      <c r="K623" s="254"/>
      <c r="L623" s="259"/>
      <c r="M623" s="260"/>
      <c r="N623" s="261"/>
      <c r="O623" s="261"/>
      <c r="P623" s="261"/>
      <c r="Q623" s="261"/>
      <c r="R623" s="261"/>
      <c r="S623" s="261"/>
      <c r="T623" s="262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63" t="s">
        <v>256</v>
      </c>
      <c r="AU623" s="263" t="s">
        <v>90</v>
      </c>
      <c r="AV623" s="14" t="s">
        <v>254</v>
      </c>
      <c r="AW623" s="14" t="s">
        <v>32</v>
      </c>
      <c r="AX623" s="14" t="s">
        <v>84</v>
      </c>
      <c r="AY623" s="263" t="s">
        <v>247</v>
      </c>
    </row>
    <row r="624" spans="1:65" s="2" customFormat="1" ht="16.5" customHeight="1">
      <c r="A624" s="39"/>
      <c r="B624" s="40"/>
      <c r="C624" s="228" t="s">
        <v>1029</v>
      </c>
      <c r="D624" s="228" t="s">
        <v>249</v>
      </c>
      <c r="E624" s="229" t="s">
        <v>1030</v>
      </c>
      <c r="F624" s="230" t="s">
        <v>1031</v>
      </c>
      <c r="G624" s="231" t="s">
        <v>399</v>
      </c>
      <c r="H624" s="232">
        <v>24.78</v>
      </c>
      <c r="I624" s="233"/>
      <c r="J624" s="234">
        <f>ROUND(I624*H624,2)</f>
        <v>0</v>
      </c>
      <c r="K624" s="230" t="s">
        <v>253</v>
      </c>
      <c r="L624" s="45"/>
      <c r="M624" s="235" t="s">
        <v>1</v>
      </c>
      <c r="N624" s="236" t="s">
        <v>43</v>
      </c>
      <c r="O624" s="92"/>
      <c r="P624" s="237">
        <f>O624*H624</f>
        <v>0</v>
      </c>
      <c r="Q624" s="237">
        <v>0</v>
      </c>
      <c r="R624" s="237">
        <f>Q624*H624</f>
        <v>0</v>
      </c>
      <c r="S624" s="237">
        <v>0.009</v>
      </c>
      <c r="T624" s="238">
        <f>S624*H624</f>
        <v>0.22302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39" t="s">
        <v>254</v>
      </c>
      <c r="AT624" s="239" t="s">
        <v>249</v>
      </c>
      <c r="AU624" s="239" t="s">
        <v>90</v>
      </c>
      <c r="AY624" s="18" t="s">
        <v>247</v>
      </c>
      <c r="BE624" s="240">
        <f>IF(N624="základní",J624,0)</f>
        <v>0</v>
      </c>
      <c r="BF624" s="240">
        <f>IF(N624="snížená",J624,0)</f>
        <v>0</v>
      </c>
      <c r="BG624" s="240">
        <f>IF(N624="zákl. přenesená",J624,0)</f>
        <v>0</v>
      </c>
      <c r="BH624" s="240">
        <f>IF(N624="sníž. přenesená",J624,0)</f>
        <v>0</v>
      </c>
      <c r="BI624" s="240">
        <f>IF(N624="nulová",J624,0)</f>
        <v>0</v>
      </c>
      <c r="BJ624" s="18" t="s">
        <v>90</v>
      </c>
      <c r="BK624" s="240">
        <f>ROUND(I624*H624,2)</f>
        <v>0</v>
      </c>
      <c r="BL624" s="18" t="s">
        <v>254</v>
      </c>
      <c r="BM624" s="239" t="s">
        <v>1032</v>
      </c>
    </row>
    <row r="625" spans="1:51" s="13" customFormat="1" ht="12">
      <c r="A625" s="13"/>
      <c r="B625" s="241"/>
      <c r="C625" s="242"/>
      <c r="D625" s="243" t="s">
        <v>256</v>
      </c>
      <c r="E625" s="244" t="s">
        <v>1</v>
      </c>
      <c r="F625" s="245" t="s">
        <v>1033</v>
      </c>
      <c r="G625" s="242"/>
      <c r="H625" s="246">
        <v>24.78</v>
      </c>
      <c r="I625" s="247"/>
      <c r="J625" s="242"/>
      <c r="K625" s="242"/>
      <c r="L625" s="248"/>
      <c r="M625" s="249"/>
      <c r="N625" s="250"/>
      <c r="O625" s="250"/>
      <c r="P625" s="250"/>
      <c r="Q625" s="250"/>
      <c r="R625" s="250"/>
      <c r="S625" s="250"/>
      <c r="T625" s="251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2" t="s">
        <v>256</v>
      </c>
      <c r="AU625" s="252" t="s">
        <v>90</v>
      </c>
      <c r="AV625" s="13" t="s">
        <v>90</v>
      </c>
      <c r="AW625" s="13" t="s">
        <v>32</v>
      </c>
      <c r="AX625" s="13" t="s">
        <v>84</v>
      </c>
      <c r="AY625" s="252" t="s">
        <v>247</v>
      </c>
    </row>
    <row r="626" spans="1:65" s="2" customFormat="1" ht="21.75" customHeight="1">
      <c r="A626" s="39"/>
      <c r="B626" s="40"/>
      <c r="C626" s="228" t="s">
        <v>1034</v>
      </c>
      <c r="D626" s="228" t="s">
        <v>249</v>
      </c>
      <c r="E626" s="229" t="s">
        <v>1035</v>
      </c>
      <c r="F626" s="230" t="s">
        <v>1036</v>
      </c>
      <c r="G626" s="231" t="s">
        <v>260</v>
      </c>
      <c r="H626" s="232">
        <v>32.94</v>
      </c>
      <c r="I626" s="233"/>
      <c r="J626" s="234">
        <f>ROUND(I626*H626,2)</f>
        <v>0</v>
      </c>
      <c r="K626" s="230" t="s">
        <v>253</v>
      </c>
      <c r="L626" s="45"/>
      <c r="M626" s="235" t="s">
        <v>1</v>
      </c>
      <c r="N626" s="236" t="s">
        <v>43</v>
      </c>
      <c r="O626" s="92"/>
      <c r="P626" s="237">
        <f>O626*H626</f>
        <v>0</v>
      </c>
      <c r="Q626" s="237">
        <v>0</v>
      </c>
      <c r="R626" s="237">
        <f>Q626*H626</f>
        <v>0</v>
      </c>
      <c r="S626" s="237">
        <v>1.4</v>
      </c>
      <c r="T626" s="238">
        <f>S626*H626</f>
        <v>46.11599999999999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39" t="s">
        <v>254</v>
      </c>
      <c r="AT626" s="239" t="s">
        <v>249</v>
      </c>
      <c r="AU626" s="239" t="s">
        <v>90</v>
      </c>
      <c r="AY626" s="18" t="s">
        <v>247</v>
      </c>
      <c r="BE626" s="240">
        <f>IF(N626="základní",J626,0)</f>
        <v>0</v>
      </c>
      <c r="BF626" s="240">
        <f>IF(N626="snížená",J626,0)</f>
        <v>0</v>
      </c>
      <c r="BG626" s="240">
        <f>IF(N626="zákl. přenesená",J626,0)</f>
        <v>0</v>
      </c>
      <c r="BH626" s="240">
        <f>IF(N626="sníž. přenesená",J626,0)</f>
        <v>0</v>
      </c>
      <c r="BI626" s="240">
        <f>IF(N626="nulová",J626,0)</f>
        <v>0</v>
      </c>
      <c r="BJ626" s="18" t="s">
        <v>90</v>
      </c>
      <c r="BK626" s="240">
        <f>ROUND(I626*H626,2)</f>
        <v>0</v>
      </c>
      <c r="BL626" s="18" t="s">
        <v>254</v>
      </c>
      <c r="BM626" s="239" t="s">
        <v>1037</v>
      </c>
    </row>
    <row r="627" spans="1:51" s="13" customFormat="1" ht="12">
      <c r="A627" s="13"/>
      <c r="B627" s="241"/>
      <c r="C627" s="242"/>
      <c r="D627" s="243" t="s">
        <v>256</v>
      </c>
      <c r="E627" s="244" t="s">
        <v>1</v>
      </c>
      <c r="F627" s="245" t="s">
        <v>1038</v>
      </c>
      <c r="G627" s="242"/>
      <c r="H627" s="246">
        <v>32.94</v>
      </c>
      <c r="I627" s="247"/>
      <c r="J627" s="242"/>
      <c r="K627" s="242"/>
      <c r="L627" s="248"/>
      <c r="M627" s="249"/>
      <c r="N627" s="250"/>
      <c r="O627" s="250"/>
      <c r="P627" s="250"/>
      <c r="Q627" s="250"/>
      <c r="R627" s="250"/>
      <c r="S627" s="250"/>
      <c r="T627" s="251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52" t="s">
        <v>256</v>
      </c>
      <c r="AU627" s="252" t="s">
        <v>90</v>
      </c>
      <c r="AV627" s="13" t="s">
        <v>90</v>
      </c>
      <c r="AW627" s="13" t="s">
        <v>32</v>
      </c>
      <c r="AX627" s="13" t="s">
        <v>84</v>
      </c>
      <c r="AY627" s="252" t="s">
        <v>247</v>
      </c>
    </row>
    <row r="628" spans="1:65" s="2" customFormat="1" ht="24.15" customHeight="1">
      <c r="A628" s="39"/>
      <c r="B628" s="40"/>
      <c r="C628" s="228" t="s">
        <v>1039</v>
      </c>
      <c r="D628" s="228" t="s">
        <v>249</v>
      </c>
      <c r="E628" s="229" t="s">
        <v>1040</v>
      </c>
      <c r="F628" s="230" t="s">
        <v>1041</v>
      </c>
      <c r="G628" s="231" t="s">
        <v>252</v>
      </c>
      <c r="H628" s="232">
        <v>15.449</v>
      </c>
      <c r="I628" s="233"/>
      <c r="J628" s="234">
        <f>ROUND(I628*H628,2)</f>
        <v>0</v>
      </c>
      <c r="K628" s="230" t="s">
        <v>253</v>
      </c>
      <c r="L628" s="45"/>
      <c r="M628" s="235" t="s">
        <v>1</v>
      </c>
      <c r="N628" s="236" t="s">
        <v>43</v>
      </c>
      <c r="O628" s="92"/>
      <c r="P628" s="237">
        <f>O628*H628</f>
        <v>0</v>
      </c>
      <c r="Q628" s="237">
        <v>0</v>
      </c>
      <c r="R628" s="237">
        <f>Q628*H628</f>
        <v>0</v>
      </c>
      <c r="S628" s="237">
        <v>0.055</v>
      </c>
      <c r="T628" s="238">
        <f>S628*H628</f>
        <v>0.849695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39" t="s">
        <v>254</v>
      </c>
      <c r="AT628" s="239" t="s">
        <v>249</v>
      </c>
      <c r="AU628" s="239" t="s">
        <v>90</v>
      </c>
      <c r="AY628" s="18" t="s">
        <v>247</v>
      </c>
      <c r="BE628" s="240">
        <f>IF(N628="základní",J628,0)</f>
        <v>0</v>
      </c>
      <c r="BF628" s="240">
        <f>IF(N628="snížená",J628,0)</f>
        <v>0</v>
      </c>
      <c r="BG628" s="240">
        <f>IF(N628="zákl. přenesená",J628,0)</f>
        <v>0</v>
      </c>
      <c r="BH628" s="240">
        <f>IF(N628="sníž. přenesená",J628,0)</f>
        <v>0</v>
      </c>
      <c r="BI628" s="240">
        <f>IF(N628="nulová",J628,0)</f>
        <v>0</v>
      </c>
      <c r="BJ628" s="18" t="s">
        <v>90</v>
      </c>
      <c r="BK628" s="240">
        <f>ROUND(I628*H628,2)</f>
        <v>0</v>
      </c>
      <c r="BL628" s="18" t="s">
        <v>254</v>
      </c>
      <c r="BM628" s="239" t="s">
        <v>1042</v>
      </c>
    </row>
    <row r="629" spans="1:51" s="15" customFormat="1" ht="12">
      <c r="A629" s="15"/>
      <c r="B629" s="264"/>
      <c r="C629" s="265"/>
      <c r="D629" s="243" t="s">
        <v>256</v>
      </c>
      <c r="E629" s="266" t="s">
        <v>1</v>
      </c>
      <c r="F629" s="267" t="s">
        <v>1043</v>
      </c>
      <c r="G629" s="265"/>
      <c r="H629" s="266" t="s">
        <v>1</v>
      </c>
      <c r="I629" s="268"/>
      <c r="J629" s="265"/>
      <c r="K629" s="265"/>
      <c r="L629" s="269"/>
      <c r="M629" s="270"/>
      <c r="N629" s="271"/>
      <c r="O629" s="271"/>
      <c r="P629" s="271"/>
      <c r="Q629" s="271"/>
      <c r="R629" s="271"/>
      <c r="S629" s="271"/>
      <c r="T629" s="272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73" t="s">
        <v>256</v>
      </c>
      <c r="AU629" s="273" t="s">
        <v>90</v>
      </c>
      <c r="AV629" s="15" t="s">
        <v>84</v>
      </c>
      <c r="AW629" s="15" t="s">
        <v>32</v>
      </c>
      <c r="AX629" s="15" t="s">
        <v>77</v>
      </c>
      <c r="AY629" s="273" t="s">
        <v>247</v>
      </c>
    </row>
    <row r="630" spans="1:51" s="13" customFormat="1" ht="12">
      <c r="A630" s="13"/>
      <c r="B630" s="241"/>
      <c r="C630" s="242"/>
      <c r="D630" s="243" t="s">
        <v>256</v>
      </c>
      <c r="E630" s="244" t="s">
        <v>1</v>
      </c>
      <c r="F630" s="245" t="s">
        <v>1044</v>
      </c>
      <c r="G630" s="242"/>
      <c r="H630" s="246">
        <v>3.402</v>
      </c>
      <c r="I630" s="247"/>
      <c r="J630" s="242"/>
      <c r="K630" s="242"/>
      <c r="L630" s="248"/>
      <c r="M630" s="249"/>
      <c r="N630" s="250"/>
      <c r="O630" s="250"/>
      <c r="P630" s="250"/>
      <c r="Q630" s="250"/>
      <c r="R630" s="250"/>
      <c r="S630" s="250"/>
      <c r="T630" s="251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2" t="s">
        <v>256</v>
      </c>
      <c r="AU630" s="252" t="s">
        <v>90</v>
      </c>
      <c r="AV630" s="13" t="s">
        <v>90</v>
      </c>
      <c r="AW630" s="13" t="s">
        <v>32</v>
      </c>
      <c r="AX630" s="13" t="s">
        <v>77</v>
      </c>
      <c r="AY630" s="252" t="s">
        <v>247</v>
      </c>
    </row>
    <row r="631" spans="1:51" s="13" customFormat="1" ht="12">
      <c r="A631" s="13"/>
      <c r="B631" s="241"/>
      <c r="C631" s="242"/>
      <c r="D631" s="243" t="s">
        <v>256</v>
      </c>
      <c r="E631" s="244" t="s">
        <v>1</v>
      </c>
      <c r="F631" s="245" t="s">
        <v>1045</v>
      </c>
      <c r="G631" s="242"/>
      <c r="H631" s="246">
        <v>12.047</v>
      </c>
      <c r="I631" s="247"/>
      <c r="J631" s="242"/>
      <c r="K631" s="242"/>
      <c r="L631" s="248"/>
      <c r="M631" s="249"/>
      <c r="N631" s="250"/>
      <c r="O631" s="250"/>
      <c r="P631" s="250"/>
      <c r="Q631" s="250"/>
      <c r="R631" s="250"/>
      <c r="S631" s="250"/>
      <c r="T631" s="251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2" t="s">
        <v>256</v>
      </c>
      <c r="AU631" s="252" t="s">
        <v>90</v>
      </c>
      <c r="AV631" s="13" t="s">
        <v>90</v>
      </c>
      <c r="AW631" s="13" t="s">
        <v>32</v>
      </c>
      <c r="AX631" s="13" t="s">
        <v>77</v>
      </c>
      <c r="AY631" s="252" t="s">
        <v>247</v>
      </c>
    </row>
    <row r="632" spans="1:51" s="14" customFormat="1" ht="12">
      <c r="A632" s="14"/>
      <c r="B632" s="253"/>
      <c r="C632" s="254"/>
      <c r="D632" s="243" t="s">
        <v>256</v>
      </c>
      <c r="E632" s="255" t="s">
        <v>1</v>
      </c>
      <c r="F632" s="256" t="s">
        <v>265</v>
      </c>
      <c r="G632" s="254"/>
      <c r="H632" s="257">
        <v>15.449</v>
      </c>
      <c r="I632" s="258"/>
      <c r="J632" s="254"/>
      <c r="K632" s="254"/>
      <c r="L632" s="259"/>
      <c r="M632" s="260"/>
      <c r="N632" s="261"/>
      <c r="O632" s="261"/>
      <c r="P632" s="261"/>
      <c r="Q632" s="261"/>
      <c r="R632" s="261"/>
      <c r="S632" s="261"/>
      <c r="T632" s="262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3" t="s">
        <v>256</v>
      </c>
      <c r="AU632" s="263" t="s">
        <v>90</v>
      </c>
      <c r="AV632" s="14" t="s">
        <v>254</v>
      </c>
      <c r="AW632" s="14" t="s">
        <v>32</v>
      </c>
      <c r="AX632" s="14" t="s">
        <v>84</v>
      </c>
      <c r="AY632" s="263" t="s">
        <v>247</v>
      </c>
    </row>
    <row r="633" spans="1:65" s="2" customFormat="1" ht="24.15" customHeight="1">
      <c r="A633" s="39"/>
      <c r="B633" s="40"/>
      <c r="C633" s="228" t="s">
        <v>1046</v>
      </c>
      <c r="D633" s="228" t="s">
        <v>249</v>
      </c>
      <c r="E633" s="229" t="s">
        <v>1047</v>
      </c>
      <c r="F633" s="230" t="s">
        <v>1048</v>
      </c>
      <c r="G633" s="231" t="s">
        <v>252</v>
      </c>
      <c r="H633" s="232">
        <v>6.411</v>
      </c>
      <c r="I633" s="233"/>
      <c r="J633" s="234">
        <f>ROUND(I633*H633,2)</f>
        <v>0</v>
      </c>
      <c r="K633" s="230" t="s">
        <v>253</v>
      </c>
      <c r="L633" s="45"/>
      <c r="M633" s="235" t="s">
        <v>1</v>
      </c>
      <c r="N633" s="236" t="s">
        <v>43</v>
      </c>
      <c r="O633" s="92"/>
      <c r="P633" s="237">
        <f>O633*H633</f>
        <v>0</v>
      </c>
      <c r="Q633" s="237">
        <v>0</v>
      </c>
      <c r="R633" s="237">
        <f>Q633*H633</f>
        <v>0</v>
      </c>
      <c r="S633" s="237">
        <v>0.183</v>
      </c>
      <c r="T633" s="238">
        <f>S633*H633</f>
        <v>1.1732129999999998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9" t="s">
        <v>254</v>
      </c>
      <c r="AT633" s="239" t="s">
        <v>249</v>
      </c>
      <c r="AU633" s="239" t="s">
        <v>90</v>
      </c>
      <c r="AY633" s="18" t="s">
        <v>247</v>
      </c>
      <c r="BE633" s="240">
        <f>IF(N633="základní",J633,0)</f>
        <v>0</v>
      </c>
      <c r="BF633" s="240">
        <f>IF(N633="snížená",J633,0)</f>
        <v>0</v>
      </c>
      <c r="BG633" s="240">
        <f>IF(N633="zákl. přenesená",J633,0)</f>
        <v>0</v>
      </c>
      <c r="BH633" s="240">
        <f>IF(N633="sníž. přenesená",J633,0)</f>
        <v>0</v>
      </c>
      <c r="BI633" s="240">
        <f>IF(N633="nulová",J633,0)</f>
        <v>0</v>
      </c>
      <c r="BJ633" s="18" t="s">
        <v>90</v>
      </c>
      <c r="BK633" s="240">
        <f>ROUND(I633*H633,2)</f>
        <v>0</v>
      </c>
      <c r="BL633" s="18" t="s">
        <v>254</v>
      </c>
      <c r="BM633" s="239" t="s">
        <v>1049</v>
      </c>
    </row>
    <row r="634" spans="1:51" s="13" customFormat="1" ht="12">
      <c r="A634" s="13"/>
      <c r="B634" s="241"/>
      <c r="C634" s="242"/>
      <c r="D634" s="243" t="s">
        <v>256</v>
      </c>
      <c r="E634" s="244" t="s">
        <v>1</v>
      </c>
      <c r="F634" s="245" t="s">
        <v>1050</v>
      </c>
      <c r="G634" s="242"/>
      <c r="H634" s="246">
        <v>5.818</v>
      </c>
      <c r="I634" s="247"/>
      <c r="J634" s="242"/>
      <c r="K634" s="242"/>
      <c r="L634" s="248"/>
      <c r="M634" s="249"/>
      <c r="N634" s="250"/>
      <c r="O634" s="250"/>
      <c r="P634" s="250"/>
      <c r="Q634" s="250"/>
      <c r="R634" s="250"/>
      <c r="S634" s="250"/>
      <c r="T634" s="251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2" t="s">
        <v>256</v>
      </c>
      <c r="AU634" s="252" t="s">
        <v>90</v>
      </c>
      <c r="AV634" s="13" t="s">
        <v>90</v>
      </c>
      <c r="AW634" s="13" t="s">
        <v>32</v>
      </c>
      <c r="AX634" s="13" t="s">
        <v>77</v>
      </c>
      <c r="AY634" s="252" t="s">
        <v>247</v>
      </c>
    </row>
    <row r="635" spans="1:51" s="13" customFormat="1" ht="12">
      <c r="A635" s="13"/>
      <c r="B635" s="241"/>
      <c r="C635" s="242"/>
      <c r="D635" s="243" t="s">
        <v>256</v>
      </c>
      <c r="E635" s="244" t="s">
        <v>1</v>
      </c>
      <c r="F635" s="245" t="s">
        <v>1051</v>
      </c>
      <c r="G635" s="242"/>
      <c r="H635" s="246">
        <v>0.593</v>
      </c>
      <c r="I635" s="247"/>
      <c r="J635" s="242"/>
      <c r="K635" s="242"/>
      <c r="L635" s="248"/>
      <c r="M635" s="249"/>
      <c r="N635" s="250"/>
      <c r="O635" s="250"/>
      <c r="P635" s="250"/>
      <c r="Q635" s="250"/>
      <c r="R635" s="250"/>
      <c r="S635" s="250"/>
      <c r="T635" s="251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52" t="s">
        <v>256</v>
      </c>
      <c r="AU635" s="252" t="s">
        <v>90</v>
      </c>
      <c r="AV635" s="13" t="s">
        <v>90</v>
      </c>
      <c r="AW635" s="13" t="s">
        <v>32</v>
      </c>
      <c r="AX635" s="13" t="s">
        <v>77</v>
      </c>
      <c r="AY635" s="252" t="s">
        <v>247</v>
      </c>
    </row>
    <row r="636" spans="1:51" s="14" customFormat="1" ht="12">
      <c r="A636" s="14"/>
      <c r="B636" s="253"/>
      <c r="C636" s="254"/>
      <c r="D636" s="243" t="s">
        <v>256</v>
      </c>
      <c r="E636" s="255" t="s">
        <v>1</v>
      </c>
      <c r="F636" s="256" t="s">
        <v>265</v>
      </c>
      <c r="G636" s="254"/>
      <c r="H636" s="257">
        <v>6.411</v>
      </c>
      <c r="I636" s="258"/>
      <c r="J636" s="254"/>
      <c r="K636" s="254"/>
      <c r="L636" s="259"/>
      <c r="M636" s="260"/>
      <c r="N636" s="261"/>
      <c r="O636" s="261"/>
      <c r="P636" s="261"/>
      <c r="Q636" s="261"/>
      <c r="R636" s="261"/>
      <c r="S636" s="261"/>
      <c r="T636" s="262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3" t="s">
        <v>256</v>
      </c>
      <c r="AU636" s="263" t="s">
        <v>90</v>
      </c>
      <c r="AV636" s="14" t="s">
        <v>254</v>
      </c>
      <c r="AW636" s="14" t="s">
        <v>32</v>
      </c>
      <c r="AX636" s="14" t="s">
        <v>84</v>
      </c>
      <c r="AY636" s="263" t="s">
        <v>247</v>
      </c>
    </row>
    <row r="637" spans="1:65" s="2" customFormat="1" ht="24.15" customHeight="1">
      <c r="A637" s="39"/>
      <c r="B637" s="40"/>
      <c r="C637" s="228" t="s">
        <v>1052</v>
      </c>
      <c r="D637" s="228" t="s">
        <v>249</v>
      </c>
      <c r="E637" s="229" t="s">
        <v>1053</v>
      </c>
      <c r="F637" s="230" t="s">
        <v>1054</v>
      </c>
      <c r="G637" s="231" t="s">
        <v>252</v>
      </c>
      <c r="H637" s="232">
        <v>24.199</v>
      </c>
      <c r="I637" s="233"/>
      <c r="J637" s="234">
        <f>ROUND(I637*H637,2)</f>
        <v>0</v>
      </c>
      <c r="K637" s="230" t="s">
        <v>253</v>
      </c>
      <c r="L637" s="45"/>
      <c r="M637" s="235" t="s">
        <v>1</v>
      </c>
      <c r="N637" s="236" t="s">
        <v>43</v>
      </c>
      <c r="O637" s="92"/>
      <c r="P637" s="237">
        <f>O637*H637</f>
        <v>0</v>
      </c>
      <c r="Q637" s="237">
        <v>0</v>
      </c>
      <c r="R637" s="237">
        <f>Q637*H637</f>
        <v>0</v>
      </c>
      <c r="S637" s="237">
        <v>0.545</v>
      </c>
      <c r="T637" s="238">
        <f>S637*H637</f>
        <v>13.188455000000001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39" t="s">
        <v>254</v>
      </c>
      <c r="AT637" s="239" t="s">
        <v>249</v>
      </c>
      <c r="AU637" s="239" t="s">
        <v>90</v>
      </c>
      <c r="AY637" s="18" t="s">
        <v>247</v>
      </c>
      <c r="BE637" s="240">
        <f>IF(N637="základní",J637,0)</f>
        <v>0</v>
      </c>
      <c r="BF637" s="240">
        <f>IF(N637="snížená",J637,0)</f>
        <v>0</v>
      </c>
      <c r="BG637" s="240">
        <f>IF(N637="zákl. přenesená",J637,0)</f>
        <v>0</v>
      </c>
      <c r="BH637" s="240">
        <f>IF(N637="sníž. přenesená",J637,0)</f>
        <v>0</v>
      </c>
      <c r="BI637" s="240">
        <f>IF(N637="nulová",J637,0)</f>
        <v>0</v>
      </c>
      <c r="BJ637" s="18" t="s">
        <v>90</v>
      </c>
      <c r="BK637" s="240">
        <f>ROUND(I637*H637,2)</f>
        <v>0</v>
      </c>
      <c r="BL637" s="18" t="s">
        <v>254</v>
      </c>
      <c r="BM637" s="239" t="s">
        <v>1055</v>
      </c>
    </row>
    <row r="638" spans="1:51" s="13" customFormat="1" ht="12">
      <c r="A638" s="13"/>
      <c r="B638" s="241"/>
      <c r="C638" s="242"/>
      <c r="D638" s="243" t="s">
        <v>256</v>
      </c>
      <c r="E638" s="244" t="s">
        <v>1</v>
      </c>
      <c r="F638" s="245" t="s">
        <v>1056</v>
      </c>
      <c r="G638" s="242"/>
      <c r="H638" s="246">
        <v>1.817</v>
      </c>
      <c r="I638" s="247"/>
      <c r="J638" s="242"/>
      <c r="K638" s="242"/>
      <c r="L638" s="248"/>
      <c r="M638" s="249"/>
      <c r="N638" s="250"/>
      <c r="O638" s="250"/>
      <c r="P638" s="250"/>
      <c r="Q638" s="250"/>
      <c r="R638" s="250"/>
      <c r="S638" s="250"/>
      <c r="T638" s="25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2" t="s">
        <v>256</v>
      </c>
      <c r="AU638" s="252" t="s">
        <v>90</v>
      </c>
      <c r="AV638" s="13" t="s">
        <v>90</v>
      </c>
      <c r="AW638" s="13" t="s">
        <v>32</v>
      </c>
      <c r="AX638" s="13" t="s">
        <v>77</v>
      </c>
      <c r="AY638" s="252" t="s">
        <v>247</v>
      </c>
    </row>
    <row r="639" spans="1:51" s="13" customFormat="1" ht="12">
      <c r="A639" s="13"/>
      <c r="B639" s="241"/>
      <c r="C639" s="242"/>
      <c r="D639" s="243" t="s">
        <v>256</v>
      </c>
      <c r="E639" s="244" t="s">
        <v>1</v>
      </c>
      <c r="F639" s="245" t="s">
        <v>1057</v>
      </c>
      <c r="G639" s="242"/>
      <c r="H639" s="246">
        <v>8.18</v>
      </c>
      <c r="I639" s="247"/>
      <c r="J639" s="242"/>
      <c r="K639" s="242"/>
      <c r="L639" s="248"/>
      <c r="M639" s="249"/>
      <c r="N639" s="250"/>
      <c r="O639" s="250"/>
      <c r="P639" s="250"/>
      <c r="Q639" s="250"/>
      <c r="R639" s="250"/>
      <c r="S639" s="250"/>
      <c r="T639" s="251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52" t="s">
        <v>256</v>
      </c>
      <c r="AU639" s="252" t="s">
        <v>90</v>
      </c>
      <c r="AV639" s="13" t="s">
        <v>90</v>
      </c>
      <c r="AW639" s="13" t="s">
        <v>32</v>
      </c>
      <c r="AX639" s="13" t="s">
        <v>77</v>
      </c>
      <c r="AY639" s="252" t="s">
        <v>247</v>
      </c>
    </row>
    <row r="640" spans="1:51" s="13" customFormat="1" ht="12">
      <c r="A640" s="13"/>
      <c r="B640" s="241"/>
      <c r="C640" s="242"/>
      <c r="D640" s="243" t="s">
        <v>256</v>
      </c>
      <c r="E640" s="244" t="s">
        <v>1</v>
      </c>
      <c r="F640" s="245" t="s">
        <v>1058</v>
      </c>
      <c r="G640" s="242"/>
      <c r="H640" s="246">
        <v>8.18</v>
      </c>
      <c r="I640" s="247"/>
      <c r="J640" s="242"/>
      <c r="K640" s="242"/>
      <c r="L640" s="248"/>
      <c r="M640" s="249"/>
      <c r="N640" s="250"/>
      <c r="O640" s="250"/>
      <c r="P640" s="250"/>
      <c r="Q640" s="250"/>
      <c r="R640" s="250"/>
      <c r="S640" s="250"/>
      <c r="T640" s="251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2" t="s">
        <v>256</v>
      </c>
      <c r="AU640" s="252" t="s">
        <v>90</v>
      </c>
      <c r="AV640" s="13" t="s">
        <v>90</v>
      </c>
      <c r="AW640" s="13" t="s">
        <v>32</v>
      </c>
      <c r="AX640" s="13" t="s">
        <v>77</v>
      </c>
      <c r="AY640" s="252" t="s">
        <v>247</v>
      </c>
    </row>
    <row r="641" spans="1:51" s="13" customFormat="1" ht="12">
      <c r="A641" s="13"/>
      <c r="B641" s="241"/>
      <c r="C641" s="242"/>
      <c r="D641" s="243" t="s">
        <v>256</v>
      </c>
      <c r="E641" s="244" t="s">
        <v>1</v>
      </c>
      <c r="F641" s="245" t="s">
        <v>1059</v>
      </c>
      <c r="G641" s="242"/>
      <c r="H641" s="246">
        <v>6.022</v>
      </c>
      <c r="I641" s="247"/>
      <c r="J641" s="242"/>
      <c r="K641" s="242"/>
      <c r="L641" s="248"/>
      <c r="M641" s="249"/>
      <c r="N641" s="250"/>
      <c r="O641" s="250"/>
      <c r="P641" s="250"/>
      <c r="Q641" s="250"/>
      <c r="R641" s="250"/>
      <c r="S641" s="250"/>
      <c r="T641" s="251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2" t="s">
        <v>256</v>
      </c>
      <c r="AU641" s="252" t="s">
        <v>90</v>
      </c>
      <c r="AV641" s="13" t="s">
        <v>90</v>
      </c>
      <c r="AW641" s="13" t="s">
        <v>32</v>
      </c>
      <c r="AX641" s="13" t="s">
        <v>77</v>
      </c>
      <c r="AY641" s="252" t="s">
        <v>247</v>
      </c>
    </row>
    <row r="642" spans="1:51" s="14" customFormat="1" ht="12">
      <c r="A642" s="14"/>
      <c r="B642" s="253"/>
      <c r="C642" s="254"/>
      <c r="D642" s="243" t="s">
        <v>256</v>
      </c>
      <c r="E642" s="255" t="s">
        <v>1</v>
      </c>
      <c r="F642" s="256" t="s">
        <v>265</v>
      </c>
      <c r="G642" s="254"/>
      <c r="H642" s="257">
        <v>24.199</v>
      </c>
      <c r="I642" s="258"/>
      <c r="J642" s="254"/>
      <c r="K642" s="254"/>
      <c r="L642" s="259"/>
      <c r="M642" s="260"/>
      <c r="N642" s="261"/>
      <c r="O642" s="261"/>
      <c r="P642" s="261"/>
      <c r="Q642" s="261"/>
      <c r="R642" s="261"/>
      <c r="S642" s="261"/>
      <c r="T642" s="262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3" t="s">
        <v>256</v>
      </c>
      <c r="AU642" s="263" t="s">
        <v>90</v>
      </c>
      <c r="AV642" s="14" t="s">
        <v>254</v>
      </c>
      <c r="AW642" s="14" t="s">
        <v>32</v>
      </c>
      <c r="AX642" s="14" t="s">
        <v>84</v>
      </c>
      <c r="AY642" s="263" t="s">
        <v>247</v>
      </c>
    </row>
    <row r="643" spans="1:65" s="2" customFormat="1" ht="24.15" customHeight="1">
      <c r="A643" s="39"/>
      <c r="B643" s="40"/>
      <c r="C643" s="228" t="s">
        <v>1060</v>
      </c>
      <c r="D643" s="228" t="s">
        <v>249</v>
      </c>
      <c r="E643" s="229" t="s">
        <v>1061</v>
      </c>
      <c r="F643" s="230" t="s">
        <v>1062</v>
      </c>
      <c r="G643" s="231" t="s">
        <v>252</v>
      </c>
      <c r="H643" s="232">
        <v>0.6</v>
      </c>
      <c r="I643" s="233"/>
      <c r="J643" s="234">
        <f>ROUND(I643*H643,2)</f>
        <v>0</v>
      </c>
      <c r="K643" s="230" t="s">
        <v>253</v>
      </c>
      <c r="L643" s="45"/>
      <c r="M643" s="235" t="s">
        <v>1</v>
      </c>
      <c r="N643" s="236" t="s">
        <v>43</v>
      </c>
      <c r="O643" s="92"/>
      <c r="P643" s="237">
        <f>O643*H643</f>
        <v>0</v>
      </c>
      <c r="Q643" s="237">
        <v>0</v>
      </c>
      <c r="R643" s="237">
        <f>Q643*H643</f>
        <v>0</v>
      </c>
      <c r="S643" s="237">
        <v>0.075</v>
      </c>
      <c r="T643" s="238">
        <f>S643*H643</f>
        <v>0.045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39" t="s">
        <v>254</v>
      </c>
      <c r="AT643" s="239" t="s">
        <v>249</v>
      </c>
      <c r="AU643" s="239" t="s">
        <v>90</v>
      </c>
      <c r="AY643" s="18" t="s">
        <v>247</v>
      </c>
      <c r="BE643" s="240">
        <f>IF(N643="základní",J643,0)</f>
        <v>0</v>
      </c>
      <c r="BF643" s="240">
        <f>IF(N643="snížená",J643,0)</f>
        <v>0</v>
      </c>
      <c r="BG643" s="240">
        <f>IF(N643="zákl. přenesená",J643,0)</f>
        <v>0</v>
      </c>
      <c r="BH643" s="240">
        <f>IF(N643="sníž. přenesená",J643,0)</f>
        <v>0</v>
      </c>
      <c r="BI643" s="240">
        <f>IF(N643="nulová",J643,0)</f>
        <v>0</v>
      </c>
      <c r="BJ643" s="18" t="s">
        <v>90</v>
      </c>
      <c r="BK643" s="240">
        <f>ROUND(I643*H643,2)</f>
        <v>0</v>
      </c>
      <c r="BL643" s="18" t="s">
        <v>254</v>
      </c>
      <c r="BM643" s="239" t="s">
        <v>1063</v>
      </c>
    </row>
    <row r="644" spans="1:51" s="13" customFormat="1" ht="12">
      <c r="A644" s="13"/>
      <c r="B644" s="241"/>
      <c r="C644" s="242"/>
      <c r="D644" s="243" t="s">
        <v>256</v>
      </c>
      <c r="E644" s="244" t="s">
        <v>1</v>
      </c>
      <c r="F644" s="245" t="s">
        <v>1064</v>
      </c>
      <c r="G644" s="242"/>
      <c r="H644" s="246">
        <v>0.6</v>
      </c>
      <c r="I644" s="247"/>
      <c r="J644" s="242"/>
      <c r="K644" s="242"/>
      <c r="L644" s="248"/>
      <c r="M644" s="249"/>
      <c r="N644" s="250"/>
      <c r="O644" s="250"/>
      <c r="P644" s="250"/>
      <c r="Q644" s="250"/>
      <c r="R644" s="250"/>
      <c r="S644" s="250"/>
      <c r="T644" s="251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2" t="s">
        <v>256</v>
      </c>
      <c r="AU644" s="252" t="s">
        <v>90</v>
      </c>
      <c r="AV644" s="13" t="s">
        <v>90</v>
      </c>
      <c r="AW644" s="13" t="s">
        <v>32</v>
      </c>
      <c r="AX644" s="13" t="s">
        <v>84</v>
      </c>
      <c r="AY644" s="252" t="s">
        <v>247</v>
      </c>
    </row>
    <row r="645" spans="1:65" s="2" customFormat="1" ht="21.75" customHeight="1">
      <c r="A645" s="39"/>
      <c r="B645" s="40"/>
      <c r="C645" s="228" t="s">
        <v>1065</v>
      </c>
      <c r="D645" s="228" t="s">
        <v>249</v>
      </c>
      <c r="E645" s="229" t="s">
        <v>1066</v>
      </c>
      <c r="F645" s="230" t="s">
        <v>1067</v>
      </c>
      <c r="G645" s="231" t="s">
        <v>252</v>
      </c>
      <c r="H645" s="232">
        <v>1.773</v>
      </c>
      <c r="I645" s="233"/>
      <c r="J645" s="234">
        <f>ROUND(I645*H645,2)</f>
        <v>0</v>
      </c>
      <c r="K645" s="230" t="s">
        <v>253</v>
      </c>
      <c r="L645" s="45"/>
      <c r="M645" s="235" t="s">
        <v>1</v>
      </c>
      <c r="N645" s="236" t="s">
        <v>43</v>
      </c>
      <c r="O645" s="92"/>
      <c r="P645" s="237">
        <f>O645*H645</f>
        <v>0</v>
      </c>
      <c r="Q645" s="237">
        <v>0</v>
      </c>
      <c r="R645" s="237">
        <f>Q645*H645</f>
        <v>0</v>
      </c>
      <c r="S645" s="237">
        <v>0.088</v>
      </c>
      <c r="T645" s="238">
        <f>S645*H645</f>
        <v>0.156024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39" t="s">
        <v>254</v>
      </c>
      <c r="AT645" s="239" t="s">
        <v>249</v>
      </c>
      <c r="AU645" s="239" t="s">
        <v>90</v>
      </c>
      <c r="AY645" s="18" t="s">
        <v>247</v>
      </c>
      <c r="BE645" s="240">
        <f>IF(N645="základní",J645,0)</f>
        <v>0</v>
      </c>
      <c r="BF645" s="240">
        <f>IF(N645="snížená",J645,0)</f>
        <v>0</v>
      </c>
      <c r="BG645" s="240">
        <f>IF(N645="zákl. přenesená",J645,0)</f>
        <v>0</v>
      </c>
      <c r="BH645" s="240">
        <f>IF(N645="sníž. přenesená",J645,0)</f>
        <v>0</v>
      </c>
      <c r="BI645" s="240">
        <f>IF(N645="nulová",J645,0)</f>
        <v>0</v>
      </c>
      <c r="BJ645" s="18" t="s">
        <v>90</v>
      </c>
      <c r="BK645" s="240">
        <f>ROUND(I645*H645,2)</f>
        <v>0</v>
      </c>
      <c r="BL645" s="18" t="s">
        <v>254</v>
      </c>
      <c r="BM645" s="239" t="s">
        <v>1068</v>
      </c>
    </row>
    <row r="646" spans="1:51" s="13" customFormat="1" ht="12">
      <c r="A646" s="13"/>
      <c r="B646" s="241"/>
      <c r="C646" s="242"/>
      <c r="D646" s="243" t="s">
        <v>256</v>
      </c>
      <c r="E646" s="244" t="s">
        <v>1</v>
      </c>
      <c r="F646" s="245" t="s">
        <v>1069</v>
      </c>
      <c r="G646" s="242"/>
      <c r="H646" s="246">
        <v>1.773</v>
      </c>
      <c r="I646" s="247"/>
      <c r="J646" s="242"/>
      <c r="K646" s="242"/>
      <c r="L646" s="248"/>
      <c r="M646" s="249"/>
      <c r="N646" s="250"/>
      <c r="O646" s="250"/>
      <c r="P646" s="250"/>
      <c r="Q646" s="250"/>
      <c r="R646" s="250"/>
      <c r="S646" s="250"/>
      <c r="T646" s="251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2" t="s">
        <v>256</v>
      </c>
      <c r="AU646" s="252" t="s">
        <v>90</v>
      </c>
      <c r="AV646" s="13" t="s">
        <v>90</v>
      </c>
      <c r="AW646" s="13" t="s">
        <v>32</v>
      </c>
      <c r="AX646" s="13" t="s">
        <v>84</v>
      </c>
      <c r="AY646" s="252" t="s">
        <v>247</v>
      </c>
    </row>
    <row r="647" spans="1:65" s="2" customFormat="1" ht="16.5" customHeight="1">
      <c r="A647" s="39"/>
      <c r="B647" s="40"/>
      <c r="C647" s="228" t="s">
        <v>1070</v>
      </c>
      <c r="D647" s="228" t="s">
        <v>249</v>
      </c>
      <c r="E647" s="229" t="s">
        <v>1071</v>
      </c>
      <c r="F647" s="230" t="s">
        <v>1072</v>
      </c>
      <c r="G647" s="231" t="s">
        <v>252</v>
      </c>
      <c r="H647" s="232">
        <v>2.99</v>
      </c>
      <c r="I647" s="233"/>
      <c r="J647" s="234">
        <f>ROUND(I647*H647,2)</f>
        <v>0</v>
      </c>
      <c r="K647" s="230" t="s">
        <v>1</v>
      </c>
      <c r="L647" s="45"/>
      <c r="M647" s="235" t="s">
        <v>1</v>
      </c>
      <c r="N647" s="236" t="s">
        <v>43</v>
      </c>
      <c r="O647" s="92"/>
      <c r="P647" s="237">
        <f>O647*H647</f>
        <v>0</v>
      </c>
      <c r="Q647" s="237">
        <v>0</v>
      </c>
      <c r="R647" s="237">
        <f>Q647*H647</f>
        <v>0</v>
      </c>
      <c r="S647" s="237">
        <v>0.024</v>
      </c>
      <c r="T647" s="238">
        <f>S647*H647</f>
        <v>0.07176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9" t="s">
        <v>254</v>
      </c>
      <c r="AT647" s="239" t="s">
        <v>249</v>
      </c>
      <c r="AU647" s="239" t="s">
        <v>90</v>
      </c>
      <c r="AY647" s="18" t="s">
        <v>247</v>
      </c>
      <c r="BE647" s="240">
        <f>IF(N647="základní",J647,0)</f>
        <v>0</v>
      </c>
      <c r="BF647" s="240">
        <f>IF(N647="snížená",J647,0)</f>
        <v>0</v>
      </c>
      <c r="BG647" s="240">
        <f>IF(N647="zákl. přenesená",J647,0)</f>
        <v>0</v>
      </c>
      <c r="BH647" s="240">
        <f>IF(N647="sníž. přenesená",J647,0)</f>
        <v>0</v>
      </c>
      <c r="BI647" s="240">
        <f>IF(N647="nulová",J647,0)</f>
        <v>0</v>
      </c>
      <c r="BJ647" s="18" t="s">
        <v>90</v>
      </c>
      <c r="BK647" s="240">
        <f>ROUND(I647*H647,2)</f>
        <v>0</v>
      </c>
      <c r="BL647" s="18" t="s">
        <v>254</v>
      </c>
      <c r="BM647" s="239" t="s">
        <v>1073</v>
      </c>
    </row>
    <row r="648" spans="1:51" s="13" customFormat="1" ht="12">
      <c r="A648" s="13"/>
      <c r="B648" s="241"/>
      <c r="C648" s="242"/>
      <c r="D648" s="243" t="s">
        <v>256</v>
      </c>
      <c r="E648" s="244" t="s">
        <v>1</v>
      </c>
      <c r="F648" s="245" t="s">
        <v>1074</v>
      </c>
      <c r="G648" s="242"/>
      <c r="H648" s="246">
        <v>2.99</v>
      </c>
      <c r="I648" s="247"/>
      <c r="J648" s="242"/>
      <c r="K648" s="242"/>
      <c r="L648" s="248"/>
      <c r="M648" s="249"/>
      <c r="N648" s="250"/>
      <c r="O648" s="250"/>
      <c r="P648" s="250"/>
      <c r="Q648" s="250"/>
      <c r="R648" s="250"/>
      <c r="S648" s="250"/>
      <c r="T648" s="251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52" t="s">
        <v>256</v>
      </c>
      <c r="AU648" s="252" t="s">
        <v>90</v>
      </c>
      <c r="AV648" s="13" t="s">
        <v>90</v>
      </c>
      <c r="AW648" s="13" t="s">
        <v>32</v>
      </c>
      <c r="AX648" s="13" t="s">
        <v>84</v>
      </c>
      <c r="AY648" s="252" t="s">
        <v>247</v>
      </c>
    </row>
    <row r="649" spans="1:65" s="2" customFormat="1" ht="21.75" customHeight="1">
      <c r="A649" s="39"/>
      <c r="B649" s="40"/>
      <c r="C649" s="228" t="s">
        <v>1075</v>
      </c>
      <c r="D649" s="228" t="s">
        <v>249</v>
      </c>
      <c r="E649" s="229" t="s">
        <v>1076</v>
      </c>
      <c r="F649" s="230" t="s">
        <v>1077</v>
      </c>
      <c r="G649" s="231" t="s">
        <v>252</v>
      </c>
      <c r="H649" s="232">
        <v>91.014</v>
      </c>
      <c r="I649" s="233"/>
      <c r="J649" s="234">
        <f>ROUND(I649*H649,2)</f>
        <v>0</v>
      </c>
      <c r="K649" s="230" t="s">
        <v>253</v>
      </c>
      <c r="L649" s="45"/>
      <c r="M649" s="235" t="s">
        <v>1</v>
      </c>
      <c r="N649" s="236" t="s">
        <v>43</v>
      </c>
      <c r="O649" s="92"/>
      <c r="P649" s="237">
        <f>O649*H649</f>
        <v>0</v>
      </c>
      <c r="Q649" s="237">
        <v>0</v>
      </c>
      <c r="R649" s="237">
        <f>Q649*H649</f>
        <v>0</v>
      </c>
      <c r="S649" s="237">
        <v>0.076</v>
      </c>
      <c r="T649" s="238">
        <f>S649*H649</f>
        <v>6.917064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39" t="s">
        <v>254</v>
      </c>
      <c r="AT649" s="239" t="s">
        <v>249</v>
      </c>
      <c r="AU649" s="239" t="s">
        <v>90</v>
      </c>
      <c r="AY649" s="18" t="s">
        <v>247</v>
      </c>
      <c r="BE649" s="240">
        <f>IF(N649="základní",J649,0)</f>
        <v>0</v>
      </c>
      <c r="BF649" s="240">
        <f>IF(N649="snížená",J649,0)</f>
        <v>0</v>
      </c>
      <c r="BG649" s="240">
        <f>IF(N649="zákl. přenesená",J649,0)</f>
        <v>0</v>
      </c>
      <c r="BH649" s="240">
        <f>IF(N649="sníž. přenesená",J649,0)</f>
        <v>0</v>
      </c>
      <c r="BI649" s="240">
        <f>IF(N649="nulová",J649,0)</f>
        <v>0</v>
      </c>
      <c r="BJ649" s="18" t="s">
        <v>90</v>
      </c>
      <c r="BK649" s="240">
        <f>ROUND(I649*H649,2)</f>
        <v>0</v>
      </c>
      <c r="BL649" s="18" t="s">
        <v>254</v>
      </c>
      <c r="BM649" s="239" t="s">
        <v>1078</v>
      </c>
    </row>
    <row r="650" spans="1:51" s="13" customFormat="1" ht="12">
      <c r="A650" s="13"/>
      <c r="B650" s="241"/>
      <c r="C650" s="242"/>
      <c r="D650" s="243" t="s">
        <v>256</v>
      </c>
      <c r="E650" s="244" t="s">
        <v>1</v>
      </c>
      <c r="F650" s="245" t="s">
        <v>1079</v>
      </c>
      <c r="G650" s="242"/>
      <c r="H650" s="246">
        <v>19.306</v>
      </c>
      <c r="I650" s="247"/>
      <c r="J650" s="242"/>
      <c r="K650" s="242"/>
      <c r="L650" s="248"/>
      <c r="M650" s="249"/>
      <c r="N650" s="250"/>
      <c r="O650" s="250"/>
      <c r="P650" s="250"/>
      <c r="Q650" s="250"/>
      <c r="R650" s="250"/>
      <c r="S650" s="250"/>
      <c r="T650" s="251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2" t="s">
        <v>256</v>
      </c>
      <c r="AU650" s="252" t="s">
        <v>90</v>
      </c>
      <c r="AV650" s="13" t="s">
        <v>90</v>
      </c>
      <c r="AW650" s="13" t="s">
        <v>32</v>
      </c>
      <c r="AX650" s="13" t="s">
        <v>77</v>
      </c>
      <c r="AY650" s="252" t="s">
        <v>247</v>
      </c>
    </row>
    <row r="651" spans="1:51" s="13" customFormat="1" ht="12">
      <c r="A651" s="13"/>
      <c r="B651" s="241"/>
      <c r="C651" s="242"/>
      <c r="D651" s="243" t="s">
        <v>256</v>
      </c>
      <c r="E651" s="244" t="s">
        <v>1</v>
      </c>
      <c r="F651" s="245" t="s">
        <v>1080</v>
      </c>
      <c r="G651" s="242"/>
      <c r="H651" s="246">
        <v>20.488</v>
      </c>
      <c r="I651" s="247"/>
      <c r="J651" s="242"/>
      <c r="K651" s="242"/>
      <c r="L651" s="248"/>
      <c r="M651" s="249"/>
      <c r="N651" s="250"/>
      <c r="O651" s="250"/>
      <c r="P651" s="250"/>
      <c r="Q651" s="250"/>
      <c r="R651" s="250"/>
      <c r="S651" s="250"/>
      <c r="T651" s="251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52" t="s">
        <v>256</v>
      </c>
      <c r="AU651" s="252" t="s">
        <v>90</v>
      </c>
      <c r="AV651" s="13" t="s">
        <v>90</v>
      </c>
      <c r="AW651" s="13" t="s">
        <v>32</v>
      </c>
      <c r="AX651" s="13" t="s">
        <v>77</v>
      </c>
      <c r="AY651" s="252" t="s">
        <v>247</v>
      </c>
    </row>
    <row r="652" spans="1:51" s="13" customFormat="1" ht="12">
      <c r="A652" s="13"/>
      <c r="B652" s="241"/>
      <c r="C652" s="242"/>
      <c r="D652" s="243" t="s">
        <v>256</v>
      </c>
      <c r="E652" s="244" t="s">
        <v>1</v>
      </c>
      <c r="F652" s="245" t="s">
        <v>1081</v>
      </c>
      <c r="G652" s="242"/>
      <c r="H652" s="246">
        <v>24.822</v>
      </c>
      <c r="I652" s="247"/>
      <c r="J652" s="242"/>
      <c r="K652" s="242"/>
      <c r="L652" s="248"/>
      <c r="M652" s="249"/>
      <c r="N652" s="250"/>
      <c r="O652" s="250"/>
      <c r="P652" s="250"/>
      <c r="Q652" s="250"/>
      <c r="R652" s="250"/>
      <c r="S652" s="250"/>
      <c r="T652" s="251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52" t="s">
        <v>256</v>
      </c>
      <c r="AU652" s="252" t="s">
        <v>90</v>
      </c>
      <c r="AV652" s="13" t="s">
        <v>90</v>
      </c>
      <c r="AW652" s="13" t="s">
        <v>32</v>
      </c>
      <c r="AX652" s="13" t="s">
        <v>77</v>
      </c>
      <c r="AY652" s="252" t="s">
        <v>247</v>
      </c>
    </row>
    <row r="653" spans="1:51" s="13" customFormat="1" ht="12">
      <c r="A653" s="13"/>
      <c r="B653" s="241"/>
      <c r="C653" s="242"/>
      <c r="D653" s="243" t="s">
        <v>256</v>
      </c>
      <c r="E653" s="244" t="s">
        <v>1</v>
      </c>
      <c r="F653" s="245" t="s">
        <v>1082</v>
      </c>
      <c r="G653" s="242"/>
      <c r="H653" s="246">
        <v>24.822</v>
      </c>
      <c r="I653" s="247"/>
      <c r="J653" s="242"/>
      <c r="K653" s="242"/>
      <c r="L653" s="248"/>
      <c r="M653" s="249"/>
      <c r="N653" s="250"/>
      <c r="O653" s="250"/>
      <c r="P653" s="250"/>
      <c r="Q653" s="250"/>
      <c r="R653" s="250"/>
      <c r="S653" s="250"/>
      <c r="T653" s="251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2" t="s">
        <v>256</v>
      </c>
      <c r="AU653" s="252" t="s">
        <v>90</v>
      </c>
      <c r="AV653" s="13" t="s">
        <v>90</v>
      </c>
      <c r="AW653" s="13" t="s">
        <v>32</v>
      </c>
      <c r="AX653" s="13" t="s">
        <v>77</v>
      </c>
      <c r="AY653" s="252" t="s">
        <v>247</v>
      </c>
    </row>
    <row r="654" spans="1:51" s="13" customFormat="1" ht="12">
      <c r="A654" s="13"/>
      <c r="B654" s="241"/>
      <c r="C654" s="242"/>
      <c r="D654" s="243" t="s">
        <v>256</v>
      </c>
      <c r="E654" s="244" t="s">
        <v>1</v>
      </c>
      <c r="F654" s="245" t="s">
        <v>1083</v>
      </c>
      <c r="G654" s="242"/>
      <c r="H654" s="246">
        <v>1.576</v>
      </c>
      <c r="I654" s="247"/>
      <c r="J654" s="242"/>
      <c r="K654" s="242"/>
      <c r="L654" s="248"/>
      <c r="M654" s="249"/>
      <c r="N654" s="250"/>
      <c r="O654" s="250"/>
      <c r="P654" s="250"/>
      <c r="Q654" s="250"/>
      <c r="R654" s="250"/>
      <c r="S654" s="250"/>
      <c r="T654" s="251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2" t="s">
        <v>256</v>
      </c>
      <c r="AU654" s="252" t="s">
        <v>90</v>
      </c>
      <c r="AV654" s="13" t="s">
        <v>90</v>
      </c>
      <c r="AW654" s="13" t="s">
        <v>32</v>
      </c>
      <c r="AX654" s="13" t="s">
        <v>77</v>
      </c>
      <c r="AY654" s="252" t="s">
        <v>247</v>
      </c>
    </row>
    <row r="655" spans="1:51" s="14" customFormat="1" ht="12">
      <c r="A655" s="14"/>
      <c r="B655" s="253"/>
      <c r="C655" s="254"/>
      <c r="D655" s="243" t="s">
        <v>256</v>
      </c>
      <c r="E655" s="255" t="s">
        <v>1</v>
      </c>
      <c r="F655" s="256" t="s">
        <v>265</v>
      </c>
      <c r="G655" s="254"/>
      <c r="H655" s="257">
        <v>91.014</v>
      </c>
      <c r="I655" s="258"/>
      <c r="J655" s="254"/>
      <c r="K655" s="254"/>
      <c r="L655" s="259"/>
      <c r="M655" s="260"/>
      <c r="N655" s="261"/>
      <c r="O655" s="261"/>
      <c r="P655" s="261"/>
      <c r="Q655" s="261"/>
      <c r="R655" s="261"/>
      <c r="S655" s="261"/>
      <c r="T655" s="262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3" t="s">
        <v>256</v>
      </c>
      <c r="AU655" s="263" t="s">
        <v>90</v>
      </c>
      <c r="AV655" s="14" t="s">
        <v>254</v>
      </c>
      <c r="AW655" s="14" t="s">
        <v>32</v>
      </c>
      <c r="AX655" s="14" t="s">
        <v>84</v>
      </c>
      <c r="AY655" s="263" t="s">
        <v>247</v>
      </c>
    </row>
    <row r="656" spans="1:65" s="2" customFormat="1" ht="21.75" customHeight="1">
      <c r="A656" s="39"/>
      <c r="B656" s="40"/>
      <c r="C656" s="228" t="s">
        <v>1084</v>
      </c>
      <c r="D656" s="228" t="s">
        <v>249</v>
      </c>
      <c r="E656" s="229" t="s">
        <v>1085</v>
      </c>
      <c r="F656" s="230" t="s">
        <v>1086</v>
      </c>
      <c r="G656" s="231" t="s">
        <v>252</v>
      </c>
      <c r="H656" s="232">
        <v>10.174</v>
      </c>
      <c r="I656" s="233"/>
      <c r="J656" s="234">
        <f>ROUND(I656*H656,2)</f>
        <v>0</v>
      </c>
      <c r="K656" s="230" t="s">
        <v>253</v>
      </c>
      <c r="L656" s="45"/>
      <c r="M656" s="235" t="s">
        <v>1</v>
      </c>
      <c r="N656" s="236" t="s">
        <v>43</v>
      </c>
      <c r="O656" s="92"/>
      <c r="P656" s="237">
        <f>O656*H656</f>
        <v>0</v>
      </c>
      <c r="Q656" s="237">
        <v>0</v>
      </c>
      <c r="R656" s="237">
        <f>Q656*H656</f>
        <v>0</v>
      </c>
      <c r="S656" s="237">
        <v>0.063</v>
      </c>
      <c r="T656" s="238">
        <f>S656*H656</f>
        <v>0.6409619999999999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39" t="s">
        <v>254</v>
      </c>
      <c r="AT656" s="239" t="s">
        <v>249</v>
      </c>
      <c r="AU656" s="239" t="s">
        <v>90</v>
      </c>
      <c r="AY656" s="18" t="s">
        <v>247</v>
      </c>
      <c r="BE656" s="240">
        <f>IF(N656="základní",J656,0)</f>
        <v>0</v>
      </c>
      <c r="BF656" s="240">
        <f>IF(N656="snížená",J656,0)</f>
        <v>0</v>
      </c>
      <c r="BG656" s="240">
        <f>IF(N656="zákl. přenesená",J656,0)</f>
        <v>0</v>
      </c>
      <c r="BH656" s="240">
        <f>IF(N656="sníž. přenesená",J656,0)</f>
        <v>0</v>
      </c>
      <c r="BI656" s="240">
        <f>IF(N656="nulová",J656,0)</f>
        <v>0</v>
      </c>
      <c r="BJ656" s="18" t="s">
        <v>90</v>
      </c>
      <c r="BK656" s="240">
        <f>ROUND(I656*H656,2)</f>
        <v>0</v>
      </c>
      <c r="BL656" s="18" t="s">
        <v>254</v>
      </c>
      <c r="BM656" s="239" t="s">
        <v>1087</v>
      </c>
    </row>
    <row r="657" spans="1:51" s="13" customFormat="1" ht="12">
      <c r="A657" s="13"/>
      <c r="B657" s="241"/>
      <c r="C657" s="242"/>
      <c r="D657" s="243" t="s">
        <v>256</v>
      </c>
      <c r="E657" s="244" t="s">
        <v>1</v>
      </c>
      <c r="F657" s="245" t="s">
        <v>1088</v>
      </c>
      <c r="G657" s="242"/>
      <c r="H657" s="246">
        <v>2.58</v>
      </c>
      <c r="I657" s="247"/>
      <c r="J657" s="242"/>
      <c r="K657" s="242"/>
      <c r="L657" s="248"/>
      <c r="M657" s="249"/>
      <c r="N657" s="250"/>
      <c r="O657" s="250"/>
      <c r="P657" s="250"/>
      <c r="Q657" s="250"/>
      <c r="R657" s="250"/>
      <c r="S657" s="250"/>
      <c r="T657" s="251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52" t="s">
        <v>256</v>
      </c>
      <c r="AU657" s="252" t="s">
        <v>90</v>
      </c>
      <c r="AV657" s="13" t="s">
        <v>90</v>
      </c>
      <c r="AW657" s="13" t="s">
        <v>32</v>
      </c>
      <c r="AX657" s="13" t="s">
        <v>77</v>
      </c>
      <c r="AY657" s="252" t="s">
        <v>247</v>
      </c>
    </row>
    <row r="658" spans="1:51" s="13" customFormat="1" ht="12">
      <c r="A658" s="13"/>
      <c r="B658" s="241"/>
      <c r="C658" s="242"/>
      <c r="D658" s="243" t="s">
        <v>256</v>
      </c>
      <c r="E658" s="244" t="s">
        <v>1</v>
      </c>
      <c r="F658" s="245" t="s">
        <v>1089</v>
      </c>
      <c r="G658" s="242"/>
      <c r="H658" s="246">
        <v>7.594</v>
      </c>
      <c r="I658" s="247"/>
      <c r="J658" s="242"/>
      <c r="K658" s="242"/>
      <c r="L658" s="248"/>
      <c r="M658" s="249"/>
      <c r="N658" s="250"/>
      <c r="O658" s="250"/>
      <c r="P658" s="250"/>
      <c r="Q658" s="250"/>
      <c r="R658" s="250"/>
      <c r="S658" s="250"/>
      <c r="T658" s="251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52" t="s">
        <v>256</v>
      </c>
      <c r="AU658" s="252" t="s">
        <v>90</v>
      </c>
      <c r="AV658" s="13" t="s">
        <v>90</v>
      </c>
      <c r="AW658" s="13" t="s">
        <v>32</v>
      </c>
      <c r="AX658" s="13" t="s">
        <v>77</v>
      </c>
      <c r="AY658" s="252" t="s">
        <v>247</v>
      </c>
    </row>
    <row r="659" spans="1:51" s="14" customFormat="1" ht="12">
      <c r="A659" s="14"/>
      <c r="B659" s="253"/>
      <c r="C659" s="254"/>
      <c r="D659" s="243" t="s">
        <v>256</v>
      </c>
      <c r="E659" s="255" t="s">
        <v>1</v>
      </c>
      <c r="F659" s="256" t="s">
        <v>265</v>
      </c>
      <c r="G659" s="254"/>
      <c r="H659" s="257">
        <v>10.174</v>
      </c>
      <c r="I659" s="258"/>
      <c r="J659" s="254"/>
      <c r="K659" s="254"/>
      <c r="L659" s="259"/>
      <c r="M659" s="260"/>
      <c r="N659" s="261"/>
      <c r="O659" s="261"/>
      <c r="P659" s="261"/>
      <c r="Q659" s="261"/>
      <c r="R659" s="261"/>
      <c r="S659" s="261"/>
      <c r="T659" s="262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3" t="s">
        <v>256</v>
      </c>
      <c r="AU659" s="263" t="s">
        <v>90</v>
      </c>
      <c r="AV659" s="14" t="s">
        <v>254</v>
      </c>
      <c r="AW659" s="14" t="s">
        <v>32</v>
      </c>
      <c r="AX659" s="14" t="s">
        <v>84</v>
      </c>
      <c r="AY659" s="263" t="s">
        <v>247</v>
      </c>
    </row>
    <row r="660" spans="1:65" s="2" customFormat="1" ht="16.5" customHeight="1">
      <c r="A660" s="39"/>
      <c r="B660" s="40"/>
      <c r="C660" s="228" t="s">
        <v>1090</v>
      </c>
      <c r="D660" s="228" t="s">
        <v>249</v>
      </c>
      <c r="E660" s="229" t="s">
        <v>1091</v>
      </c>
      <c r="F660" s="230" t="s">
        <v>1092</v>
      </c>
      <c r="G660" s="231" t="s">
        <v>252</v>
      </c>
      <c r="H660" s="232">
        <v>93.663</v>
      </c>
      <c r="I660" s="233"/>
      <c r="J660" s="234">
        <f>ROUND(I660*H660,2)</f>
        <v>0</v>
      </c>
      <c r="K660" s="230" t="s">
        <v>253</v>
      </c>
      <c r="L660" s="45"/>
      <c r="M660" s="235" t="s">
        <v>1</v>
      </c>
      <c r="N660" s="236" t="s">
        <v>43</v>
      </c>
      <c r="O660" s="92"/>
      <c r="P660" s="237">
        <f>O660*H660</f>
        <v>0</v>
      </c>
      <c r="Q660" s="237">
        <v>0</v>
      </c>
      <c r="R660" s="237">
        <f>Q660*H660</f>
        <v>0</v>
      </c>
      <c r="S660" s="237">
        <v>0.025</v>
      </c>
      <c r="T660" s="238">
        <f>S660*H660</f>
        <v>2.341575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39" t="s">
        <v>254</v>
      </c>
      <c r="AT660" s="239" t="s">
        <v>249</v>
      </c>
      <c r="AU660" s="239" t="s">
        <v>90</v>
      </c>
      <c r="AY660" s="18" t="s">
        <v>247</v>
      </c>
      <c r="BE660" s="240">
        <f>IF(N660="základní",J660,0)</f>
        <v>0</v>
      </c>
      <c r="BF660" s="240">
        <f>IF(N660="snížená",J660,0)</f>
        <v>0</v>
      </c>
      <c r="BG660" s="240">
        <f>IF(N660="zákl. přenesená",J660,0)</f>
        <v>0</v>
      </c>
      <c r="BH660" s="240">
        <f>IF(N660="sníž. přenesená",J660,0)</f>
        <v>0</v>
      </c>
      <c r="BI660" s="240">
        <f>IF(N660="nulová",J660,0)</f>
        <v>0</v>
      </c>
      <c r="BJ660" s="18" t="s">
        <v>90</v>
      </c>
      <c r="BK660" s="240">
        <f>ROUND(I660*H660,2)</f>
        <v>0</v>
      </c>
      <c r="BL660" s="18" t="s">
        <v>254</v>
      </c>
      <c r="BM660" s="239" t="s">
        <v>1093</v>
      </c>
    </row>
    <row r="661" spans="1:51" s="13" customFormat="1" ht="12">
      <c r="A661" s="13"/>
      <c r="B661" s="241"/>
      <c r="C661" s="242"/>
      <c r="D661" s="243" t="s">
        <v>256</v>
      </c>
      <c r="E661" s="244" t="s">
        <v>1</v>
      </c>
      <c r="F661" s="245" t="s">
        <v>1094</v>
      </c>
      <c r="G661" s="242"/>
      <c r="H661" s="246">
        <v>15.849</v>
      </c>
      <c r="I661" s="247"/>
      <c r="J661" s="242"/>
      <c r="K661" s="242"/>
      <c r="L661" s="248"/>
      <c r="M661" s="249"/>
      <c r="N661" s="250"/>
      <c r="O661" s="250"/>
      <c r="P661" s="250"/>
      <c r="Q661" s="250"/>
      <c r="R661" s="250"/>
      <c r="S661" s="250"/>
      <c r="T661" s="251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2" t="s">
        <v>256</v>
      </c>
      <c r="AU661" s="252" t="s">
        <v>90</v>
      </c>
      <c r="AV661" s="13" t="s">
        <v>90</v>
      </c>
      <c r="AW661" s="13" t="s">
        <v>32</v>
      </c>
      <c r="AX661" s="13" t="s">
        <v>77</v>
      </c>
      <c r="AY661" s="252" t="s">
        <v>247</v>
      </c>
    </row>
    <row r="662" spans="1:51" s="13" customFormat="1" ht="12">
      <c r="A662" s="13"/>
      <c r="B662" s="241"/>
      <c r="C662" s="242"/>
      <c r="D662" s="243" t="s">
        <v>256</v>
      </c>
      <c r="E662" s="244" t="s">
        <v>1</v>
      </c>
      <c r="F662" s="245" t="s">
        <v>1095</v>
      </c>
      <c r="G662" s="242"/>
      <c r="H662" s="246">
        <v>15.602</v>
      </c>
      <c r="I662" s="247"/>
      <c r="J662" s="242"/>
      <c r="K662" s="242"/>
      <c r="L662" s="248"/>
      <c r="M662" s="249"/>
      <c r="N662" s="250"/>
      <c r="O662" s="250"/>
      <c r="P662" s="250"/>
      <c r="Q662" s="250"/>
      <c r="R662" s="250"/>
      <c r="S662" s="250"/>
      <c r="T662" s="251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2" t="s">
        <v>256</v>
      </c>
      <c r="AU662" s="252" t="s">
        <v>90</v>
      </c>
      <c r="AV662" s="13" t="s">
        <v>90</v>
      </c>
      <c r="AW662" s="13" t="s">
        <v>32</v>
      </c>
      <c r="AX662" s="13" t="s">
        <v>77</v>
      </c>
      <c r="AY662" s="252" t="s">
        <v>247</v>
      </c>
    </row>
    <row r="663" spans="1:51" s="13" customFormat="1" ht="12">
      <c r="A663" s="13"/>
      <c r="B663" s="241"/>
      <c r="C663" s="242"/>
      <c r="D663" s="243" t="s">
        <v>256</v>
      </c>
      <c r="E663" s="244" t="s">
        <v>1</v>
      </c>
      <c r="F663" s="245" t="s">
        <v>1096</v>
      </c>
      <c r="G663" s="242"/>
      <c r="H663" s="246">
        <v>15.172</v>
      </c>
      <c r="I663" s="247"/>
      <c r="J663" s="242"/>
      <c r="K663" s="242"/>
      <c r="L663" s="248"/>
      <c r="M663" s="249"/>
      <c r="N663" s="250"/>
      <c r="O663" s="250"/>
      <c r="P663" s="250"/>
      <c r="Q663" s="250"/>
      <c r="R663" s="250"/>
      <c r="S663" s="250"/>
      <c r="T663" s="251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52" t="s">
        <v>256</v>
      </c>
      <c r="AU663" s="252" t="s">
        <v>90</v>
      </c>
      <c r="AV663" s="13" t="s">
        <v>90</v>
      </c>
      <c r="AW663" s="13" t="s">
        <v>32</v>
      </c>
      <c r="AX663" s="13" t="s">
        <v>77</v>
      </c>
      <c r="AY663" s="252" t="s">
        <v>247</v>
      </c>
    </row>
    <row r="664" spans="1:51" s="13" customFormat="1" ht="12">
      <c r="A664" s="13"/>
      <c r="B664" s="241"/>
      <c r="C664" s="242"/>
      <c r="D664" s="243" t="s">
        <v>256</v>
      </c>
      <c r="E664" s="244" t="s">
        <v>1</v>
      </c>
      <c r="F664" s="245" t="s">
        <v>1097</v>
      </c>
      <c r="G664" s="242"/>
      <c r="H664" s="246">
        <v>47.04</v>
      </c>
      <c r="I664" s="247"/>
      <c r="J664" s="242"/>
      <c r="K664" s="242"/>
      <c r="L664" s="248"/>
      <c r="M664" s="249"/>
      <c r="N664" s="250"/>
      <c r="O664" s="250"/>
      <c r="P664" s="250"/>
      <c r="Q664" s="250"/>
      <c r="R664" s="250"/>
      <c r="S664" s="250"/>
      <c r="T664" s="25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2" t="s">
        <v>256</v>
      </c>
      <c r="AU664" s="252" t="s">
        <v>90</v>
      </c>
      <c r="AV664" s="13" t="s">
        <v>90</v>
      </c>
      <c r="AW664" s="13" t="s">
        <v>32</v>
      </c>
      <c r="AX664" s="13" t="s">
        <v>77</v>
      </c>
      <c r="AY664" s="252" t="s">
        <v>247</v>
      </c>
    </row>
    <row r="665" spans="1:51" s="14" customFormat="1" ht="12">
      <c r="A665" s="14"/>
      <c r="B665" s="253"/>
      <c r="C665" s="254"/>
      <c r="D665" s="243" t="s">
        <v>256</v>
      </c>
      <c r="E665" s="255" t="s">
        <v>1</v>
      </c>
      <c r="F665" s="256" t="s">
        <v>265</v>
      </c>
      <c r="G665" s="254"/>
      <c r="H665" s="257">
        <v>93.663</v>
      </c>
      <c r="I665" s="258"/>
      <c r="J665" s="254"/>
      <c r="K665" s="254"/>
      <c r="L665" s="259"/>
      <c r="M665" s="260"/>
      <c r="N665" s="261"/>
      <c r="O665" s="261"/>
      <c r="P665" s="261"/>
      <c r="Q665" s="261"/>
      <c r="R665" s="261"/>
      <c r="S665" s="261"/>
      <c r="T665" s="262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63" t="s">
        <v>256</v>
      </c>
      <c r="AU665" s="263" t="s">
        <v>90</v>
      </c>
      <c r="AV665" s="14" t="s">
        <v>254</v>
      </c>
      <c r="AW665" s="14" t="s">
        <v>32</v>
      </c>
      <c r="AX665" s="14" t="s">
        <v>84</v>
      </c>
      <c r="AY665" s="263" t="s">
        <v>247</v>
      </c>
    </row>
    <row r="666" spans="1:65" s="2" customFormat="1" ht="24.15" customHeight="1">
      <c r="A666" s="39"/>
      <c r="B666" s="40"/>
      <c r="C666" s="228" t="s">
        <v>1098</v>
      </c>
      <c r="D666" s="228" t="s">
        <v>249</v>
      </c>
      <c r="E666" s="229" t="s">
        <v>1099</v>
      </c>
      <c r="F666" s="230" t="s">
        <v>1100</v>
      </c>
      <c r="G666" s="231" t="s">
        <v>252</v>
      </c>
      <c r="H666" s="232">
        <v>4.974</v>
      </c>
      <c r="I666" s="233"/>
      <c r="J666" s="234">
        <f>ROUND(I666*H666,2)</f>
        <v>0</v>
      </c>
      <c r="K666" s="230" t="s">
        <v>253</v>
      </c>
      <c r="L666" s="45"/>
      <c r="M666" s="235" t="s">
        <v>1</v>
      </c>
      <c r="N666" s="236" t="s">
        <v>43</v>
      </c>
      <c r="O666" s="92"/>
      <c r="P666" s="237">
        <f>O666*H666</f>
        <v>0</v>
      </c>
      <c r="Q666" s="237">
        <v>0</v>
      </c>
      <c r="R666" s="237">
        <f>Q666*H666</f>
        <v>0</v>
      </c>
      <c r="S666" s="237">
        <v>0.073</v>
      </c>
      <c r="T666" s="238">
        <f>S666*H666</f>
        <v>0.363102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39" t="s">
        <v>254</v>
      </c>
      <c r="AT666" s="239" t="s">
        <v>249</v>
      </c>
      <c r="AU666" s="239" t="s">
        <v>90</v>
      </c>
      <c r="AY666" s="18" t="s">
        <v>247</v>
      </c>
      <c r="BE666" s="240">
        <f>IF(N666="základní",J666,0)</f>
        <v>0</v>
      </c>
      <c r="BF666" s="240">
        <f>IF(N666="snížená",J666,0)</f>
        <v>0</v>
      </c>
      <c r="BG666" s="240">
        <f>IF(N666="zákl. přenesená",J666,0)</f>
        <v>0</v>
      </c>
      <c r="BH666" s="240">
        <f>IF(N666="sníž. přenesená",J666,0)</f>
        <v>0</v>
      </c>
      <c r="BI666" s="240">
        <f>IF(N666="nulová",J666,0)</f>
        <v>0</v>
      </c>
      <c r="BJ666" s="18" t="s">
        <v>90</v>
      </c>
      <c r="BK666" s="240">
        <f>ROUND(I666*H666,2)</f>
        <v>0</v>
      </c>
      <c r="BL666" s="18" t="s">
        <v>254</v>
      </c>
      <c r="BM666" s="239" t="s">
        <v>1101</v>
      </c>
    </row>
    <row r="667" spans="1:51" s="13" customFormat="1" ht="12">
      <c r="A667" s="13"/>
      <c r="B667" s="241"/>
      <c r="C667" s="242"/>
      <c r="D667" s="243" t="s">
        <v>256</v>
      </c>
      <c r="E667" s="244" t="s">
        <v>1</v>
      </c>
      <c r="F667" s="245" t="s">
        <v>1102</v>
      </c>
      <c r="G667" s="242"/>
      <c r="H667" s="246">
        <v>3.002</v>
      </c>
      <c r="I667" s="247"/>
      <c r="J667" s="242"/>
      <c r="K667" s="242"/>
      <c r="L667" s="248"/>
      <c r="M667" s="249"/>
      <c r="N667" s="250"/>
      <c r="O667" s="250"/>
      <c r="P667" s="250"/>
      <c r="Q667" s="250"/>
      <c r="R667" s="250"/>
      <c r="S667" s="250"/>
      <c r="T667" s="251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52" t="s">
        <v>256</v>
      </c>
      <c r="AU667" s="252" t="s">
        <v>90</v>
      </c>
      <c r="AV667" s="13" t="s">
        <v>90</v>
      </c>
      <c r="AW667" s="13" t="s">
        <v>32</v>
      </c>
      <c r="AX667" s="13" t="s">
        <v>77</v>
      </c>
      <c r="AY667" s="252" t="s">
        <v>247</v>
      </c>
    </row>
    <row r="668" spans="1:51" s="13" customFormat="1" ht="12">
      <c r="A668" s="13"/>
      <c r="B668" s="241"/>
      <c r="C668" s="242"/>
      <c r="D668" s="243" t="s">
        <v>256</v>
      </c>
      <c r="E668" s="244" t="s">
        <v>1</v>
      </c>
      <c r="F668" s="245" t="s">
        <v>1103</v>
      </c>
      <c r="G668" s="242"/>
      <c r="H668" s="246">
        <v>0.65</v>
      </c>
      <c r="I668" s="247"/>
      <c r="J668" s="242"/>
      <c r="K668" s="242"/>
      <c r="L668" s="248"/>
      <c r="M668" s="249"/>
      <c r="N668" s="250"/>
      <c r="O668" s="250"/>
      <c r="P668" s="250"/>
      <c r="Q668" s="250"/>
      <c r="R668" s="250"/>
      <c r="S668" s="250"/>
      <c r="T668" s="251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52" t="s">
        <v>256</v>
      </c>
      <c r="AU668" s="252" t="s">
        <v>90</v>
      </c>
      <c r="AV668" s="13" t="s">
        <v>90</v>
      </c>
      <c r="AW668" s="13" t="s">
        <v>32</v>
      </c>
      <c r="AX668" s="13" t="s">
        <v>77</v>
      </c>
      <c r="AY668" s="252" t="s">
        <v>247</v>
      </c>
    </row>
    <row r="669" spans="1:51" s="13" customFormat="1" ht="12">
      <c r="A669" s="13"/>
      <c r="B669" s="241"/>
      <c r="C669" s="242"/>
      <c r="D669" s="243" t="s">
        <v>256</v>
      </c>
      <c r="E669" s="244" t="s">
        <v>1</v>
      </c>
      <c r="F669" s="245" t="s">
        <v>1104</v>
      </c>
      <c r="G669" s="242"/>
      <c r="H669" s="246">
        <v>0.661</v>
      </c>
      <c r="I669" s="247"/>
      <c r="J669" s="242"/>
      <c r="K669" s="242"/>
      <c r="L669" s="248"/>
      <c r="M669" s="249"/>
      <c r="N669" s="250"/>
      <c r="O669" s="250"/>
      <c r="P669" s="250"/>
      <c r="Q669" s="250"/>
      <c r="R669" s="250"/>
      <c r="S669" s="250"/>
      <c r="T669" s="251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2" t="s">
        <v>256</v>
      </c>
      <c r="AU669" s="252" t="s">
        <v>90</v>
      </c>
      <c r="AV669" s="13" t="s">
        <v>90</v>
      </c>
      <c r="AW669" s="13" t="s">
        <v>32</v>
      </c>
      <c r="AX669" s="13" t="s">
        <v>77</v>
      </c>
      <c r="AY669" s="252" t="s">
        <v>247</v>
      </c>
    </row>
    <row r="670" spans="1:51" s="13" customFormat="1" ht="12">
      <c r="A670" s="13"/>
      <c r="B670" s="241"/>
      <c r="C670" s="242"/>
      <c r="D670" s="243" t="s">
        <v>256</v>
      </c>
      <c r="E670" s="244" t="s">
        <v>1</v>
      </c>
      <c r="F670" s="245" t="s">
        <v>1105</v>
      </c>
      <c r="G670" s="242"/>
      <c r="H670" s="246">
        <v>0.661</v>
      </c>
      <c r="I670" s="247"/>
      <c r="J670" s="242"/>
      <c r="K670" s="242"/>
      <c r="L670" s="248"/>
      <c r="M670" s="249"/>
      <c r="N670" s="250"/>
      <c r="O670" s="250"/>
      <c r="P670" s="250"/>
      <c r="Q670" s="250"/>
      <c r="R670" s="250"/>
      <c r="S670" s="250"/>
      <c r="T670" s="251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52" t="s">
        <v>256</v>
      </c>
      <c r="AU670" s="252" t="s">
        <v>90</v>
      </c>
      <c r="AV670" s="13" t="s">
        <v>90</v>
      </c>
      <c r="AW670" s="13" t="s">
        <v>32</v>
      </c>
      <c r="AX670" s="13" t="s">
        <v>77</v>
      </c>
      <c r="AY670" s="252" t="s">
        <v>247</v>
      </c>
    </row>
    <row r="671" spans="1:51" s="14" customFormat="1" ht="12">
      <c r="A671" s="14"/>
      <c r="B671" s="253"/>
      <c r="C671" s="254"/>
      <c r="D671" s="243" t="s">
        <v>256</v>
      </c>
      <c r="E671" s="255" t="s">
        <v>1</v>
      </c>
      <c r="F671" s="256" t="s">
        <v>265</v>
      </c>
      <c r="G671" s="254"/>
      <c r="H671" s="257">
        <v>4.974</v>
      </c>
      <c r="I671" s="258"/>
      <c r="J671" s="254"/>
      <c r="K671" s="254"/>
      <c r="L671" s="259"/>
      <c r="M671" s="260"/>
      <c r="N671" s="261"/>
      <c r="O671" s="261"/>
      <c r="P671" s="261"/>
      <c r="Q671" s="261"/>
      <c r="R671" s="261"/>
      <c r="S671" s="261"/>
      <c r="T671" s="262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3" t="s">
        <v>256</v>
      </c>
      <c r="AU671" s="263" t="s">
        <v>90</v>
      </c>
      <c r="AV671" s="14" t="s">
        <v>254</v>
      </c>
      <c r="AW671" s="14" t="s">
        <v>32</v>
      </c>
      <c r="AX671" s="14" t="s">
        <v>84</v>
      </c>
      <c r="AY671" s="263" t="s">
        <v>247</v>
      </c>
    </row>
    <row r="672" spans="1:65" s="2" customFormat="1" ht="24.15" customHeight="1">
      <c r="A672" s="39"/>
      <c r="B672" s="40"/>
      <c r="C672" s="228" t="s">
        <v>1106</v>
      </c>
      <c r="D672" s="228" t="s">
        <v>249</v>
      </c>
      <c r="E672" s="229" t="s">
        <v>1107</v>
      </c>
      <c r="F672" s="230" t="s">
        <v>1108</v>
      </c>
      <c r="G672" s="231" t="s">
        <v>252</v>
      </c>
      <c r="H672" s="232">
        <v>48.267</v>
      </c>
      <c r="I672" s="233"/>
      <c r="J672" s="234">
        <f>ROUND(I672*H672,2)</f>
        <v>0</v>
      </c>
      <c r="K672" s="230" t="s">
        <v>253</v>
      </c>
      <c r="L672" s="45"/>
      <c r="M672" s="235" t="s">
        <v>1</v>
      </c>
      <c r="N672" s="236" t="s">
        <v>43</v>
      </c>
      <c r="O672" s="92"/>
      <c r="P672" s="237">
        <f>O672*H672</f>
        <v>0</v>
      </c>
      <c r="Q672" s="237">
        <v>0</v>
      </c>
      <c r="R672" s="237">
        <f>Q672*H672</f>
        <v>0</v>
      </c>
      <c r="S672" s="237">
        <v>0.059</v>
      </c>
      <c r="T672" s="238">
        <f>S672*H672</f>
        <v>2.847753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39" t="s">
        <v>254</v>
      </c>
      <c r="AT672" s="239" t="s">
        <v>249</v>
      </c>
      <c r="AU672" s="239" t="s">
        <v>90</v>
      </c>
      <c r="AY672" s="18" t="s">
        <v>247</v>
      </c>
      <c r="BE672" s="240">
        <f>IF(N672="základní",J672,0)</f>
        <v>0</v>
      </c>
      <c r="BF672" s="240">
        <f>IF(N672="snížená",J672,0)</f>
        <v>0</v>
      </c>
      <c r="BG672" s="240">
        <f>IF(N672="zákl. přenesená",J672,0)</f>
        <v>0</v>
      </c>
      <c r="BH672" s="240">
        <f>IF(N672="sníž. přenesená",J672,0)</f>
        <v>0</v>
      </c>
      <c r="BI672" s="240">
        <f>IF(N672="nulová",J672,0)</f>
        <v>0</v>
      </c>
      <c r="BJ672" s="18" t="s">
        <v>90</v>
      </c>
      <c r="BK672" s="240">
        <f>ROUND(I672*H672,2)</f>
        <v>0</v>
      </c>
      <c r="BL672" s="18" t="s">
        <v>254</v>
      </c>
      <c r="BM672" s="239" t="s">
        <v>1109</v>
      </c>
    </row>
    <row r="673" spans="1:51" s="13" customFormat="1" ht="12">
      <c r="A673" s="13"/>
      <c r="B673" s="241"/>
      <c r="C673" s="242"/>
      <c r="D673" s="243" t="s">
        <v>256</v>
      </c>
      <c r="E673" s="244" t="s">
        <v>1</v>
      </c>
      <c r="F673" s="245" t="s">
        <v>1110</v>
      </c>
      <c r="G673" s="242"/>
      <c r="H673" s="246">
        <v>7.673</v>
      </c>
      <c r="I673" s="247"/>
      <c r="J673" s="242"/>
      <c r="K673" s="242"/>
      <c r="L673" s="248"/>
      <c r="M673" s="249"/>
      <c r="N673" s="250"/>
      <c r="O673" s="250"/>
      <c r="P673" s="250"/>
      <c r="Q673" s="250"/>
      <c r="R673" s="250"/>
      <c r="S673" s="250"/>
      <c r="T673" s="251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2" t="s">
        <v>256</v>
      </c>
      <c r="AU673" s="252" t="s">
        <v>90</v>
      </c>
      <c r="AV673" s="13" t="s">
        <v>90</v>
      </c>
      <c r="AW673" s="13" t="s">
        <v>32</v>
      </c>
      <c r="AX673" s="13" t="s">
        <v>77</v>
      </c>
      <c r="AY673" s="252" t="s">
        <v>247</v>
      </c>
    </row>
    <row r="674" spans="1:51" s="13" customFormat="1" ht="12">
      <c r="A674" s="13"/>
      <c r="B674" s="241"/>
      <c r="C674" s="242"/>
      <c r="D674" s="243" t="s">
        <v>256</v>
      </c>
      <c r="E674" s="244" t="s">
        <v>1</v>
      </c>
      <c r="F674" s="245" t="s">
        <v>1111</v>
      </c>
      <c r="G674" s="242"/>
      <c r="H674" s="246">
        <v>7.621</v>
      </c>
      <c r="I674" s="247"/>
      <c r="J674" s="242"/>
      <c r="K674" s="242"/>
      <c r="L674" s="248"/>
      <c r="M674" s="249"/>
      <c r="N674" s="250"/>
      <c r="O674" s="250"/>
      <c r="P674" s="250"/>
      <c r="Q674" s="250"/>
      <c r="R674" s="250"/>
      <c r="S674" s="250"/>
      <c r="T674" s="251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2" t="s">
        <v>256</v>
      </c>
      <c r="AU674" s="252" t="s">
        <v>90</v>
      </c>
      <c r="AV674" s="13" t="s">
        <v>90</v>
      </c>
      <c r="AW674" s="13" t="s">
        <v>32</v>
      </c>
      <c r="AX674" s="13" t="s">
        <v>77</v>
      </c>
      <c r="AY674" s="252" t="s">
        <v>247</v>
      </c>
    </row>
    <row r="675" spans="1:51" s="13" customFormat="1" ht="12">
      <c r="A675" s="13"/>
      <c r="B675" s="241"/>
      <c r="C675" s="242"/>
      <c r="D675" s="243" t="s">
        <v>256</v>
      </c>
      <c r="E675" s="244" t="s">
        <v>1</v>
      </c>
      <c r="F675" s="245" t="s">
        <v>1112</v>
      </c>
      <c r="G675" s="242"/>
      <c r="H675" s="246">
        <v>7.604</v>
      </c>
      <c r="I675" s="247"/>
      <c r="J675" s="242"/>
      <c r="K675" s="242"/>
      <c r="L675" s="248"/>
      <c r="M675" s="249"/>
      <c r="N675" s="250"/>
      <c r="O675" s="250"/>
      <c r="P675" s="250"/>
      <c r="Q675" s="250"/>
      <c r="R675" s="250"/>
      <c r="S675" s="250"/>
      <c r="T675" s="251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2" t="s">
        <v>256</v>
      </c>
      <c r="AU675" s="252" t="s">
        <v>90</v>
      </c>
      <c r="AV675" s="13" t="s">
        <v>90</v>
      </c>
      <c r="AW675" s="13" t="s">
        <v>32</v>
      </c>
      <c r="AX675" s="13" t="s">
        <v>77</v>
      </c>
      <c r="AY675" s="252" t="s">
        <v>247</v>
      </c>
    </row>
    <row r="676" spans="1:51" s="13" customFormat="1" ht="12">
      <c r="A676" s="13"/>
      <c r="B676" s="241"/>
      <c r="C676" s="242"/>
      <c r="D676" s="243" t="s">
        <v>256</v>
      </c>
      <c r="E676" s="244" t="s">
        <v>1</v>
      </c>
      <c r="F676" s="245" t="s">
        <v>1113</v>
      </c>
      <c r="G676" s="242"/>
      <c r="H676" s="246">
        <v>9.17</v>
      </c>
      <c r="I676" s="247"/>
      <c r="J676" s="242"/>
      <c r="K676" s="242"/>
      <c r="L676" s="248"/>
      <c r="M676" s="249"/>
      <c r="N676" s="250"/>
      <c r="O676" s="250"/>
      <c r="P676" s="250"/>
      <c r="Q676" s="250"/>
      <c r="R676" s="250"/>
      <c r="S676" s="250"/>
      <c r="T676" s="251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52" t="s">
        <v>256</v>
      </c>
      <c r="AU676" s="252" t="s">
        <v>90</v>
      </c>
      <c r="AV676" s="13" t="s">
        <v>90</v>
      </c>
      <c r="AW676" s="13" t="s">
        <v>32</v>
      </c>
      <c r="AX676" s="13" t="s">
        <v>77</v>
      </c>
      <c r="AY676" s="252" t="s">
        <v>247</v>
      </c>
    </row>
    <row r="677" spans="1:51" s="13" customFormat="1" ht="12">
      <c r="A677" s="13"/>
      <c r="B677" s="241"/>
      <c r="C677" s="242"/>
      <c r="D677" s="243" t="s">
        <v>256</v>
      </c>
      <c r="E677" s="244" t="s">
        <v>1</v>
      </c>
      <c r="F677" s="245" t="s">
        <v>1114</v>
      </c>
      <c r="G677" s="242"/>
      <c r="H677" s="246">
        <v>7.012</v>
      </c>
      <c r="I677" s="247"/>
      <c r="J677" s="242"/>
      <c r="K677" s="242"/>
      <c r="L677" s="248"/>
      <c r="M677" s="249"/>
      <c r="N677" s="250"/>
      <c r="O677" s="250"/>
      <c r="P677" s="250"/>
      <c r="Q677" s="250"/>
      <c r="R677" s="250"/>
      <c r="S677" s="250"/>
      <c r="T677" s="251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52" t="s">
        <v>256</v>
      </c>
      <c r="AU677" s="252" t="s">
        <v>90</v>
      </c>
      <c r="AV677" s="13" t="s">
        <v>90</v>
      </c>
      <c r="AW677" s="13" t="s">
        <v>32</v>
      </c>
      <c r="AX677" s="13" t="s">
        <v>77</v>
      </c>
      <c r="AY677" s="252" t="s">
        <v>247</v>
      </c>
    </row>
    <row r="678" spans="1:51" s="13" customFormat="1" ht="12">
      <c r="A678" s="13"/>
      <c r="B678" s="241"/>
      <c r="C678" s="242"/>
      <c r="D678" s="243" t="s">
        <v>256</v>
      </c>
      <c r="E678" s="244" t="s">
        <v>1</v>
      </c>
      <c r="F678" s="245" t="s">
        <v>1115</v>
      </c>
      <c r="G678" s="242"/>
      <c r="H678" s="246">
        <v>9.187</v>
      </c>
      <c r="I678" s="247"/>
      <c r="J678" s="242"/>
      <c r="K678" s="242"/>
      <c r="L678" s="248"/>
      <c r="M678" s="249"/>
      <c r="N678" s="250"/>
      <c r="O678" s="250"/>
      <c r="P678" s="250"/>
      <c r="Q678" s="250"/>
      <c r="R678" s="250"/>
      <c r="S678" s="250"/>
      <c r="T678" s="251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52" t="s">
        <v>256</v>
      </c>
      <c r="AU678" s="252" t="s">
        <v>90</v>
      </c>
      <c r="AV678" s="13" t="s">
        <v>90</v>
      </c>
      <c r="AW678" s="13" t="s">
        <v>32</v>
      </c>
      <c r="AX678" s="13" t="s">
        <v>77</v>
      </c>
      <c r="AY678" s="252" t="s">
        <v>247</v>
      </c>
    </row>
    <row r="679" spans="1:51" s="14" customFormat="1" ht="12">
      <c r="A679" s="14"/>
      <c r="B679" s="253"/>
      <c r="C679" s="254"/>
      <c r="D679" s="243" t="s">
        <v>256</v>
      </c>
      <c r="E679" s="255" t="s">
        <v>1</v>
      </c>
      <c r="F679" s="256" t="s">
        <v>265</v>
      </c>
      <c r="G679" s="254"/>
      <c r="H679" s="257">
        <v>48.267</v>
      </c>
      <c r="I679" s="258"/>
      <c r="J679" s="254"/>
      <c r="K679" s="254"/>
      <c r="L679" s="259"/>
      <c r="M679" s="260"/>
      <c r="N679" s="261"/>
      <c r="O679" s="261"/>
      <c r="P679" s="261"/>
      <c r="Q679" s="261"/>
      <c r="R679" s="261"/>
      <c r="S679" s="261"/>
      <c r="T679" s="262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3" t="s">
        <v>256</v>
      </c>
      <c r="AU679" s="263" t="s">
        <v>90</v>
      </c>
      <c r="AV679" s="14" t="s">
        <v>254</v>
      </c>
      <c r="AW679" s="14" t="s">
        <v>32</v>
      </c>
      <c r="AX679" s="14" t="s">
        <v>84</v>
      </c>
      <c r="AY679" s="263" t="s">
        <v>247</v>
      </c>
    </row>
    <row r="680" spans="1:65" s="2" customFormat="1" ht="24.15" customHeight="1">
      <c r="A680" s="39"/>
      <c r="B680" s="40"/>
      <c r="C680" s="228" t="s">
        <v>1116</v>
      </c>
      <c r="D680" s="228" t="s">
        <v>249</v>
      </c>
      <c r="E680" s="229" t="s">
        <v>1117</v>
      </c>
      <c r="F680" s="230" t="s">
        <v>1118</v>
      </c>
      <c r="G680" s="231" t="s">
        <v>252</v>
      </c>
      <c r="H680" s="232">
        <v>1.678</v>
      </c>
      <c r="I680" s="233"/>
      <c r="J680" s="234">
        <f>ROUND(I680*H680,2)</f>
        <v>0</v>
      </c>
      <c r="K680" s="230" t="s">
        <v>253</v>
      </c>
      <c r="L680" s="45"/>
      <c r="M680" s="235" t="s">
        <v>1</v>
      </c>
      <c r="N680" s="236" t="s">
        <v>43</v>
      </c>
      <c r="O680" s="92"/>
      <c r="P680" s="237">
        <f>O680*H680</f>
        <v>0</v>
      </c>
      <c r="Q680" s="237">
        <v>0</v>
      </c>
      <c r="R680" s="237">
        <f>Q680*H680</f>
        <v>0</v>
      </c>
      <c r="S680" s="237">
        <v>0.187</v>
      </c>
      <c r="T680" s="238">
        <f>S680*H680</f>
        <v>0.313786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39" t="s">
        <v>254</v>
      </c>
      <c r="AT680" s="239" t="s">
        <v>249</v>
      </c>
      <c r="AU680" s="239" t="s">
        <v>90</v>
      </c>
      <c r="AY680" s="18" t="s">
        <v>247</v>
      </c>
      <c r="BE680" s="240">
        <f>IF(N680="základní",J680,0)</f>
        <v>0</v>
      </c>
      <c r="BF680" s="240">
        <f>IF(N680="snížená",J680,0)</f>
        <v>0</v>
      </c>
      <c r="BG680" s="240">
        <f>IF(N680="zákl. přenesená",J680,0)</f>
        <v>0</v>
      </c>
      <c r="BH680" s="240">
        <f>IF(N680="sníž. přenesená",J680,0)</f>
        <v>0</v>
      </c>
      <c r="BI680" s="240">
        <f>IF(N680="nulová",J680,0)</f>
        <v>0</v>
      </c>
      <c r="BJ680" s="18" t="s">
        <v>90</v>
      </c>
      <c r="BK680" s="240">
        <f>ROUND(I680*H680,2)</f>
        <v>0</v>
      </c>
      <c r="BL680" s="18" t="s">
        <v>254</v>
      </c>
      <c r="BM680" s="239" t="s">
        <v>1119</v>
      </c>
    </row>
    <row r="681" spans="1:51" s="13" customFormat="1" ht="12">
      <c r="A681" s="13"/>
      <c r="B681" s="241"/>
      <c r="C681" s="242"/>
      <c r="D681" s="243" t="s">
        <v>256</v>
      </c>
      <c r="E681" s="244" t="s">
        <v>1</v>
      </c>
      <c r="F681" s="245" t="s">
        <v>1120</v>
      </c>
      <c r="G681" s="242"/>
      <c r="H681" s="246">
        <v>1.678</v>
      </c>
      <c r="I681" s="247"/>
      <c r="J681" s="242"/>
      <c r="K681" s="242"/>
      <c r="L681" s="248"/>
      <c r="M681" s="249"/>
      <c r="N681" s="250"/>
      <c r="O681" s="250"/>
      <c r="P681" s="250"/>
      <c r="Q681" s="250"/>
      <c r="R681" s="250"/>
      <c r="S681" s="250"/>
      <c r="T681" s="251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52" t="s">
        <v>256</v>
      </c>
      <c r="AU681" s="252" t="s">
        <v>90</v>
      </c>
      <c r="AV681" s="13" t="s">
        <v>90</v>
      </c>
      <c r="AW681" s="13" t="s">
        <v>32</v>
      </c>
      <c r="AX681" s="13" t="s">
        <v>84</v>
      </c>
      <c r="AY681" s="252" t="s">
        <v>247</v>
      </c>
    </row>
    <row r="682" spans="1:65" s="2" customFormat="1" ht="24.15" customHeight="1">
      <c r="A682" s="39"/>
      <c r="B682" s="40"/>
      <c r="C682" s="228" t="s">
        <v>1121</v>
      </c>
      <c r="D682" s="228" t="s">
        <v>249</v>
      </c>
      <c r="E682" s="229" t="s">
        <v>1122</v>
      </c>
      <c r="F682" s="230" t="s">
        <v>1123</v>
      </c>
      <c r="G682" s="231" t="s">
        <v>260</v>
      </c>
      <c r="H682" s="232">
        <v>1.199</v>
      </c>
      <c r="I682" s="233"/>
      <c r="J682" s="234">
        <f>ROUND(I682*H682,2)</f>
        <v>0</v>
      </c>
      <c r="K682" s="230" t="s">
        <v>253</v>
      </c>
      <c r="L682" s="45"/>
      <c r="M682" s="235" t="s">
        <v>1</v>
      </c>
      <c r="N682" s="236" t="s">
        <v>43</v>
      </c>
      <c r="O682" s="92"/>
      <c r="P682" s="237">
        <f>O682*H682</f>
        <v>0</v>
      </c>
      <c r="Q682" s="237">
        <v>0</v>
      </c>
      <c r="R682" s="237">
        <f>Q682*H682</f>
        <v>0</v>
      </c>
      <c r="S682" s="237">
        <v>1.8</v>
      </c>
      <c r="T682" s="238">
        <f>S682*H682</f>
        <v>2.1582000000000003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39" t="s">
        <v>254</v>
      </c>
      <c r="AT682" s="239" t="s">
        <v>249</v>
      </c>
      <c r="AU682" s="239" t="s">
        <v>90</v>
      </c>
      <c r="AY682" s="18" t="s">
        <v>247</v>
      </c>
      <c r="BE682" s="240">
        <f>IF(N682="základní",J682,0)</f>
        <v>0</v>
      </c>
      <c r="BF682" s="240">
        <f>IF(N682="snížená",J682,0)</f>
        <v>0</v>
      </c>
      <c r="BG682" s="240">
        <f>IF(N682="zákl. přenesená",J682,0)</f>
        <v>0</v>
      </c>
      <c r="BH682" s="240">
        <f>IF(N682="sníž. přenesená",J682,0)</f>
        <v>0</v>
      </c>
      <c r="BI682" s="240">
        <f>IF(N682="nulová",J682,0)</f>
        <v>0</v>
      </c>
      <c r="BJ682" s="18" t="s">
        <v>90</v>
      </c>
      <c r="BK682" s="240">
        <f>ROUND(I682*H682,2)</f>
        <v>0</v>
      </c>
      <c r="BL682" s="18" t="s">
        <v>254</v>
      </c>
      <c r="BM682" s="239" t="s">
        <v>1124</v>
      </c>
    </row>
    <row r="683" spans="1:51" s="13" customFormat="1" ht="12">
      <c r="A683" s="13"/>
      <c r="B683" s="241"/>
      <c r="C683" s="242"/>
      <c r="D683" s="243" t="s">
        <v>256</v>
      </c>
      <c r="E683" s="244" t="s">
        <v>1</v>
      </c>
      <c r="F683" s="245" t="s">
        <v>1125</v>
      </c>
      <c r="G683" s="242"/>
      <c r="H683" s="246">
        <v>0.428</v>
      </c>
      <c r="I683" s="247"/>
      <c r="J683" s="242"/>
      <c r="K683" s="242"/>
      <c r="L683" s="248"/>
      <c r="M683" s="249"/>
      <c r="N683" s="250"/>
      <c r="O683" s="250"/>
      <c r="P683" s="250"/>
      <c r="Q683" s="250"/>
      <c r="R683" s="250"/>
      <c r="S683" s="250"/>
      <c r="T683" s="251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52" t="s">
        <v>256</v>
      </c>
      <c r="AU683" s="252" t="s">
        <v>90</v>
      </c>
      <c r="AV683" s="13" t="s">
        <v>90</v>
      </c>
      <c r="AW683" s="13" t="s">
        <v>32</v>
      </c>
      <c r="AX683" s="13" t="s">
        <v>77</v>
      </c>
      <c r="AY683" s="252" t="s">
        <v>247</v>
      </c>
    </row>
    <row r="684" spans="1:51" s="13" customFormat="1" ht="12">
      <c r="A684" s="13"/>
      <c r="B684" s="241"/>
      <c r="C684" s="242"/>
      <c r="D684" s="243" t="s">
        <v>256</v>
      </c>
      <c r="E684" s="244" t="s">
        <v>1</v>
      </c>
      <c r="F684" s="245" t="s">
        <v>1126</v>
      </c>
      <c r="G684" s="242"/>
      <c r="H684" s="246">
        <v>0.257</v>
      </c>
      <c r="I684" s="247"/>
      <c r="J684" s="242"/>
      <c r="K684" s="242"/>
      <c r="L684" s="248"/>
      <c r="M684" s="249"/>
      <c r="N684" s="250"/>
      <c r="O684" s="250"/>
      <c r="P684" s="250"/>
      <c r="Q684" s="250"/>
      <c r="R684" s="250"/>
      <c r="S684" s="250"/>
      <c r="T684" s="251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2" t="s">
        <v>256</v>
      </c>
      <c r="AU684" s="252" t="s">
        <v>90</v>
      </c>
      <c r="AV684" s="13" t="s">
        <v>90</v>
      </c>
      <c r="AW684" s="13" t="s">
        <v>32</v>
      </c>
      <c r="AX684" s="13" t="s">
        <v>77</v>
      </c>
      <c r="AY684" s="252" t="s">
        <v>247</v>
      </c>
    </row>
    <row r="685" spans="1:51" s="13" customFormat="1" ht="12">
      <c r="A685" s="13"/>
      <c r="B685" s="241"/>
      <c r="C685" s="242"/>
      <c r="D685" s="243" t="s">
        <v>256</v>
      </c>
      <c r="E685" s="244" t="s">
        <v>1</v>
      </c>
      <c r="F685" s="245" t="s">
        <v>1127</v>
      </c>
      <c r="G685" s="242"/>
      <c r="H685" s="246">
        <v>0.257</v>
      </c>
      <c r="I685" s="247"/>
      <c r="J685" s="242"/>
      <c r="K685" s="242"/>
      <c r="L685" s="248"/>
      <c r="M685" s="249"/>
      <c r="N685" s="250"/>
      <c r="O685" s="250"/>
      <c r="P685" s="250"/>
      <c r="Q685" s="250"/>
      <c r="R685" s="250"/>
      <c r="S685" s="250"/>
      <c r="T685" s="251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52" t="s">
        <v>256</v>
      </c>
      <c r="AU685" s="252" t="s">
        <v>90</v>
      </c>
      <c r="AV685" s="13" t="s">
        <v>90</v>
      </c>
      <c r="AW685" s="13" t="s">
        <v>32</v>
      </c>
      <c r="AX685" s="13" t="s">
        <v>77</v>
      </c>
      <c r="AY685" s="252" t="s">
        <v>247</v>
      </c>
    </row>
    <row r="686" spans="1:51" s="13" customFormat="1" ht="12">
      <c r="A686" s="13"/>
      <c r="B686" s="241"/>
      <c r="C686" s="242"/>
      <c r="D686" s="243" t="s">
        <v>256</v>
      </c>
      <c r="E686" s="244" t="s">
        <v>1</v>
      </c>
      <c r="F686" s="245" t="s">
        <v>1128</v>
      </c>
      <c r="G686" s="242"/>
      <c r="H686" s="246">
        <v>0.257</v>
      </c>
      <c r="I686" s="247"/>
      <c r="J686" s="242"/>
      <c r="K686" s="242"/>
      <c r="L686" s="248"/>
      <c r="M686" s="249"/>
      <c r="N686" s="250"/>
      <c r="O686" s="250"/>
      <c r="P686" s="250"/>
      <c r="Q686" s="250"/>
      <c r="R686" s="250"/>
      <c r="S686" s="250"/>
      <c r="T686" s="251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52" t="s">
        <v>256</v>
      </c>
      <c r="AU686" s="252" t="s">
        <v>90</v>
      </c>
      <c r="AV686" s="13" t="s">
        <v>90</v>
      </c>
      <c r="AW686" s="13" t="s">
        <v>32</v>
      </c>
      <c r="AX686" s="13" t="s">
        <v>77</v>
      </c>
      <c r="AY686" s="252" t="s">
        <v>247</v>
      </c>
    </row>
    <row r="687" spans="1:51" s="14" customFormat="1" ht="12">
      <c r="A687" s="14"/>
      <c r="B687" s="253"/>
      <c r="C687" s="254"/>
      <c r="D687" s="243" t="s">
        <v>256</v>
      </c>
      <c r="E687" s="255" t="s">
        <v>1</v>
      </c>
      <c r="F687" s="256" t="s">
        <v>265</v>
      </c>
      <c r="G687" s="254"/>
      <c r="H687" s="257">
        <v>1.199</v>
      </c>
      <c r="I687" s="258"/>
      <c r="J687" s="254"/>
      <c r="K687" s="254"/>
      <c r="L687" s="259"/>
      <c r="M687" s="260"/>
      <c r="N687" s="261"/>
      <c r="O687" s="261"/>
      <c r="P687" s="261"/>
      <c r="Q687" s="261"/>
      <c r="R687" s="261"/>
      <c r="S687" s="261"/>
      <c r="T687" s="262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3" t="s">
        <v>256</v>
      </c>
      <c r="AU687" s="263" t="s">
        <v>90</v>
      </c>
      <c r="AV687" s="14" t="s">
        <v>254</v>
      </c>
      <c r="AW687" s="14" t="s">
        <v>32</v>
      </c>
      <c r="AX687" s="14" t="s">
        <v>84</v>
      </c>
      <c r="AY687" s="263" t="s">
        <v>247</v>
      </c>
    </row>
    <row r="688" spans="1:65" s="2" customFormat="1" ht="24.15" customHeight="1">
      <c r="A688" s="39"/>
      <c r="B688" s="40"/>
      <c r="C688" s="228" t="s">
        <v>1129</v>
      </c>
      <c r="D688" s="228" t="s">
        <v>249</v>
      </c>
      <c r="E688" s="229" t="s">
        <v>1130</v>
      </c>
      <c r="F688" s="230" t="s">
        <v>1131</v>
      </c>
      <c r="G688" s="231" t="s">
        <v>260</v>
      </c>
      <c r="H688" s="232">
        <v>1.659</v>
      </c>
      <c r="I688" s="233"/>
      <c r="J688" s="234">
        <f>ROUND(I688*H688,2)</f>
        <v>0</v>
      </c>
      <c r="K688" s="230" t="s">
        <v>253</v>
      </c>
      <c r="L688" s="45"/>
      <c r="M688" s="235" t="s">
        <v>1</v>
      </c>
      <c r="N688" s="236" t="s">
        <v>43</v>
      </c>
      <c r="O688" s="92"/>
      <c r="P688" s="237">
        <f>O688*H688</f>
        <v>0</v>
      </c>
      <c r="Q688" s="237">
        <v>0</v>
      </c>
      <c r="R688" s="237">
        <f>Q688*H688</f>
        <v>0</v>
      </c>
      <c r="S688" s="237">
        <v>1.8</v>
      </c>
      <c r="T688" s="238">
        <f>S688*H688</f>
        <v>2.9862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39" t="s">
        <v>254</v>
      </c>
      <c r="AT688" s="239" t="s">
        <v>249</v>
      </c>
      <c r="AU688" s="239" t="s">
        <v>90</v>
      </c>
      <c r="AY688" s="18" t="s">
        <v>247</v>
      </c>
      <c r="BE688" s="240">
        <f>IF(N688="základní",J688,0)</f>
        <v>0</v>
      </c>
      <c r="BF688" s="240">
        <f>IF(N688="snížená",J688,0)</f>
        <v>0</v>
      </c>
      <c r="BG688" s="240">
        <f>IF(N688="zákl. přenesená",J688,0)</f>
        <v>0</v>
      </c>
      <c r="BH688" s="240">
        <f>IF(N688="sníž. přenesená",J688,0)</f>
        <v>0</v>
      </c>
      <c r="BI688" s="240">
        <f>IF(N688="nulová",J688,0)</f>
        <v>0</v>
      </c>
      <c r="BJ688" s="18" t="s">
        <v>90</v>
      </c>
      <c r="BK688" s="240">
        <f>ROUND(I688*H688,2)</f>
        <v>0</v>
      </c>
      <c r="BL688" s="18" t="s">
        <v>254</v>
      </c>
      <c r="BM688" s="239" t="s">
        <v>1132</v>
      </c>
    </row>
    <row r="689" spans="1:51" s="13" customFormat="1" ht="12">
      <c r="A689" s="13"/>
      <c r="B689" s="241"/>
      <c r="C689" s="242"/>
      <c r="D689" s="243" t="s">
        <v>256</v>
      </c>
      <c r="E689" s="244" t="s">
        <v>1</v>
      </c>
      <c r="F689" s="245" t="s">
        <v>1133</v>
      </c>
      <c r="G689" s="242"/>
      <c r="H689" s="246">
        <v>1.659</v>
      </c>
      <c r="I689" s="247"/>
      <c r="J689" s="242"/>
      <c r="K689" s="242"/>
      <c r="L689" s="248"/>
      <c r="M689" s="249"/>
      <c r="N689" s="250"/>
      <c r="O689" s="250"/>
      <c r="P689" s="250"/>
      <c r="Q689" s="250"/>
      <c r="R689" s="250"/>
      <c r="S689" s="250"/>
      <c r="T689" s="251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52" t="s">
        <v>256</v>
      </c>
      <c r="AU689" s="252" t="s">
        <v>90</v>
      </c>
      <c r="AV689" s="13" t="s">
        <v>90</v>
      </c>
      <c r="AW689" s="13" t="s">
        <v>32</v>
      </c>
      <c r="AX689" s="13" t="s">
        <v>84</v>
      </c>
      <c r="AY689" s="252" t="s">
        <v>247</v>
      </c>
    </row>
    <row r="690" spans="1:65" s="2" customFormat="1" ht="24.15" customHeight="1">
      <c r="A690" s="39"/>
      <c r="B690" s="40"/>
      <c r="C690" s="228" t="s">
        <v>1134</v>
      </c>
      <c r="D690" s="228" t="s">
        <v>249</v>
      </c>
      <c r="E690" s="229" t="s">
        <v>1135</v>
      </c>
      <c r="F690" s="230" t="s">
        <v>1136</v>
      </c>
      <c r="G690" s="231" t="s">
        <v>252</v>
      </c>
      <c r="H690" s="232">
        <v>4.653</v>
      </c>
      <c r="I690" s="233"/>
      <c r="J690" s="234">
        <f>ROUND(I690*H690,2)</f>
        <v>0</v>
      </c>
      <c r="K690" s="230" t="s">
        <v>253</v>
      </c>
      <c r="L690" s="45"/>
      <c r="M690" s="235" t="s">
        <v>1</v>
      </c>
      <c r="N690" s="236" t="s">
        <v>43</v>
      </c>
      <c r="O690" s="92"/>
      <c r="P690" s="237">
        <f>O690*H690</f>
        <v>0</v>
      </c>
      <c r="Q690" s="237">
        <v>0</v>
      </c>
      <c r="R690" s="237">
        <f>Q690*H690</f>
        <v>0</v>
      </c>
      <c r="S690" s="237">
        <v>0.27</v>
      </c>
      <c r="T690" s="238">
        <f>S690*H690</f>
        <v>1.25631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39" t="s">
        <v>254</v>
      </c>
      <c r="AT690" s="239" t="s">
        <v>249</v>
      </c>
      <c r="AU690" s="239" t="s">
        <v>90</v>
      </c>
      <c r="AY690" s="18" t="s">
        <v>247</v>
      </c>
      <c r="BE690" s="240">
        <f>IF(N690="základní",J690,0)</f>
        <v>0</v>
      </c>
      <c r="BF690" s="240">
        <f>IF(N690="snížená",J690,0)</f>
        <v>0</v>
      </c>
      <c r="BG690" s="240">
        <f>IF(N690="zákl. přenesená",J690,0)</f>
        <v>0</v>
      </c>
      <c r="BH690" s="240">
        <f>IF(N690="sníž. přenesená",J690,0)</f>
        <v>0</v>
      </c>
      <c r="BI690" s="240">
        <f>IF(N690="nulová",J690,0)</f>
        <v>0</v>
      </c>
      <c r="BJ690" s="18" t="s">
        <v>90</v>
      </c>
      <c r="BK690" s="240">
        <f>ROUND(I690*H690,2)</f>
        <v>0</v>
      </c>
      <c r="BL690" s="18" t="s">
        <v>254</v>
      </c>
      <c r="BM690" s="239" t="s">
        <v>1137</v>
      </c>
    </row>
    <row r="691" spans="1:51" s="13" customFormat="1" ht="12">
      <c r="A691" s="13"/>
      <c r="B691" s="241"/>
      <c r="C691" s="242"/>
      <c r="D691" s="243" t="s">
        <v>256</v>
      </c>
      <c r="E691" s="244" t="s">
        <v>1</v>
      </c>
      <c r="F691" s="245" t="s">
        <v>1138</v>
      </c>
      <c r="G691" s="242"/>
      <c r="H691" s="246">
        <v>4.653</v>
      </c>
      <c r="I691" s="247"/>
      <c r="J691" s="242"/>
      <c r="K691" s="242"/>
      <c r="L691" s="248"/>
      <c r="M691" s="249"/>
      <c r="N691" s="250"/>
      <c r="O691" s="250"/>
      <c r="P691" s="250"/>
      <c r="Q691" s="250"/>
      <c r="R691" s="250"/>
      <c r="S691" s="250"/>
      <c r="T691" s="251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52" t="s">
        <v>256</v>
      </c>
      <c r="AU691" s="252" t="s">
        <v>90</v>
      </c>
      <c r="AV691" s="13" t="s">
        <v>90</v>
      </c>
      <c r="AW691" s="13" t="s">
        <v>32</v>
      </c>
      <c r="AX691" s="13" t="s">
        <v>84</v>
      </c>
      <c r="AY691" s="252" t="s">
        <v>247</v>
      </c>
    </row>
    <row r="692" spans="1:65" s="2" customFormat="1" ht="24.15" customHeight="1">
      <c r="A692" s="39"/>
      <c r="B692" s="40"/>
      <c r="C692" s="228" t="s">
        <v>1139</v>
      </c>
      <c r="D692" s="228" t="s">
        <v>249</v>
      </c>
      <c r="E692" s="229" t="s">
        <v>1140</v>
      </c>
      <c r="F692" s="230" t="s">
        <v>1141</v>
      </c>
      <c r="G692" s="231" t="s">
        <v>260</v>
      </c>
      <c r="H692" s="232">
        <v>3.268</v>
      </c>
      <c r="I692" s="233"/>
      <c r="J692" s="234">
        <f>ROUND(I692*H692,2)</f>
        <v>0</v>
      </c>
      <c r="K692" s="230" t="s">
        <v>253</v>
      </c>
      <c r="L692" s="45"/>
      <c r="M692" s="235" t="s">
        <v>1</v>
      </c>
      <c r="N692" s="236" t="s">
        <v>43</v>
      </c>
      <c r="O692" s="92"/>
      <c r="P692" s="237">
        <f>O692*H692</f>
        <v>0</v>
      </c>
      <c r="Q692" s="237">
        <v>0</v>
      </c>
      <c r="R692" s="237">
        <f>Q692*H692</f>
        <v>0</v>
      </c>
      <c r="S692" s="237">
        <v>1.8</v>
      </c>
      <c r="T692" s="238">
        <f>S692*H692</f>
        <v>5.8824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39" t="s">
        <v>254</v>
      </c>
      <c r="AT692" s="239" t="s">
        <v>249</v>
      </c>
      <c r="AU692" s="239" t="s">
        <v>90</v>
      </c>
      <c r="AY692" s="18" t="s">
        <v>247</v>
      </c>
      <c r="BE692" s="240">
        <f>IF(N692="základní",J692,0)</f>
        <v>0</v>
      </c>
      <c r="BF692" s="240">
        <f>IF(N692="snížená",J692,0)</f>
        <v>0</v>
      </c>
      <c r="BG692" s="240">
        <f>IF(N692="zákl. přenesená",J692,0)</f>
        <v>0</v>
      </c>
      <c r="BH692" s="240">
        <f>IF(N692="sníž. přenesená",J692,0)</f>
        <v>0</v>
      </c>
      <c r="BI692" s="240">
        <f>IF(N692="nulová",J692,0)</f>
        <v>0</v>
      </c>
      <c r="BJ692" s="18" t="s">
        <v>90</v>
      </c>
      <c r="BK692" s="240">
        <f>ROUND(I692*H692,2)</f>
        <v>0</v>
      </c>
      <c r="BL692" s="18" t="s">
        <v>254</v>
      </c>
      <c r="BM692" s="239" t="s">
        <v>1142</v>
      </c>
    </row>
    <row r="693" spans="1:51" s="13" customFormat="1" ht="12">
      <c r="A693" s="13"/>
      <c r="B693" s="241"/>
      <c r="C693" s="242"/>
      <c r="D693" s="243" t="s">
        <v>256</v>
      </c>
      <c r="E693" s="244" t="s">
        <v>1</v>
      </c>
      <c r="F693" s="245" t="s">
        <v>1143</v>
      </c>
      <c r="G693" s="242"/>
      <c r="H693" s="246">
        <v>1.221</v>
      </c>
      <c r="I693" s="247"/>
      <c r="J693" s="242"/>
      <c r="K693" s="242"/>
      <c r="L693" s="248"/>
      <c r="M693" s="249"/>
      <c r="N693" s="250"/>
      <c r="O693" s="250"/>
      <c r="P693" s="250"/>
      <c r="Q693" s="250"/>
      <c r="R693" s="250"/>
      <c r="S693" s="250"/>
      <c r="T693" s="251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52" t="s">
        <v>256</v>
      </c>
      <c r="AU693" s="252" t="s">
        <v>90</v>
      </c>
      <c r="AV693" s="13" t="s">
        <v>90</v>
      </c>
      <c r="AW693" s="13" t="s">
        <v>32</v>
      </c>
      <c r="AX693" s="13" t="s">
        <v>77</v>
      </c>
      <c r="AY693" s="252" t="s">
        <v>247</v>
      </c>
    </row>
    <row r="694" spans="1:51" s="13" customFormat="1" ht="12">
      <c r="A694" s="13"/>
      <c r="B694" s="241"/>
      <c r="C694" s="242"/>
      <c r="D694" s="243" t="s">
        <v>256</v>
      </c>
      <c r="E694" s="244" t="s">
        <v>1</v>
      </c>
      <c r="F694" s="245" t="s">
        <v>1144</v>
      </c>
      <c r="G694" s="242"/>
      <c r="H694" s="246">
        <v>0.417</v>
      </c>
      <c r="I694" s="247"/>
      <c r="J694" s="242"/>
      <c r="K694" s="242"/>
      <c r="L694" s="248"/>
      <c r="M694" s="249"/>
      <c r="N694" s="250"/>
      <c r="O694" s="250"/>
      <c r="P694" s="250"/>
      <c r="Q694" s="250"/>
      <c r="R694" s="250"/>
      <c r="S694" s="250"/>
      <c r="T694" s="251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52" t="s">
        <v>256</v>
      </c>
      <c r="AU694" s="252" t="s">
        <v>90</v>
      </c>
      <c r="AV694" s="13" t="s">
        <v>90</v>
      </c>
      <c r="AW694" s="13" t="s">
        <v>32</v>
      </c>
      <c r="AX694" s="13" t="s">
        <v>77</v>
      </c>
      <c r="AY694" s="252" t="s">
        <v>247</v>
      </c>
    </row>
    <row r="695" spans="1:51" s="13" customFormat="1" ht="12">
      <c r="A695" s="13"/>
      <c r="B695" s="241"/>
      <c r="C695" s="242"/>
      <c r="D695" s="243" t="s">
        <v>256</v>
      </c>
      <c r="E695" s="244" t="s">
        <v>1</v>
      </c>
      <c r="F695" s="245" t="s">
        <v>1145</v>
      </c>
      <c r="G695" s="242"/>
      <c r="H695" s="246">
        <v>0.748</v>
      </c>
      <c r="I695" s="247"/>
      <c r="J695" s="242"/>
      <c r="K695" s="242"/>
      <c r="L695" s="248"/>
      <c r="M695" s="249"/>
      <c r="N695" s="250"/>
      <c r="O695" s="250"/>
      <c r="P695" s="250"/>
      <c r="Q695" s="250"/>
      <c r="R695" s="250"/>
      <c r="S695" s="250"/>
      <c r="T695" s="251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52" t="s">
        <v>256</v>
      </c>
      <c r="AU695" s="252" t="s">
        <v>90</v>
      </c>
      <c r="AV695" s="13" t="s">
        <v>90</v>
      </c>
      <c r="AW695" s="13" t="s">
        <v>32</v>
      </c>
      <c r="AX695" s="13" t="s">
        <v>77</v>
      </c>
      <c r="AY695" s="252" t="s">
        <v>247</v>
      </c>
    </row>
    <row r="696" spans="1:51" s="13" customFormat="1" ht="12">
      <c r="A696" s="13"/>
      <c r="B696" s="241"/>
      <c r="C696" s="242"/>
      <c r="D696" s="243" t="s">
        <v>256</v>
      </c>
      <c r="E696" s="244" t="s">
        <v>1</v>
      </c>
      <c r="F696" s="245" t="s">
        <v>1146</v>
      </c>
      <c r="G696" s="242"/>
      <c r="H696" s="246">
        <v>0.882</v>
      </c>
      <c r="I696" s="247"/>
      <c r="J696" s="242"/>
      <c r="K696" s="242"/>
      <c r="L696" s="248"/>
      <c r="M696" s="249"/>
      <c r="N696" s="250"/>
      <c r="O696" s="250"/>
      <c r="P696" s="250"/>
      <c r="Q696" s="250"/>
      <c r="R696" s="250"/>
      <c r="S696" s="250"/>
      <c r="T696" s="251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52" t="s">
        <v>256</v>
      </c>
      <c r="AU696" s="252" t="s">
        <v>90</v>
      </c>
      <c r="AV696" s="13" t="s">
        <v>90</v>
      </c>
      <c r="AW696" s="13" t="s">
        <v>32</v>
      </c>
      <c r="AX696" s="13" t="s">
        <v>77</v>
      </c>
      <c r="AY696" s="252" t="s">
        <v>247</v>
      </c>
    </row>
    <row r="697" spans="1:51" s="14" customFormat="1" ht="12">
      <c r="A697" s="14"/>
      <c r="B697" s="253"/>
      <c r="C697" s="254"/>
      <c r="D697" s="243" t="s">
        <v>256</v>
      </c>
      <c r="E697" s="255" t="s">
        <v>1</v>
      </c>
      <c r="F697" s="256" t="s">
        <v>265</v>
      </c>
      <c r="G697" s="254"/>
      <c r="H697" s="257">
        <v>3.268</v>
      </c>
      <c r="I697" s="258"/>
      <c r="J697" s="254"/>
      <c r="K697" s="254"/>
      <c r="L697" s="259"/>
      <c r="M697" s="260"/>
      <c r="N697" s="261"/>
      <c r="O697" s="261"/>
      <c r="P697" s="261"/>
      <c r="Q697" s="261"/>
      <c r="R697" s="261"/>
      <c r="S697" s="261"/>
      <c r="T697" s="262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3" t="s">
        <v>256</v>
      </c>
      <c r="AU697" s="263" t="s">
        <v>90</v>
      </c>
      <c r="AV697" s="14" t="s">
        <v>254</v>
      </c>
      <c r="AW697" s="14" t="s">
        <v>32</v>
      </c>
      <c r="AX697" s="14" t="s">
        <v>84</v>
      </c>
      <c r="AY697" s="263" t="s">
        <v>247</v>
      </c>
    </row>
    <row r="698" spans="1:65" s="2" customFormat="1" ht="24.15" customHeight="1">
      <c r="A698" s="39"/>
      <c r="B698" s="40"/>
      <c r="C698" s="228" t="s">
        <v>1147</v>
      </c>
      <c r="D698" s="228" t="s">
        <v>249</v>
      </c>
      <c r="E698" s="229" t="s">
        <v>1148</v>
      </c>
      <c r="F698" s="230" t="s">
        <v>1149</v>
      </c>
      <c r="G698" s="231" t="s">
        <v>260</v>
      </c>
      <c r="H698" s="232">
        <v>11.366</v>
      </c>
      <c r="I698" s="233"/>
      <c r="J698" s="234">
        <f>ROUND(I698*H698,2)</f>
        <v>0</v>
      </c>
      <c r="K698" s="230" t="s">
        <v>253</v>
      </c>
      <c r="L698" s="45"/>
      <c r="M698" s="235" t="s">
        <v>1</v>
      </c>
      <c r="N698" s="236" t="s">
        <v>43</v>
      </c>
      <c r="O698" s="92"/>
      <c r="P698" s="237">
        <f>O698*H698</f>
        <v>0</v>
      </c>
      <c r="Q698" s="237">
        <v>0</v>
      </c>
      <c r="R698" s="237">
        <f>Q698*H698</f>
        <v>0</v>
      </c>
      <c r="S698" s="237">
        <v>1.8</v>
      </c>
      <c r="T698" s="238">
        <f>S698*H698</f>
        <v>20.4588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39" t="s">
        <v>254</v>
      </c>
      <c r="AT698" s="239" t="s">
        <v>249</v>
      </c>
      <c r="AU698" s="239" t="s">
        <v>90</v>
      </c>
      <c r="AY698" s="18" t="s">
        <v>247</v>
      </c>
      <c r="BE698" s="240">
        <f>IF(N698="základní",J698,0)</f>
        <v>0</v>
      </c>
      <c r="BF698" s="240">
        <f>IF(N698="snížená",J698,0)</f>
        <v>0</v>
      </c>
      <c r="BG698" s="240">
        <f>IF(N698="zákl. přenesená",J698,0)</f>
        <v>0</v>
      </c>
      <c r="BH698" s="240">
        <f>IF(N698="sníž. přenesená",J698,0)</f>
        <v>0</v>
      </c>
      <c r="BI698" s="240">
        <f>IF(N698="nulová",J698,0)</f>
        <v>0</v>
      </c>
      <c r="BJ698" s="18" t="s">
        <v>90</v>
      </c>
      <c r="BK698" s="240">
        <f>ROUND(I698*H698,2)</f>
        <v>0</v>
      </c>
      <c r="BL698" s="18" t="s">
        <v>254</v>
      </c>
      <c r="BM698" s="239" t="s">
        <v>1150</v>
      </c>
    </row>
    <row r="699" spans="1:51" s="13" customFormat="1" ht="12">
      <c r="A699" s="13"/>
      <c r="B699" s="241"/>
      <c r="C699" s="242"/>
      <c r="D699" s="243" t="s">
        <v>256</v>
      </c>
      <c r="E699" s="244" t="s">
        <v>1</v>
      </c>
      <c r="F699" s="245" t="s">
        <v>1151</v>
      </c>
      <c r="G699" s="242"/>
      <c r="H699" s="246">
        <v>2.249</v>
      </c>
      <c r="I699" s="247"/>
      <c r="J699" s="242"/>
      <c r="K699" s="242"/>
      <c r="L699" s="248"/>
      <c r="M699" s="249"/>
      <c r="N699" s="250"/>
      <c r="O699" s="250"/>
      <c r="P699" s="250"/>
      <c r="Q699" s="250"/>
      <c r="R699" s="250"/>
      <c r="S699" s="250"/>
      <c r="T699" s="251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52" t="s">
        <v>256</v>
      </c>
      <c r="AU699" s="252" t="s">
        <v>90</v>
      </c>
      <c r="AV699" s="13" t="s">
        <v>90</v>
      </c>
      <c r="AW699" s="13" t="s">
        <v>32</v>
      </c>
      <c r="AX699" s="13" t="s">
        <v>77</v>
      </c>
      <c r="AY699" s="252" t="s">
        <v>247</v>
      </c>
    </row>
    <row r="700" spans="1:51" s="13" customFormat="1" ht="12">
      <c r="A700" s="13"/>
      <c r="B700" s="241"/>
      <c r="C700" s="242"/>
      <c r="D700" s="243" t="s">
        <v>256</v>
      </c>
      <c r="E700" s="244" t="s">
        <v>1</v>
      </c>
      <c r="F700" s="245" t="s">
        <v>1152</v>
      </c>
      <c r="G700" s="242"/>
      <c r="H700" s="246">
        <v>0.821</v>
      </c>
      <c r="I700" s="247"/>
      <c r="J700" s="242"/>
      <c r="K700" s="242"/>
      <c r="L700" s="248"/>
      <c r="M700" s="249"/>
      <c r="N700" s="250"/>
      <c r="O700" s="250"/>
      <c r="P700" s="250"/>
      <c r="Q700" s="250"/>
      <c r="R700" s="250"/>
      <c r="S700" s="250"/>
      <c r="T700" s="251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2" t="s">
        <v>256</v>
      </c>
      <c r="AU700" s="252" t="s">
        <v>90</v>
      </c>
      <c r="AV700" s="13" t="s">
        <v>90</v>
      </c>
      <c r="AW700" s="13" t="s">
        <v>32</v>
      </c>
      <c r="AX700" s="13" t="s">
        <v>77</v>
      </c>
      <c r="AY700" s="252" t="s">
        <v>247</v>
      </c>
    </row>
    <row r="701" spans="1:51" s="13" customFormat="1" ht="12">
      <c r="A701" s="13"/>
      <c r="B701" s="241"/>
      <c r="C701" s="242"/>
      <c r="D701" s="243" t="s">
        <v>256</v>
      </c>
      <c r="E701" s="244" t="s">
        <v>1</v>
      </c>
      <c r="F701" s="245" t="s">
        <v>1153</v>
      </c>
      <c r="G701" s="242"/>
      <c r="H701" s="246">
        <v>0.685</v>
      </c>
      <c r="I701" s="247"/>
      <c r="J701" s="242"/>
      <c r="K701" s="242"/>
      <c r="L701" s="248"/>
      <c r="M701" s="249"/>
      <c r="N701" s="250"/>
      <c r="O701" s="250"/>
      <c r="P701" s="250"/>
      <c r="Q701" s="250"/>
      <c r="R701" s="250"/>
      <c r="S701" s="250"/>
      <c r="T701" s="251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52" t="s">
        <v>256</v>
      </c>
      <c r="AU701" s="252" t="s">
        <v>90</v>
      </c>
      <c r="AV701" s="13" t="s">
        <v>90</v>
      </c>
      <c r="AW701" s="13" t="s">
        <v>32</v>
      </c>
      <c r="AX701" s="13" t="s">
        <v>77</v>
      </c>
      <c r="AY701" s="252" t="s">
        <v>247</v>
      </c>
    </row>
    <row r="702" spans="1:51" s="13" customFormat="1" ht="12">
      <c r="A702" s="13"/>
      <c r="B702" s="241"/>
      <c r="C702" s="242"/>
      <c r="D702" s="243" t="s">
        <v>256</v>
      </c>
      <c r="E702" s="244" t="s">
        <v>1</v>
      </c>
      <c r="F702" s="245" t="s">
        <v>1154</v>
      </c>
      <c r="G702" s="242"/>
      <c r="H702" s="246">
        <v>0.795</v>
      </c>
      <c r="I702" s="247"/>
      <c r="J702" s="242"/>
      <c r="K702" s="242"/>
      <c r="L702" s="248"/>
      <c r="M702" s="249"/>
      <c r="N702" s="250"/>
      <c r="O702" s="250"/>
      <c r="P702" s="250"/>
      <c r="Q702" s="250"/>
      <c r="R702" s="250"/>
      <c r="S702" s="250"/>
      <c r="T702" s="251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52" t="s">
        <v>256</v>
      </c>
      <c r="AU702" s="252" t="s">
        <v>90</v>
      </c>
      <c r="AV702" s="13" t="s">
        <v>90</v>
      </c>
      <c r="AW702" s="13" t="s">
        <v>32</v>
      </c>
      <c r="AX702" s="13" t="s">
        <v>77</v>
      </c>
      <c r="AY702" s="252" t="s">
        <v>247</v>
      </c>
    </row>
    <row r="703" spans="1:51" s="13" customFormat="1" ht="12">
      <c r="A703" s="13"/>
      <c r="B703" s="241"/>
      <c r="C703" s="242"/>
      <c r="D703" s="243" t="s">
        <v>256</v>
      </c>
      <c r="E703" s="244" t="s">
        <v>1</v>
      </c>
      <c r="F703" s="245" t="s">
        <v>1155</v>
      </c>
      <c r="G703" s="242"/>
      <c r="H703" s="246">
        <v>3.408</v>
      </c>
      <c r="I703" s="247"/>
      <c r="J703" s="242"/>
      <c r="K703" s="242"/>
      <c r="L703" s="248"/>
      <c r="M703" s="249"/>
      <c r="N703" s="250"/>
      <c r="O703" s="250"/>
      <c r="P703" s="250"/>
      <c r="Q703" s="250"/>
      <c r="R703" s="250"/>
      <c r="S703" s="250"/>
      <c r="T703" s="251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2" t="s">
        <v>256</v>
      </c>
      <c r="AU703" s="252" t="s">
        <v>90</v>
      </c>
      <c r="AV703" s="13" t="s">
        <v>90</v>
      </c>
      <c r="AW703" s="13" t="s">
        <v>32</v>
      </c>
      <c r="AX703" s="13" t="s">
        <v>77</v>
      </c>
      <c r="AY703" s="252" t="s">
        <v>247</v>
      </c>
    </row>
    <row r="704" spans="1:51" s="13" customFormat="1" ht="12">
      <c r="A704" s="13"/>
      <c r="B704" s="241"/>
      <c r="C704" s="242"/>
      <c r="D704" s="243" t="s">
        <v>256</v>
      </c>
      <c r="E704" s="244" t="s">
        <v>1</v>
      </c>
      <c r="F704" s="245" t="s">
        <v>1156</v>
      </c>
      <c r="G704" s="242"/>
      <c r="H704" s="246">
        <v>3.408</v>
      </c>
      <c r="I704" s="247"/>
      <c r="J704" s="242"/>
      <c r="K704" s="242"/>
      <c r="L704" s="248"/>
      <c r="M704" s="249"/>
      <c r="N704" s="250"/>
      <c r="O704" s="250"/>
      <c r="P704" s="250"/>
      <c r="Q704" s="250"/>
      <c r="R704" s="250"/>
      <c r="S704" s="250"/>
      <c r="T704" s="251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52" t="s">
        <v>256</v>
      </c>
      <c r="AU704" s="252" t="s">
        <v>90</v>
      </c>
      <c r="AV704" s="13" t="s">
        <v>90</v>
      </c>
      <c r="AW704" s="13" t="s">
        <v>32</v>
      </c>
      <c r="AX704" s="13" t="s">
        <v>77</v>
      </c>
      <c r="AY704" s="252" t="s">
        <v>247</v>
      </c>
    </row>
    <row r="705" spans="1:51" s="14" customFormat="1" ht="12">
      <c r="A705" s="14"/>
      <c r="B705" s="253"/>
      <c r="C705" s="254"/>
      <c r="D705" s="243" t="s">
        <v>256</v>
      </c>
      <c r="E705" s="255" t="s">
        <v>1</v>
      </c>
      <c r="F705" s="256" t="s">
        <v>265</v>
      </c>
      <c r="G705" s="254"/>
      <c r="H705" s="257">
        <v>11.366</v>
      </c>
      <c r="I705" s="258"/>
      <c r="J705" s="254"/>
      <c r="K705" s="254"/>
      <c r="L705" s="259"/>
      <c r="M705" s="260"/>
      <c r="N705" s="261"/>
      <c r="O705" s="261"/>
      <c r="P705" s="261"/>
      <c r="Q705" s="261"/>
      <c r="R705" s="261"/>
      <c r="S705" s="261"/>
      <c r="T705" s="262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63" t="s">
        <v>256</v>
      </c>
      <c r="AU705" s="263" t="s">
        <v>90</v>
      </c>
      <c r="AV705" s="14" t="s">
        <v>254</v>
      </c>
      <c r="AW705" s="14" t="s">
        <v>32</v>
      </c>
      <c r="AX705" s="14" t="s">
        <v>84</v>
      </c>
      <c r="AY705" s="263" t="s">
        <v>247</v>
      </c>
    </row>
    <row r="706" spans="1:65" s="2" customFormat="1" ht="21.75" customHeight="1">
      <c r="A706" s="39"/>
      <c r="B706" s="40"/>
      <c r="C706" s="228" t="s">
        <v>1157</v>
      </c>
      <c r="D706" s="228" t="s">
        <v>249</v>
      </c>
      <c r="E706" s="229" t="s">
        <v>1158</v>
      </c>
      <c r="F706" s="230" t="s">
        <v>1159</v>
      </c>
      <c r="G706" s="231" t="s">
        <v>260</v>
      </c>
      <c r="H706" s="232">
        <v>0.505</v>
      </c>
      <c r="I706" s="233"/>
      <c r="J706" s="234">
        <f>ROUND(I706*H706,2)</f>
        <v>0</v>
      </c>
      <c r="K706" s="230" t="s">
        <v>1</v>
      </c>
      <c r="L706" s="45"/>
      <c r="M706" s="235" t="s">
        <v>1</v>
      </c>
      <c r="N706" s="236" t="s">
        <v>43</v>
      </c>
      <c r="O706" s="92"/>
      <c r="P706" s="237">
        <f>O706*H706</f>
        <v>0</v>
      </c>
      <c r="Q706" s="237">
        <v>0</v>
      </c>
      <c r="R706" s="237">
        <f>Q706*H706</f>
        <v>0</v>
      </c>
      <c r="S706" s="237">
        <v>1.7</v>
      </c>
      <c r="T706" s="238">
        <f>S706*H706</f>
        <v>0.8584999999999999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R706" s="239" t="s">
        <v>254</v>
      </c>
      <c r="AT706" s="239" t="s">
        <v>249</v>
      </c>
      <c r="AU706" s="239" t="s">
        <v>90</v>
      </c>
      <c r="AY706" s="18" t="s">
        <v>247</v>
      </c>
      <c r="BE706" s="240">
        <f>IF(N706="základní",J706,0)</f>
        <v>0</v>
      </c>
      <c r="BF706" s="240">
        <f>IF(N706="snížená",J706,0)</f>
        <v>0</v>
      </c>
      <c r="BG706" s="240">
        <f>IF(N706="zákl. přenesená",J706,0)</f>
        <v>0</v>
      </c>
      <c r="BH706" s="240">
        <f>IF(N706="sníž. přenesená",J706,0)</f>
        <v>0</v>
      </c>
      <c r="BI706" s="240">
        <f>IF(N706="nulová",J706,0)</f>
        <v>0</v>
      </c>
      <c r="BJ706" s="18" t="s">
        <v>90</v>
      </c>
      <c r="BK706" s="240">
        <f>ROUND(I706*H706,2)</f>
        <v>0</v>
      </c>
      <c r="BL706" s="18" t="s">
        <v>254</v>
      </c>
      <c r="BM706" s="239" t="s">
        <v>1160</v>
      </c>
    </row>
    <row r="707" spans="1:51" s="13" customFormat="1" ht="12">
      <c r="A707" s="13"/>
      <c r="B707" s="241"/>
      <c r="C707" s="242"/>
      <c r="D707" s="243" t="s">
        <v>256</v>
      </c>
      <c r="E707" s="244" t="s">
        <v>1</v>
      </c>
      <c r="F707" s="245" t="s">
        <v>1161</v>
      </c>
      <c r="G707" s="242"/>
      <c r="H707" s="246">
        <v>0.142</v>
      </c>
      <c r="I707" s="247"/>
      <c r="J707" s="242"/>
      <c r="K707" s="242"/>
      <c r="L707" s="248"/>
      <c r="M707" s="249"/>
      <c r="N707" s="250"/>
      <c r="O707" s="250"/>
      <c r="P707" s="250"/>
      <c r="Q707" s="250"/>
      <c r="R707" s="250"/>
      <c r="S707" s="250"/>
      <c r="T707" s="251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52" t="s">
        <v>256</v>
      </c>
      <c r="AU707" s="252" t="s">
        <v>90</v>
      </c>
      <c r="AV707" s="13" t="s">
        <v>90</v>
      </c>
      <c r="AW707" s="13" t="s">
        <v>32</v>
      </c>
      <c r="AX707" s="13" t="s">
        <v>77</v>
      </c>
      <c r="AY707" s="252" t="s">
        <v>247</v>
      </c>
    </row>
    <row r="708" spans="1:51" s="13" customFormat="1" ht="12">
      <c r="A708" s="13"/>
      <c r="B708" s="241"/>
      <c r="C708" s="242"/>
      <c r="D708" s="243" t="s">
        <v>256</v>
      </c>
      <c r="E708" s="244" t="s">
        <v>1</v>
      </c>
      <c r="F708" s="245" t="s">
        <v>1162</v>
      </c>
      <c r="G708" s="242"/>
      <c r="H708" s="246">
        <v>0.119</v>
      </c>
      <c r="I708" s="247"/>
      <c r="J708" s="242"/>
      <c r="K708" s="242"/>
      <c r="L708" s="248"/>
      <c r="M708" s="249"/>
      <c r="N708" s="250"/>
      <c r="O708" s="250"/>
      <c r="P708" s="250"/>
      <c r="Q708" s="250"/>
      <c r="R708" s="250"/>
      <c r="S708" s="250"/>
      <c r="T708" s="251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52" t="s">
        <v>256</v>
      </c>
      <c r="AU708" s="252" t="s">
        <v>90</v>
      </c>
      <c r="AV708" s="13" t="s">
        <v>90</v>
      </c>
      <c r="AW708" s="13" t="s">
        <v>32</v>
      </c>
      <c r="AX708" s="13" t="s">
        <v>77</v>
      </c>
      <c r="AY708" s="252" t="s">
        <v>247</v>
      </c>
    </row>
    <row r="709" spans="1:51" s="13" customFormat="1" ht="12">
      <c r="A709" s="13"/>
      <c r="B709" s="241"/>
      <c r="C709" s="242"/>
      <c r="D709" s="243" t="s">
        <v>256</v>
      </c>
      <c r="E709" s="244" t="s">
        <v>1</v>
      </c>
      <c r="F709" s="245" t="s">
        <v>1163</v>
      </c>
      <c r="G709" s="242"/>
      <c r="H709" s="246">
        <v>0.122</v>
      </c>
      <c r="I709" s="247"/>
      <c r="J709" s="242"/>
      <c r="K709" s="242"/>
      <c r="L709" s="248"/>
      <c r="M709" s="249"/>
      <c r="N709" s="250"/>
      <c r="O709" s="250"/>
      <c r="P709" s="250"/>
      <c r="Q709" s="250"/>
      <c r="R709" s="250"/>
      <c r="S709" s="250"/>
      <c r="T709" s="251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52" t="s">
        <v>256</v>
      </c>
      <c r="AU709" s="252" t="s">
        <v>90</v>
      </c>
      <c r="AV709" s="13" t="s">
        <v>90</v>
      </c>
      <c r="AW709" s="13" t="s">
        <v>32</v>
      </c>
      <c r="AX709" s="13" t="s">
        <v>77</v>
      </c>
      <c r="AY709" s="252" t="s">
        <v>247</v>
      </c>
    </row>
    <row r="710" spans="1:51" s="13" customFormat="1" ht="12">
      <c r="A710" s="13"/>
      <c r="B710" s="241"/>
      <c r="C710" s="242"/>
      <c r="D710" s="243" t="s">
        <v>256</v>
      </c>
      <c r="E710" s="244" t="s">
        <v>1</v>
      </c>
      <c r="F710" s="245" t="s">
        <v>1164</v>
      </c>
      <c r="G710" s="242"/>
      <c r="H710" s="246">
        <v>0.122</v>
      </c>
      <c r="I710" s="247"/>
      <c r="J710" s="242"/>
      <c r="K710" s="242"/>
      <c r="L710" s="248"/>
      <c r="M710" s="249"/>
      <c r="N710" s="250"/>
      <c r="O710" s="250"/>
      <c r="P710" s="250"/>
      <c r="Q710" s="250"/>
      <c r="R710" s="250"/>
      <c r="S710" s="250"/>
      <c r="T710" s="251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52" t="s">
        <v>256</v>
      </c>
      <c r="AU710" s="252" t="s">
        <v>90</v>
      </c>
      <c r="AV710" s="13" t="s">
        <v>90</v>
      </c>
      <c r="AW710" s="13" t="s">
        <v>32</v>
      </c>
      <c r="AX710" s="13" t="s">
        <v>77</v>
      </c>
      <c r="AY710" s="252" t="s">
        <v>247</v>
      </c>
    </row>
    <row r="711" spans="1:51" s="14" customFormat="1" ht="12">
      <c r="A711" s="14"/>
      <c r="B711" s="253"/>
      <c r="C711" s="254"/>
      <c r="D711" s="243" t="s">
        <v>256</v>
      </c>
      <c r="E711" s="255" t="s">
        <v>1</v>
      </c>
      <c r="F711" s="256" t="s">
        <v>265</v>
      </c>
      <c r="G711" s="254"/>
      <c r="H711" s="257">
        <v>0.505</v>
      </c>
      <c r="I711" s="258"/>
      <c r="J711" s="254"/>
      <c r="K711" s="254"/>
      <c r="L711" s="259"/>
      <c r="M711" s="260"/>
      <c r="N711" s="261"/>
      <c r="O711" s="261"/>
      <c r="P711" s="261"/>
      <c r="Q711" s="261"/>
      <c r="R711" s="261"/>
      <c r="S711" s="261"/>
      <c r="T711" s="262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3" t="s">
        <v>256</v>
      </c>
      <c r="AU711" s="263" t="s">
        <v>90</v>
      </c>
      <c r="AV711" s="14" t="s">
        <v>254</v>
      </c>
      <c r="AW711" s="14" t="s">
        <v>32</v>
      </c>
      <c r="AX711" s="14" t="s">
        <v>84</v>
      </c>
      <c r="AY711" s="263" t="s">
        <v>247</v>
      </c>
    </row>
    <row r="712" spans="1:65" s="2" customFormat="1" ht="24.15" customHeight="1">
      <c r="A712" s="39"/>
      <c r="B712" s="40"/>
      <c r="C712" s="228" t="s">
        <v>1165</v>
      </c>
      <c r="D712" s="228" t="s">
        <v>249</v>
      </c>
      <c r="E712" s="229" t="s">
        <v>1166</v>
      </c>
      <c r="F712" s="230" t="s">
        <v>1167</v>
      </c>
      <c r="G712" s="231" t="s">
        <v>260</v>
      </c>
      <c r="H712" s="232">
        <v>0.924</v>
      </c>
      <c r="I712" s="233"/>
      <c r="J712" s="234">
        <f>ROUND(I712*H712,2)</f>
        <v>0</v>
      </c>
      <c r="K712" s="230" t="s">
        <v>253</v>
      </c>
      <c r="L712" s="45"/>
      <c r="M712" s="235" t="s">
        <v>1</v>
      </c>
      <c r="N712" s="236" t="s">
        <v>43</v>
      </c>
      <c r="O712" s="92"/>
      <c r="P712" s="237">
        <f>O712*H712</f>
        <v>0</v>
      </c>
      <c r="Q712" s="237">
        <v>0</v>
      </c>
      <c r="R712" s="237">
        <f>Q712*H712</f>
        <v>0</v>
      </c>
      <c r="S712" s="237">
        <v>1.8</v>
      </c>
      <c r="T712" s="238">
        <f>S712*H712</f>
        <v>1.6632</v>
      </c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R712" s="239" t="s">
        <v>254</v>
      </c>
      <c r="AT712" s="239" t="s">
        <v>249</v>
      </c>
      <c r="AU712" s="239" t="s">
        <v>90</v>
      </c>
      <c r="AY712" s="18" t="s">
        <v>247</v>
      </c>
      <c r="BE712" s="240">
        <f>IF(N712="základní",J712,0)</f>
        <v>0</v>
      </c>
      <c r="BF712" s="240">
        <f>IF(N712="snížená",J712,0)</f>
        <v>0</v>
      </c>
      <c r="BG712" s="240">
        <f>IF(N712="zákl. přenesená",J712,0)</f>
        <v>0</v>
      </c>
      <c r="BH712" s="240">
        <f>IF(N712="sníž. přenesená",J712,0)</f>
        <v>0</v>
      </c>
      <c r="BI712" s="240">
        <f>IF(N712="nulová",J712,0)</f>
        <v>0</v>
      </c>
      <c r="BJ712" s="18" t="s">
        <v>90</v>
      </c>
      <c r="BK712" s="240">
        <f>ROUND(I712*H712,2)</f>
        <v>0</v>
      </c>
      <c r="BL712" s="18" t="s">
        <v>254</v>
      </c>
      <c r="BM712" s="239" t="s">
        <v>1168</v>
      </c>
    </row>
    <row r="713" spans="1:51" s="13" customFormat="1" ht="12">
      <c r="A713" s="13"/>
      <c r="B713" s="241"/>
      <c r="C713" s="242"/>
      <c r="D713" s="243" t="s">
        <v>256</v>
      </c>
      <c r="E713" s="244" t="s">
        <v>1</v>
      </c>
      <c r="F713" s="245" t="s">
        <v>1169</v>
      </c>
      <c r="G713" s="242"/>
      <c r="H713" s="246">
        <v>0.123</v>
      </c>
      <c r="I713" s="247"/>
      <c r="J713" s="242"/>
      <c r="K713" s="242"/>
      <c r="L713" s="248"/>
      <c r="M713" s="249"/>
      <c r="N713" s="250"/>
      <c r="O713" s="250"/>
      <c r="P713" s="250"/>
      <c r="Q713" s="250"/>
      <c r="R713" s="250"/>
      <c r="S713" s="250"/>
      <c r="T713" s="251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2" t="s">
        <v>256</v>
      </c>
      <c r="AU713" s="252" t="s">
        <v>90</v>
      </c>
      <c r="AV713" s="13" t="s">
        <v>90</v>
      </c>
      <c r="AW713" s="13" t="s">
        <v>32</v>
      </c>
      <c r="AX713" s="13" t="s">
        <v>77</v>
      </c>
      <c r="AY713" s="252" t="s">
        <v>247</v>
      </c>
    </row>
    <row r="714" spans="1:51" s="13" customFormat="1" ht="12">
      <c r="A714" s="13"/>
      <c r="B714" s="241"/>
      <c r="C714" s="242"/>
      <c r="D714" s="243" t="s">
        <v>256</v>
      </c>
      <c r="E714" s="244" t="s">
        <v>1</v>
      </c>
      <c r="F714" s="245" t="s">
        <v>1170</v>
      </c>
      <c r="G714" s="242"/>
      <c r="H714" s="246">
        <v>0.267</v>
      </c>
      <c r="I714" s="247"/>
      <c r="J714" s="242"/>
      <c r="K714" s="242"/>
      <c r="L714" s="248"/>
      <c r="M714" s="249"/>
      <c r="N714" s="250"/>
      <c r="O714" s="250"/>
      <c r="P714" s="250"/>
      <c r="Q714" s="250"/>
      <c r="R714" s="250"/>
      <c r="S714" s="250"/>
      <c r="T714" s="251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52" t="s">
        <v>256</v>
      </c>
      <c r="AU714" s="252" t="s">
        <v>90</v>
      </c>
      <c r="AV714" s="13" t="s">
        <v>90</v>
      </c>
      <c r="AW714" s="13" t="s">
        <v>32</v>
      </c>
      <c r="AX714" s="13" t="s">
        <v>77</v>
      </c>
      <c r="AY714" s="252" t="s">
        <v>247</v>
      </c>
    </row>
    <row r="715" spans="1:51" s="13" customFormat="1" ht="12">
      <c r="A715" s="13"/>
      <c r="B715" s="241"/>
      <c r="C715" s="242"/>
      <c r="D715" s="243" t="s">
        <v>256</v>
      </c>
      <c r="E715" s="244" t="s">
        <v>1</v>
      </c>
      <c r="F715" s="245" t="s">
        <v>1171</v>
      </c>
      <c r="G715" s="242"/>
      <c r="H715" s="246">
        <v>0.267</v>
      </c>
      <c r="I715" s="247"/>
      <c r="J715" s="242"/>
      <c r="K715" s="242"/>
      <c r="L715" s="248"/>
      <c r="M715" s="249"/>
      <c r="N715" s="250"/>
      <c r="O715" s="250"/>
      <c r="P715" s="250"/>
      <c r="Q715" s="250"/>
      <c r="R715" s="250"/>
      <c r="S715" s="250"/>
      <c r="T715" s="251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52" t="s">
        <v>256</v>
      </c>
      <c r="AU715" s="252" t="s">
        <v>90</v>
      </c>
      <c r="AV715" s="13" t="s">
        <v>90</v>
      </c>
      <c r="AW715" s="13" t="s">
        <v>32</v>
      </c>
      <c r="AX715" s="13" t="s">
        <v>77</v>
      </c>
      <c r="AY715" s="252" t="s">
        <v>247</v>
      </c>
    </row>
    <row r="716" spans="1:51" s="13" customFormat="1" ht="12">
      <c r="A716" s="13"/>
      <c r="B716" s="241"/>
      <c r="C716" s="242"/>
      <c r="D716" s="243" t="s">
        <v>256</v>
      </c>
      <c r="E716" s="244" t="s">
        <v>1</v>
      </c>
      <c r="F716" s="245" t="s">
        <v>1172</v>
      </c>
      <c r="G716" s="242"/>
      <c r="H716" s="246">
        <v>0.267</v>
      </c>
      <c r="I716" s="247"/>
      <c r="J716" s="242"/>
      <c r="K716" s="242"/>
      <c r="L716" s="248"/>
      <c r="M716" s="249"/>
      <c r="N716" s="250"/>
      <c r="O716" s="250"/>
      <c r="P716" s="250"/>
      <c r="Q716" s="250"/>
      <c r="R716" s="250"/>
      <c r="S716" s="250"/>
      <c r="T716" s="251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52" t="s">
        <v>256</v>
      </c>
      <c r="AU716" s="252" t="s">
        <v>90</v>
      </c>
      <c r="AV716" s="13" t="s">
        <v>90</v>
      </c>
      <c r="AW716" s="13" t="s">
        <v>32</v>
      </c>
      <c r="AX716" s="13" t="s">
        <v>77</v>
      </c>
      <c r="AY716" s="252" t="s">
        <v>247</v>
      </c>
    </row>
    <row r="717" spans="1:51" s="14" customFormat="1" ht="12">
      <c r="A717" s="14"/>
      <c r="B717" s="253"/>
      <c r="C717" s="254"/>
      <c r="D717" s="243" t="s">
        <v>256</v>
      </c>
      <c r="E717" s="255" t="s">
        <v>1</v>
      </c>
      <c r="F717" s="256" t="s">
        <v>265</v>
      </c>
      <c r="G717" s="254"/>
      <c r="H717" s="257">
        <v>0.924</v>
      </c>
      <c r="I717" s="258"/>
      <c r="J717" s="254"/>
      <c r="K717" s="254"/>
      <c r="L717" s="259"/>
      <c r="M717" s="260"/>
      <c r="N717" s="261"/>
      <c r="O717" s="261"/>
      <c r="P717" s="261"/>
      <c r="Q717" s="261"/>
      <c r="R717" s="261"/>
      <c r="S717" s="261"/>
      <c r="T717" s="262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63" t="s">
        <v>256</v>
      </c>
      <c r="AU717" s="263" t="s">
        <v>90</v>
      </c>
      <c r="AV717" s="14" t="s">
        <v>254</v>
      </c>
      <c r="AW717" s="14" t="s">
        <v>32</v>
      </c>
      <c r="AX717" s="14" t="s">
        <v>84</v>
      </c>
      <c r="AY717" s="263" t="s">
        <v>247</v>
      </c>
    </row>
    <row r="718" spans="1:65" s="2" customFormat="1" ht="24.15" customHeight="1">
      <c r="A718" s="39"/>
      <c r="B718" s="40"/>
      <c r="C718" s="228" t="s">
        <v>1173</v>
      </c>
      <c r="D718" s="228" t="s">
        <v>249</v>
      </c>
      <c r="E718" s="229" t="s">
        <v>1174</v>
      </c>
      <c r="F718" s="230" t="s">
        <v>1175</v>
      </c>
      <c r="G718" s="231" t="s">
        <v>322</v>
      </c>
      <c r="H718" s="232">
        <v>42</v>
      </c>
      <c r="I718" s="233"/>
      <c r="J718" s="234">
        <f>ROUND(I718*H718,2)</f>
        <v>0</v>
      </c>
      <c r="K718" s="230" t="s">
        <v>253</v>
      </c>
      <c r="L718" s="45"/>
      <c r="M718" s="235" t="s">
        <v>1</v>
      </c>
      <c r="N718" s="236" t="s">
        <v>43</v>
      </c>
      <c r="O718" s="92"/>
      <c r="P718" s="237">
        <f>O718*H718</f>
        <v>0</v>
      </c>
      <c r="Q718" s="237">
        <v>0</v>
      </c>
      <c r="R718" s="237">
        <f>Q718*H718</f>
        <v>0</v>
      </c>
      <c r="S718" s="237">
        <v>0.015</v>
      </c>
      <c r="T718" s="238">
        <f>S718*H718</f>
        <v>0.63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39" t="s">
        <v>254</v>
      </c>
      <c r="AT718" s="239" t="s">
        <v>249</v>
      </c>
      <c r="AU718" s="239" t="s">
        <v>90</v>
      </c>
      <c r="AY718" s="18" t="s">
        <v>247</v>
      </c>
      <c r="BE718" s="240">
        <f>IF(N718="základní",J718,0)</f>
        <v>0</v>
      </c>
      <c r="BF718" s="240">
        <f>IF(N718="snížená",J718,0)</f>
        <v>0</v>
      </c>
      <c r="BG718" s="240">
        <f>IF(N718="zákl. přenesená",J718,0)</f>
        <v>0</v>
      </c>
      <c r="BH718" s="240">
        <f>IF(N718="sníž. přenesená",J718,0)</f>
        <v>0</v>
      </c>
      <c r="BI718" s="240">
        <f>IF(N718="nulová",J718,0)</f>
        <v>0</v>
      </c>
      <c r="BJ718" s="18" t="s">
        <v>90</v>
      </c>
      <c r="BK718" s="240">
        <f>ROUND(I718*H718,2)</f>
        <v>0</v>
      </c>
      <c r="BL718" s="18" t="s">
        <v>254</v>
      </c>
      <c r="BM718" s="239" t="s">
        <v>1176</v>
      </c>
    </row>
    <row r="719" spans="1:51" s="13" customFormat="1" ht="12">
      <c r="A719" s="13"/>
      <c r="B719" s="241"/>
      <c r="C719" s="242"/>
      <c r="D719" s="243" t="s">
        <v>256</v>
      </c>
      <c r="E719" s="244" t="s">
        <v>1</v>
      </c>
      <c r="F719" s="245" t="s">
        <v>1177</v>
      </c>
      <c r="G719" s="242"/>
      <c r="H719" s="246">
        <v>5</v>
      </c>
      <c r="I719" s="247"/>
      <c r="J719" s="242"/>
      <c r="K719" s="242"/>
      <c r="L719" s="248"/>
      <c r="M719" s="249"/>
      <c r="N719" s="250"/>
      <c r="O719" s="250"/>
      <c r="P719" s="250"/>
      <c r="Q719" s="250"/>
      <c r="R719" s="250"/>
      <c r="S719" s="250"/>
      <c r="T719" s="251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52" t="s">
        <v>256</v>
      </c>
      <c r="AU719" s="252" t="s">
        <v>90</v>
      </c>
      <c r="AV719" s="13" t="s">
        <v>90</v>
      </c>
      <c r="AW719" s="13" t="s">
        <v>32</v>
      </c>
      <c r="AX719" s="13" t="s">
        <v>77</v>
      </c>
      <c r="AY719" s="252" t="s">
        <v>247</v>
      </c>
    </row>
    <row r="720" spans="1:51" s="13" customFormat="1" ht="12">
      <c r="A720" s="13"/>
      <c r="B720" s="241"/>
      <c r="C720" s="242"/>
      <c r="D720" s="243" t="s">
        <v>256</v>
      </c>
      <c r="E720" s="244" t="s">
        <v>1</v>
      </c>
      <c r="F720" s="245" t="s">
        <v>1178</v>
      </c>
      <c r="G720" s="242"/>
      <c r="H720" s="246">
        <v>10</v>
      </c>
      <c r="I720" s="247"/>
      <c r="J720" s="242"/>
      <c r="K720" s="242"/>
      <c r="L720" s="248"/>
      <c r="M720" s="249"/>
      <c r="N720" s="250"/>
      <c r="O720" s="250"/>
      <c r="P720" s="250"/>
      <c r="Q720" s="250"/>
      <c r="R720" s="250"/>
      <c r="S720" s="250"/>
      <c r="T720" s="251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2" t="s">
        <v>256</v>
      </c>
      <c r="AU720" s="252" t="s">
        <v>90</v>
      </c>
      <c r="AV720" s="13" t="s">
        <v>90</v>
      </c>
      <c r="AW720" s="13" t="s">
        <v>32</v>
      </c>
      <c r="AX720" s="13" t="s">
        <v>77</v>
      </c>
      <c r="AY720" s="252" t="s">
        <v>247</v>
      </c>
    </row>
    <row r="721" spans="1:51" s="13" customFormat="1" ht="12">
      <c r="A721" s="13"/>
      <c r="B721" s="241"/>
      <c r="C721" s="242"/>
      <c r="D721" s="243" t="s">
        <v>256</v>
      </c>
      <c r="E721" s="244" t="s">
        <v>1</v>
      </c>
      <c r="F721" s="245" t="s">
        <v>1179</v>
      </c>
      <c r="G721" s="242"/>
      <c r="H721" s="246">
        <v>14</v>
      </c>
      <c r="I721" s="247"/>
      <c r="J721" s="242"/>
      <c r="K721" s="242"/>
      <c r="L721" s="248"/>
      <c r="M721" s="249"/>
      <c r="N721" s="250"/>
      <c r="O721" s="250"/>
      <c r="P721" s="250"/>
      <c r="Q721" s="250"/>
      <c r="R721" s="250"/>
      <c r="S721" s="250"/>
      <c r="T721" s="251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52" t="s">
        <v>256</v>
      </c>
      <c r="AU721" s="252" t="s">
        <v>90</v>
      </c>
      <c r="AV721" s="13" t="s">
        <v>90</v>
      </c>
      <c r="AW721" s="13" t="s">
        <v>32</v>
      </c>
      <c r="AX721" s="13" t="s">
        <v>77</v>
      </c>
      <c r="AY721" s="252" t="s">
        <v>247</v>
      </c>
    </row>
    <row r="722" spans="1:51" s="13" customFormat="1" ht="12">
      <c r="A722" s="13"/>
      <c r="B722" s="241"/>
      <c r="C722" s="242"/>
      <c r="D722" s="243" t="s">
        <v>256</v>
      </c>
      <c r="E722" s="244" t="s">
        <v>1</v>
      </c>
      <c r="F722" s="245" t="s">
        <v>1180</v>
      </c>
      <c r="G722" s="242"/>
      <c r="H722" s="246">
        <v>13</v>
      </c>
      <c r="I722" s="247"/>
      <c r="J722" s="242"/>
      <c r="K722" s="242"/>
      <c r="L722" s="248"/>
      <c r="M722" s="249"/>
      <c r="N722" s="250"/>
      <c r="O722" s="250"/>
      <c r="P722" s="250"/>
      <c r="Q722" s="250"/>
      <c r="R722" s="250"/>
      <c r="S722" s="250"/>
      <c r="T722" s="251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2" t="s">
        <v>256</v>
      </c>
      <c r="AU722" s="252" t="s">
        <v>90</v>
      </c>
      <c r="AV722" s="13" t="s">
        <v>90</v>
      </c>
      <c r="AW722" s="13" t="s">
        <v>32</v>
      </c>
      <c r="AX722" s="13" t="s">
        <v>77</v>
      </c>
      <c r="AY722" s="252" t="s">
        <v>247</v>
      </c>
    </row>
    <row r="723" spans="1:51" s="14" customFormat="1" ht="12">
      <c r="A723" s="14"/>
      <c r="B723" s="253"/>
      <c r="C723" s="254"/>
      <c r="D723" s="243" t="s">
        <v>256</v>
      </c>
      <c r="E723" s="255" t="s">
        <v>1</v>
      </c>
      <c r="F723" s="256" t="s">
        <v>265</v>
      </c>
      <c r="G723" s="254"/>
      <c r="H723" s="257">
        <v>42</v>
      </c>
      <c r="I723" s="258"/>
      <c r="J723" s="254"/>
      <c r="K723" s="254"/>
      <c r="L723" s="259"/>
      <c r="M723" s="260"/>
      <c r="N723" s="261"/>
      <c r="O723" s="261"/>
      <c r="P723" s="261"/>
      <c r="Q723" s="261"/>
      <c r="R723" s="261"/>
      <c r="S723" s="261"/>
      <c r="T723" s="262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63" t="s">
        <v>256</v>
      </c>
      <c r="AU723" s="263" t="s">
        <v>90</v>
      </c>
      <c r="AV723" s="14" t="s">
        <v>254</v>
      </c>
      <c r="AW723" s="14" t="s">
        <v>32</v>
      </c>
      <c r="AX723" s="14" t="s">
        <v>84</v>
      </c>
      <c r="AY723" s="263" t="s">
        <v>247</v>
      </c>
    </row>
    <row r="724" spans="1:65" s="2" customFormat="1" ht="24.15" customHeight="1">
      <c r="A724" s="39"/>
      <c r="B724" s="40"/>
      <c r="C724" s="228" t="s">
        <v>1181</v>
      </c>
      <c r="D724" s="228" t="s">
        <v>249</v>
      </c>
      <c r="E724" s="229" t="s">
        <v>1182</v>
      </c>
      <c r="F724" s="230" t="s">
        <v>1183</v>
      </c>
      <c r="G724" s="231" t="s">
        <v>322</v>
      </c>
      <c r="H724" s="232">
        <v>12</v>
      </c>
      <c r="I724" s="233"/>
      <c r="J724" s="234">
        <f>ROUND(I724*H724,2)</f>
        <v>0</v>
      </c>
      <c r="K724" s="230" t="s">
        <v>253</v>
      </c>
      <c r="L724" s="45"/>
      <c r="M724" s="235" t="s">
        <v>1</v>
      </c>
      <c r="N724" s="236" t="s">
        <v>43</v>
      </c>
      <c r="O724" s="92"/>
      <c r="P724" s="237">
        <f>O724*H724</f>
        <v>0</v>
      </c>
      <c r="Q724" s="237">
        <v>0</v>
      </c>
      <c r="R724" s="237">
        <f>Q724*H724</f>
        <v>0</v>
      </c>
      <c r="S724" s="237">
        <v>0.031</v>
      </c>
      <c r="T724" s="238">
        <f>S724*H724</f>
        <v>0.372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39" t="s">
        <v>254</v>
      </c>
      <c r="AT724" s="239" t="s">
        <v>249</v>
      </c>
      <c r="AU724" s="239" t="s">
        <v>90</v>
      </c>
      <c r="AY724" s="18" t="s">
        <v>247</v>
      </c>
      <c r="BE724" s="240">
        <f>IF(N724="základní",J724,0)</f>
        <v>0</v>
      </c>
      <c r="BF724" s="240">
        <f>IF(N724="snížená",J724,0)</f>
        <v>0</v>
      </c>
      <c r="BG724" s="240">
        <f>IF(N724="zákl. přenesená",J724,0)</f>
        <v>0</v>
      </c>
      <c r="BH724" s="240">
        <f>IF(N724="sníž. přenesená",J724,0)</f>
        <v>0</v>
      </c>
      <c r="BI724" s="240">
        <f>IF(N724="nulová",J724,0)</f>
        <v>0</v>
      </c>
      <c r="BJ724" s="18" t="s">
        <v>90</v>
      </c>
      <c r="BK724" s="240">
        <f>ROUND(I724*H724,2)</f>
        <v>0</v>
      </c>
      <c r="BL724" s="18" t="s">
        <v>254</v>
      </c>
      <c r="BM724" s="239" t="s">
        <v>1184</v>
      </c>
    </row>
    <row r="725" spans="1:51" s="13" customFormat="1" ht="12">
      <c r="A725" s="13"/>
      <c r="B725" s="241"/>
      <c r="C725" s="242"/>
      <c r="D725" s="243" t="s">
        <v>256</v>
      </c>
      <c r="E725" s="244" t="s">
        <v>1</v>
      </c>
      <c r="F725" s="245" t="s">
        <v>1185</v>
      </c>
      <c r="G725" s="242"/>
      <c r="H725" s="246">
        <v>12</v>
      </c>
      <c r="I725" s="247"/>
      <c r="J725" s="242"/>
      <c r="K725" s="242"/>
      <c r="L725" s="248"/>
      <c r="M725" s="249"/>
      <c r="N725" s="250"/>
      <c r="O725" s="250"/>
      <c r="P725" s="250"/>
      <c r="Q725" s="250"/>
      <c r="R725" s="250"/>
      <c r="S725" s="250"/>
      <c r="T725" s="251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2" t="s">
        <v>256</v>
      </c>
      <c r="AU725" s="252" t="s">
        <v>90</v>
      </c>
      <c r="AV725" s="13" t="s">
        <v>90</v>
      </c>
      <c r="AW725" s="13" t="s">
        <v>32</v>
      </c>
      <c r="AX725" s="13" t="s">
        <v>84</v>
      </c>
      <c r="AY725" s="252" t="s">
        <v>247</v>
      </c>
    </row>
    <row r="726" spans="1:65" s="2" customFormat="1" ht="24.15" customHeight="1">
      <c r="A726" s="39"/>
      <c r="B726" s="40"/>
      <c r="C726" s="228" t="s">
        <v>1186</v>
      </c>
      <c r="D726" s="228" t="s">
        <v>249</v>
      </c>
      <c r="E726" s="229" t="s">
        <v>1187</v>
      </c>
      <c r="F726" s="230" t="s">
        <v>1188</v>
      </c>
      <c r="G726" s="231" t="s">
        <v>322</v>
      </c>
      <c r="H726" s="232">
        <v>2</v>
      </c>
      <c r="I726" s="233"/>
      <c r="J726" s="234">
        <f>ROUND(I726*H726,2)</f>
        <v>0</v>
      </c>
      <c r="K726" s="230" t="s">
        <v>253</v>
      </c>
      <c r="L726" s="45"/>
      <c r="M726" s="235" t="s">
        <v>1</v>
      </c>
      <c r="N726" s="236" t="s">
        <v>43</v>
      </c>
      <c r="O726" s="92"/>
      <c r="P726" s="237">
        <f>O726*H726</f>
        <v>0</v>
      </c>
      <c r="Q726" s="237">
        <v>0</v>
      </c>
      <c r="R726" s="237">
        <f>Q726*H726</f>
        <v>0</v>
      </c>
      <c r="S726" s="237">
        <v>0.049</v>
      </c>
      <c r="T726" s="238">
        <f>S726*H726</f>
        <v>0.098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39" t="s">
        <v>254</v>
      </c>
      <c r="AT726" s="239" t="s">
        <v>249</v>
      </c>
      <c r="AU726" s="239" t="s">
        <v>90</v>
      </c>
      <c r="AY726" s="18" t="s">
        <v>247</v>
      </c>
      <c r="BE726" s="240">
        <f>IF(N726="základní",J726,0)</f>
        <v>0</v>
      </c>
      <c r="BF726" s="240">
        <f>IF(N726="snížená",J726,0)</f>
        <v>0</v>
      </c>
      <c r="BG726" s="240">
        <f>IF(N726="zákl. přenesená",J726,0)</f>
        <v>0</v>
      </c>
      <c r="BH726" s="240">
        <f>IF(N726="sníž. přenesená",J726,0)</f>
        <v>0</v>
      </c>
      <c r="BI726" s="240">
        <f>IF(N726="nulová",J726,0)</f>
        <v>0</v>
      </c>
      <c r="BJ726" s="18" t="s">
        <v>90</v>
      </c>
      <c r="BK726" s="240">
        <f>ROUND(I726*H726,2)</f>
        <v>0</v>
      </c>
      <c r="BL726" s="18" t="s">
        <v>254</v>
      </c>
      <c r="BM726" s="239" t="s">
        <v>1189</v>
      </c>
    </row>
    <row r="727" spans="1:51" s="13" customFormat="1" ht="12">
      <c r="A727" s="13"/>
      <c r="B727" s="241"/>
      <c r="C727" s="242"/>
      <c r="D727" s="243" t="s">
        <v>256</v>
      </c>
      <c r="E727" s="244" t="s">
        <v>1</v>
      </c>
      <c r="F727" s="245" t="s">
        <v>1190</v>
      </c>
      <c r="G727" s="242"/>
      <c r="H727" s="246">
        <v>2</v>
      </c>
      <c r="I727" s="247"/>
      <c r="J727" s="242"/>
      <c r="K727" s="242"/>
      <c r="L727" s="248"/>
      <c r="M727" s="249"/>
      <c r="N727" s="250"/>
      <c r="O727" s="250"/>
      <c r="P727" s="250"/>
      <c r="Q727" s="250"/>
      <c r="R727" s="250"/>
      <c r="S727" s="250"/>
      <c r="T727" s="251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2" t="s">
        <v>256</v>
      </c>
      <c r="AU727" s="252" t="s">
        <v>90</v>
      </c>
      <c r="AV727" s="13" t="s">
        <v>90</v>
      </c>
      <c r="AW727" s="13" t="s">
        <v>32</v>
      </c>
      <c r="AX727" s="13" t="s">
        <v>84</v>
      </c>
      <c r="AY727" s="252" t="s">
        <v>247</v>
      </c>
    </row>
    <row r="728" spans="1:65" s="2" customFormat="1" ht="24.15" customHeight="1">
      <c r="A728" s="39"/>
      <c r="B728" s="40"/>
      <c r="C728" s="228" t="s">
        <v>1191</v>
      </c>
      <c r="D728" s="228" t="s">
        <v>249</v>
      </c>
      <c r="E728" s="229" t="s">
        <v>1192</v>
      </c>
      <c r="F728" s="230" t="s">
        <v>1193</v>
      </c>
      <c r="G728" s="231" t="s">
        <v>322</v>
      </c>
      <c r="H728" s="232">
        <v>6</v>
      </c>
      <c r="I728" s="233"/>
      <c r="J728" s="234">
        <f>ROUND(I728*H728,2)</f>
        <v>0</v>
      </c>
      <c r="K728" s="230" t="s">
        <v>253</v>
      </c>
      <c r="L728" s="45"/>
      <c r="M728" s="235" t="s">
        <v>1</v>
      </c>
      <c r="N728" s="236" t="s">
        <v>43</v>
      </c>
      <c r="O728" s="92"/>
      <c r="P728" s="237">
        <f>O728*H728</f>
        <v>0</v>
      </c>
      <c r="Q728" s="237">
        <v>0</v>
      </c>
      <c r="R728" s="237">
        <f>Q728*H728</f>
        <v>0</v>
      </c>
      <c r="S728" s="237">
        <v>0.031</v>
      </c>
      <c r="T728" s="238">
        <f>S728*H728</f>
        <v>0.186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239" t="s">
        <v>254</v>
      </c>
      <c r="AT728" s="239" t="s">
        <v>249</v>
      </c>
      <c r="AU728" s="239" t="s">
        <v>90</v>
      </c>
      <c r="AY728" s="18" t="s">
        <v>247</v>
      </c>
      <c r="BE728" s="240">
        <f>IF(N728="základní",J728,0)</f>
        <v>0</v>
      </c>
      <c r="BF728" s="240">
        <f>IF(N728="snížená",J728,0)</f>
        <v>0</v>
      </c>
      <c r="BG728" s="240">
        <f>IF(N728="zákl. přenesená",J728,0)</f>
        <v>0</v>
      </c>
      <c r="BH728" s="240">
        <f>IF(N728="sníž. přenesená",J728,0)</f>
        <v>0</v>
      </c>
      <c r="BI728" s="240">
        <f>IF(N728="nulová",J728,0)</f>
        <v>0</v>
      </c>
      <c r="BJ728" s="18" t="s">
        <v>90</v>
      </c>
      <c r="BK728" s="240">
        <f>ROUND(I728*H728,2)</f>
        <v>0</v>
      </c>
      <c r="BL728" s="18" t="s">
        <v>254</v>
      </c>
      <c r="BM728" s="239" t="s">
        <v>1194</v>
      </c>
    </row>
    <row r="729" spans="1:51" s="13" customFormat="1" ht="12">
      <c r="A729" s="13"/>
      <c r="B729" s="241"/>
      <c r="C729" s="242"/>
      <c r="D729" s="243" t="s">
        <v>256</v>
      </c>
      <c r="E729" s="244" t="s">
        <v>1</v>
      </c>
      <c r="F729" s="245" t="s">
        <v>1190</v>
      </c>
      <c r="G729" s="242"/>
      <c r="H729" s="246">
        <v>2</v>
      </c>
      <c r="I729" s="247"/>
      <c r="J729" s="242"/>
      <c r="K729" s="242"/>
      <c r="L729" s="248"/>
      <c r="M729" s="249"/>
      <c r="N729" s="250"/>
      <c r="O729" s="250"/>
      <c r="P729" s="250"/>
      <c r="Q729" s="250"/>
      <c r="R729" s="250"/>
      <c r="S729" s="250"/>
      <c r="T729" s="251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52" t="s">
        <v>256</v>
      </c>
      <c r="AU729" s="252" t="s">
        <v>90</v>
      </c>
      <c r="AV729" s="13" t="s">
        <v>90</v>
      </c>
      <c r="AW729" s="13" t="s">
        <v>32</v>
      </c>
      <c r="AX729" s="13" t="s">
        <v>77</v>
      </c>
      <c r="AY729" s="252" t="s">
        <v>247</v>
      </c>
    </row>
    <row r="730" spans="1:51" s="13" customFormat="1" ht="12">
      <c r="A730" s="13"/>
      <c r="B730" s="241"/>
      <c r="C730" s="242"/>
      <c r="D730" s="243" t="s">
        <v>256</v>
      </c>
      <c r="E730" s="244" t="s">
        <v>1</v>
      </c>
      <c r="F730" s="245" t="s">
        <v>1195</v>
      </c>
      <c r="G730" s="242"/>
      <c r="H730" s="246">
        <v>2</v>
      </c>
      <c r="I730" s="247"/>
      <c r="J730" s="242"/>
      <c r="K730" s="242"/>
      <c r="L730" s="248"/>
      <c r="M730" s="249"/>
      <c r="N730" s="250"/>
      <c r="O730" s="250"/>
      <c r="P730" s="250"/>
      <c r="Q730" s="250"/>
      <c r="R730" s="250"/>
      <c r="S730" s="250"/>
      <c r="T730" s="251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52" t="s">
        <v>256</v>
      </c>
      <c r="AU730" s="252" t="s">
        <v>90</v>
      </c>
      <c r="AV730" s="13" t="s">
        <v>90</v>
      </c>
      <c r="AW730" s="13" t="s">
        <v>32</v>
      </c>
      <c r="AX730" s="13" t="s">
        <v>77</v>
      </c>
      <c r="AY730" s="252" t="s">
        <v>247</v>
      </c>
    </row>
    <row r="731" spans="1:51" s="13" customFormat="1" ht="12">
      <c r="A731" s="13"/>
      <c r="B731" s="241"/>
      <c r="C731" s="242"/>
      <c r="D731" s="243" t="s">
        <v>256</v>
      </c>
      <c r="E731" s="244" t="s">
        <v>1</v>
      </c>
      <c r="F731" s="245" t="s">
        <v>1196</v>
      </c>
      <c r="G731" s="242"/>
      <c r="H731" s="246">
        <v>2</v>
      </c>
      <c r="I731" s="247"/>
      <c r="J731" s="242"/>
      <c r="K731" s="242"/>
      <c r="L731" s="248"/>
      <c r="M731" s="249"/>
      <c r="N731" s="250"/>
      <c r="O731" s="250"/>
      <c r="P731" s="250"/>
      <c r="Q731" s="250"/>
      <c r="R731" s="250"/>
      <c r="S731" s="250"/>
      <c r="T731" s="251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52" t="s">
        <v>256</v>
      </c>
      <c r="AU731" s="252" t="s">
        <v>90</v>
      </c>
      <c r="AV731" s="13" t="s">
        <v>90</v>
      </c>
      <c r="AW731" s="13" t="s">
        <v>32</v>
      </c>
      <c r="AX731" s="13" t="s">
        <v>77</v>
      </c>
      <c r="AY731" s="252" t="s">
        <v>247</v>
      </c>
    </row>
    <row r="732" spans="1:51" s="14" customFormat="1" ht="12">
      <c r="A732" s="14"/>
      <c r="B732" s="253"/>
      <c r="C732" s="254"/>
      <c r="D732" s="243" t="s">
        <v>256</v>
      </c>
      <c r="E732" s="255" t="s">
        <v>1</v>
      </c>
      <c r="F732" s="256" t="s">
        <v>265</v>
      </c>
      <c r="G732" s="254"/>
      <c r="H732" s="257">
        <v>6</v>
      </c>
      <c r="I732" s="258"/>
      <c r="J732" s="254"/>
      <c r="K732" s="254"/>
      <c r="L732" s="259"/>
      <c r="M732" s="260"/>
      <c r="N732" s="261"/>
      <c r="O732" s="261"/>
      <c r="P732" s="261"/>
      <c r="Q732" s="261"/>
      <c r="R732" s="261"/>
      <c r="S732" s="261"/>
      <c r="T732" s="262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63" t="s">
        <v>256</v>
      </c>
      <c r="AU732" s="263" t="s">
        <v>90</v>
      </c>
      <c r="AV732" s="14" t="s">
        <v>254</v>
      </c>
      <c r="AW732" s="14" t="s">
        <v>32</v>
      </c>
      <c r="AX732" s="14" t="s">
        <v>84</v>
      </c>
      <c r="AY732" s="263" t="s">
        <v>247</v>
      </c>
    </row>
    <row r="733" spans="1:65" s="2" customFormat="1" ht="24.15" customHeight="1">
      <c r="A733" s="39"/>
      <c r="B733" s="40"/>
      <c r="C733" s="228" t="s">
        <v>1197</v>
      </c>
      <c r="D733" s="228" t="s">
        <v>249</v>
      </c>
      <c r="E733" s="229" t="s">
        <v>1198</v>
      </c>
      <c r="F733" s="230" t="s">
        <v>1199</v>
      </c>
      <c r="G733" s="231" t="s">
        <v>399</v>
      </c>
      <c r="H733" s="232">
        <v>19.2</v>
      </c>
      <c r="I733" s="233"/>
      <c r="J733" s="234">
        <f>ROUND(I733*H733,2)</f>
        <v>0</v>
      </c>
      <c r="K733" s="230" t="s">
        <v>253</v>
      </c>
      <c r="L733" s="45"/>
      <c r="M733" s="235" t="s">
        <v>1</v>
      </c>
      <c r="N733" s="236" t="s">
        <v>43</v>
      </c>
      <c r="O733" s="92"/>
      <c r="P733" s="237">
        <f>O733*H733</f>
        <v>0</v>
      </c>
      <c r="Q733" s="237">
        <v>0</v>
      </c>
      <c r="R733" s="237">
        <f>Q733*H733</f>
        <v>0</v>
      </c>
      <c r="S733" s="237">
        <v>0.007</v>
      </c>
      <c r="T733" s="238">
        <f>S733*H733</f>
        <v>0.1344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39" t="s">
        <v>254</v>
      </c>
      <c r="AT733" s="239" t="s">
        <v>249</v>
      </c>
      <c r="AU733" s="239" t="s">
        <v>90</v>
      </c>
      <c r="AY733" s="18" t="s">
        <v>247</v>
      </c>
      <c r="BE733" s="240">
        <f>IF(N733="základní",J733,0)</f>
        <v>0</v>
      </c>
      <c r="BF733" s="240">
        <f>IF(N733="snížená",J733,0)</f>
        <v>0</v>
      </c>
      <c r="BG733" s="240">
        <f>IF(N733="zákl. přenesená",J733,0)</f>
        <v>0</v>
      </c>
      <c r="BH733" s="240">
        <f>IF(N733="sníž. přenesená",J733,0)</f>
        <v>0</v>
      </c>
      <c r="BI733" s="240">
        <f>IF(N733="nulová",J733,0)</f>
        <v>0</v>
      </c>
      <c r="BJ733" s="18" t="s">
        <v>90</v>
      </c>
      <c r="BK733" s="240">
        <f>ROUND(I733*H733,2)</f>
        <v>0</v>
      </c>
      <c r="BL733" s="18" t="s">
        <v>254</v>
      </c>
      <c r="BM733" s="239" t="s">
        <v>1200</v>
      </c>
    </row>
    <row r="734" spans="1:65" s="2" customFormat="1" ht="24.15" customHeight="1">
      <c r="A734" s="39"/>
      <c r="B734" s="40"/>
      <c r="C734" s="228" t="s">
        <v>1201</v>
      </c>
      <c r="D734" s="228" t="s">
        <v>249</v>
      </c>
      <c r="E734" s="229" t="s">
        <v>1202</v>
      </c>
      <c r="F734" s="230" t="s">
        <v>1203</v>
      </c>
      <c r="G734" s="231" t="s">
        <v>399</v>
      </c>
      <c r="H734" s="232">
        <v>48.1</v>
      </c>
      <c r="I734" s="233"/>
      <c r="J734" s="234">
        <f>ROUND(I734*H734,2)</f>
        <v>0</v>
      </c>
      <c r="K734" s="230" t="s">
        <v>253</v>
      </c>
      <c r="L734" s="45"/>
      <c r="M734" s="235" t="s">
        <v>1</v>
      </c>
      <c r="N734" s="236" t="s">
        <v>43</v>
      </c>
      <c r="O734" s="92"/>
      <c r="P734" s="237">
        <f>O734*H734</f>
        <v>0</v>
      </c>
      <c r="Q734" s="237">
        <v>0</v>
      </c>
      <c r="R734" s="237">
        <f>Q734*H734</f>
        <v>0</v>
      </c>
      <c r="S734" s="237">
        <v>0.009</v>
      </c>
      <c r="T734" s="238">
        <f>S734*H734</f>
        <v>0.4329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39" t="s">
        <v>254</v>
      </c>
      <c r="AT734" s="239" t="s">
        <v>249</v>
      </c>
      <c r="AU734" s="239" t="s">
        <v>90</v>
      </c>
      <c r="AY734" s="18" t="s">
        <v>247</v>
      </c>
      <c r="BE734" s="240">
        <f>IF(N734="základní",J734,0)</f>
        <v>0</v>
      </c>
      <c r="BF734" s="240">
        <f>IF(N734="snížená",J734,0)</f>
        <v>0</v>
      </c>
      <c r="BG734" s="240">
        <f>IF(N734="zákl. přenesená",J734,0)</f>
        <v>0</v>
      </c>
      <c r="BH734" s="240">
        <f>IF(N734="sníž. přenesená",J734,0)</f>
        <v>0</v>
      </c>
      <c r="BI734" s="240">
        <f>IF(N734="nulová",J734,0)</f>
        <v>0</v>
      </c>
      <c r="BJ734" s="18" t="s">
        <v>90</v>
      </c>
      <c r="BK734" s="240">
        <f>ROUND(I734*H734,2)</f>
        <v>0</v>
      </c>
      <c r="BL734" s="18" t="s">
        <v>254</v>
      </c>
      <c r="BM734" s="239" t="s">
        <v>1204</v>
      </c>
    </row>
    <row r="735" spans="1:65" s="2" customFormat="1" ht="24.15" customHeight="1">
      <c r="A735" s="39"/>
      <c r="B735" s="40"/>
      <c r="C735" s="228" t="s">
        <v>1205</v>
      </c>
      <c r="D735" s="228" t="s">
        <v>249</v>
      </c>
      <c r="E735" s="229" t="s">
        <v>1206</v>
      </c>
      <c r="F735" s="230" t="s">
        <v>1207</v>
      </c>
      <c r="G735" s="231" t="s">
        <v>399</v>
      </c>
      <c r="H735" s="232">
        <v>23.7</v>
      </c>
      <c r="I735" s="233"/>
      <c r="J735" s="234">
        <f>ROUND(I735*H735,2)</f>
        <v>0</v>
      </c>
      <c r="K735" s="230" t="s">
        <v>253</v>
      </c>
      <c r="L735" s="45"/>
      <c r="M735" s="235" t="s">
        <v>1</v>
      </c>
      <c r="N735" s="236" t="s">
        <v>43</v>
      </c>
      <c r="O735" s="92"/>
      <c r="P735" s="237">
        <f>O735*H735</f>
        <v>0</v>
      </c>
      <c r="Q735" s="237">
        <v>0</v>
      </c>
      <c r="R735" s="237">
        <f>Q735*H735</f>
        <v>0</v>
      </c>
      <c r="S735" s="237">
        <v>0.009</v>
      </c>
      <c r="T735" s="238">
        <f>S735*H735</f>
        <v>0.2133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39" t="s">
        <v>254</v>
      </c>
      <c r="AT735" s="239" t="s">
        <v>249</v>
      </c>
      <c r="AU735" s="239" t="s">
        <v>90</v>
      </c>
      <c r="AY735" s="18" t="s">
        <v>247</v>
      </c>
      <c r="BE735" s="240">
        <f>IF(N735="základní",J735,0)</f>
        <v>0</v>
      </c>
      <c r="BF735" s="240">
        <f>IF(N735="snížená",J735,0)</f>
        <v>0</v>
      </c>
      <c r="BG735" s="240">
        <f>IF(N735="zákl. přenesená",J735,0)</f>
        <v>0</v>
      </c>
      <c r="BH735" s="240">
        <f>IF(N735="sníž. přenesená",J735,0)</f>
        <v>0</v>
      </c>
      <c r="BI735" s="240">
        <f>IF(N735="nulová",J735,0)</f>
        <v>0</v>
      </c>
      <c r="BJ735" s="18" t="s">
        <v>90</v>
      </c>
      <c r="BK735" s="240">
        <f>ROUND(I735*H735,2)</f>
        <v>0</v>
      </c>
      <c r="BL735" s="18" t="s">
        <v>254</v>
      </c>
      <c r="BM735" s="239" t="s">
        <v>1208</v>
      </c>
    </row>
    <row r="736" spans="1:51" s="13" customFormat="1" ht="12">
      <c r="A736" s="13"/>
      <c r="B736" s="241"/>
      <c r="C736" s="242"/>
      <c r="D736" s="243" t="s">
        <v>256</v>
      </c>
      <c r="E736" s="244" t="s">
        <v>1</v>
      </c>
      <c r="F736" s="245" t="s">
        <v>1209</v>
      </c>
      <c r="G736" s="242"/>
      <c r="H736" s="246">
        <v>20.8</v>
      </c>
      <c r="I736" s="247"/>
      <c r="J736" s="242"/>
      <c r="K736" s="242"/>
      <c r="L736" s="248"/>
      <c r="M736" s="249"/>
      <c r="N736" s="250"/>
      <c r="O736" s="250"/>
      <c r="P736" s="250"/>
      <c r="Q736" s="250"/>
      <c r="R736" s="250"/>
      <c r="S736" s="250"/>
      <c r="T736" s="251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52" t="s">
        <v>256</v>
      </c>
      <c r="AU736" s="252" t="s">
        <v>90</v>
      </c>
      <c r="AV736" s="13" t="s">
        <v>90</v>
      </c>
      <c r="AW736" s="13" t="s">
        <v>32</v>
      </c>
      <c r="AX736" s="13" t="s">
        <v>77</v>
      </c>
      <c r="AY736" s="252" t="s">
        <v>247</v>
      </c>
    </row>
    <row r="737" spans="1:51" s="13" customFormat="1" ht="12">
      <c r="A737" s="13"/>
      <c r="B737" s="241"/>
      <c r="C737" s="242"/>
      <c r="D737" s="243" t="s">
        <v>256</v>
      </c>
      <c r="E737" s="244" t="s">
        <v>1</v>
      </c>
      <c r="F737" s="245" t="s">
        <v>1210</v>
      </c>
      <c r="G737" s="242"/>
      <c r="H737" s="246">
        <v>2.9</v>
      </c>
      <c r="I737" s="247"/>
      <c r="J737" s="242"/>
      <c r="K737" s="242"/>
      <c r="L737" s="248"/>
      <c r="M737" s="249"/>
      <c r="N737" s="250"/>
      <c r="O737" s="250"/>
      <c r="P737" s="250"/>
      <c r="Q737" s="250"/>
      <c r="R737" s="250"/>
      <c r="S737" s="250"/>
      <c r="T737" s="251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2" t="s">
        <v>256</v>
      </c>
      <c r="AU737" s="252" t="s">
        <v>90</v>
      </c>
      <c r="AV737" s="13" t="s">
        <v>90</v>
      </c>
      <c r="AW737" s="13" t="s">
        <v>32</v>
      </c>
      <c r="AX737" s="13" t="s">
        <v>77</v>
      </c>
      <c r="AY737" s="252" t="s">
        <v>247</v>
      </c>
    </row>
    <row r="738" spans="1:51" s="14" customFormat="1" ht="12">
      <c r="A738" s="14"/>
      <c r="B738" s="253"/>
      <c r="C738" s="254"/>
      <c r="D738" s="243" t="s">
        <v>256</v>
      </c>
      <c r="E738" s="255" t="s">
        <v>1</v>
      </c>
      <c r="F738" s="256" t="s">
        <v>265</v>
      </c>
      <c r="G738" s="254"/>
      <c r="H738" s="257">
        <v>23.7</v>
      </c>
      <c r="I738" s="258"/>
      <c r="J738" s="254"/>
      <c r="K738" s="254"/>
      <c r="L738" s="259"/>
      <c r="M738" s="260"/>
      <c r="N738" s="261"/>
      <c r="O738" s="261"/>
      <c r="P738" s="261"/>
      <c r="Q738" s="261"/>
      <c r="R738" s="261"/>
      <c r="S738" s="261"/>
      <c r="T738" s="262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63" t="s">
        <v>256</v>
      </c>
      <c r="AU738" s="263" t="s">
        <v>90</v>
      </c>
      <c r="AV738" s="14" t="s">
        <v>254</v>
      </c>
      <c r="AW738" s="14" t="s">
        <v>32</v>
      </c>
      <c r="AX738" s="14" t="s">
        <v>84</v>
      </c>
      <c r="AY738" s="263" t="s">
        <v>247</v>
      </c>
    </row>
    <row r="739" spans="1:65" s="2" customFormat="1" ht="24.15" customHeight="1">
      <c r="A739" s="39"/>
      <c r="B739" s="40"/>
      <c r="C739" s="228" t="s">
        <v>1211</v>
      </c>
      <c r="D739" s="228" t="s">
        <v>249</v>
      </c>
      <c r="E739" s="229" t="s">
        <v>1212</v>
      </c>
      <c r="F739" s="230" t="s">
        <v>1213</v>
      </c>
      <c r="G739" s="231" t="s">
        <v>399</v>
      </c>
      <c r="H739" s="232">
        <v>16.6</v>
      </c>
      <c r="I739" s="233"/>
      <c r="J739" s="234">
        <f>ROUND(I739*H739,2)</f>
        <v>0</v>
      </c>
      <c r="K739" s="230" t="s">
        <v>253</v>
      </c>
      <c r="L739" s="45"/>
      <c r="M739" s="235" t="s">
        <v>1</v>
      </c>
      <c r="N739" s="236" t="s">
        <v>43</v>
      </c>
      <c r="O739" s="92"/>
      <c r="P739" s="237">
        <f>O739*H739</f>
        <v>0</v>
      </c>
      <c r="Q739" s="237">
        <v>0</v>
      </c>
      <c r="R739" s="237">
        <f>Q739*H739</f>
        <v>0</v>
      </c>
      <c r="S739" s="237">
        <v>0.018</v>
      </c>
      <c r="T739" s="238">
        <f>S739*H739</f>
        <v>0.2988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39" t="s">
        <v>254</v>
      </c>
      <c r="AT739" s="239" t="s">
        <v>249</v>
      </c>
      <c r="AU739" s="239" t="s">
        <v>90</v>
      </c>
      <c r="AY739" s="18" t="s">
        <v>247</v>
      </c>
      <c r="BE739" s="240">
        <f>IF(N739="základní",J739,0)</f>
        <v>0</v>
      </c>
      <c r="BF739" s="240">
        <f>IF(N739="snížená",J739,0)</f>
        <v>0</v>
      </c>
      <c r="BG739" s="240">
        <f>IF(N739="zákl. přenesená",J739,0)</f>
        <v>0</v>
      </c>
      <c r="BH739" s="240">
        <f>IF(N739="sníž. přenesená",J739,0)</f>
        <v>0</v>
      </c>
      <c r="BI739" s="240">
        <f>IF(N739="nulová",J739,0)</f>
        <v>0</v>
      </c>
      <c r="BJ739" s="18" t="s">
        <v>90</v>
      </c>
      <c r="BK739" s="240">
        <f>ROUND(I739*H739,2)</f>
        <v>0</v>
      </c>
      <c r="BL739" s="18" t="s">
        <v>254</v>
      </c>
      <c r="BM739" s="239" t="s">
        <v>1214</v>
      </c>
    </row>
    <row r="740" spans="1:51" s="13" customFormat="1" ht="12">
      <c r="A740" s="13"/>
      <c r="B740" s="241"/>
      <c r="C740" s="242"/>
      <c r="D740" s="243" t="s">
        <v>256</v>
      </c>
      <c r="E740" s="244" t="s">
        <v>1</v>
      </c>
      <c r="F740" s="245" t="s">
        <v>1215</v>
      </c>
      <c r="G740" s="242"/>
      <c r="H740" s="246">
        <v>16.6</v>
      </c>
      <c r="I740" s="247"/>
      <c r="J740" s="242"/>
      <c r="K740" s="242"/>
      <c r="L740" s="248"/>
      <c r="M740" s="249"/>
      <c r="N740" s="250"/>
      <c r="O740" s="250"/>
      <c r="P740" s="250"/>
      <c r="Q740" s="250"/>
      <c r="R740" s="250"/>
      <c r="S740" s="250"/>
      <c r="T740" s="251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52" t="s">
        <v>256</v>
      </c>
      <c r="AU740" s="252" t="s">
        <v>90</v>
      </c>
      <c r="AV740" s="13" t="s">
        <v>90</v>
      </c>
      <c r="AW740" s="13" t="s">
        <v>32</v>
      </c>
      <c r="AX740" s="13" t="s">
        <v>84</v>
      </c>
      <c r="AY740" s="252" t="s">
        <v>247</v>
      </c>
    </row>
    <row r="741" spans="1:65" s="2" customFormat="1" ht="24.15" customHeight="1">
      <c r="A741" s="39"/>
      <c r="B741" s="40"/>
      <c r="C741" s="228" t="s">
        <v>1216</v>
      </c>
      <c r="D741" s="228" t="s">
        <v>249</v>
      </c>
      <c r="E741" s="229" t="s">
        <v>1217</v>
      </c>
      <c r="F741" s="230" t="s">
        <v>1218</v>
      </c>
      <c r="G741" s="231" t="s">
        <v>399</v>
      </c>
      <c r="H741" s="232">
        <v>297.6</v>
      </c>
      <c r="I741" s="233"/>
      <c r="J741" s="234">
        <f>ROUND(I741*H741,2)</f>
        <v>0</v>
      </c>
      <c r="K741" s="230" t="s">
        <v>253</v>
      </c>
      <c r="L741" s="45"/>
      <c r="M741" s="235" t="s">
        <v>1</v>
      </c>
      <c r="N741" s="236" t="s">
        <v>43</v>
      </c>
      <c r="O741" s="92"/>
      <c r="P741" s="237">
        <f>O741*H741</f>
        <v>0</v>
      </c>
      <c r="Q741" s="237">
        <v>0</v>
      </c>
      <c r="R741" s="237">
        <f>Q741*H741</f>
        <v>0</v>
      </c>
      <c r="S741" s="237">
        <v>0.042</v>
      </c>
      <c r="T741" s="238">
        <f>S741*H741</f>
        <v>12.499200000000002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239" t="s">
        <v>254</v>
      </c>
      <c r="AT741" s="239" t="s">
        <v>249</v>
      </c>
      <c r="AU741" s="239" t="s">
        <v>90</v>
      </c>
      <c r="AY741" s="18" t="s">
        <v>247</v>
      </c>
      <c r="BE741" s="240">
        <f>IF(N741="základní",J741,0)</f>
        <v>0</v>
      </c>
      <c r="BF741" s="240">
        <f>IF(N741="snížená",J741,0)</f>
        <v>0</v>
      </c>
      <c r="BG741" s="240">
        <f>IF(N741="zákl. přenesená",J741,0)</f>
        <v>0</v>
      </c>
      <c r="BH741" s="240">
        <f>IF(N741="sníž. přenesená",J741,0)</f>
        <v>0</v>
      </c>
      <c r="BI741" s="240">
        <f>IF(N741="nulová",J741,0)</f>
        <v>0</v>
      </c>
      <c r="BJ741" s="18" t="s">
        <v>90</v>
      </c>
      <c r="BK741" s="240">
        <f>ROUND(I741*H741,2)</f>
        <v>0</v>
      </c>
      <c r="BL741" s="18" t="s">
        <v>254</v>
      </c>
      <c r="BM741" s="239" t="s">
        <v>1219</v>
      </c>
    </row>
    <row r="742" spans="1:51" s="15" customFormat="1" ht="12">
      <c r="A742" s="15"/>
      <c r="B742" s="264"/>
      <c r="C742" s="265"/>
      <c r="D742" s="243" t="s">
        <v>256</v>
      </c>
      <c r="E742" s="266" t="s">
        <v>1</v>
      </c>
      <c r="F742" s="267" t="s">
        <v>370</v>
      </c>
      <c r="G742" s="265"/>
      <c r="H742" s="266" t="s">
        <v>1</v>
      </c>
      <c r="I742" s="268"/>
      <c r="J742" s="265"/>
      <c r="K742" s="265"/>
      <c r="L742" s="269"/>
      <c r="M742" s="270"/>
      <c r="N742" s="271"/>
      <c r="O742" s="271"/>
      <c r="P742" s="271"/>
      <c r="Q742" s="271"/>
      <c r="R742" s="271"/>
      <c r="S742" s="271"/>
      <c r="T742" s="272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73" t="s">
        <v>256</v>
      </c>
      <c r="AU742" s="273" t="s">
        <v>90</v>
      </c>
      <c r="AV742" s="15" t="s">
        <v>84</v>
      </c>
      <c r="AW742" s="15" t="s">
        <v>32</v>
      </c>
      <c r="AX742" s="15" t="s">
        <v>77</v>
      </c>
      <c r="AY742" s="273" t="s">
        <v>247</v>
      </c>
    </row>
    <row r="743" spans="1:51" s="13" customFormat="1" ht="12">
      <c r="A743" s="13"/>
      <c r="B743" s="241"/>
      <c r="C743" s="242"/>
      <c r="D743" s="243" t="s">
        <v>256</v>
      </c>
      <c r="E743" s="244" t="s">
        <v>1</v>
      </c>
      <c r="F743" s="245" t="s">
        <v>1220</v>
      </c>
      <c r="G743" s="242"/>
      <c r="H743" s="246">
        <v>92</v>
      </c>
      <c r="I743" s="247"/>
      <c r="J743" s="242"/>
      <c r="K743" s="242"/>
      <c r="L743" s="248"/>
      <c r="M743" s="249"/>
      <c r="N743" s="250"/>
      <c r="O743" s="250"/>
      <c r="P743" s="250"/>
      <c r="Q743" s="250"/>
      <c r="R743" s="250"/>
      <c r="S743" s="250"/>
      <c r="T743" s="251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2" t="s">
        <v>256</v>
      </c>
      <c r="AU743" s="252" t="s">
        <v>90</v>
      </c>
      <c r="AV743" s="13" t="s">
        <v>90</v>
      </c>
      <c r="AW743" s="13" t="s">
        <v>32</v>
      </c>
      <c r="AX743" s="13" t="s">
        <v>77</v>
      </c>
      <c r="AY743" s="252" t="s">
        <v>247</v>
      </c>
    </row>
    <row r="744" spans="1:51" s="13" customFormat="1" ht="12">
      <c r="A744" s="13"/>
      <c r="B744" s="241"/>
      <c r="C744" s="242"/>
      <c r="D744" s="243" t="s">
        <v>256</v>
      </c>
      <c r="E744" s="244" t="s">
        <v>1</v>
      </c>
      <c r="F744" s="245" t="s">
        <v>1221</v>
      </c>
      <c r="G744" s="242"/>
      <c r="H744" s="246">
        <v>48.4</v>
      </c>
      <c r="I744" s="247"/>
      <c r="J744" s="242"/>
      <c r="K744" s="242"/>
      <c r="L744" s="248"/>
      <c r="M744" s="249"/>
      <c r="N744" s="250"/>
      <c r="O744" s="250"/>
      <c r="P744" s="250"/>
      <c r="Q744" s="250"/>
      <c r="R744" s="250"/>
      <c r="S744" s="250"/>
      <c r="T744" s="251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2" t="s">
        <v>256</v>
      </c>
      <c r="AU744" s="252" t="s">
        <v>90</v>
      </c>
      <c r="AV744" s="13" t="s">
        <v>90</v>
      </c>
      <c r="AW744" s="13" t="s">
        <v>32</v>
      </c>
      <c r="AX744" s="13" t="s">
        <v>77</v>
      </c>
      <c r="AY744" s="252" t="s">
        <v>247</v>
      </c>
    </row>
    <row r="745" spans="1:51" s="13" customFormat="1" ht="12">
      <c r="A745" s="13"/>
      <c r="B745" s="241"/>
      <c r="C745" s="242"/>
      <c r="D745" s="243" t="s">
        <v>256</v>
      </c>
      <c r="E745" s="244" t="s">
        <v>1</v>
      </c>
      <c r="F745" s="245" t="s">
        <v>1222</v>
      </c>
      <c r="G745" s="242"/>
      <c r="H745" s="246">
        <v>54</v>
      </c>
      <c r="I745" s="247"/>
      <c r="J745" s="242"/>
      <c r="K745" s="242"/>
      <c r="L745" s="248"/>
      <c r="M745" s="249"/>
      <c r="N745" s="250"/>
      <c r="O745" s="250"/>
      <c r="P745" s="250"/>
      <c r="Q745" s="250"/>
      <c r="R745" s="250"/>
      <c r="S745" s="250"/>
      <c r="T745" s="251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52" t="s">
        <v>256</v>
      </c>
      <c r="AU745" s="252" t="s">
        <v>90</v>
      </c>
      <c r="AV745" s="13" t="s">
        <v>90</v>
      </c>
      <c r="AW745" s="13" t="s">
        <v>32</v>
      </c>
      <c r="AX745" s="13" t="s">
        <v>77</v>
      </c>
      <c r="AY745" s="252" t="s">
        <v>247</v>
      </c>
    </row>
    <row r="746" spans="1:51" s="13" customFormat="1" ht="12">
      <c r="A746" s="13"/>
      <c r="B746" s="241"/>
      <c r="C746" s="242"/>
      <c r="D746" s="243" t="s">
        <v>256</v>
      </c>
      <c r="E746" s="244" t="s">
        <v>1</v>
      </c>
      <c r="F746" s="245" t="s">
        <v>1223</v>
      </c>
      <c r="G746" s="242"/>
      <c r="H746" s="246">
        <v>2.8</v>
      </c>
      <c r="I746" s="247"/>
      <c r="J746" s="242"/>
      <c r="K746" s="242"/>
      <c r="L746" s="248"/>
      <c r="M746" s="249"/>
      <c r="N746" s="250"/>
      <c r="O746" s="250"/>
      <c r="P746" s="250"/>
      <c r="Q746" s="250"/>
      <c r="R746" s="250"/>
      <c r="S746" s="250"/>
      <c r="T746" s="251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52" t="s">
        <v>256</v>
      </c>
      <c r="AU746" s="252" t="s">
        <v>90</v>
      </c>
      <c r="AV746" s="13" t="s">
        <v>90</v>
      </c>
      <c r="AW746" s="13" t="s">
        <v>32</v>
      </c>
      <c r="AX746" s="13" t="s">
        <v>77</v>
      </c>
      <c r="AY746" s="252" t="s">
        <v>247</v>
      </c>
    </row>
    <row r="747" spans="1:51" s="13" customFormat="1" ht="12">
      <c r="A747" s="13"/>
      <c r="B747" s="241"/>
      <c r="C747" s="242"/>
      <c r="D747" s="243" t="s">
        <v>256</v>
      </c>
      <c r="E747" s="244" t="s">
        <v>1</v>
      </c>
      <c r="F747" s="245" t="s">
        <v>1224</v>
      </c>
      <c r="G747" s="242"/>
      <c r="H747" s="246">
        <v>59.2</v>
      </c>
      <c r="I747" s="247"/>
      <c r="J747" s="242"/>
      <c r="K747" s="242"/>
      <c r="L747" s="248"/>
      <c r="M747" s="249"/>
      <c r="N747" s="250"/>
      <c r="O747" s="250"/>
      <c r="P747" s="250"/>
      <c r="Q747" s="250"/>
      <c r="R747" s="250"/>
      <c r="S747" s="250"/>
      <c r="T747" s="251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52" t="s">
        <v>256</v>
      </c>
      <c r="AU747" s="252" t="s">
        <v>90</v>
      </c>
      <c r="AV747" s="13" t="s">
        <v>90</v>
      </c>
      <c r="AW747" s="13" t="s">
        <v>32</v>
      </c>
      <c r="AX747" s="13" t="s">
        <v>77</v>
      </c>
      <c r="AY747" s="252" t="s">
        <v>247</v>
      </c>
    </row>
    <row r="748" spans="1:51" s="13" customFormat="1" ht="12">
      <c r="A748" s="13"/>
      <c r="B748" s="241"/>
      <c r="C748" s="242"/>
      <c r="D748" s="243" t="s">
        <v>256</v>
      </c>
      <c r="E748" s="244" t="s">
        <v>1</v>
      </c>
      <c r="F748" s="245" t="s">
        <v>1225</v>
      </c>
      <c r="G748" s="242"/>
      <c r="H748" s="246">
        <v>26.8</v>
      </c>
      <c r="I748" s="247"/>
      <c r="J748" s="242"/>
      <c r="K748" s="242"/>
      <c r="L748" s="248"/>
      <c r="M748" s="249"/>
      <c r="N748" s="250"/>
      <c r="O748" s="250"/>
      <c r="P748" s="250"/>
      <c r="Q748" s="250"/>
      <c r="R748" s="250"/>
      <c r="S748" s="250"/>
      <c r="T748" s="251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2" t="s">
        <v>256</v>
      </c>
      <c r="AU748" s="252" t="s">
        <v>90</v>
      </c>
      <c r="AV748" s="13" t="s">
        <v>90</v>
      </c>
      <c r="AW748" s="13" t="s">
        <v>32</v>
      </c>
      <c r="AX748" s="13" t="s">
        <v>77</v>
      </c>
      <c r="AY748" s="252" t="s">
        <v>247</v>
      </c>
    </row>
    <row r="749" spans="1:51" s="13" customFormat="1" ht="12">
      <c r="A749" s="13"/>
      <c r="B749" s="241"/>
      <c r="C749" s="242"/>
      <c r="D749" s="243" t="s">
        <v>256</v>
      </c>
      <c r="E749" s="244" t="s">
        <v>1</v>
      </c>
      <c r="F749" s="245" t="s">
        <v>1226</v>
      </c>
      <c r="G749" s="242"/>
      <c r="H749" s="246">
        <v>7.2</v>
      </c>
      <c r="I749" s="247"/>
      <c r="J749" s="242"/>
      <c r="K749" s="242"/>
      <c r="L749" s="248"/>
      <c r="M749" s="249"/>
      <c r="N749" s="250"/>
      <c r="O749" s="250"/>
      <c r="P749" s="250"/>
      <c r="Q749" s="250"/>
      <c r="R749" s="250"/>
      <c r="S749" s="250"/>
      <c r="T749" s="251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52" t="s">
        <v>256</v>
      </c>
      <c r="AU749" s="252" t="s">
        <v>90</v>
      </c>
      <c r="AV749" s="13" t="s">
        <v>90</v>
      </c>
      <c r="AW749" s="13" t="s">
        <v>32</v>
      </c>
      <c r="AX749" s="13" t="s">
        <v>77</v>
      </c>
      <c r="AY749" s="252" t="s">
        <v>247</v>
      </c>
    </row>
    <row r="750" spans="1:51" s="13" customFormat="1" ht="12">
      <c r="A750" s="13"/>
      <c r="B750" s="241"/>
      <c r="C750" s="242"/>
      <c r="D750" s="243" t="s">
        <v>256</v>
      </c>
      <c r="E750" s="244" t="s">
        <v>1</v>
      </c>
      <c r="F750" s="245" t="s">
        <v>1227</v>
      </c>
      <c r="G750" s="242"/>
      <c r="H750" s="246">
        <v>7.2</v>
      </c>
      <c r="I750" s="247"/>
      <c r="J750" s="242"/>
      <c r="K750" s="242"/>
      <c r="L750" s="248"/>
      <c r="M750" s="249"/>
      <c r="N750" s="250"/>
      <c r="O750" s="250"/>
      <c r="P750" s="250"/>
      <c r="Q750" s="250"/>
      <c r="R750" s="250"/>
      <c r="S750" s="250"/>
      <c r="T750" s="251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2" t="s">
        <v>256</v>
      </c>
      <c r="AU750" s="252" t="s">
        <v>90</v>
      </c>
      <c r="AV750" s="13" t="s">
        <v>90</v>
      </c>
      <c r="AW750" s="13" t="s">
        <v>32</v>
      </c>
      <c r="AX750" s="13" t="s">
        <v>77</v>
      </c>
      <c r="AY750" s="252" t="s">
        <v>247</v>
      </c>
    </row>
    <row r="751" spans="1:51" s="14" customFormat="1" ht="12">
      <c r="A751" s="14"/>
      <c r="B751" s="253"/>
      <c r="C751" s="254"/>
      <c r="D751" s="243" t="s">
        <v>256</v>
      </c>
      <c r="E751" s="255" t="s">
        <v>1</v>
      </c>
      <c r="F751" s="256" t="s">
        <v>265</v>
      </c>
      <c r="G751" s="254"/>
      <c r="H751" s="257">
        <v>297.6</v>
      </c>
      <c r="I751" s="258"/>
      <c r="J751" s="254"/>
      <c r="K751" s="254"/>
      <c r="L751" s="259"/>
      <c r="M751" s="260"/>
      <c r="N751" s="261"/>
      <c r="O751" s="261"/>
      <c r="P751" s="261"/>
      <c r="Q751" s="261"/>
      <c r="R751" s="261"/>
      <c r="S751" s="261"/>
      <c r="T751" s="262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3" t="s">
        <v>256</v>
      </c>
      <c r="AU751" s="263" t="s">
        <v>90</v>
      </c>
      <c r="AV751" s="14" t="s">
        <v>254</v>
      </c>
      <c r="AW751" s="14" t="s">
        <v>32</v>
      </c>
      <c r="AX751" s="14" t="s">
        <v>84</v>
      </c>
      <c r="AY751" s="263" t="s">
        <v>247</v>
      </c>
    </row>
    <row r="752" spans="1:65" s="2" customFormat="1" ht="24.15" customHeight="1">
      <c r="A752" s="39"/>
      <c r="B752" s="40"/>
      <c r="C752" s="228" t="s">
        <v>1228</v>
      </c>
      <c r="D752" s="228" t="s">
        <v>249</v>
      </c>
      <c r="E752" s="229" t="s">
        <v>1229</v>
      </c>
      <c r="F752" s="230" t="s">
        <v>1230</v>
      </c>
      <c r="G752" s="231" t="s">
        <v>399</v>
      </c>
      <c r="H752" s="232">
        <v>21</v>
      </c>
      <c r="I752" s="233"/>
      <c r="J752" s="234">
        <f>ROUND(I752*H752,2)</f>
        <v>0</v>
      </c>
      <c r="K752" s="230" t="s">
        <v>253</v>
      </c>
      <c r="L752" s="45"/>
      <c r="M752" s="235" t="s">
        <v>1</v>
      </c>
      <c r="N752" s="236" t="s">
        <v>43</v>
      </c>
      <c r="O752" s="92"/>
      <c r="P752" s="237">
        <f>O752*H752</f>
        <v>0</v>
      </c>
      <c r="Q752" s="237">
        <v>0</v>
      </c>
      <c r="R752" s="237">
        <f>Q752*H752</f>
        <v>0</v>
      </c>
      <c r="S752" s="237">
        <v>0.065</v>
      </c>
      <c r="T752" s="238">
        <f>S752*H752</f>
        <v>1.365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39" t="s">
        <v>254</v>
      </c>
      <c r="AT752" s="239" t="s">
        <v>249</v>
      </c>
      <c r="AU752" s="239" t="s">
        <v>90</v>
      </c>
      <c r="AY752" s="18" t="s">
        <v>247</v>
      </c>
      <c r="BE752" s="240">
        <f>IF(N752="základní",J752,0)</f>
        <v>0</v>
      </c>
      <c r="BF752" s="240">
        <f>IF(N752="snížená",J752,0)</f>
        <v>0</v>
      </c>
      <c r="BG752" s="240">
        <f>IF(N752="zákl. přenesená",J752,0)</f>
        <v>0</v>
      </c>
      <c r="BH752" s="240">
        <f>IF(N752="sníž. přenesená",J752,0)</f>
        <v>0</v>
      </c>
      <c r="BI752" s="240">
        <f>IF(N752="nulová",J752,0)</f>
        <v>0</v>
      </c>
      <c r="BJ752" s="18" t="s">
        <v>90</v>
      </c>
      <c r="BK752" s="240">
        <f>ROUND(I752*H752,2)</f>
        <v>0</v>
      </c>
      <c r="BL752" s="18" t="s">
        <v>254</v>
      </c>
      <c r="BM752" s="239" t="s">
        <v>1231</v>
      </c>
    </row>
    <row r="753" spans="1:51" s="15" customFormat="1" ht="12">
      <c r="A753" s="15"/>
      <c r="B753" s="264"/>
      <c r="C753" s="265"/>
      <c r="D753" s="243" t="s">
        <v>256</v>
      </c>
      <c r="E753" s="266" t="s">
        <v>1</v>
      </c>
      <c r="F753" s="267" t="s">
        <v>370</v>
      </c>
      <c r="G753" s="265"/>
      <c r="H753" s="266" t="s">
        <v>1</v>
      </c>
      <c r="I753" s="268"/>
      <c r="J753" s="265"/>
      <c r="K753" s="265"/>
      <c r="L753" s="269"/>
      <c r="M753" s="270"/>
      <c r="N753" s="271"/>
      <c r="O753" s="271"/>
      <c r="P753" s="271"/>
      <c r="Q753" s="271"/>
      <c r="R753" s="271"/>
      <c r="S753" s="271"/>
      <c r="T753" s="272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T753" s="273" t="s">
        <v>256</v>
      </c>
      <c r="AU753" s="273" t="s">
        <v>90</v>
      </c>
      <c r="AV753" s="15" t="s">
        <v>84</v>
      </c>
      <c r="AW753" s="15" t="s">
        <v>32</v>
      </c>
      <c r="AX753" s="15" t="s">
        <v>77</v>
      </c>
      <c r="AY753" s="273" t="s">
        <v>247</v>
      </c>
    </row>
    <row r="754" spans="1:51" s="13" customFormat="1" ht="12">
      <c r="A754" s="13"/>
      <c r="B754" s="241"/>
      <c r="C754" s="242"/>
      <c r="D754" s="243" t="s">
        <v>256</v>
      </c>
      <c r="E754" s="244" t="s">
        <v>1</v>
      </c>
      <c r="F754" s="245" t="s">
        <v>1232</v>
      </c>
      <c r="G754" s="242"/>
      <c r="H754" s="246">
        <v>5</v>
      </c>
      <c r="I754" s="247"/>
      <c r="J754" s="242"/>
      <c r="K754" s="242"/>
      <c r="L754" s="248"/>
      <c r="M754" s="249"/>
      <c r="N754" s="250"/>
      <c r="O754" s="250"/>
      <c r="P754" s="250"/>
      <c r="Q754" s="250"/>
      <c r="R754" s="250"/>
      <c r="S754" s="250"/>
      <c r="T754" s="251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52" t="s">
        <v>256</v>
      </c>
      <c r="AU754" s="252" t="s">
        <v>90</v>
      </c>
      <c r="AV754" s="13" t="s">
        <v>90</v>
      </c>
      <c r="AW754" s="13" t="s">
        <v>32</v>
      </c>
      <c r="AX754" s="13" t="s">
        <v>77</v>
      </c>
      <c r="AY754" s="252" t="s">
        <v>247</v>
      </c>
    </row>
    <row r="755" spans="1:51" s="13" customFormat="1" ht="12">
      <c r="A755" s="13"/>
      <c r="B755" s="241"/>
      <c r="C755" s="242"/>
      <c r="D755" s="243" t="s">
        <v>256</v>
      </c>
      <c r="E755" s="244" t="s">
        <v>1</v>
      </c>
      <c r="F755" s="245" t="s">
        <v>1233</v>
      </c>
      <c r="G755" s="242"/>
      <c r="H755" s="246">
        <v>11</v>
      </c>
      <c r="I755" s="247"/>
      <c r="J755" s="242"/>
      <c r="K755" s="242"/>
      <c r="L755" s="248"/>
      <c r="M755" s="249"/>
      <c r="N755" s="250"/>
      <c r="O755" s="250"/>
      <c r="P755" s="250"/>
      <c r="Q755" s="250"/>
      <c r="R755" s="250"/>
      <c r="S755" s="250"/>
      <c r="T755" s="251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2" t="s">
        <v>256</v>
      </c>
      <c r="AU755" s="252" t="s">
        <v>90</v>
      </c>
      <c r="AV755" s="13" t="s">
        <v>90</v>
      </c>
      <c r="AW755" s="13" t="s">
        <v>32</v>
      </c>
      <c r="AX755" s="13" t="s">
        <v>77</v>
      </c>
      <c r="AY755" s="252" t="s">
        <v>247</v>
      </c>
    </row>
    <row r="756" spans="1:51" s="13" customFormat="1" ht="12">
      <c r="A756" s="13"/>
      <c r="B756" s="241"/>
      <c r="C756" s="242"/>
      <c r="D756" s="243" t="s">
        <v>256</v>
      </c>
      <c r="E756" s="244" t="s">
        <v>1</v>
      </c>
      <c r="F756" s="245" t="s">
        <v>1234</v>
      </c>
      <c r="G756" s="242"/>
      <c r="H756" s="246">
        <v>5</v>
      </c>
      <c r="I756" s="247"/>
      <c r="J756" s="242"/>
      <c r="K756" s="242"/>
      <c r="L756" s="248"/>
      <c r="M756" s="249"/>
      <c r="N756" s="250"/>
      <c r="O756" s="250"/>
      <c r="P756" s="250"/>
      <c r="Q756" s="250"/>
      <c r="R756" s="250"/>
      <c r="S756" s="250"/>
      <c r="T756" s="251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2" t="s">
        <v>256</v>
      </c>
      <c r="AU756" s="252" t="s">
        <v>90</v>
      </c>
      <c r="AV756" s="13" t="s">
        <v>90</v>
      </c>
      <c r="AW756" s="13" t="s">
        <v>32</v>
      </c>
      <c r="AX756" s="13" t="s">
        <v>77</v>
      </c>
      <c r="AY756" s="252" t="s">
        <v>247</v>
      </c>
    </row>
    <row r="757" spans="1:51" s="14" customFormat="1" ht="12">
      <c r="A757" s="14"/>
      <c r="B757" s="253"/>
      <c r="C757" s="254"/>
      <c r="D757" s="243" t="s">
        <v>256</v>
      </c>
      <c r="E757" s="255" t="s">
        <v>1</v>
      </c>
      <c r="F757" s="256" t="s">
        <v>265</v>
      </c>
      <c r="G757" s="254"/>
      <c r="H757" s="257">
        <v>21</v>
      </c>
      <c r="I757" s="258"/>
      <c r="J757" s="254"/>
      <c r="K757" s="254"/>
      <c r="L757" s="259"/>
      <c r="M757" s="260"/>
      <c r="N757" s="261"/>
      <c r="O757" s="261"/>
      <c r="P757" s="261"/>
      <c r="Q757" s="261"/>
      <c r="R757" s="261"/>
      <c r="S757" s="261"/>
      <c r="T757" s="262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3" t="s">
        <v>256</v>
      </c>
      <c r="AU757" s="263" t="s">
        <v>90</v>
      </c>
      <c r="AV757" s="14" t="s">
        <v>254</v>
      </c>
      <c r="AW757" s="14" t="s">
        <v>32</v>
      </c>
      <c r="AX757" s="14" t="s">
        <v>84</v>
      </c>
      <c r="AY757" s="263" t="s">
        <v>247</v>
      </c>
    </row>
    <row r="758" spans="1:65" s="2" customFormat="1" ht="24.15" customHeight="1">
      <c r="A758" s="39"/>
      <c r="B758" s="40"/>
      <c r="C758" s="228" t="s">
        <v>1235</v>
      </c>
      <c r="D758" s="228" t="s">
        <v>249</v>
      </c>
      <c r="E758" s="229" t="s">
        <v>1236</v>
      </c>
      <c r="F758" s="230" t="s">
        <v>1237</v>
      </c>
      <c r="G758" s="231" t="s">
        <v>399</v>
      </c>
      <c r="H758" s="232">
        <v>45</v>
      </c>
      <c r="I758" s="233"/>
      <c r="J758" s="234">
        <f>ROUND(I758*H758,2)</f>
        <v>0</v>
      </c>
      <c r="K758" s="230" t="s">
        <v>253</v>
      </c>
      <c r="L758" s="45"/>
      <c r="M758" s="235" t="s">
        <v>1</v>
      </c>
      <c r="N758" s="236" t="s">
        <v>43</v>
      </c>
      <c r="O758" s="92"/>
      <c r="P758" s="237">
        <f>O758*H758</f>
        <v>0</v>
      </c>
      <c r="Q758" s="237">
        <v>0</v>
      </c>
      <c r="R758" s="237">
        <f>Q758*H758</f>
        <v>0</v>
      </c>
      <c r="S758" s="237">
        <v>0.047</v>
      </c>
      <c r="T758" s="238">
        <f>S758*H758</f>
        <v>2.115</v>
      </c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R758" s="239" t="s">
        <v>254</v>
      </c>
      <c r="AT758" s="239" t="s">
        <v>249</v>
      </c>
      <c r="AU758" s="239" t="s">
        <v>90</v>
      </c>
      <c r="AY758" s="18" t="s">
        <v>247</v>
      </c>
      <c r="BE758" s="240">
        <f>IF(N758="základní",J758,0)</f>
        <v>0</v>
      </c>
      <c r="BF758" s="240">
        <f>IF(N758="snížená",J758,0)</f>
        <v>0</v>
      </c>
      <c r="BG758" s="240">
        <f>IF(N758="zákl. přenesená",J758,0)</f>
        <v>0</v>
      </c>
      <c r="BH758" s="240">
        <f>IF(N758="sníž. přenesená",J758,0)</f>
        <v>0</v>
      </c>
      <c r="BI758" s="240">
        <f>IF(N758="nulová",J758,0)</f>
        <v>0</v>
      </c>
      <c r="BJ758" s="18" t="s">
        <v>90</v>
      </c>
      <c r="BK758" s="240">
        <f>ROUND(I758*H758,2)</f>
        <v>0</v>
      </c>
      <c r="BL758" s="18" t="s">
        <v>254</v>
      </c>
      <c r="BM758" s="239" t="s">
        <v>1238</v>
      </c>
    </row>
    <row r="759" spans="1:51" s="13" customFormat="1" ht="12">
      <c r="A759" s="13"/>
      <c r="B759" s="241"/>
      <c r="C759" s="242"/>
      <c r="D759" s="243" t="s">
        <v>256</v>
      </c>
      <c r="E759" s="244" t="s">
        <v>1</v>
      </c>
      <c r="F759" s="245" t="s">
        <v>1239</v>
      </c>
      <c r="G759" s="242"/>
      <c r="H759" s="246">
        <v>45</v>
      </c>
      <c r="I759" s="247"/>
      <c r="J759" s="242"/>
      <c r="K759" s="242"/>
      <c r="L759" s="248"/>
      <c r="M759" s="249"/>
      <c r="N759" s="250"/>
      <c r="O759" s="250"/>
      <c r="P759" s="250"/>
      <c r="Q759" s="250"/>
      <c r="R759" s="250"/>
      <c r="S759" s="250"/>
      <c r="T759" s="251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52" t="s">
        <v>256</v>
      </c>
      <c r="AU759" s="252" t="s">
        <v>90</v>
      </c>
      <c r="AV759" s="13" t="s">
        <v>90</v>
      </c>
      <c r="AW759" s="13" t="s">
        <v>32</v>
      </c>
      <c r="AX759" s="13" t="s">
        <v>84</v>
      </c>
      <c r="AY759" s="252" t="s">
        <v>247</v>
      </c>
    </row>
    <row r="760" spans="1:65" s="2" customFormat="1" ht="33" customHeight="1">
      <c r="A760" s="39"/>
      <c r="B760" s="40"/>
      <c r="C760" s="228" t="s">
        <v>1240</v>
      </c>
      <c r="D760" s="228" t="s">
        <v>249</v>
      </c>
      <c r="E760" s="229" t="s">
        <v>1241</v>
      </c>
      <c r="F760" s="230" t="s">
        <v>1242</v>
      </c>
      <c r="G760" s="231" t="s">
        <v>399</v>
      </c>
      <c r="H760" s="232">
        <v>90</v>
      </c>
      <c r="I760" s="233"/>
      <c r="J760" s="234">
        <f>ROUND(I760*H760,2)</f>
        <v>0</v>
      </c>
      <c r="K760" s="230" t="s">
        <v>253</v>
      </c>
      <c r="L760" s="45"/>
      <c r="M760" s="235" t="s">
        <v>1</v>
      </c>
      <c r="N760" s="236" t="s">
        <v>43</v>
      </c>
      <c r="O760" s="92"/>
      <c r="P760" s="237">
        <f>O760*H760</f>
        <v>0</v>
      </c>
      <c r="Q760" s="237">
        <v>0</v>
      </c>
      <c r="R760" s="237">
        <f>Q760*H760</f>
        <v>0</v>
      </c>
      <c r="S760" s="237">
        <v>0.015</v>
      </c>
      <c r="T760" s="238">
        <f>S760*H760</f>
        <v>1.3499999999999999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39" t="s">
        <v>254</v>
      </c>
      <c r="AT760" s="239" t="s">
        <v>249</v>
      </c>
      <c r="AU760" s="239" t="s">
        <v>90</v>
      </c>
      <c r="AY760" s="18" t="s">
        <v>247</v>
      </c>
      <c r="BE760" s="240">
        <f>IF(N760="základní",J760,0)</f>
        <v>0</v>
      </c>
      <c r="BF760" s="240">
        <f>IF(N760="snížená",J760,0)</f>
        <v>0</v>
      </c>
      <c r="BG760" s="240">
        <f>IF(N760="zákl. přenesená",J760,0)</f>
        <v>0</v>
      </c>
      <c r="BH760" s="240">
        <f>IF(N760="sníž. přenesená",J760,0)</f>
        <v>0</v>
      </c>
      <c r="BI760" s="240">
        <f>IF(N760="nulová",J760,0)</f>
        <v>0</v>
      </c>
      <c r="BJ760" s="18" t="s">
        <v>90</v>
      </c>
      <c r="BK760" s="240">
        <f>ROUND(I760*H760,2)</f>
        <v>0</v>
      </c>
      <c r="BL760" s="18" t="s">
        <v>254</v>
      </c>
      <c r="BM760" s="239" t="s">
        <v>1243</v>
      </c>
    </row>
    <row r="761" spans="1:51" s="13" customFormat="1" ht="12">
      <c r="A761" s="13"/>
      <c r="B761" s="241"/>
      <c r="C761" s="242"/>
      <c r="D761" s="243" t="s">
        <v>256</v>
      </c>
      <c r="E761" s="244" t="s">
        <v>1</v>
      </c>
      <c r="F761" s="245" t="s">
        <v>1244</v>
      </c>
      <c r="G761" s="242"/>
      <c r="H761" s="246">
        <v>90</v>
      </c>
      <c r="I761" s="247"/>
      <c r="J761" s="242"/>
      <c r="K761" s="242"/>
      <c r="L761" s="248"/>
      <c r="M761" s="249"/>
      <c r="N761" s="250"/>
      <c r="O761" s="250"/>
      <c r="P761" s="250"/>
      <c r="Q761" s="250"/>
      <c r="R761" s="250"/>
      <c r="S761" s="250"/>
      <c r="T761" s="251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2" t="s">
        <v>256</v>
      </c>
      <c r="AU761" s="252" t="s">
        <v>90</v>
      </c>
      <c r="AV761" s="13" t="s">
        <v>90</v>
      </c>
      <c r="AW761" s="13" t="s">
        <v>32</v>
      </c>
      <c r="AX761" s="13" t="s">
        <v>84</v>
      </c>
      <c r="AY761" s="252" t="s">
        <v>247</v>
      </c>
    </row>
    <row r="762" spans="1:65" s="2" customFormat="1" ht="24.15" customHeight="1">
      <c r="A762" s="39"/>
      <c r="B762" s="40"/>
      <c r="C762" s="228" t="s">
        <v>1245</v>
      </c>
      <c r="D762" s="228" t="s">
        <v>249</v>
      </c>
      <c r="E762" s="229" t="s">
        <v>1246</v>
      </c>
      <c r="F762" s="230" t="s">
        <v>1247</v>
      </c>
      <c r="G762" s="231" t="s">
        <v>399</v>
      </c>
      <c r="H762" s="232">
        <v>45</v>
      </c>
      <c r="I762" s="233"/>
      <c r="J762" s="234">
        <f>ROUND(I762*H762,2)</f>
        <v>0</v>
      </c>
      <c r="K762" s="230" t="s">
        <v>253</v>
      </c>
      <c r="L762" s="45"/>
      <c r="M762" s="235" t="s">
        <v>1</v>
      </c>
      <c r="N762" s="236" t="s">
        <v>43</v>
      </c>
      <c r="O762" s="92"/>
      <c r="P762" s="237">
        <f>O762*H762</f>
        <v>0</v>
      </c>
      <c r="Q762" s="237">
        <v>0</v>
      </c>
      <c r="R762" s="237">
        <f>Q762*H762</f>
        <v>0</v>
      </c>
      <c r="S762" s="237">
        <v>0.099</v>
      </c>
      <c r="T762" s="238">
        <f>S762*H762</f>
        <v>4.455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239" t="s">
        <v>254</v>
      </c>
      <c r="AT762" s="239" t="s">
        <v>249</v>
      </c>
      <c r="AU762" s="239" t="s">
        <v>90</v>
      </c>
      <c r="AY762" s="18" t="s">
        <v>247</v>
      </c>
      <c r="BE762" s="240">
        <f>IF(N762="základní",J762,0)</f>
        <v>0</v>
      </c>
      <c r="BF762" s="240">
        <f>IF(N762="snížená",J762,0)</f>
        <v>0</v>
      </c>
      <c r="BG762" s="240">
        <f>IF(N762="zákl. přenesená",J762,0)</f>
        <v>0</v>
      </c>
      <c r="BH762" s="240">
        <f>IF(N762="sníž. přenesená",J762,0)</f>
        <v>0</v>
      </c>
      <c r="BI762" s="240">
        <f>IF(N762="nulová",J762,0)</f>
        <v>0</v>
      </c>
      <c r="BJ762" s="18" t="s">
        <v>90</v>
      </c>
      <c r="BK762" s="240">
        <f>ROUND(I762*H762,2)</f>
        <v>0</v>
      </c>
      <c r="BL762" s="18" t="s">
        <v>254</v>
      </c>
      <c r="BM762" s="239" t="s">
        <v>1248</v>
      </c>
    </row>
    <row r="763" spans="1:51" s="13" customFormat="1" ht="12">
      <c r="A763" s="13"/>
      <c r="B763" s="241"/>
      <c r="C763" s="242"/>
      <c r="D763" s="243" t="s">
        <v>256</v>
      </c>
      <c r="E763" s="244" t="s">
        <v>1</v>
      </c>
      <c r="F763" s="245" t="s">
        <v>1249</v>
      </c>
      <c r="G763" s="242"/>
      <c r="H763" s="246">
        <v>45</v>
      </c>
      <c r="I763" s="247"/>
      <c r="J763" s="242"/>
      <c r="K763" s="242"/>
      <c r="L763" s="248"/>
      <c r="M763" s="249"/>
      <c r="N763" s="250"/>
      <c r="O763" s="250"/>
      <c r="P763" s="250"/>
      <c r="Q763" s="250"/>
      <c r="R763" s="250"/>
      <c r="S763" s="250"/>
      <c r="T763" s="251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52" t="s">
        <v>256</v>
      </c>
      <c r="AU763" s="252" t="s">
        <v>90</v>
      </c>
      <c r="AV763" s="13" t="s">
        <v>90</v>
      </c>
      <c r="AW763" s="13" t="s">
        <v>32</v>
      </c>
      <c r="AX763" s="13" t="s">
        <v>84</v>
      </c>
      <c r="AY763" s="252" t="s">
        <v>247</v>
      </c>
    </row>
    <row r="764" spans="1:65" s="2" customFormat="1" ht="33" customHeight="1">
      <c r="A764" s="39"/>
      <c r="B764" s="40"/>
      <c r="C764" s="228" t="s">
        <v>1250</v>
      </c>
      <c r="D764" s="228" t="s">
        <v>249</v>
      </c>
      <c r="E764" s="229" t="s">
        <v>1251</v>
      </c>
      <c r="F764" s="230" t="s">
        <v>1252</v>
      </c>
      <c r="G764" s="231" t="s">
        <v>399</v>
      </c>
      <c r="H764" s="232">
        <v>90</v>
      </c>
      <c r="I764" s="233"/>
      <c r="J764" s="234">
        <f>ROUND(I764*H764,2)</f>
        <v>0</v>
      </c>
      <c r="K764" s="230" t="s">
        <v>253</v>
      </c>
      <c r="L764" s="45"/>
      <c r="M764" s="235" t="s">
        <v>1</v>
      </c>
      <c r="N764" s="236" t="s">
        <v>43</v>
      </c>
      <c r="O764" s="92"/>
      <c r="P764" s="237">
        <f>O764*H764</f>
        <v>0</v>
      </c>
      <c r="Q764" s="237">
        <v>0</v>
      </c>
      <c r="R764" s="237">
        <f>Q764*H764</f>
        <v>0</v>
      </c>
      <c r="S764" s="237">
        <v>0.033</v>
      </c>
      <c r="T764" s="238">
        <f>S764*H764</f>
        <v>2.97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39" t="s">
        <v>254</v>
      </c>
      <c r="AT764" s="239" t="s">
        <v>249</v>
      </c>
      <c r="AU764" s="239" t="s">
        <v>90</v>
      </c>
      <c r="AY764" s="18" t="s">
        <v>247</v>
      </c>
      <c r="BE764" s="240">
        <f>IF(N764="základní",J764,0)</f>
        <v>0</v>
      </c>
      <c r="BF764" s="240">
        <f>IF(N764="snížená",J764,0)</f>
        <v>0</v>
      </c>
      <c r="BG764" s="240">
        <f>IF(N764="zákl. přenesená",J764,0)</f>
        <v>0</v>
      </c>
      <c r="BH764" s="240">
        <f>IF(N764="sníž. přenesená",J764,0)</f>
        <v>0</v>
      </c>
      <c r="BI764" s="240">
        <f>IF(N764="nulová",J764,0)</f>
        <v>0</v>
      </c>
      <c r="BJ764" s="18" t="s">
        <v>90</v>
      </c>
      <c r="BK764" s="240">
        <f>ROUND(I764*H764,2)</f>
        <v>0</v>
      </c>
      <c r="BL764" s="18" t="s">
        <v>254</v>
      </c>
      <c r="BM764" s="239" t="s">
        <v>1253</v>
      </c>
    </row>
    <row r="765" spans="1:51" s="13" customFormat="1" ht="12">
      <c r="A765" s="13"/>
      <c r="B765" s="241"/>
      <c r="C765" s="242"/>
      <c r="D765" s="243" t="s">
        <v>256</v>
      </c>
      <c r="E765" s="244" t="s">
        <v>1</v>
      </c>
      <c r="F765" s="245" t="s">
        <v>1244</v>
      </c>
      <c r="G765" s="242"/>
      <c r="H765" s="246">
        <v>90</v>
      </c>
      <c r="I765" s="247"/>
      <c r="J765" s="242"/>
      <c r="K765" s="242"/>
      <c r="L765" s="248"/>
      <c r="M765" s="249"/>
      <c r="N765" s="250"/>
      <c r="O765" s="250"/>
      <c r="P765" s="250"/>
      <c r="Q765" s="250"/>
      <c r="R765" s="250"/>
      <c r="S765" s="250"/>
      <c r="T765" s="251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52" t="s">
        <v>256</v>
      </c>
      <c r="AU765" s="252" t="s">
        <v>90</v>
      </c>
      <c r="AV765" s="13" t="s">
        <v>90</v>
      </c>
      <c r="AW765" s="13" t="s">
        <v>32</v>
      </c>
      <c r="AX765" s="13" t="s">
        <v>84</v>
      </c>
      <c r="AY765" s="252" t="s">
        <v>247</v>
      </c>
    </row>
    <row r="766" spans="1:65" s="2" customFormat="1" ht="24.15" customHeight="1">
      <c r="A766" s="39"/>
      <c r="B766" s="40"/>
      <c r="C766" s="228" t="s">
        <v>1254</v>
      </c>
      <c r="D766" s="228" t="s">
        <v>249</v>
      </c>
      <c r="E766" s="229" t="s">
        <v>1255</v>
      </c>
      <c r="F766" s="230" t="s">
        <v>1256</v>
      </c>
      <c r="G766" s="231" t="s">
        <v>399</v>
      </c>
      <c r="H766" s="232">
        <v>10.52</v>
      </c>
      <c r="I766" s="233"/>
      <c r="J766" s="234">
        <f>ROUND(I766*H766,2)</f>
        <v>0</v>
      </c>
      <c r="K766" s="230" t="s">
        <v>253</v>
      </c>
      <c r="L766" s="45"/>
      <c r="M766" s="235" t="s">
        <v>1</v>
      </c>
      <c r="N766" s="236" t="s">
        <v>43</v>
      </c>
      <c r="O766" s="92"/>
      <c r="P766" s="237">
        <f>O766*H766</f>
        <v>0</v>
      </c>
      <c r="Q766" s="237">
        <v>0.04938</v>
      </c>
      <c r="R766" s="237">
        <f>Q766*H766</f>
        <v>0.5194776</v>
      </c>
      <c r="S766" s="237">
        <v>0</v>
      </c>
      <c r="T766" s="238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39" t="s">
        <v>254</v>
      </c>
      <c r="AT766" s="239" t="s">
        <v>249</v>
      </c>
      <c r="AU766" s="239" t="s">
        <v>90</v>
      </c>
      <c r="AY766" s="18" t="s">
        <v>247</v>
      </c>
      <c r="BE766" s="240">
        <f>IF(N766="základní",J766,0)</f>
        <v>0</v>
      </c>
      <c r="BF766" s="240">
        <f>IF(N766="snížená",J766,0)</f>
        <v>0</v>
      </c>
      <c r="BG766" s="240">
        <f>IF(N766="zákl. přenesená",J766,0)</f>
        <v>0</v>
      </c>
      <c r="BH766" s="240">
        <f>IF(N766="sníž. přenesená",J766,0)</f>
        <v>0</v>
      </c>
      <c r="BI766" s="240">
        <f>IF(N766="nulová",J766,0)</f>
        <v>0</v>
      </c>
      <c r="BJ766" s="18" t="s">
        <v>90</v>
      </c>
      <c r="BK766" s="240">
        <f>ROUND(I766*H766,2)</f>
        <v>0</v>
      </c>
      <c r="BL766" s="18" t="s">
        <v>254</v>
      </c>
      <c r="BM766" s="239" t="s">
        <v>1257</v>
      </c>
    </row>
    <row r="767" spans="1:51" s="13" customFormat="1" ht="12">
      <c r="A767" s="13"/>
      <c r="B767" s="241"/>
      <c r="C767" s="242"/>
      <c r="D767" s="243" t="s">
        <v>256</v>
      </c>
      <c r="E767" s="244" t="s">
        <v>1</v>
      </c>
      <c r="F767" s="245" t="s">
        <v>1258</v>
      </c>
      <c r="G767" s="242"/>
      <c r="H767" s="246">
        <v>3.81</v>
      </c>
      <c r="I767" s="247"/>
      <c r="J767" s="242"/>
      <c r="K767" s="242"/>
      <c r="L767" s="248"/>
      <c r="M767" s="249"/>
      <c r="N767" s="250"/>
      <c r="O767" s="250"/>
      <c r="P767" s="250"/>
      <c r="Q767" s="250"/>
      <c r="R767" s="250"/>
      <c r="S767" s="250"/>
      <c r="T767" s="251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2" t="s">
        <v>256</v>
      </c>
      <c r="AU767" s="252" t="s">
        <v>90</v>
      </c>
      <c r="AV767" s="13" t="s">
        <v>90</v>
      </c>
      <c r="AW767" s="13" t="s">
        <v>32</v>
      </c>
      <c r="AX767" s="13" t="s">
        <v>77</v>
      </c>
      <c r="AY767" s="252" t="s">
        <v>247</v>
      </c>
    </row>
    <row r="768" spans="1:51" s="13" customFormat="1" ht="12">
      <c r="A768" s="13"/>
      <c r="B768" s="241"/>
      <c r="C768" s="242"/>
      <c r="D768" s="243" t="s">
        <v>256</v>
      </c>
      <c r="E768" s="244" t="s">
        <v>1</v>
      </c>
      <c r="F768" s="245" t="s">
        <v>1259</v>
      </c>
      <c r="G768" s="242"/>
      <c r="H768" s="246">
        <v>4.05</v>
      </c>
      <c r="I768" s="247"/>
      <c r="J768" s="242"/>
      <c r="K768" s="242"/>
      <c r="L768" s="248"/>
      <c r="M768" s="249"/>
      <c r="N768" s="250"/>
      <c r="O768" s="250"/>
      <c r="P768" s="250"/>
      <c r="Q768" s="250"/>
      <c r="R768" s="250"/>
      <c r="S768" s="250"/>
      <c r="T768" s="251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52" t="s">
        <v>256</v>
      </c>
      <c r="AU768" s="252" t="s">
        <v>90</v>
      </c>
      <c r="AV768" s="13" t="s">
        <v>90</v>
      </c>
      <c r="AW768" s="13" t="s">
        <v>32</v>
      </c>
      <c r="AX768" s="13" t="s">
        <v>77</v>
      </c>
      <c r="AY768" s="252" t="s">
        <v>247</v>
      </c>
    </row>
    <row r="769" spans="1:51" s="13" customFormat="1" ht="12">
      <c r="A769" s="13"/>
      <c r="B769" s="241"/>
      <c r="C769" s="242"/>
      <c r="D769" s="243" t="s">
        <v>256</v>
      </c>
      <c r="E769" s="244" t="s">
        <v>1</v>
      </c>
      <c r="F769" s="245" t="s">
        <v>1260</v>
      </c>
      <c r="G769" s="242"/>
      <c r="H769" s="246">
        <v>1.33</v>
      </c>
      <c r="I769" s="247"/>
      <c r="J769" s="242"/>
      <c r="K769" s="242"/>
      <c r="L769" s="248"/>
      <c r="M769" s="249"/>
      <c r="N769" s="250"/>
      <c r="O769" s="250"/>
      <c r="P769" s="250"/>
      <c r="Q769" s="250"/>
      <c r="R769" s="250"/>
      <c r="S769" s="250"/>
      <c r="T769" s="251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52" t="s">
        <v>256</v>
      </c>
      <c r="AU769" s="252" t="s">
        <v>90</v>
      </c>
      <c r="AV769" s="13" t="s">
        <v>90</v>
      </c>
      <c r="AW769" s="13" t="s">
        <v>32</v>
      </c>
      <c r="AX769" s="13" t="s">
        <v>77</v>
      </c>
      <c r="AY769" s="252" t="s">
        <v>247</v>
      </c>
    </row>
    <row r="770" spans="1:51" s="13" customFormat="1" ht="12">
      <c r="A770" s="13"/>
      <c r="B770" s="241"/>
      <c r="C770" s="242"/>
      <c r="D770" s="243" t="s">
        <v>256</v>
      </c>
      <c r="E770" s="244" t="s">
        <v>1</v>
      </c>
      <c r="F770" s="245" t="s">
        <v>1260</v>
      </c>
      <c r="G770" s="242"/>
      <c r="H770" s="246">
        <v>1.33</v>
      </c>
      <c r="I770" s="247"/>
      <c r="J770" s="242"/>
      <c r="K770" s="242"/>
      <c r="L770" s="248"/>
      <c r="M770" s="249"/>
      <c r="N770" s="250"/>
      <c r="O770" s="250"/>
      <c r="P770" s="250"/>
      <c r="Q770" s="250"/>
      <c r="R770" s="250"/>
      <c r="S770" s="250"/>
      <c r="T770" s="251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52" t="s">
        <v>256</v>
      </c>
      <c r="AU770" s="252" t="s">
        <v>90</v>
      </c>
      <c r="AV770" s="13" t="s">
        <v>90</v>
      </c>
      <c r="AW770" s="13" t="s">
        <v>32</v>
      </c>
      <c r="AX770" s="13" t="s">
        <v>77</v>
      </c>
      <c r="AY770" s="252" t="s">
        <v>247</v>
      </c>
    </row>
    <row r="771" spans="1:51" s="14" customFormat="1" ht="12">
      <c r="A771" s="14"/>
      <c r="B771" s="253"/>
      <c r="C771" s="254"/>
      <c r="D771" s="243" t="s">
        <v>256</v>
      </c>
      <c r="E771" s="255" t="s">
        <v>1</v>
      </c>
      <c r="F771" s="256" t="s">
        <v>265</v>
      </c>
      <c r="G771" s="254"/>
      <c r="H771" s="257">
        <v>10.52</v>
      </c>
      <c r="I771" s="258"/>
      <c r="J771" s="254"/>
      <c r="K771" s="254"/>
      <c r="L771" s="259"/>
      <c r="M771" s="260"/>
      <c r="N771" s="261"/>
      <c r="O771" s="261"/>
      <c r="P771" s="261"/>
      <c r="Q771" s="261"/>
      <c r="R771" s="261"/>
      <c r="S771" s="261"/>
      <c r="T771" s="262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3" t="s">
        <v>256</v>
      </c>
      <c r="AU771" s="263" t="s">
        <v>90</v>
      </c>
      <c r="AV771" s="14" t="s">
        <v>254</v>
      </c>
      <c r="AW771" s="14" t="s">
        <v>32</v>
      </c>
      <c r="AX771" s="14" t="s">
        <v>84</v>
      </c>
      <c r="AY771" s="263" t="s">
        <v>247</v>
      </c>
    </row>
    <row r="772" spans="1:65" s="2" customFormat="1" ht="24.15" customHeight="1">
      <c r="A772" s="39"/>
      <c r="B772" s="40"/>
      <c r="C772" s="228" t="s">
        <v>1261</v>
      </c>
      <c r="D772" s="228" t="s">
        <v>249</v>
      </c>
      <c r="E772" s="229" t="s">
        <v>1262</v>
      </c>
      <c r="F772" s="230" t="s">
        <v>1263</v>
      </c>
      <c r="G772" s="231" t="s">
        <v>399</v>
      </c>
      <c r="H772" s="232">
        <v>14.17</v>
      </c>
      <c r="I772" s="233"/>
      <c r="J772" s="234">
        <f>ROUND(I772*H772,2)</f>
        <v>0</v>
      </c>
      <c r="K772" s="230" t="s">
        <v>253</v>
      </c>
      <c r="L772" s="45"/>
      <c r="M772" s="235" t="s">
        <v>1</v>
      </c>
      <c r="N772" s="236" t="s">
        <v>43</v>
      </c>
      <c r="O772" s="92"/>
      <c r="P772" s="237">
        <f>O772*H772</f>
        <v>0</v>
      </c>
      <c r="Q772" s="237">
        <v>0.06617</v>
      </c>
      <c r="R772" s="237">
        <f>Q772*H772</f>
        <v>0.9376289000000001</v>
      </c>
      <c r="S772" s="237">
        <v>0</v>
      </c>
      <c r="T772" s="238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39" t="s">
        <v>254</v>
      </c>
      <c r="AT772" s="239" t="s">
        <v>249</v>
      </c>
      <c r="AU772" s="239" t="s">
        <v>90</v>
      </c>
      <c r="AY772" s="18" t="s">
        <v>247</v>
      </c>
      <c r="BE772" s="240">
        <f>IF(N772="základní",J772,0)</f>
        <v>0</v>
      </c>
      <c r="BF772" s="240">
        <f>IF(N772="snížená",J772,0)</f>
        <v>0</v>
      </c>
      <c r="BG772" s="240">
        <f>IF(N772="zákl. přenesená",J772,0)</f>
        <v>0</v>
      </c>
      <c r="BH772" s="240">
        <f>IF(N772="sníž. přenesená",J772,0)</f>
        <v>0</v>
      </c>
      <c r="BI772" s="240">
        <f>IF(N772="nulová",J772,0)</f>
        <v>0</v>
      </c>
      <c r="BJ772" s="18" t="s">
        <v>90</v>
      </c>
      <c r="BK772" s="240">
        <f>ROUND(I772*H772,2)</f>
        <v>0</v>
      </c>
      <c r="BL772" s="18" t="s">
        <v>254</v>
      </c>
      <c r="BM772" s="239" t="s">
        <v>1264</v>
      </c>
    </row>
    <row r="773" spans="1:51" s="13" customFormat="1" ht="12">
      <c r="A773" s="13"/>
      <c r="B773" s="241"/>
      <c r="C773" s="242"/>
      <c r="D773" s="243" t="s">
        <v>256</v>
      </c>
      <c r="E773" s="244" t="s">
        <v>1</v>
      </c>
      <c r="F773" s="245" t="s">
        <v>1265</v>
      </c>
      <c r="G773" s="242"/>
      <c r="H773" s="246">
        <v>5.67</v>
      </c>
      <c r="I773" s="247"/>
      <c r="J773" s="242"/>
      <c r="K773" s="242"/>
      <c r="L773" s="248"/>
      <c r="M773" s="249"/>
      <c r="N773" s="250"/>
      <c r="O773" s="250"/>
      <c r="P773" s="250"/>
      <c r="Q773" s="250"/>
      <c r="R773" s="250"/>
      <c r="S773" s="250"/>
      <c r="T773" s="251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52" t="s">
        <v>256</v>
      </c>
      <c r="AU773" s="252" t="s">
        <v>90</v>
      </c>
      <c r="AV773" s="13" t="s">
        <v>90</v>
      </c>
      <c r="AW773" s="13" t="s">
        <v>32</v>
      </c>
      <c r="AX773" s="13" t="s">
        <v>77</v>
      </c>
      <c r="AY773" s="252" t="s">
        <v>247</v>
      </c>
    </row>
    <row r="774" spans="1:51" s="13" customFormat="1" ht="12">
      <c r="A774" s="13"/>
      <c r="B774" s="241"/>
      <c r="C774" s="242"/>
      <c r="D774" s="243" t="s">
        <v>256</v>
      </c>
      <c r="E774" s="244" t="s">
        <v>1</v>
      </c>
      <c r="F774" s="245" t="s">
        <v>1266</v>
      </c>
      <c r="G774" s="242"/>
      <c r="H774" s="246">
        <v>4.25</v>
      </c>
      <c r="I774" s="247"/>
      <c r="J774" s="242"/>
      <c r="K774" s="242"/>
      <c r="L774" s="248"/>
      <c r="M774" s="249"/>
      <c r="N774" s="250"/>
      <c r="O774" s="250"/>
      <c r="P774" s="250"/>
      <c r="Q774" s="250"/>
      <c r="R774" s="250"/>
      <c r="S774" s="250"/>
      <c r="T774" s="251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52" t="s">
        <v>256</v>
      </c>
      <c r="AU774" s="252" t="s">
        <v>90</v>
      </c>
      <c r="AV774" s="13" t="s">
        <v>90</v>
      </c>
      <c r="AW774" s="13" t="s">
        <v>32</v>
      </c>
      <c r="AX774" s="13" t="s">
        <v>77</v>
      </c>
      <c r="AY774" s="252" t="s">
        <v>247</v>
      </c>
    </row>
    <row r="775" spans="1:51" s="13" customFormat="1" ht="12">
      <c r="A775" s="13"/>
      <c r="B775" s="241"/>
      <c r="C775" s="242"/>
      <c r="D775" s="243" t="s">
        <v>256</v>
      </c>
      <c r="E775" s="244" t="s">
        <v>1</v>
      </c>
      <c r="F775" s="245" t="s">
        <v>1266</v>
      </c>
      <c r="G775" s="242"/>
      <c r="H775" s="246">
        <v>4.25</v>
      </c>
      <c r="I775" s="247"/>
      <c r="J775" s="242"/>
      <c r="K775" s="242"/>
      <c r="L775" s="248"/>
      <c r="M775" s="249"/>
      <c r="N775" s="250"/>
      <c r="O775" s="250"/>
      <c r="P775" s="250"/>
      <c r="Q775" s="250"/>
      <c r="R775" s="250"/>
      <c r="S775" s="250"/>
      <c r="T775" s="251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52" t="s">
        <v>256</v>
      </c>
      <c r="AU775" s="252" t="s">
        <v>90</v>
      </c>
      <c r="AV775" s="13" t="s">
        <v>90</v>
      </c>
      <c r="AW775" s="13" t="s">
        <v>32</v>
      </c>
      <c r="AX775" s="13" t="s">
        <v>77</v>
      </c>
      <c r="AY775" s="252" t="s">
        <v>247</v>
      </c>
    </row>
    <row r="776" spans="1:51" s="14" customFormat="1" ht="12">
      <c r="A776" s="14"/>
      <c r="B776" s="253"/>
      <c r="C776" s="254"/>
      <c r="D776" s="243" t="s">
        <v>256</v>
      </c>
      <c r="E776" s="255" t="s">
        <v>1</v>
      </c>
      <c r="F776" s="256" t="s">
        <v>265</v>
      </c>
      <c r="G776" s="254"/>
      <c r="H776" s="257">
        <v>14.17</v>
      </c>
      <c r="I776" s="258"/>
      <c r="J776" s="254"/>
      <c r="K776" s="254"/>
      <c r="L776" s="259"/>
      <c r="M776" s="260"/>
      <c r="N776" s="261"/>
      <c r="O776" s="261"/>
      <c r="P776" s="261"/>
      <c r="Q776" s="261"/>
      <c r="R776" s="261"/>
      <c r="S776" s="261"/>
      <c r="T776" s="262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63" t="s">
        <v>256</v>
      </c>
      <c r="AU776" s="263" t="s">
        <v>90</v>
      </c>
      <c r="AV776" s="14" t="s">
        <v>254</v>
      </c>
      <c r="AW776" s="14" t="s">
        <v>32</v>
      </c>
      <c r="AX776" s="14" t="s">
        <v>84</v>
      </c>
      <c r="AY776" s="263" t="s">
        <v>247</v>
      </c>
    </row>
    <row r="777" spans="1:65" s="2" customFormat="1" ht="24.15" customHeight="1">
      <c r="A777" s="39"/>
      <c r="B777" s="40"/>
      <c r="C777" s="228" t="s">
        <v>1267</v>
      </c>
      <c r="D777" s="228" t="s">
        <v>249</v>
      </c>
      <c r="E777" s="229" t="s">
        <v>1268</v>
      </c>
      <c r="F777" s="230" t="s">
        <v>1269</v>
      </c>
      <c r="G777" s="231" t="s">
        <v>399</v>
      </c>
      <c r="H777" s="232">
        <v>26.1</v>
      </c>
      <c r="I777" s="233"/>
      <c r="J777" s="234">
        <f>ROUND(I777*H777,2)</f>
        <v>0</v>
      </c>
      <c r="K777" s="230" t="s">
        <v>253</v>
      </c>
      <c r="L777" s="45"/>
      <c r="M777" s="235" t="s">
        <v>1</v>
      </c>
      <c r="N777" s="236" t="s">
        <v>43</v>
      </c>
      <c r="O777" s="92"/>
      <c r="P777" s="237">
        <f>O777*H777</f>
        <v>0</v>
      </c>
      <c r="Q777" s="237">
        <v>0.01804</v>
      </c>
      <c r="R777" s="237">
        <f>Q777*H777</f>
        <v>0.47084400000000004</v>
      </c>
      <c r="S777" s="237">
        <v>0</v>
      </c>
      <c r="T777" s="238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39" t="s">
        <v>254</v>
      </c>
      <c r="AT777" s="239" t="s">
        <v>249</v>
      </c>
      <c r="AU777" s="239" t="s">
        <v>90</v>
      </c>
      <c r="AY777" s="18" t="s">
        <v>247</v>
      </c>
      <c r="BE777" s="240">
        <f>IF(N777="základní",J777,0)</f>
        <v>0</v>
      </c>
      <c r="BF777" s="240">
        <f>IF(N777="snížená",J777,0)</f>
        <v>0</v>
      </c>
      <c r="BG777" s="240">
        <f>IF(N777="zákl. přenesená",J777,0)</f>
        <v>0</v>
      </c>
      <c r="BH777" s="240">
        <f>IF(N777="sníž. přenesená",J777,0)</f>
        <v>0</v>
      </c>
      <c r="BI777" s="240">
        <f>IF(N777="nulová",J777,0)</f>
        <v>0</v>
      </c>
      <c r="BJ777" s="18" t="s">
        <v>90</v>
      </c>
      <c r="BK777" s="240">
        <f>ROUND(I777*H777,2)</f>
        <v>0</v>
      </c>
      <c r="BL777" s="18" t="s">
        <v>254</v>
      </c>
      <c r="BM777" s="239" t="s">
        <v>1270</v>
      </c>
    </row>
    <row r="778" spans="1:51" s="13" customFormat="1" ht="12">
      <c r="A778" s="13"/>
      <c r="B778" s="241"/>
      <c r="C778" s="242"/>
      <c r="D778" s="243" t="s">
        <v>256</v>
      </c>
      <c r="E778" s="244" t="s">
        <v>1</v>
      </c>
      <c r="F778" s="245" t="s">
        <v>1271</v>
      </c>
      <c r="G778" s="242"/>
      <c r="H778" s="246">
        <v>5.4</v>
      </c>
      <c r="I778" s="247"/>
      <c r="J778" s="242"/>
      <c r="K778" s="242"/>
      <c r="L778" s="248"/>
      <c r="M778" s="249"/>
      <c r="N778" s="250"/>
      <c r="O778" s="250"/>
      <c r="P778" s="250"/>
      <c r="Q778" s="250"/>
      <c r="R778" s="250"/>
      <c r="S778" s="250"/>
      <c r="T778" s="251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52" t="s">
        <v>256</v>
      </c>
      <c r="AU778" s="252" t="s">
        <v>90</v>
      </c>
      <c r="AV778" s="13" t="s">
        <v>90</v>
      </c>
      <c r="AW778" s="13" t="s">
        <v>32</v>
      </c>
      <c r="AX778" s="13" t="s">
        <v>77</v>
      </c>
      <c r="AY778" s="252" t="s">
        <v>247</v>
      </c>
    </row>
    <row r="779" spans="1:51" s="13" customFormat="1" ht="12">
      <c r="A779" s="13"/>
      <c r="B779" s="241"/>
      <c r="C779" s="242"/>
      <c r="D779" s="243" t="s">
        <v>256</v>
      </c>
      <c r="E779" s="244" t="s">
        <v>1</v>
      </c>
      <c r="F779" s="245" t="s">
        <v>1272</v>
      </c>
      <c r="G779" s="242"/>
      <c r="H779" s="246">
        <v>6.9</v>
      </c>
      <c r="I779" s="247"/>
      <c r="J779" s="242"/>
      <c r="K779" s="242"/>
      <c r="L779" s="248"/>
      <c r="M779" s="249"/>
      <c r="N779" s="250"/>
      <c r="O779" s="250"/>
      <c r="P779" s="250"/>
      <c r="Q779" s="250"/>
      <c r="R779" s="250"/>
      <c r="S779" s="250"/>
      <c r="T779" s="251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52" t="s">
        <v>256</v>
      </c>
      <c r="AU779" s="252" t="s">
        <v>90</v>
      </c>
      <c r="AV779" s="13" t="s">
        <v>90</v>
      </c>
      <c r="AW779" s="13" t="s">
        <v>32</v>
      </c>
      <c r="AX779" s="13" t="s">
        <v>77</v>
      </c>
      <c r="AY779" s="252" t="s">
        <v>247</v>
      </c>
    </row>
    <row r="780" spans="1:51" s="13" customFormat="1" ht="12">
      <c r="A780" s="13"/>
      <c r="B780" s="241"/>
      <c r="C780" s="242"/>
      <c r="D780" s="243" t="s">
        <v>256</v>
      </c>
      <c r="E780" s="244" t="s">
        <v>1</v>
      </c>
      <c r="F780" s="245" t="s">
        <v>1272</v>
      </c>
      <c r="G780" s="242"/>
      <c r="H780" s="246">
        <v>6.9</v>
      </c>
      <c r="I780" s="247"/>
      <c r="J780" s="242"/>
      <c r="K780" s="242"/>
      <c r="L780" s="248"/>
      <c r="M780" s="249"/>
      <c r="N780" s="250"/>
      <c r="O780" s="250"/>
      <c r="P780" s="250"/>
      <c r="Q780" s="250"/>
      <c r="R780" s="250"/>
      <c r="S780" s="250"/>
      <c r="T780" s="251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52" t="s">
        <v>256</v>
      </c>
      <c r="AU780" s="252" t="s">
        <v>90</v>
      </c>
      <c r="AV780" s="13" t="s">
        <v>90</v>
      </c>
      <c r="AW780" s="13" t="s">
        <v>32</v>
      </c>
      <c r="AX780" s="13" t="s">
        <v>77</v>
      </c>
      <c r="AY780" s="252" t="s">
        <v>247</v>
      </c>
    </row>
    <row r="781" spans="1:51" s="13" customFormat="1" ht="12">
      <c r="A781" s="13"/>
      <c r="B781" s="241"/>
      <c r="C781" s="242"/>
      <c r="D781" s="243" t="s">
        <v>256</v>
      </c>
      <c r="E781" s="244" t="s">
        <v>1</v>
      </c>
      <c r="F781" s="245" t="s">
        <v>1272</v>
      </c>
      <c r="G781" s="242"/>
      <c r="H781" s="246">
        <v>6.9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52" t="s">
        <v>256</v>
      </c>
      <c r="AU781" s="252" t="s">
        <v>90</v>
      </c>
      <c r="AV781" s="13" t="s">
        <v>90</v>
      </c>
      <c r="AW781" s="13" t="s">
        <v>32</v>
      </c>
      <c r="AX781" s="13" t="s">
        <v>77</v>
      </c>
      <c r="AY781" s="252" t="s">
        <v>247</v>
      </c>
    </row>
    <row r="782" spans="1:51" s="14" customFormat="1" ht="12">
      <c r="A782" s="14"/>
      <c r="B782" s="253"/>
      <c r="C782" s="254"/>
      <c r="D782" s="243" t="s">
        <v>256</v>
      </c>
      <c r="E782" s="255" t="s">
        <v>1</v>
      </c>
      <c r="F782" s="256" t="s">
        <v>265</v>
      </c>
      <c r="G782" s="254"/>
      <c r="H782" s="257">
        <v>26.1</v>
      </c>
      <c r="I782" s="258"/>
      <c r="J782" s="254"/>
      <c r="K782" s="254"/>
      <c r="L782" s="259"/>
      <c r="M782" s="260"/>
      <c r="N782" s="261"/>
      <c r="O782" s="261"/>
      <c r="P782" s="261"/>
      <c r="Q782" s="261"/>
      <c r="R782" s="261"/>
      <c r="S782" s="261"/>
      <c r="T782" s="262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63" t="s">
        <v>256</v>
      </c>
      <c r="AU782" s="263" t="s">
        <v>90</v>
      </c>
      <c r="AV782" s="14" t="s">
        <v>254</v>
      </c>
      <c r="AW782" s="14" t="s">
        <v>32</v>
      </c>
      <c r="AX782" s="14" t="s">
        <v>84</v>
      </c>
      <c r="AY782" s="263" t="s">
        <v>247</v>
      </c>
    </row>
    <row r="783" spans="1:65" s="2" customFormat="1" ht="24.15" customHeight="1">
      <c r="A783" s="39"/>
      <c r="B783" s="40"/>
      <c r="C783" s="228" t="s">
        <v>1273</v>
      </c>
      <c r="D783" s="228" t="s">
        <v>249</v>
      </c>
      <c r="E783" s="229" t="s">
        <v>1274</v>
      </c>
      <c r="F783" s="230" t="s">
        <v>1275</v>
      </c>
      <c r="G783" s="231" t="s">
        <v>322</v>
      </c>
      <c r="H783" s="232">
        <v>24</v>
      </c>
      <c r="I783" s="233"/>
      <c r="J783" s="234">
        <f>ROUND(I783*H783,2)</f>
        <v>0</v>
      </c>
      <c r="K783" s="230" t="s">
        <v>253</v>
      </c>
      <c r="L783" s="45"/>
      <c r="M783" s="235" t="s">
        <v>1</v>
      </c>
      <c r="N783" s="236" t="s">
        <v>43</v>
      </c>
      <c r="O783" s="92"/>
      <c r="P783" s="237">
        <f>O783*H783</f>
        <v>0</v>
      </c>
      <c r="Q783" s="237">
        <v>0</v>
      </c>
      <c r="R783" s="237">
        <f>Q783*H783</f>
        <v>0</v>
      </c>
      <c r="S783" s="237">
        <v>0.009</v>
      </c>
      <c r="T783" s="238">
        <f>S783*H783</f>
        <v>0.21599999999999997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39" t="s">
        <v>254</v>
      </c>
      <c r="AT783" s="239" t="s">
        <v>249</v>
      </c>
      <c r="AU783" s="239" t="s">
        <v>90</v>
      </c>
      <c r="AY783" s="18" t="s">
        <v>247</v>
      </c>
      <c r="BE783" s="240">
        <f>IF(N783="základní",J783,0)</f>
        <v>0</v>
      </c>
      <c r="BF783" s="240">
        <f>IF(N783="snížená",J783,0)</f>
        <v>0</v>
      </c>
      <c r="BG783" s="240">
        <f>IF(N783="zákl. přenesená",J783,0)</f>
        <v>0</v>
      </c>
      <c r="BH783" s="240">
        <f>IF(N783="sníž. přenesená",J783,0)</f>
        <v>0</v>
      </c>
      <c r="BI783" s="240">
        <f>IF(N783="nulová",J783,0)</f>
        <v>0</v>
      </c>
      <c r="BJ783" s="18" t="s">
        <v>90</v>
      </c>
      <c r="BK783" s="240">
        <f>ROUND(I783*H783,2)</f>
        <v>0</v>
      </c>
      <c r="BL783" s="18" t="s">
        <v>254</v>
      </c>
      <c r="BM783" s="239" t="s">
        <v>1276</v>
      </c>
    </row>
    <row r="784" spans="1:51" s="13" customFormat="1" ht="12">
      <c r="A784" s="13"/>
      <c r="B784" s="241"/>
      <c r="C784" s="242"/>
      <c r="D784" s="243" t="s">
        <v>256</v>
      </c>
      <c r="E784" s="244" t="s">
        <v>1</v>
      </c>
      <c r="F784" s="245" t="s">
        <v>1277</v>
      </c>
      <c r="G784" s="242"/>
      <c r="H784" s="246">
        <v>24</v>
      </c>
      <c r="I784" s="247"/>
      <c r="J784" s="242"/>
      <c r="K784" s="242"/>
      <c r="L784" s="248"/>
      <c r="M784" s="249"/>
      <c r="N784" s="250"/>
      <c r="O784" s="250"/>
      <c r="P784" s="250"/>
      <c r="Q784" s="250"/>
      <c r="R784" s="250"/>
      <c r="S784" s="250"/>
      <c r="T784" s="251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52" t="s">
        <v>256</v>
      </c>
      <c r="AU784" s="252" t="s">
        <v>90</v>
      </c>
      <c r="AV784" s="13" t="s">
        <v>90</v>
      </c>
      <c r="AW784" s="13" t="s">
        <v>32</v>
      </c>
      <c r="AX784" s="13" t="s">
        <v>84</v>
      </c>
      <c r="AY784" s="252" t="s">
        <v>247</v>
      </c>
    </row>
    <row r="785" spans="1:65" s="2" customFormat="1" ht="24.15" customHeight="1">
      <c r="A785" s="39"/>
      <c r="B785" s="40"/>
      <c r="C785" s="228" t="s">
        <v>1278</v>
      </c>
      <c r="D785" s="228" t="s">
        <v>249</v>
      </c>
      <c r="E785" s="229" t="s">
        <v>1279</v>
      </c>
      <c r="F785" s="230" t="s">
        <v>1280</v>
      </c>
      <c r="G785" s="231" t="s">
        <v>399</v>
      </c>
      <c r="H785" s="232">
        <v>6.75</v>
      </c>
      <c r="I785" s="233"/>
      <c r="J785" s="234">
        <f>ROUND(I785*H785,2)</f>
        <v>0</v>
      </c>
      <c r="K785" s="230" t="s">
        <v>253</v>
      </c>
      <c r="L785" s="45"/>
      <c r="M785" s="235" t="s">
        <v>1</v>
      </c>
      <c r="N785" s="236" t="s">
        <v>43</v>
      </c>
      <c r="O785" s="92"/>
      <c r="P785" s="237">
        <f>O785*H785</f>
        <v>0</v>
      </c>
      <c r="Q785" s="237">
        <v>0.00123</v>
      </c>
      <c r="R785" s="237">
        <f>Q785*H785</f>
        <v>0.008302499999999999</v>
      </c>
      <c r="S785" s="237">
        <v>0.017</v>
      </c>
      <c r="T785" s="238">
        <f>S785*H785</f>
        <v>0.11475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39" t="s">
        <v>254</v>
      </c>
      <c r="AT785" s="239" t="s">
        <v>249</v>
      </c>
      <c r="AU785" s="239" t="s">
        <v>90</v>
      </c>
      <c r="AY785" s="18" t="s">
        <v>247</v>
      </c>
      <c r="BE785" s="240">
        <f>IF(N785="základní",J785,0)</f>
        <v>0</v>
      </c>
      <c r="BF785" s="240">
        <f>IF(N785="snížená",J785,0)</f>
        <v>0</v>
      </c>
      <c r="BG785" s="240">
        <f>IF(N785="zákl. přenesená",J785,0)</f>
        <v>0</v>
      </c>
      <c r="BH785" s="240">
        <f>IF(N785="sníž. přenesená",J785,0)</f>
        <v>0</v>
      </c>
      <c r="BI785" s="240">
        <f>IF(N785="nulová",J785,0)</f>
        <v>0</v>
      </c>
      <c r="BJ785" s="18" t="s">
        <v>90</v>
      </c>
      <c r="BK785" s="240">
        <f>ROUND(I785*H785,2)</f>
        <v>0</v>
      </c>
      <c r="BL785" s="18" t="s">
        <v>254</v>
      </c>
      <c r="BM785" s="239" t="s">
        <v>1281</v>
      </c>
    </row>
    <row r="786" spans="1:51" s="13" customFormat="1" ht="12">
      <c r="A786" s="13"/>
      <c r="B786" s="241"/>
      <c r="C786" s="242"/>
      <c r="D786" s="243" t="s">
        <v>256</v>
      </c>
      <c r="E786" s="244" t="s">
        <v>1</v>
      </c>
      <c r="F786" s="245" t="s">
        <v>1282</v>
      </c>
      <c r="G786" s="242"/>
      <c r="H786" s="246">
        <v>1.84</v>
      </c>
      <c r="I786" s="247"/>
      <c r="J786" s="242"/>
      <c r="K786" s="242"/>
      <c r="L786" s="248"/>
      <c r="M786" s="249"/>
      <c r="N786" s="250"/>
      <c r="O786" s="250"/>
      <c r="P786" s="250"/>
      <c r="Q786" s="250"/>
      <c r="R786" s="250"/>
      <c r="S786" s="250"/>
      <c r="T786" s="251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2" t="s">
        <v>256</v>
      </c>
      <c r="AU786" s="252" t="s">
        <v>90</v>
      </c>
      <c r="AV786" s="13" t="s">
        <v>90</v>
      </c>
      <c r="AW786" s="13" t="s">
        <v>32</v>
      </c>
      <c r="AX786" s="13" t="s">
        <v>77</v>
      </c>
      <c r="AY786" s="252" t="s">
        <v>247</v>
      </c>
    </row>
    <row r="787" spans="1:51" s="13" customFormat="1" ht="12">
      <c r="A787" s="13"/>
      <c r="B787" s="241"/>
      <c r="C787" s="242"/>
      <c r="D787" s="243" t="s">
        <v>256</v>
      </c>
      <c r="E787" s="244" t="s">
        <v>1</v>
      </c>
      <c r="F787" s="245" t="s">
        <v>1283</v>
      </c>
      <c r="G787" s="242"/>
      <c r="H787" s="246">
        <v>4.91</v>
      </c>
      <c r="I787" s="247"/>
      <c r="J787" s="242"/>
      <c r="K787" s="242"/>
      <c r="L787" s="248"/>
      <c r="M787" s="249"/>
      <c r="N787" s="250"/>
      <c r="O787" s="250"/>
      <c r="P787" s="250"/>
      <c r="Q787" s="250"/>
      <c r="R787" s="250"/>
      <c r="S787" s="250"/>
      <c r="T787" s="251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52" t="s">
        <v>256</v>
      </c>
      <c r="AU787" s="252" t="s">
        <v>90</v>
      </c>
      <c r="AV787" s="13" t="s">
        <v>90</v>
      </c>
      <c r="AW787" s="13" t="s">
        <v>32</v>
      </c>
      <c r="AX787" s="13" t="s">
        <v>77</v>
      </c>
      <c r="AY787" s="252" t="s">
        <v>247</v>
      </c>
    </row>
    <row r="788" spans="1:51" s="14" customFormat="1" ht="12">
      <c r="A788" s="14"/>
      <c r="B788" s="253"/>
      <c r="C788" s="254"/>
      <c r="D788" s="243" t="s">
        <v>256</v>
      </c>
      <c r="E788" s="255" t="s">
        <v>1</v>
      </c>
      <c r="F788" s="256" t="s">
        <v>265</v>
      </c>
      <c r="G788" s="254"/>
      <c r="H788" s="257">
        <v>6.75</v>
      </c>
      <c r="I788" s="258"/>
      <c r="J788" s="254"/>
      <c r="K788" s="254"/>
      <c r="L788" s="259"/>
      <c r="M788" s="260"/>
      <c r="N788" s="261"/>
      <c r="O788" s="261"/>
      <c r="P788" s="261"/>
      <c r="Q788" s="261"/>
      <c r="R788" s="261"/>
      <c r="S788" s="261"/>
      <c r="T788" s="262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63" t="s">
        <v>256</v>
      </c>
      <c r="AU788" s="263" t="s">
        <v>90</v>
      </c>
      <c r="AV788" s="14" t="s">
        <v>254</v>
      </c>
      <c r="AW788" s="14" t="s">
        <v>32</v>
      </c>
      <c r="AX788" s="14" t="s">
        <v>84</v>
      </c>
      <c r="AY788" s="263" t="s">
        <v>247</v>
      </c>
    </row>
    <row r="789" spans="1:65" s="2" customFormat="1" ht="24.15" customHeight="1">
      <c r="A789" s="39"/>
      <c r="B789" s="40"/>
      <c r="C789" s="228" t="s">
        <v>1284</v>
      </c>
      <c r="D789" s="228" t="s">
        <v>249</v>
      </c>
      <c r="E789" s="229" t="s">
        <v>1285</v>
      </c>
      <c r="F789" s="230" t="s">
        <v>1286</v>
      </c>
      <c r="G789" s="231" t="s">
        <v>399</v>
      </c>
      <c r="H789" s="232">
        <v>2.5</v>
      </c>
      <c r="I789" s="233"/>
      <c r="J789" s="234">
        <f>ROUND(I789*H789,2)</f>
        <v>0</v>
      </c>
      <c r="K789" s="230" t="s">
        <v>253</v>
      </c>
      <c r="L789" s="45"/>
      <c r="M789" s="235" t="s">
        <v>1</v>
      </c>
      <c r="N789" s="236" t="s">
        <v>43</v>
      </c>
      <c r="O789" s="92"/>
      <c r="P789" s="237">
        <f>O789*H789</f>
        <v>0</v>
      </c>
      <c r="Q789" s="237">
        <v>0.00137</v>
      </c>
      <c r="R789" s="237">
        <f>Q789*H789</f>
        <v>0.0034249999999999997</v>
      </c>
      <c r="S789" s="237">
        <v>0.029</v>
      </c>
      <c r="T789" s="238">
        <f>S789*H789</f>
        <v>0.07250000000000001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239" t="s">
        <v>254</v>
      </c>
      <c r="AT789" s="239" t="s">
        <v>249</v>
      </c>
      <c r="AU789" s="239" t="s">
        <v>90</v>
      </c>
      <c r="AY789" s="18" t="s">
        <v>247</v>
      </c>
      <c r="BE789" s="240">
        <f>IF(N789="základní",J789,0)</f>
        <v>0</v>
      </c>
      <c r="BF789" s="240">
        <f>IF(N789="snížená",J789,0)</f>
        <v>0</v>
      </c>
      <c r="BG789" s="240">
        <f>IF(N789="zákl. přenesená",J789,0)</f>
        <v>0</v>
      </c>
      <c r="BH789" s="240">
        <f>IF(N789="sníž. přenesená",J789,0)</f>
        <v>0</v>
      </c>
      <c r="BI789" s="240">
        <f>IF(N789="nulová",J789,0)</f>
        <v>0</v>
      </c>
      <c r="BJ789" s="18" t="s">
        <v>90</v>
      </c>
      <c r="BK789" s="240">
        <f>ROUND(I789*H789,2)</f>
        <v>0</v>
      </c>
      <c r="BL789" s="18" t="s">
        <v>254</v>
      </c>
      <c r="BM789" s="239" t="s">
        <v>1287</v>
      </c>
    </row>
    <row r="790" spans="1:51" s="13" customFormat="1" ht="12">
      <c r="A790" s="13"/>
      <c r="B790" s="241"/>
      <c r="C790" s="242"/>
      <c r="D790" s="243" t="s">
        <v>256</v>
      </c>
      <c r="E790" s="244" t="s">
        <v>1</v>
      </c>
      <c r="F790" s="245" t="s">
        <v>1288</v>
      </c>
      <c r="G790" s="242"/>
      <c r="H790" s="246">
        <v>2.5</v>
      </c>
      <c r="I790" s="247"/>
      <c r="J790" s="242"/>
      <c r="K790" s="242"/>
      <c r="L790" s="248"/>
      <c r="M790" s="249"/>
      <c r="N790" s="250"/>
      <c r="O790" s="250"/>
      <c r="P790" s="250"/>
      <c r="Q790" s="250"/>
      <c r="R790" s="250"/>
      <c r="S790" s="250"/>
      <c r="T790" s="251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52" t="s">
        <v>256</v>
      </c>
      <c r="AU790" s="252" t="s">
        <v>90</v>
      </c>
      <c r="AV790" s="13" t="s">
        <v>90</v>
      </c>
      <c r="AW790" s="13" t="s">
        <v>32</v>
      </c>
      <c r="AX790" s="13" t="s">
        <v>84</v>
      </c>
      <c r="AY790" s="252" t="s">
        <v>247</v>
      </c>
    </row>
    <row r="791" spans="1:65" s="2" customFormat="1" ht="24.15" customHeight="1">
      <c r="A791" s="39"/>
      <c r="B791" s="40"/>
      <c r="C791" s="228" t="s">
        <v>1289</v>
      </c>
      <c r="D791" s="228" t="s">
        <v>249</v>
      </c>
      <c r="E791" s="229" t="s">
        <v>1290</v>
      </c>
      <c r="F791" s="230" t="s">
        <v>1291</v>
      </c>
      <c r="G791" s="231" t="s">
        <v>399</v>
      </c>
      <c r="H791" s="232">
        <v>10.09</v>
      </c>
      <c r="I791" s="233"/>
      <c r="J791" s="234">
        <f>ROUND(I791*H791,2)</f>
        <v>0</v>
      </c>
      <c r="K791" s="230" t="s">
        <v>253</v>
      </c>
      <c r="L791" s="45"/>
      <c r="M791" s="235" t="s">
        <v>1</v>
      </c>
      <c r="N791" s="236" t="s">
        <v>43</v>
      </c>
      <c r="O791" s="92"/>
      <c r="P791" s="237">
        <f>O791*H791</f>
        <v>0</v>
      </c>
      <c r="Q791" s="237">
        <v>0.00316</v>
      </c>
      <c r="R791" s="237">
        <f>Q791*H791</f>
        <v>0.0318844</v>
      </c>
      <c r="S791" s="237">
        <v>0.069</v>
      </c>
      <c r="T791" s="238">
        <f>S791*H791</f>
        <v>0.69621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R791" s="239" t="s">
        <v>254</v>
      </c>
      <c r="AT791" s="239" t="s">
        <v>249</v>
      </c>
      <c r="AU791" s="239" t="s">
        <v>90</v>
      </c>
      <c r="AY791" s="18" t="s">
        <v>247</v>
      </c>
      <c r="BE791" s="240">
        <f>IF(N791="základní",J791,0)</f>
        <v>0</v>
      </c>
      <c r="BF791" s="240">
        <f>IF(N791="snížená",J791,0)</f>
        <v>0</v>
      </c>
      <c r="BG791" s="240">
        <f>IF(N791="zákl. přenesená",J791,0)</f>
        <v>0</v>
      </c>
      <c r="BH791" s="240">
        <f>IF(N791="sníž. přenesená",J791,0)</f>
        <v>0</v>
      </c>
      <c r="BI791" s="240">
        <f>IF(N791="nulová",J791,0)</f>
        <v>0</v>
      </c>
      <c r="BJ791" s="18" t="s">
        <v>90</v>
      </c>
      <c r="BK791" s="240">
        <f>ROUND(I791*H791,2)</f>
        <v>0</v>
      </c>
      <c r="BL791" s="18" t="s">
        <v>254</v>
      </c>
      <c r="BM791" s="239" t="s">
        <v>1292</v>
      </c>
    </row>
    <row r="792" spans="1:51" s="13" customFormat="1" ht="12">
      <c r="A792" s="13"/>
      <c r="B792" s="241"/>
      <c r="C792" s="242"/>
      <c r="D792" s="243" t="s">
        <v>256</v>
      </c>
      <c r="E792" s="244" t="s">
        <v>1</v>
      </c>
      <c r="F792" s="245" t="s">
        <v>1293</v>
      </c>
      <c r="G792" s="242"/>
      <c r="H792" s="246">
        <v>6.97</v>
      </c>
      <c r="I792" s="247"/>
      <c r="J792" s="242"/>
      <c r="K792" s="242"/>
      <c r="L792" s="248"/>
      <c r="M792" s="249"/>
      <c r="N792" s="250"/>
      <c r="O792" s="250"/>
      <c r="P792" s="250"/>
      <c r="Q792" s="250"/>
      <c r="R792" s="250"/>
      <c r="S792" s="250"/>
      <c r="T792" s="251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52" t="s">
        <v>256</v>
      </c>
      <c r="AU792" s="252" t="s">
        <v>90</v>
      </c>
      <c r="AV792" s="13" t="s">
        <v>90</v>
      </c>
      <c r="AW792" s="13" t="s">
        <v>32</v>
      </c>
      <c r="AX792" s="13" t="s">
        <v>77</v>
      </c>
      <c r="AY792" s="252" t="s">
        <v>247</v>
      </c>
    </row>
    <row r="793" spans="1:51" s="13" customFormat="1" ht="12">
      <c r="A793" s="13"/>
      <c r="B793" s="241"/>
      <c r="C793" s="242"/>
      <c r="D793" s="243" t="s">
        <v>256</v>
      </c>
      <c r="E793" s="244" t="s">
        <v>1</v>
      </c>
      <c r="F793" s="245" t="s">
        <v>1294</v>
      </c>
      <c r="G793" s="242"/>
      <c r="H793" s="246">
        <v>1.56</v>
      </c>
      <c r="I793" s="247"/>
      <c r="J793" s="242"/>
      <c r="K793" s="242"/>
      <c r="L793" s="248"/>
      <c r="M793" s="249"/>
      <c r="N793" s="250"/>
      <c r="O793" s="250"/>
      <c r="P793" s="250"/>
      <c r="Q793" s="250"/>
      <c r="R793" s="250"/>
      <c r="S793" s="250"/>
      <c r="T793" s="251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52" t="s">
        <v>256</v>
      </c>
      <c r="AU793" s="252" t="s">
        <v>90</v>
      </c>
      <c r="AV793" s="13" t="s">
        <v>90</v>
      </c>
      <c r="AW793" s="13" t="s">
        <v>32</v>
      </c>
      <c r="AX793" s="13" t="s">
        <v>77</v>
      </c>
      <c r="AY793" s="252" t="s">
        <v>247</v>
      </c>
    </row>
    <row r="794" spans="1:51" s="13" customFormat="1" ht="12">
      <c r="A794" s="13"/>
      <c r="B794" s="241"/>
      <c r="C794" s="242"/>
      <c r="D794" s="243" t="s">
        <v>256</v>
      </c>
      <c r="E794" s="244" t="s">
        <v>1</v>
      </c>
      <c r="F794" s="245" t="s">
        <v>1295</v>
      </c>
      <c r="G794" s="242"/>
      <c r="H794" s="246">
        <v>1.56</v>
      </c>
      <c r="I794" s="247"/>
      <c r="J794" s="242"/>
      <c r="K794" s="242"/>
      <c r="L794" s="248"/>
      <c r="M794" s="249"/>
      <c r="N794" s="250"/>
      <c r="O794" s="250"/>
      <c r="P794" s="250"/>
      <c r="Q794" s="250"/>
      <c r="R794" s="250"/>
      <c r="S794" s="250"/>
      <c r="T794" s="251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52" t="s">
        <v>256</v>
      </c>
      <c r="AU794" s="252" t="s">
        <v>90</v>
      </c>
      <c r="AV794" s="13" t="s">
        <v>90</v>
      </c>
      <c r="AW794" s="13" t="s">
        <v>32</v>
      </c>
      <c r="AX794" s="13" t="s">
        <v>77</v>
      </c>
      <c r="AY794" s="252" t="s">
        <v>247</v>
      </c>
    </row>
    <row r="795" spans="1:51" s="14" customFormat="1" ht="12">
      <c r="A795" s="14"/>
      <c r="B795" s="253"/>
      <c r="C795" s="254"/>
      <c r="D795" s="243" t="s">
        <v>256</v>
      </c>
      <c r="E795" s="255" t="s">
        <v>1</v>
      </c>
      <c r="F795" s="256" t="s">
        <v>265</v>
      </c>
      <c r="G795" s="254"/>
      <c r="H795" s="257">
        <v>10.09</v>
      </c>
      <c r="I795" s="258"/>
      <c r="J795" s="254"/>
      <c r="K795" s="254"/>
      <c r="L795" s="259"/>
      <c r="M795" s="260"/>
      <c r="N795" s="261"/>
      <c r="O795" s="261"/>
      <c r="P795" s="261"/>
      <c r="Q795" s="261"/>
      <c r="R795" s="261"/>
      <c r="S795" s="261"/>
      <c r="T795" s="262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63" t="s">
        <v>256</v>
      </c>
      <c r="AU795" s="263" t="s">
        <v>90</v>
      </c>
      <c r="AV795" s="14" t="s">
        <v>254</v>
      </c>
      <c r="AW795" s="14" t="s">
        <v>32</v>
      </c>
      <c r="AX795" s="14" t="s">
        <v>84</v>
      </c>
      <c r="AY795" s="263" t="s">
        <v>247</v>
      </c>
    </row>
    <row r="796" spans="1:65" s="2" customFormat="1" ht="24.15" customHeight="1">
      <c r="A796" s="39"/>
      <c r="B796" s="40"/>
      <c r="C796" s="228" t="s">
        <v>1296</v>
      </c>
      <c r="D796" s="228" t="s">
        <v>249</v>
      </c>
      <c r="E796" s="229" t="s">
        <v>1297</v>
      </c>
      <c r="F796" s="230" t="s">
        <v>1298</v>
      </c>
      <c r="G796" s="231" t="s">
        <v>399</v>
      </c>
      <c r="H796" s="232">
        <v>3.64</v>
      </c>
      <c r="I796" s="233"/>
      <c r="J796" s="234">
        <f>ROUND(I796*H796,2)</f>
        <v>0</v>
      </c>
      <c r="K796" s="230" t="s">
        <v>253</v>
      </c>
      <c r="L796" s="45"/>
      <c r="M796" s="235" t="s">
        <v>1</v>
      </c>
      <c r="N796" s="236" t="s">
        <v>43</v>
      </c>
      <c r="O796" s="92"/>
      <c r="P796" s="237">
        <f>O796*H796</f>
        <v>0</v>
      </c>
      <c r="Q796" s="237">
        <v>0.00365</v>
      </c>
      <c r="R796" s="237">
        <f>Q796*H796</f>
        <v>0.013286000000000001</v>
      </c>
      <c r="S796" s="237">
        <v>0.11</v>
      </c>
      <c r="T796" s="238">
        <f>S796*H796</f>
        <v>0.40040000000000003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39" t="s">
        <v>254</v>
      </c>
      <c r="AT796" s="239" t="s">
        <v>249</v>
      </c>
      <c r="AU796" s="239" t="s">
        <v>90</v>
      </c>
      <c r="AY796" s="18" t="s">
        <v>247</v>
      </c>
      <c r="BE796" s="240">
        <f>IF(N796="základní",J796,0)</f>
        <v>0</v>
      </c>
      <c r="BF796" s="240">
        <f>IF(N796="snížená",J796,0)</f>
        <v>0</v>
      </c>
      <c r="BG796" s="240">
        <f>IF(N796="zákl. přenesená",J796,0)</f>
        <v>0</v>
      </c>
      <c r="BH796" s="240">
        <f>IF(N796="sníž. přenesená",J796,0)</f>
        <v>0</v>
      </c>
      <c r="BI796" s="240">
        <f>IF(N796="nulová",J796,0)</f>
        <v>0</v>
      </c>
      <c r="BJ796" s="18" t="s">
        <v>90</v>
      </c>
      <c r="BK796" s="240">
        <f>ROUND(I796*H796,2)</f>
        <v>0</v>
      </c>
      <c r="BL796" s="18" t="s">
        <v>254</v>
      </c>
      <c r="BM796" s="239" t="s">
        <v>1299</v>
      </c>
    </row>
    <row r="797" spans="1:51" s="13" customFormat="1" ht="12">
      <c r="A797" s="13"/>
      <c r="B797" s="241"/>
      <c r="C797" s="242"/>
      <c r="D797" s="243" t="s">
        <v>256</v>
      </c>
      <c r="E797" s="244" t="s">
        <v>1</v>
      </c>
      <c r="F797" s="245" t="s">
        <v>1300</v>
      </c>
      <c r="G797" s="242"/>
      <c r="H797" s="246">
        <v>0.52</v>
      </c>
      <c r="I797" s="247"/>
      <c r="J797" s="242"/>
      <c r="K797" s="242"/>
      <c r="L797" s="248"/>
      <c r="M797" s="249"/>
      <c r="N797" s="250"/>
      <c r="O797" s="250"/>
      <c r="P797" s="250"/>
      <c r="Q797" s="250"/>
      <c r="R797" s="250"/>
      <c r="S797" s="250"/>
      <c r="T797" s="251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2" t="s">
        <v>256</v>
      </c>
      <c r="AU797" s="252" t="s">
        <v>90</v>
      </c>
      <c r="AV797" s="13" t="s">
        <v>90</v>
      </c>
      <c r="AW797" s="13" t="s">
        <v>32</v>
      </c>
      <c r="AX797" s="13" t="s">
        <v>77</v>
      </c>
      <c r="AY797" s="252" t="s">
        <v>247</v>
      </c>
    </row>
    <row r="798" spans="1:51" s="13" customFormat="1" ht="12">
      <c r="A798" s="13"/>
      <c r="B798" s="241"/>
      <c r="C798" s="242"/>
      <c r="D798" s="243" t="s">
        <v>256</v>
      </c>
      <c r="E798" s="244" t="s">
        <v>1</v>
      </c>
      <c r="F798" s="245" t="s">
        <v>1301</v>
      </c>
      <c r="G798" s="242"/>
      <c r="H798" s="246">
        <v>3.12</v>
      </c>
      <c r="I798" s="247"/>
      <c r="J798" s="242"/>
      <c r="K798" s="242"/>
      <c r="L798" s="248"/>
      <c r="M798" s="249"/>
      <c r="N798" s="250"/>
      <c r="O798" s="250"/>
      <c r="P798" s="250"/>
      <c r="Q798" s="250"/>
      <c r="R798" s="250"/>
      <c r="S798" s="250"/>
      <c r="T798" s="251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52" t="s">
        <v>256</v>
      </c>
      <c r="AU798" s="252" t="s">
        <v>90</v>
      </c>
      <c r="AV798" s="13" t="s">
        <v>90</v>
      </c>
      <c r="AW798" s="13" t="s">
        <v>32</v>
      </c>
      <c r="AX798" s="13" t="s">
        <v>77</v>
      </c>
      <c r="AY798" s="252" t="s">
        <v>247</v>
      </c>
    </row>
    <row r="799" spans="1:51" s="14" customFormat="1" ht="12">
      <c r="A799" s="14"/>
      <c r="B799" s="253"/>
      <c r="C799" s="254"/>
      <c r="D799" s="243" t="s">
        <v>256</v>
      </c>
      <c r="E799" s="255" t="s">
        <v>1</v>
      </c>
      <c r="F799" s="256" t="s">
        <v>265</v>
      </c>
      <c r="G799" s="254"/>
      <c r="H799" s="257">
        <v>3.64</v>
      </c>
      <c r="I799" s="258"/>
      <c r="J799" s="254"/>
      <c r="K799" s="254"/>
      <c r="L799" s="259"/>
      <c r="M799" s="260"/>
      <c r="N799" s="261"/>
      <c r="O799" s="261"/>
      <c r="P799" s="261"/>
      <c r="Q799" s="261"/>
      <c r="R799" s="261"/>
      <c r="S799" s="261"/>
      <c r="T799" s="262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63" t="s">
        <v>256</v>
      </c>
      <c r="AU799" s="263" t="s">
        <v>90</v>
      </c>
      <c r="AV799" s="14" t="s">
        <v>254</v>
      </c>
      <c r="AW799" s="14" t="s">
        <v>32</v>
      </c>
      <c r="AX799" s="14" t="s">
        <v>84</v>
      </c>
      <c r="AY799" s="263" t="s">
        <v>247</v>
      </c>
    </row>
    <row r="800" spans="1:65" s="2" customFormat="1" ht="37.8" customHeight="1">
      <c r="A800" s="39"/>
      <c r="B800" s="40"/>
      <c r="C800" s="228" t="s">
        <v>1302</v>
      </c>
      <c r="D800" s="228" t="s">
        <v>249</v>
      </c>
      <c r="E800" s="229" t="s">
        <v>1303</v>
      </c>
      <c r="F800" s="230" t="s">
        <v>1304</v>
      </c>
      <c r="G800" s="231" t="s">
        <v>252</v>
      </c>
      <c r="H800" s="232">
        <v>445.614</v>
      </c>
      <c r="I800" s="233"/>
      <c r="J800" s="234">
        <f>ROUND(I800*H800,2)</f>
        <v>0</v>
      </c>
      <c r="K800" s="230" t="s">
        <v>253</v>
      </c>
      <c r="L800" s="45"/>
      <c r="M800" s="235" t="s">
        <v>1</v>
      </c>
      <c r="N800" s="236" t="s">
        <v>43</v>
      </c>
      <c r="O800" s="92"/>
      <c r="P800" s="237">
        <f>O800*H800</f>
        <v>0</v>
      </c>
      <c r="Q800" s="237">
        <v>0</v>
      </c>
      <c r="R800" s="237">
        <f>Q800*H800</f>
        <v>0</v>
      </c>
      <c r="S800" s="237">
        <v>0.05</v>
      </c>
      <c r="T800" s="238">
        <f>S800*H800</f>
        <v>22.2807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39" t="s">
        <v>254</v>
      </c>
      <c r="AT800" s="239" t="s">
        <v>249</v>
      </c>
      <c r="AU800" s="239" t="s">
        <v>90</v>
      </c>
      <c r="AY800" s="18" t="s">
        <v>247</v>
      </c>
      <c r="BE800" s="240">
        <f>IF(N800="základní",J800,0)</f>
        <v>0</v>
      </c>
      <c r="BF800" s="240">
        <f>IF(N800="snížená",J800,0)</f>
        <v>0</v>
      </c>
      <c r="BG800" s="240">
        <f>IF(N800="zákl. přenesená",J800,0)</f>
        <v>0</v>
      </c>
      <c r="BH800" s="240">
        <f>IF(N800="sníž. přenesená",J800,0)</f>
        <v>0</v>
      </c>
      <c r="BI800" s="240">
        <f>IF(N800="nulová",J800,0)</f>
        <v>0</v>
      </c>
      <c r="BJ800" s="18" t="s">
        <v>90</v>
      </c>
      <c r="BK800" s="240">
        <f>ROUND(I800*H800,2)</f>
        <v>0</v>
      </c>
      <c r="BL800" s="18" t="s">
        <v>254</v>
      </c>
      <c r="BM800" s="239" t="s">
        <v>1305</v>
      </c>
    </row>
    <row r="801" spans="1:51" s="13" customFormat="1" ht="12">
      <c r="A801" s="13"/>
      <c r="B801" s="241"/>
      <c r="C801" s="242"/>
      <c r="D801" s="243" t="s">
        <v>256</v>
      </c>
      <c r="E801" s="244" t="s">
        <v>1</v>
      </c>
      <c r="F801" s="245" t="s">
        <v>180</v>
      </c>
      <c r="G801" s="242"/>
      <c r="H801" s="246">
        <v>445.614</v>
      </c>
      <c r="I801" s="247"/>
      <c r="J801" s="242"/>
      <c r="K801" s="242"/>
      <c r="L801" s="248"/>
      <c r="M801" s="249"/>
      <c r="N801" s="250"/>
      <c r="O801" s="250"/>
      <c r="P801" s="250"/>
      <c r="Q801" s="250"/>
      <c r="R801" s="250"/>
      <c r="S801" s="250"/>
      <c r="T801" s="251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52" t="s">
        <v>256</v>
      </c>
      <c r="AU801" s="252" t="s">
        <v>90</v>
      </c>
      <c r="AV801" s="13" t="s">
        <v>90</v>
      </c>
      <c r="AW801" s="13" t="s">
        <v>32</v>
      </c>
      <c r="AX801" s="13" t="s">
        <v>84</v>
      </c>
      <c r="AY801" s="252" t="s">
        <v>247</v>
      </c>
    </row>
    <row r="802" spans="1:65" s="2" customFormat="1" ht="37.8" customHeight="1">
      <c r="A802" s="39"/>
      <c r="B802" s="40"/>
      <c r="C802" s="228" t="s">
        <v>1306</v>
      </c>
      <c r="D802" s="228" t="s">
        <v>249</v>
      </c>
      <c r="E802" s="229" t="s">
        <v>1307</v>
      </c>
      <c r="F802" s="230" t="s">
        <v>1308</v>
      </c>
      <c r="G802" s="231" t="s">
        <v>252</v>
      </c>
      <c r="H802" s="232">
        <v>1131.73</v>
      </c>
      <c r="I802" s="233"/>
      <c r="J802" s="234">
        <f>ROUND(I802*H802,2)</f>
        <v>0</v>
      </c>
      <c r="K802" s="230" t="s">
        <v>253</v>
      </c>
      <c r="L802" s="45"/>
      <c r="M802" s="235" t="s">
        <v>1</v>
      </c>
      <c r="N802" s="236" t="s">
        <v>43</v>
      </c>
      <c r="O802" s="92"/>
      <c r="P802" s="237">
        <f>O802*H802</f>
        <v>0</v>
      </c>
      <c r="Q802" s="237">
        <v>0</v>
      </c>
      <c r="R802" s="237">
        <f>Q802*H802</f>
        <v>0</v>
      </c>
      <c r="S802" s="237">
        <v>0.046</v>
      </c>
      <c r="T802" s="238">
        <f>S802*H802</f>
        <v>52.05958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39" t="s">
        <v>254</v>
      </c>
      <c r="AT802" s="239" t="s">
        <v>249</v>
      </c>
      <c r="AU802" s="239" t="s">
        <v>90</v>
      </c>
      <c r="AY802" s="18" t="s">
        <v>247</v>
      </c>
      <c r="BE802" s="240">
        <f>IF(N802="základní",J802,0)</f>
        <v>0</v>
      </c>
      <c r="BF802" s="240">
        <f>IF(N802="snížená",J802,0)</f>
        <v>0</v>
      </c>
      <c r="BG802" s="240">
        <f>IF(N802="zákl. přenesená",J802,0)</f>
        <v>0</v>
      </c>
      <c r="BH802" s="240">
        <f>IF(N802="sníž. přenesená",J802,0)</f>
        <v>0</v>
      </c>
      <c r="BI802" s="240">
        <f>IF(N802="nulová",J802,0)</f>
        <v>0</v>
      </c>
      <c r="BJ802" s="18" t="s">
        <v>90</v>
      </c>
      <c r="BK802" s="240">
        <f>ROUND(I802*H802,2)</f>
        <v>0</v>
      </c>
      <c r="BL802" s="18" t="s">
        <v>254</v>
      </c>
      <c r="BM802" s="239" t="s">
        <v>1309</v>
      </c>
    </row>
    <row r="803" spans="1:51" s="13" customFormat="1" ht="12">
      <c r="A803" s="13"/>
      <c r="B803" s="241"/>
      <c r="C803" s="242"/>
      <c r="D803" s="243" t="s">
        <v>256</v>
      </c>
      <c r="E803" s="244" t="s">
        <v>1</v>
      </c>
      <c r="F803" s="245" t="s">
        <v>177</v>
      </c>
      <c r="G803" s="242"/>
      <c r="H803" s="246">
        <v>1131.73</v>
      </c>
      <c r="I803" s="247"/>
      <c r="J803" s="242"/>
      <c r="K803" s="242"/>
      <c r="L803" s="248"/>
      <c r="M803" s="249"/>
      <c r="N803" s="250"/>
      <c r="O803" s="250"/>
      <c r="P803" s="250"/>
      <c r="Q803" s="250"/>
      <c r="R803" s="250"/>
      <c r="S803" s="250"/>
      <c r="T803" s="251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52" t="s">
        <v>256</v>
      </c>
      <c r="AU803" s="252" t="s">
        <v>90</v>
      </c>
      <c r="AV803" s="13" t="s">
        <v>90</v>
      </c>
      <c r="AW803" s="13" t="s">
        <v>32</v>
      </c>
      <c r="AX803" s="13" t="s">
        <v>84</v>
      </c>
      <c r="AY803" s="252" t="s">
        <v>247</v>
      </c>
    </row>
    <row r="804" spans="1:65" s="2" customFormat="1" ht="37.8" customHeight="1">
      <c r="A804" s="39"/>
      <c r="B804" s="40"/>
      <c r="C804" s="228" t="s">
        <v>1310</v>
      </c>
      <c r="D804" s="228" t="s">
        <v>249</v>
      </c>
      <c r="E804" s="229" t="s">
        <v>1307</v>
      </c>
      <c r="F804" s="230" t="s">
        <v>1308</v>
      </c>
      <c r="G804" s="231" t="s">
        <v>252</v>
      </c>
      <c r="H804" s="232">
        <v>383.811</v>
      </c>
      <c r="I804" s="233"/>
      <c r="J804" s="234">
        <f>ROUND(I804*H804,2)</f>
        <v>0</v>
      </c>
      <c r="K804" s="230" t="s">
        <v>253</v>
      </c>
      <c r="L804" s="45"/>
      <c r="M804" s="235" t="s">
        <v>1</v>
      </c>
      <c r="N804" s="236" t="s">
        <v>43</v>
      </c>
      <c r="O804" s="92"/>
      <c r="P804" s="237">
        <f>O804*H804</f>
        <v>0</v>
      </c>
      <c r="Q804" s="237">
        <v>0</v>
      </c>
      <c r="R804" s="237">
        <f>Q804*H804</f>
        <v>0</v>
      </c>
      <c r="S804" s="237">
        <v>0.046</v>
      </c>
      <c r="T804" s="238">
        <f>S804*H804</f>
        <v>17.655306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39" t="s">
        <v>254</v>
      </c>
      <c r="AT804" s="239" t="s">
        <v>249</v>
      </c>
      <c r="AU804" s="239" t="s">
        <v>90</v>
      </c>
      <c r="AY804" s="18" t="s">
        <v>247</v>
      </c>
      <c r="BE804" s="240">
        <f>IF(N804="základní",J804,0)</f>
        <v>0</v>
      </c>
      <c r="BF804" s="240">
        <f>IF(N804="snížená",J804,0)</f>
        <v>0</v>
      </c>
      <c r="BG804" s="240">
        <f>IF(N804="zákl. přenesená",J804,0)</f>
        <v>0</v>
      </c>
      <c r="BH804" s="240">
        <f>IF(N804="sníž. přenesená",J804,0)</f>
        <v>0</v>
      </c>
      <c r="BI804" s="240">
        <f>IF(N804="nulová",J804,0)</f>
        <v>0</v>
      </c>
      <c r="BJ804" s="18" t="s">
        <v>90</v>
      </c>
      <c r="BK804" s="240">
        <f>ROUND(I804*H804,2)</f>
        <v>0</v>
      </c>
      <c r="BL804" s="18" t="s">
        <v>254</v>
      </c>
      <c r="BM804" s="239" t="s">
        <v>1311</v>
      </c>
    </row>
    <row r="805" spans="1:51" s="13" customFormat="1" ht="12">
      <c r="A805" s="13"/>
      <c r="B805" s="241"/>
      <c r="C805" s="242"/>
      <c r="D805" s="243" t="s">
        <v>256</v>
      </c>
      <c r="E805" s="244" t="s">
        <v>1</v>
      </c>
      <c r="F805" s="245" t="s">
        <v>1312</v>
      </c>
      <c r="G805" s="242"/>
      <c r="H805" s="246">
        <v>383.811</v>
      </c>
      <c r="I805" s="247"/>
      <c r="J805" s="242"/>
      <c r="K805" s="242"/>
      <c r="L805" s="248"/>
      <c r="M805" s="249"/>
      <c r="N805" s="250"/>
      <c r="O805" s="250"/>
      <c r="P805" s="250"/>
      <c r="Q805" s="250"/>
      <c r="R805" s="250"/>
      <c r="S805" s="250"/>
      <c r="T805" s="251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52" t="s">
        <v>256</v>
      </c>
      <c r="AU805" s="252" t="s">
        <v>90</v>
      </c>
      <c r="AV805" s="13" t="s">
        <v>90</v>
      </c>
      <c r="AW805" s="13" t="s">
        <v>32</v>
      </c>
      <c r="AX805" s="13" t="s">
        <v>84</v>
      </c>
      <c r="AY805" s="252" t="s">
        <v>247</v>
      </c>
    </row>
    <row r="806" spans="1:65" s="2" customFormat="1" ht="37.8" customHeight="1">
      <c r="A806" s="39"/>
      <c r="B806" s="40"/>
      <c r="C806" s="228" t="s">
        <v>1313</v>
      </c>
      <c r="D806" s="228" t="s">
        <v>249</v>
      </c>
      <c r="E806" s="229" t="s">
        <v>1314</v>
      </c>
      <c r="F806" s="230" t="s">
        <v>1315</v>
      </c>
      <c r="G806" s="231" t="s">
        <v>252</v>
      </c>
      <c r="H806" s="232">
        <v>330.922</v>
      </c>
      <c r="I806" s="233"/>
      <c r="J806" s="234">
        <f>ROUND(I806*H806,2)</f>
        <v>0</v>
      </c>
      <c r="K806" s="230" t="s">
        <v>253</v>
      </c>
      <c r="L806" s="45"/>
      <c r="M806" s="235" t="s">
        <v>1</v>
      </c>
      <c r="N806" s="236" t="s">
        <v>43</v>
      </c>
      <c r="O806" s="92"/>
      <c r="P806" s="237">
        <f>O806*H806</f>
        <v>0</v>
      </c>
      <c r="Q806" s="237">
        <v>0</v>
      </c>
      <c r="R806" s="237">
        <f>Q806*H806</f>
        <v>0</v>
      </c>
      <c r="S806" s="237">
        <v>0.029</v>
      </c>
      <c r="T806" s="238">
        <f>S806*H806</f>
        <v>9.596738000000002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39" t="s">
        <v>254</v>
      </c>
      <c r="AT806" s="239" t="s">
        <v>249</v>
      </c>
      <c r="AU806" s="239" t="s">
        <v>90</v>
      </c>
      <c r="AY806" s="18" t="s">
        <v>247</v>
      </c>
      <c r="BE806" s="240">
        <f>IF(N806="základní",J806,0)</f>
        <v>0</v>
      </c>
      <c r="BF806" s="240">
        <f>IF(N806="snížená",J806,0)</f>
        <v>0</v>
      </c>
      <c r="BG806" s="240">
        <f>IF(N806="zákl. přenesená",J806,0)</f>
        <v>0</v>
      </c>
      <c r="BH806" s="240">
        <f>IF(N806="sníž. přenesená",J806,0)</f>
        <v>0</v>
      </c>
      <c r="BI806" s="240">
        <f>IF(N806="nulová",J806,0)</f>
        <v>0</v>
      </c>
      <c r="BJ806" s="18" t="s">
        <v>90</v>
      </c>
      <c r="BK806" s="240">
        <f>ROUND(I806*H806,2)</f>
        <v>0</v>
      </c>
      <c r="BL806" s="18" t="s">
        <v>254</v>
      </c>
      <c r="BM806" s="239" t="s">
        <v>1316</v>
      </c>
    </row>
    <row r="807" spans="1:51" s="13" customFormat="1" ht="12">
      <c r="A807" s="13"/>
      <c r="B807" s="241"/>
      <c r="C807" s="242"/>
      <c r="D807" s="243" t="s">
        <v>256</v>
      </c>
      <c r="E807" s="244" t="s">
        <v>1</v>
      </c>
      <c r="F807" s="245" t="s">
        <v>165</v>
      </c>
      <c r="G807" s="242"/>
      <c r="H807" s="246">
        <v>330.922</v>
      </c>
      <c r="I807" s="247"/>
      <c r="J807" s="242"/>
      <c r="K807" s="242"/>
      <c r="L807" s="248"/>
      <c r="M807" s="249"/>
      <c r="N807" s="250"/>
      <c r="O807" s="250"/>
      <c r="P807" s="250"/>
      <c r="Q807" s="250"/>
      <c r="R807" s="250"/>
      <c r="S807" s="250"/>
      <c r="T807" s="251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52" t="s">
        <v>256</v>
      </c>
      <c r="AU807" s="252" t="s">
        <v>90</v>
      </c>
      <c r="AV807" s="13" t="s">
        <v>90</v>
      </c>
      <c r="AW807" s="13" t="s">
        <v>32</v>
      </c>
      <c r="AX807" s="13" t="s">
        <v>84</v>
      </c>
      <c r="AY807" s="252" t="s">
        <v>247</v>
      </c>
    </row>
    <row r="808" spans="1:65" s="2" customFormat="1" ht="37.8" customHeight="1">
      <c r="A808" s="39"/>
      <c r="B808" s="40"/>
      <c r="C808" s="228" t="s">
        <v>1317</v>
      </c>
      <c r="D808" s="228" t="s">
        <v>249</v>
      </c>
      <c r="E808" s="229" t="s">
        <v>1318</v>
      </c>
      <c r="F808" s="230" t="s">
        <v>1319</v>
      </c>
      <c r="G808" s="231" t="s">
        <v>252</v>
      </c>
      <c r="H808" s="232">
        <v>21.63</v>
      </c>
      <c r="I808" s="233"/>
      <c r="J808" s="234">
        <f>ROUND(I808*H808,2)</f>
        <v>0</v>
      </c>
      <c r="K808" s="230" t="s">
        <v>253</v>
      </c>
      <c r="L808" s="45"/>
      <c r="M808" s="235" t="s">
        <v>1</v>
      </c>
      <c r="N808" s="236" t="s">
        <v>43</v>
      </c>
      <c r="O808" s="92"/>
      <c r="P808" s="237">
        <f>O808*H808</f>
        <v>0</v>
      </c>
      <c r="Q808" s="237">
        <v>0</v>
      </c>
      <c r="R808" s="237">
        <f>Q808*H808</f>
        <v>0</v>
      </c>
      <c r="S808" s="237">
        <v>0.059</v>
      </c>
      <c r="T808" s="238">
        <f>S808*H808</f>
        <v>1.2761699999999998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39" t="s">
        <v>254</v>
      </c>
      <c r="AT808" s="239" t="s">
        <v>249</v>
      </c>
      <c r="AU808" s="239" t="s">
        <v>90</v>
      </c>
      <c r="AY808" s="18" t="s">
        <v>247</v>
      </c>
      <c r="BE808" s="240">
        <f>IF(N808="základní",J808,0)</f>
        <v>0</v>
      </c>
      <c r="BF808" s="240">
        <f>IF(N808="snížená",J808,0)</f>
        <v>0</v>
      </c>
      <c r="BG808" s="240">
        <f>IF(N808="zákl. přenesená",J808,0)</f>
        <v>0</v>
      </c>
      <c r="BH808" s="240">
        <f>IF(N808="sníž. přenesená",J808,0)</f>
        <v>0</v>
      </c>
      <c r="BI808" s="240">
        <f>IF(N808="nulová",J808,0)</f>
        <v>0</v>
      </c>
      <c r="BJ808" s="18" t="s">
        <v>90</v>
      </c>
      <c r="BK808" s="240">
        <f>ROUND(I808*H808,2)</f>
        <v>0</v>
      </c>
      <c r="BL808" s="18" t="s">
        <v>254</v>
      </c>
      <c r="BM808" s="239" t="s">
        <v>1320</v>
      </c>
    </row>
    <row r="809" spans="1:51" s="13" customFormat="1" ht="12">
      <c r="A809" s="13"/>
      <c r="B809" s="241"/>
      <c r="C809" s="242"/>
      <c r="D809" s="243" t="s">
        <v>256</v>
      </c>
      <c r="E809" s="244" t="s">
        <v>1</v>
      </c>
      <c r="F809" s="245" t="s">
        <v>1321</v>
      </c>
      <c r="G809" s="242"/>
      <c r="H809" s="246">
        <v>21.63</v>
      </c>
      <c r="I809" s="247"/>
      <c r="J809" s="242"/>
      <c r="K809" s="242"/>
      <c r="L809" s="248"/>
      <c r="M809" s="249"/>
      <c r="N809" s="250"/>
      <c r="O809" s="250"/>
      <c r="P809" s="250"/>
      <c r="Q809" s="250"/>
      <c r="R809" s="250"/>
      <c r="S809" s="250"/>
      <c r="T809" s="251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52" t="s">
        <v>256</v>
      </c>
      <c r="AU809" s="252" t="s">
        <v>90</v>
      </c>
      <c r="AV809" s="13" t="s">
        <v>90</v>
      </c>
      <c r="AW809" s="13" t="s">
        <v>32</v>
      </c>
      <c r="AX809" s="13" t="s">
        <v>84</v>
      </c>
      <c r="AY809" s="252" t="s">
        <v>247</v>
      </c>
    </row>
    <row r="810" spans="1:65" s="2" customFormat="1" ht="24.15" customHeight="1">
      <c r="A810" s="39"/>
      <c r="B810" s="40"/>
      <c r="C810" s="228" t="s">
        <v>1322</v>
      </c>
      <c r="D810" s="228" t="s">
        <v>249</v>
      </c>
      <c r="E810" s="229" t="s">
        <v>1323</v>
      </c>
      <c r="F810" s="230" t="s">
        <v>1324</v>
      </c>
      <c r="G810" s="231" t="s">
        <v>252</v>
      </c>
      <c r="H810" s="232">
        <v>259.329</v>
      </c>
      <c r="I810" s="233"/>
      <c r="J810" s="234">
        <f>ROUND(I810*H810,2)</f>
        <v>0</v>
      </c>
      <c r="K810" s="230" t="s">
        <v>253</v>
      </c>
      <c r="L810" s="45"/>
      <c r="M810" s="235" t="s">
        <v>1</v>
      </c>
      <c r="N810" s="236" t="s">
        <v>43</v>
      </c>
      <c r="O810" s="92"/>
      <c r="P810" s="237">
        <f>O810*H810</f>
        <v>0</v>
      </c>
      <c r="Q810" s="237">
        <v>0</v>
      </c>
      <c r="R810" s="237">
        <f>Q810*H810</f>
        <v>0</v>
      </c>
      <c r="S810" s="237">
        <v>0.068</v>
      </c>
      <c r="T810" s="238">
        <f>S810*H810</f>
        <v>17.634372000000003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39" t="s">
        <v>254</v>
      </c>
      <c r="AT810" s="239" t="s">
        <v>249</v>
      </c>
      <c r="AU810" s="239" t="s">
        <v>90</v>
      </c>
      <c r="AY810" s="18" t="s">
        <v>247</v>
      </c>
      <c r="BE810" s="240">
        <f>IF(N810="základní",J810,0)</f>
        <v>0</v>
      </c>
      <c r="BF810" s="240">
        <f>IF(N810="snížená",J810,0)</f>
        <v>0</v>
      </c>
      <c r="BG810" s="240">
        <f>IF(N810="zákl. přenesená",J810,0)</f>
        <v>0</v>
      </c>
      <c r="BH810" s="240">
        <f>IF(N810="sníž. přenesená",J810,0)</f>
        <v>0</v>
      </c>
      <c r="BI810" s="240">
        <f>IF(N810="nulová",J810,0)</f>
        <v>0</v>
      </c>
      <c r="BJ810" s="18" t="s">
        <v>90</v>
      </c>
      <c r="BK810" s="240">
        <f>ROUND(I810*H810,2)</f>
        <v>0</v>
      </c>
      <c r="BL810" s="18" t="s">
        <v>254</v>
      </c>
      <c r="BM810" s="239" t="s">
        <v>1325</v>
      </c>
    </row>
    <row r="811" spans="1:51" s="15" customFormat="1" ht="12">
      <c r="A811" s="15"/>
      <c r="B811" s="264"/>
      <c r="C811" s="265"/>
      <c r="D811" s="243" t="s">
        <v>256</v>
      </c>
      <c r="E811" s="266" t="s">
        <v>1</v>
      </c>
      <c r="F811" s="267" t="s">
        <v>1326</v>
      </c>
      <c r="G811" s="265"/>
      <c r="H811" s="266" t="s">
        <v>1</v>
      </c>
      <c r="I811" s="268"/>
      <c r="J811" s="265"/>
      <c r="K811" s="265"/>
      <c r="L811" s="269"/>
      <c r="M811" s="270"/>
      <c r="N811" s="271"/>
      <c r="O811" s="271"/>
      <c r="P811" s="271"/>
      <c r="Q811" s="271"/>
      <c r="R811" s="271"/>
      <c r="S811" s="271"/>
      <c r="T811" s="272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T811" s="273" t="s">
        <v>256</v>
      </c>
      <c r="AU811" s="273" t="s">
        <v>90</v>
      </c>
      <c r="AV811" s="15" t="s">
        <v>84</v>
      </c>
      <c r="AW811" s="15" t="s">
        <v>32</v>
      </c>
      <c r="AX811" s="15" t="s">
        <v>77</v>
      </c>
      <c r="AY811" s="273" t="s">
        <v>247</v>
      </c>
    </row>
    <row r="812" spans="1:51" s="13" customFormat="1" ht="12">
      <c r="A812" s="13"/>
      <c r="B812" s="241"/>
      <c r="C812" s="242"/>
      <c r="D812" s="243" t="s">
        <v>256</v>
      </c>
      <c r="E812" s="244" t="s">
        <v>1</v>
      </c>
      <c r="F812" s="245" t="s">
        <v>1327</v>
      </c>
      <c r="G812" s="242"/>
      <c r="H812" s="246">
        <v>31.185</v>
      </c>
      <c r="I812" s="247"/>
      <c r="J812" s="242"/>
      <c r="K812" s="242"/>
      <c r="L812" s="248"/>
      <c r="M812" s="249"/>
      <c r="N812" s="250"/>
      <c r="O812" s="250"/>
      <c r="P812" s="250"/>
      <c r="Q812" s="250"/>
      <c r="R812" s="250"/>
      <c r="S812" s="250"/>
      <c r="T812" s="251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52" t="s">
        <v>256</v>
      </c>
      <c r="AU812" s="252" t="s">
        <v>90</v>
      </c>
      <c r="AV812" s="13" t="s">
        <v>90</v>
      </c>
      <c r="AW812" s="13" t="s">
        <v>32</v>
      </c>
      <c r="AX812" s="13" t="s">
        <v>77</v>
      </c>
      <c r="AY812" s="252" t="s">
        <v>247</v>
      </c>
    </row>
    <row r="813" spans="1:51" s="13" customFormat="1" ht="12">
      <c r="A813" s="13"/>
      <c r="B813" s="241"/>
      <c r="C813" s="242"/>
      <c r="D813" s="243" t="s">
        <v>256</v>
      </c>
      <c r="E813" s="244" t="s">
        <v>1</v>
      </c>
      <c r="F813" s="245" t="s">
        <v>1328</v>
      </c>
      <c r="G813" s="242"/>
      <c r="H813" s="246">
        <v>75.054</v>
      </c>
      <c r="I813" s="247"/>
      <c r="J813" s="242"/>
      <c r="K813" s="242"/>
      <c r="L813" s="248"/>
      <c r="M813" s="249"/>
      <c r="N813" s="250"/>
      <c r="O813" s="250"/>
      <c r="P813" s="250"/>
      <c r="Q813" s="250"/>
      <c r="R813" s="250"/>
      <c r="S813" s="250"/>
      <c r="T813" s="251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2" t="s">
        <v>256</v>
      </c>
      <c r="AU813" s="252" t="s">
        <v>90</v>
      </c>
      <c r="AV813" s="13" t="s">
        <v>90</v>
      </c>
      <c r="AW813" s="13" t="s">
        <v>32</v>
      </c>
      <c r="AX813" s="13" t="s">
        <v>77</v>
      </c>
      <c r="AY813" s="252" t="s">
        <v>247</v>
      </c>
    </row>
    <row r="814" spans="1:51" s="13" customFormat="1" ht="12">
      <c r="A814" s="13"/>
      <c r="B814" s="241"/>
      <c r="C814" s="242"/>
      <c r="D814" s="243" t="s">
        <v>256</v>
      </c>
      <c r="E814" s="244" t="s">
        <v>1</v>
      </c>
      <c r="F814" s="245" t="s">
        <v>1329</v>
      </c>
      <c r="G814" s="242"/>
      <c r="H814" s="246">
        <v>76.545</v>
      </c>
      <c r="I814" s="247"/>
      <c r="J814" s="242"/>
      <c r="K814" s="242"/>
      <c r="L814" s="248"/>
      <c r="M814" s="249"/>
      <c r="N814" s="250"/>
      <c r="O814" s="250"/>
      <c r="P814" s="250"/>
      <c r="Q814" s="250"/>
      <c r="R814" s="250"/>
      <c r="S814" s="250"/>
      <c r="T814" s="251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52" t="s">
        <v>256</v>
      </c>
      <c r="AU814" s="252" t="s">
        <v>90</v>
      </c>
      <c r="AV814" s="13" t="s">
        <v>90</v>
      </c>
      <c r="AW814" s="13" t="s">
        <v>32</v>
      </c>
      <c r="AX814" s="13" t="s">
        <v>77</v>
      </c>
      <c r="AY814" s="252" t="s">
        <v>247</v>
      </c>
    </row>
    <row r="815" spans="1:51" s="13" customFormat="1" ht="12">
      <c r="A815" s="13"/>
      <c r="B815" s="241"/>
      <c r="C815" s="242"/>
      <c r="D815" s="243" t="s">
        <v>256</v>
      </c>
      <c r="E815" s="244" t="s">
        <v>1</v>
      </c>
      <c r="F815" s="245" t="s">
        <v>1330</v>
      </c>
      <c r="G815" s="242"/>
      <c r="H815" s="246">
        <v>76.545</v>
      </c>
      <c r="I815" s="247"/>
      <c r="J815" s="242"/>
      <c r="K815" s="242"/>
      <c r="L815" s="248"/>
      <c r="M815" s="249"/>
      <c r="N815" s="250"/>
      <c r="O815" s="250"/>
      <c r="P815" s="250"/>
      <c r="Q815" s="250"/>
      <c r="R815" s="250"/>
      <c r="S815" s="250"/>
      <c r="T815" s="251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2" t="s">
        <v>256</v>
      </c>
      <c r="AU815" s="252" t="s">
        <v>90</v>
      </c>
      <c r="AV815" s="13" t="s">
        <v>90</v>
      </c>
      <c r="AW815" s="13" t="s">
        <v>32</v>
      </c>
      <c r="AX815" s="13" t="s">
        <v>77</v>
      </c>
      <c r="AY815" s="252" t="s">
        <v>247</v>
      </c>
    </row>
    <row r="816" spans="1:51" s="14" customFormat="1" ht="12">
      <c r="A816" s="14"/>
      <c r="B816" s="253"/>
      <c r="C816" s="254"/>
      <c r="D816" s="243" t="s">
        <v>256</v>
      </c>
      <c r="E816" s="255" t="s">
        <v>1</v>
      </c>
      <c r="F816" s="256" t="s">
        <v>265</v>
      </c>
      <c r="G816" s="254"/>
      <c r="H816" s="257">
        <v>259.329</v>
      </c>
      <c r="I816" s="258"/>
      <c r="J816" s="254"/>
      <c r="K816" s="254"/>
      <c r="L816" s="259"/>
      <c r="M816" s="260"/>
      <c r="N816" s="261"/>
      <c r="O816" s="261"/>
      <c r="P816" s="261"/>
      <c r="Q816" s="261"/>
      <c r="R816" s="261"/>
      <c r="S816" s="261"/>
      <c r="T816" s="262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63" t="s">
        <v>256</v>
      </c>
      <c r="AU816" s="263" t="s">
        <v>90</v>
      </c>
      <c r="AV816" s="14" t="s">
        <v>254</v>
      </c>
      <c r="AW816" s="14" t="s">
        <v>32</v>
      </c>
      <c r="AX816" s="14" t="s">
        <v>84</v>
      </c>
      <c r="AY816" s="263" t="s">
        <v>247</v>
      </c>
    </row>
    <row r="817" spans="1:65" s="2" customFormat="1" ht="21.75" customHeight="1">
      <c r="A817" s="39"/>
      <c r="B817" s="40"/>
      <c r="C817" s="228" t="s">
        <v>1331</v>
      </c>
      <c r="D817" s="228" t="s">
        <v>249</v>
      </c>
      <c r="E817" s="229" t="s">
        <v>1332</v>
      </c>
      <c r="F817" s="230" t="s">
        <v>1333</v>
      </c>
      <c r="G817" s="231" t="s">
        <v>1334</v>
      </c>
      <c r="H817" s="232">
        <v>200</v>
      </c>
      <c r="I817" s="233"/>
      <c r="J817" s="234">
        <f>ROUND(I817*H817,2)</f>
        <v>0</v>
      </c>
      <c r="K817" s="230" t="s">
        <v>253</v>
      </c>
      <c r="L817" s="45"/>
      <c r="M817" s="235" t="s">
        <v>1</v>
      </c>
      <c r="N817" s="236" t="s">
        <v>43</v>
      </c>
      <c r="O817" s="92"/>
      <c r="P817" s="237">
        <f>O817*H817</f>
        <v>0</v>
      </c>
      <c r="Q817" s="237">
        <v>0</v>
      </c>
      <c r="R817" s="237">
        <f>Q817*H817</f>
        <v>0</v>
      </c>
      <c r="S817" s="237">
        <v>0</v>
      </c>
      <c r="T817" s="238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39" t="s">
        <v>254</v>
      </c>
      <c r="AT817" s="239" t="s">
        <v>249</v>
      </c>
      <c r="AU817" s="239" t="s">
        <v>90</v>
      </c>
      <c r="AY817" s="18" t="s">
        <v>247</v>
      </c>
      <c r="BE817" s="240">
        <f>IF(N817="základní",J817,0)</f>
        <v>0</v>
      </c>
      <c r="BF817" s="240">
        <f>IF(N817="snížená",J817,0)</f>
        <v>0</v>
      </c>
      <c r="BG817" s="240">
        <f>IF(N817="zákl. přenesená",J817,0)</f>
        <v>0</v>
      </c>
      <c r="BH817" s="240">
        <f>IF(N817="sníž. přenesená",J817,0)</f>
        <v>0</v>
      </c>
      <c r="BI817" s="240">
        <f>IF(N817="nulová",J817,0)</f>
        <v>0</v>
      </c>
      <c r="BJ817" s="18" t="s">
        <v>90</v>
      </c>
      <c r="BK817" s="240">
        <f>ROUND(I817*H817,2)</f>
        <v>0</v>
      </c>
      <c r="BL817" s="18" t="s">
        <v>254</v>
      </c>
      <c r="BM817" s="239" t="s">
        <v>1335</v>
      </c>
    </row>
    <row r="818" spans="1:51" s="13" customFormat="1" ht="12">
      <c r="A818" s="13"/>
      <c r="B818" s="241"/>
      <c r="C818" s="242"/>
      <c r="D818" s="243" t="s">
        <v>256</v>
      </c>
      <c r="E818" s="244" t="s">
        <v>1</v>
      </c>
      <c r="F818" s="245" t="s">
        <v>1336</v>
      </c>
      <c r="G818" s="242"/>
      <c r="H818" s="246">
        <v>200</v>
      </c>
      <c r="I818" s="247"/>
      <c r="J818" s="242"/>
      <c r="K818" s="242"/>
      <c r="L818" s="248"/>
      <c r="M818" s="249"/>
      <c r="N818" s="250"/>
      <c r="O818" s="250"/>
      <c r="P818" s="250"/>
      <c r="Q818" s="250"/>
      <c r="R818" s="250"/>
      <c r="S818" s="250"/>
      <c r="T818" s="251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52" t="s">
        <v>256</v>
      </c>
      <c r="AU818" s="252" t="s">
        <v>90</v>
      </c>
      <c r="AV818" s="13" t="s">
        <v>90</v>
      </c>
      <c r="AW818" s="13" t="s">
        <v>32</v>
      </c>
      <c r="AX818" s="13" t="s">
        <v>84</v>
      </c>
      <c r="AY818" s="252" t="s">
        <v>247</v>
      </c>
    </row>
    <row r="819" spans="1:65" s="2" customFormat="1" ht="21.75" customHeight="1">
      <c r="A819" s="39"/>
      <c r="B819" s="40"/>
      <c r="C819" s="228" t="s">
        <v>1337</v>
      </c>
      <c r="D819" s="228" t="s">
        <v>249</v>
      </c>
      <c r="E819" s="229" t="s">
        <v>1332</v>
      </c>
      <c r="F819" s="230" t="s">
        <v>1333</v>
      </c>
      <c r="G819" s="231" t="s">
        <v>1334</v>
      </c>
      <c r="H819" s="232">
        <v>250</v>
      </c>
      <c r="I819" s="233"/>
      <c r="J819" s="234">
        <f>ROUND(I819*H819,2)</f>
        <v>0</v>
      </c>
      <c r="K819" s="230" t="s">
        <v>253</v>
      </c>
      <c r="L819" s="45"/>
      <c r="M819" s="235" t="s">
        <v>1</v>
      </c>
      <c r="N819" s="236" t="s">
        <v>43</v>
      </c>
      <c r="O819" s="92"/>
      <c r="P819" s="237">
        <f>O819*H819</f>
        <v>0</v>
      </c>
      <c r="Q819" s="237">
        <v>0</v>
      </c>
      <c r="R819" s="237">
        <f>Q819*H819</f>
        <v>0</v>
      </c>
      <c r="S819" s="237">
        <v>0</v>
      </c>
      <c r="T819" s="238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39" t="s">
        <v>254</v>
      </c>
      <c r="AT819" s="239" t="s">
        <v>249</v>
      </c>
      <c r="AU819" s="239" t="s">
        <v>90</v>
      </c>
      <c r="AY819" s="18" t="s">
        <v>247</v>
      </c>
      <c r="BE819" s="240">
        <f>IF(N819="základní",J819,0)</f>
        <v>0</v>
      </c>
      <c r="BF819" s="240">
        <f>IF(N819="snížená",J819,0)</f>
        <v>0</v>
      </c>
      <c r="BG819" s="240">
        <f>IF(N819="zákl. přenesená",J819,0)</f>
        <v>0</v>
      </c>
      <c r="BH819" s="240">
        <f>IF(N819="sníž. přenesená",J819,0)</f>
        <v>0</v>
      </c>
      <c r="BI819" s="240">
        <f>IF(N819="nulová",J819,0)</f>
        <v>0</v>
      </c>
      <c r="BJ819" s="18" t="s">
        <v>90</v>
      </c>
      <c r="BK819" s="240">
        <f>ROUND(I819*H819,2)</f>
        <v>0</v>
      </c>
      <c r="BL819" s="18" t="s">
        <v>254</v>
      </c>
      <c r="BM819" s="239" t="s">
        <v>1338</v>
      </c>
    </row>
    <row r="820" spans="1:51" s="13" customFormat="1" ht="12">
      <c r="A820" s="13"/>
      <c r="B820" s="241"/>
      <c r="C820" s="242"/>
      <c r="D820" s="243" t="s">
        <v>256</v>
      </c>
      <c r="E820" s="244" t="s">
        <v>1</v>
      </c>
      <c r="F820" s="245" t="s">
        <v>1339</v>
      </c>
      <c r="G820" s="242"/>
      <c r="H820" s="246">
        <v>250</v>
      </c>
      <c r="I820" s="247"/>
      <c r="J820" s="242"/>
      <c r="K820" s="242"/>
      <c r="L820" s="248"/>
      <c r="M820" s="249"/>
      <c r="N820" s="250"/>
      <c r="O820" s="250"/>
      <c r="P820" s="250"/>
      <c r="Q820" s="250"/>
      <c r="R820" s="250"/>
      <c r="S820" s="250"/>
      <c r="T820" s="251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52" t="s">
        <v>256</v>
      </c>
      <c r="AU820" s="252" t="s">
        <v>90</v>
      </c>
      <c r="AV820" s="13" t="s">
        <v>90</v>
      </c>
      <c r="AW820" s="13" t="s">
        <v>32</v>
      </c>
      <c r="AX820" s="13" t="s">
        <v>84</v>
      </c>
      <c r="AY820" s="252" t="s">
        <v>247</v>
      </c>
    </row>
    <row r="821" spans="1:65" s="2" customFormat="1" ht="21.75" customHeight="1">
      <c r="A821" s="39"/>
      <c r="B821" s="40"/>
      <c r="C821" s="228" t="s">
        <v>1340</v>
      </c>
      <c r="D821" s="228" t="s">
        <v>249</v>
      </c>
      <c r="E821" s="229" t="s">
        <v>1332</v>
      </c>
      <c r="F821" s="230" t="s">
        <v>1333</v>
      </c>
      <c r="G821" s="231" t="s">
        <v>1334</v>
      </c>
      <c r="H821" s="232">
        <v>200</v>
      </c>
      <c r="I821" s="233"/>
      <c r="J821" s="234">
        <f>ROUND(I821*H821,2)</f>
        <v>0</v>
      </c>
      <c r="K821" s="230" t="s">
        <v>253</v>
      </c>
      <c r="L821" s="45"/>
      <c r="M821" s="235" t="s">
        <v>1</v>
      </c>
      <c r="N821" s="236" t="s">
        <v>43</v>
      </c>
      <c r="O821" s="92"/>
      <c r="P821" s="237">
        <f>O821*H821</f>
        <v>0</v>
      </c>
      <c r="Q821" s="237">
        <v>0</v>
      </c>
      <c r="R821" s="237">
        <f>Q821*H821</f>
        <v>0</v>
      </c>
      <c r="S821" s="237">
        <v>0</v>
      </c>
      <c r="T821" s="238">
        <f>S821*H821</f>
        <v>0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R821" s="239" t="s">
        <v>254</v>
      </c>
      <c r="AT821" s="239" t="s">
        <v>249</v>
      </c>
      <c r="AU821" s="239" t="s">
        <v>90</v>
      </c>
      <c r="AY821" s="18" t="s">
        <v>247</v>
      </c>
      <c r="BE821" s="240">
        <f>IF(N821="základní",J821,0)</f>
        <v>0</v>
      </c>
      <c r="BF821" s="240">
        <f>IF(N821="snížená",J821,0)</f>
        <v>0</v>
      </c>
      <c r="BG821" s="240">
        <f>IF(N821="zákl. přenesená",J821,0)</f>
        <v>0</v>
      </c>
      <c r="BH821" s="240">
        <f>IF(N821="sníž. přenesená",J821,0)</f>
        <v>0</v>
      </c>
      <c r="BI821" s="240">
        <f>IF(N821="nulová",J821,0)</f>
        <v>0</v>
      </c>
      <c r="BJ821" s="18" t="s">
        <v>90</v>
      </c>
      <c r="BK821" s="240">
        <f>ROUND(I821*H821,2)</f>
        <v>0</v>
      </c>
      <c r="BL821" s="18" t="s">
        <v>254</v>
      </c>
      <c r="BM821" s="239" t="s">
        <v>1341</v>
      </c>
    </row>
    <row r="822" spans="1:51" s="13" customFormat="1" ht="12">
      <c r="A822" s="13"/>
      <c r="B822" s="241"/>
      <c r="C822" s="242"/>
      <c r="D822" s="243" t="s">
        <v>256</v>
      </c>
      <c r="E822" s="244" t="s">
        <v>1</v>
      </c>
      <c r="F822" s="245" t="s">
        <v>1342</v>
      </c>
      <c r="G822" s="242"/>
      <c r="H822" s="246">
        <v>200</v>
      </c>
      <c r="I822" s="247"/>
      <c r="J822" s="242"/>
      <c r="K822" s="242"/>
      <c r="L822" s="248"/>
      <c r="M822" s="249"/>
      <c r="N822" s="250"/>
      <c r="O822" s="250"/>
      <c r="P822" s="250"/>
      <c r="Q822" s="250"/>
      <c r="R822" s="250"/>
      <c r="S822" s="250"/>
      <c r="T822" s="251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52" t="s">
        <v>256</v>
      </c>
      <c r="AU822" s="252" t="s">
        <v>90</v>
      </c>
      <c r="AV822" s="13" t="s">
        <v>90</v>
      </c>
      <c r="AW822" s="13" t="s">
        <v>32</v>
      </c>
      <c r="AX822" s="13" t="s">
        <v>84</v>
      </c>
      <c r="AY822" s="252" t="s">
        <v>247</v>
      </c>
    </row>
    <row r="823" spans="1:65" s="2" customFormat="1" ht="24.15" customHeight="1">
      <c r="A823" s="39"/>
      <c r="B823" s="40"/>
      <c r="C823" s="228" t="s">
        <v>1343</v>
      </c>
      <c r="D823" s="228" t="s">
        <v>249</v>
      </c>
      <c r="E823" s="229" t="s">
        <v>1344</v>
      </c>
      <c r="F823" s="230" t="s">
        <v>1345</v>
      </c>
      <c r="G823" s="231" t="s">
        <v>252</v>
      </c>
      <c r="H823" s="232">
        <v>588.959</v>
      </c>
      <c r="I823" s="233"/>
      <c r="J823" s="234">
        <f>ROUND(I823*H823,2)</f>
        <v>0</v>
      </c>
      <c r="K823" s="230" t="s">
        <v>253</v>
      </c>
      <c r="L823" s="45"/>
      <c r="M823" s="235" t="s">
        <v>1</v>
      </c>
      <c r="N823" s="236" t="s">
        <v>43</v>
      </c>
      <c r="O823" s="92"/>
      <c r="P823" s="237">
        <f>O823*H823</f>
        <v>0</v>
      </c>
      <c r="Q823" s="237">
        <v>0</v>
      </c>
      <c r="R823" s="237">
        <f>Q823*H823</f>
        <v>0</v>
      </c>
      <c r="S823" s="237">
        <v>0</v>
      </c>
      <c r="T823" s="238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39" t="s">
        <v>254</v>
      </c>
      <c r="AT823" s="239" t="s">
        <v>249</v>
      </c>
      <c r="AU823" s="239" t="s">
        <v>90</v>
      </c>
      <c r="AY823" s="18" t="s">
        <v>247</v>
      </c>
      <c r="BE823" s="240">
        <f>IF(N823="základní",J823,0)</f>
        <v>0</v>
      </c>
      <c r="BF823" s="240">
        <f>IF(N823="snížená",J823,0)</f>
        <v>0</v>
      </c>
      <c r="BG823" s="240">
        <f>IF(N823="zákl. přenesená",J823,0)</f>
        <v>0</v>
      </c>
      <c r="BH823" s="240">
        <f>IF(N823="sníž. přenesená",J823,0)</f>
        <v>0</v>
      </c>
      <c r="BI823" s="240">
        <f>IF(N823="nulová",J823,0)</f>
        <v>0</v>
      </c>
      <c r="BJ823" s="18" t="s">
        <v>90</v>
      </c>
      <c r="BK823" s="240">
        <f>ROUND(I823*H823,2)</f>
        <v>0</v>
      </c>
      <c r="BL823" s="18" t="s">
        <v>254</v>
      </c>
      <c r="BM823" s="239" t="s">
        <v>1346</v>
      </c>
    </row>
    <row r="824" spans="1:51" s="13" customFormat="1" ht="12">
      <c r="A824" s="13"/>
      <c r="B824" s="241"/>
      <c r="C824" s="242"/>
      <c r="D824" s="243" t="s">
        <v>256</v>
      </c>
      <c r="E824" s="244" t="s">
        <v>1</v>
      </c>
      <c r="F824" s="245" t="s">
        <v>1347</v>
      </c>
      <c r="G824" s="242"/>
      <c r="H824" s="246">
        <v>225.034</v>
      </c>
      <c r="I824" s="247"/>
      <c r="J824" s="242"/>
      <c r="K824" s="242"/>
      <c r="L824" s="248"/>
      <c r="M824" s="249"/>
      <c r="N824" s="250"/>
      <c r="O824" s="250"/>
      <c r="P824" s="250"/>
      <c r="Q824" s="250"/>
      <c r="R824" s="250"/>
      <c r="S824" s="250"/>
      <c r="T824" s="251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52" t="s">
        <v>256</v>
      </c>
      <c r="AU824" s="252" t="s">
        <v>90</v>
      </c>
      <c r="AV824" s="13" t="s">
        <v>90</v>
      </c>
      <c r="AW824" s="13" t="s">
        <v>32</v>
      </c>
      <c r="AX824" s="13" t="s">
        <v>77</v>
      </c>
      <c r="AY824" s="252" t="s">
        <v>247</v>
      </c>
    </row>
    <row r="825" spans="1:51" s="13" customFormat="1" ht="12">
      <c r="A825" s="13"/>
      <c r="B825" s="241"/>
      <c r="C825" s="242"/>
      <c r="D825" s="243" t="s">
        <v>256</v>
      </c>
      <c r="E825" s="244" t="s">
        <v>1</v>
      </c>
      <c r="F825" s="245" t="s">
        <v>1348</v>
      </c>
      <c r="G825" s="242"/>
      <c r="H825" s="246">
        <v>363.925</v>
      </c>
      <c r="I825" s="247"/>
      <c r="J825" s="242"/>
      <c r="K825" s="242"/>
      <c r="L825" s="248"/>
      <c r="M825" s="249"/>
      <c r="N825" s="250"/>
      <c r="O825" s="250"/>
      <c r="P825" s="250"/>
      <c r="Q825" s="250"/>
      <c r="R825" s="250"/>
      <c r="S825" s="250"/>
      <c r="T825" s="251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2" t="s">
        <v>256</v>
      </c>
      <c r="AU825" s="252" t="s">
        <v>90</v>
      </c>
      <c r="AV825" s="13" t="s">
        <v>90</v>
      </c>
      <c r="AW825" s="13" t="s">
        <v>32</v>
      </c>
      <c r="AX825" s="13" t="s">
        <v>77</v>
      </c>
      <c r="AY825" s="252" t="s">
        <v>247</v>
      </c>
    </row>
    <row r="826" spans="1:51" s="14" customFormat="1" ht="12">
      <c r="A826" s="14"/>
      <c r="B826" s="253"/>
      <c r="C826" s="254"/>
      <c r="D826" s="243" t="s">
        <v>256</v>
      </c>
      <c r="E826" s="255" t="s">
        <v>1</v>
      </c>
      <c r="F826" s="256" t="s">
        <v>265</v>
      </c>
      <c r="G826" s="254"/>
      <c r="H826" s="257">
        <v>588.959</v>
      </c>
      <c r="I826" s="258"/>
      <c r="J826" s="254"/>
      <c r="K826" s="254"/>
      <c r="L826" s="259"/>
      <c r="M826" s="260"/>
      <c r="N826" s="261"/>
      <c r="O826" s="261"/>
      <c r="P826" s="261"/>
      <c r="Q826" s="261"/>
      <c r="R826" s="261"/>
      <c r="S826" s="261"/>
      <c r="T826" s="262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63" t="s">
        <v>256</v>
      </c>
      <c r="AU826" s="263" t="s">
        <v>90</v>
      </c>
      <c r="AV826" s="14" t="s">
        <v>254</v>
      </c>
      <c r="AW826" s="14" t="s">
        <v>32</v>
      </c>
      <c r="AX826" s="14" t="s">
        <v>84</v>
      </c>
      <c r="AY826" s="263" t="s">
        <v>247</v>
      </c>
    </row>
    <row r="827" spans="1:65" s="2" customFormat="1" ht="33" customHeight="1">
      <c r="A827" s="39"/>
      <c r="B827" s="40"/>
      <c r="C827" s="228" t="s">
        <v>1349</v>
      </c>
      <c r="D827" s="228" t="s">
        <v>249</v>
      </c>
      <c r="E827" s="229" t="s">
        <v>1350</v>
      </c>
      <c r="F827" s="230" t="s">
        <v>1351</v>
      </c>
      <c r="G827" s="231" t="s">
        <v>252</v>
      </c>
      <c r="H827" s="232">
        <v>33.3</v>
      </c>
      <c r="I827" s="233"/>
      <c r="J827" s="234">
        <f>ROUND(I827*H827,2)</f>
        <v>0</v>
      </c>
      <c r="K827" s="230" t="s">
        <v>253</v>
      </c>
      <c r="L827" s="45"/>
      <c r="M827" s="235" t="s">
        <v>1</v>
      </c>
      <c r="N827" s="236" t="s">
        <v>43</v>
      </c>
      <c r="O827" s="92"/>
      <c r="P827" s="237">
        <f>O827*H827</f>
        <v>0</v>
      </c>
      <c r="Q827" s="237">
        <v>0.06043</v>
      </c>
      <c r="R827" s="237">
        <f>Q827*H827</f>
        <v>2.0123189999999997</v>
      </c>
      <c r="S827" s="237">
        <v>0</v>
      </c>
      <c r="T827" s="238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39" t="s">
        <v>254</v>
      </c>
      <c r="AT827" s="239" t="s">
        <v>249</v>
      </c>
      <c r="AU827" s="239" t="s">
        <v>90</v>
      </c>
      <c r="AY827" s="18" t="s">
        <v>247</v>
      </c>
      <c r="BE827" s="240">
        <f>IF(N827="základní",J827,0)</f>
        <v>0</v>
      </c>
      <c r="BF827" s="240">
        <f>IF(N827="snížená",J827,0)</f>
        <v>0</v>
      </c>
      <c r="BG827" s="240">
        <f>IF(N827="zákl. přenesená",J827,0)</f>
        <v>0</v>
      </c>
      <c r="BH827" s="240">
        <f>IF(N827="sníž. přenesená",J827,0)</f>
        <v>0</v>
      </c>
      <c r="BI827" s="240">
        <f>IF(N827="nulová",J827,0)</f>
        <v>0</v>
      </c>
      <c r="BJ827" s="18" t="s">
        <v>90</v>
      </c>
      <c r="BK827" s="240">
        <f>ROUND(I827*H827,2)</f>
        <v>0</v>
      </c>
      <c r="BL827" s="18" t="s">
        <v>254</v>
      </c>
      <c r="BM827" s="239" t="s">
        <v>1352</v>
      </c>
    </row>
    <row r="828" spans="1:51" s="13" customFormat="1" ht="12">
      <c r="A828" s="13"/>
      <c r="B828" s="241"/>
      <c r="C828" s="242"/>
      <c r="D828" s="243" t="s">
        <v>256</v>
      </c>
      <c r="E828" s="244" t="s">
        <v>1</v>
      </c>
      <c r="F828" s="245" t="s">
        <v>1353</v>
      </c>
      <c r="G828" s="242"/>
      <c r="H828" s="246">
        <v>33.3</v>
      </c>
      <c r="I828" s="247"/>
      <c r="J828" s="242"/>
      <c r="K828" s="242"/>
      <c r="L828" s="248"/>
      <c r="M828" s="249"/>
      <c r="N828" s="250"/>
      <c r="O828" s="250"/>
      <c r="P828" s="250"/>
      <c r="Q828" s="250"/>
      <c r="R828" s="250"/>
      <c r="S828" s="250"/>
      <c r="T828" s="251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52" t="s">
        <v>256</v>
      </c>
      <c r="AU828" s="252" t="s">
        <v>90</v>
      </c>
      <c r="AV828" s="13" t="s">
        <v>90</v>
      </c>
      <c r="AW828" s="13" t="s">
        <v>32</v>
      </c>
      <c r="AX828" s="13" t="s">
        <v>84</v>
      </c>
      <c r="AY828" s="252" t="s">
        <v>247</v>
      </c>
    </row>
    <row r="829" spans="1:65" s="2" customFormat="1" ht="37.8" customHeight="1">
      <c r="A829" s="39"/>
      <c r="B829" s="40"/>
      <c r="C829" s="228" t="s">
        <v>1354</v>
      </c>
      <c r="D829" s="228" t="s">
        <v>249</v>
      </c>
      <c r="E829" s="229" t="s">
        <v>1355</v>
      </c>
      <c r="F829" s="230" t="s">
        <v>1356</v>
      </c>
      <c r="G829" s="231" t="s">
        <v>252</v>
      </c>
      <c r="H829" s="232">
        <v>222.807</v>
      </c>
      <c r="I829" s="233"/>
      <c r="J829" s="234">
        <f>ROUND(I829*H829,2)</f>
        <v>0</v>
      </c>
      <c r="K829" s="230" t="s">
        <v>253</v>
      </c>
      <c r="L829" s="45"/>
      <c r="M829" s="235" t="s">
        <v>1</v>
      </c>
      <c r="N829" s="236" t="s">
        <v>43</v>
      </c>
      <c r="O829" s="92"/>
      <c r="P829" s="237">
        <f>O829*H829</f>
        <v>0</v>
      </c>
      <c r="Q829" s="237">
        <v>0.0422</v>
      </c>
      <c r="R829" s="237">
        <f>Q829*H829</f>
        <v>9.4024554</v>
      </c>
      <c r="S829" s="237">
        <v>0</v>
      </c>
      <c r="T829" s="238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39" t="s">
        <v>254</v>
      </c>
      <c r="AT829" s="239" t="s">
        <v>249</v>
      </c>
      <c r="AU829" s="239" t="s">
        <v>90</v>
      </c>
      <c r="AY829" s="18" t="s">
        <v>247</v>
      </c>
      <c r="BE829" s="240">
        <f>IF(N829="základní",J829,0)</f>
        <v>0</v>
      </c>
      <c r="BF829" s="240">
        <f>IF(N829="snížená",J829,0)</f>
        <v>0</v>
      </c>
      <c r="BG829" s="240">
        <f>IF(N829="zákl. přenesená",J829,0)</f>
        <v>0</v>
      </c>
      <c r="BH829" s="240">
        <f>IF(N829="sníž. přenesená",J829,0)</f>
        <v>0</v>
      </c>
      <c r="BI829" s="240">
        <f>IF(N829="nulová",J829,0)</f>
        <v>0</v>
      </c>
      <c r="BJ829" s="18" t="s">
        <v>90</v>
      </c>
      <c r="BK829" s="240">
        <f>ROUND(I829*H829,2)</f>
        <v>0</v>
      </c>
      <c r="BL829" s="18" t="s">
        <v>254</v>
      </c>
      <c r="BM829" s="239" t="s">
        <v>1357</v>
      </c>
    </row>
    <row r="830" spans="1:51" s="13" customFormat="1" ht="12">
      <c r="A830" s="13"/>
      <c r="B830" s="241"/>
      <c r="C830" s="242"/>
      <c r="D830" s="243" t="s">
        <v>256</v>
      </c>
      <c r="E830" s="244" t="s">
        <v>1</v>
      </c>
      <c r="F830" s="245" t="s">
        <v>1358</v>
      </c>
      <c r="G830" s="242"/>
      <c r="H830" s="246">
        <v>222.807</v>
      </c>
      <c r="I830" s="247"/>
      <c r="J830" s="242"/>
      <c r="K830" s="242"/>
      <c r="L830" s="248"/>
      <c r="M830" s="249"/>
      <c r="N830" s="250"/>
      <c r="O830" s="250"/>
      <c r="P830" s="250"/>
      <c r="Q830" s="250"/>
      <c r="R830" s="250"/>
      <c r="S830" s="250"/>
      <c r="T830" s="251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52" t="s">
        <v>256</v>
      </c>
      <c r="AU830" s="252" t="s">
        <v>90</v>
      </c>
      <c r="AV830" s="13" t="s">
        <v>90</v>
      </c>
      <c r="AW830" s="13" t="s">
        <v>32</v>
      </c>
      <c r="AX830" s="13" t="s">
        <v>84</v>
      </c>
      <c r="AY830" s="252" t="s">
        <v>247</v>
      </c>
    </row>
    <row r="831" spans="1:63" s="12" customFormat="1" ht="22.8" customHeight="1">
      <c r="A831" s="12"/>
      <c r="B831" s="212"/>
      <c r="C831" s="213"/>
      <c r="D831" s="214" t="s">
        <v>76</v>
      </c>
      <c r="E831" s="226" t="s">
        <v>1359</v>
      </c>
      <c r="F831" s="226" t="s">
        <v>1360</v>
      </c>
      <c r="G831" s="213"/>
      <c r="H831" s="213"/>
      <c r="I831" s="216"/>
      <c r="J831" s="227">
        <f>BK831</f>
        <v>0</v>
      </c>
      <c r="K831" s="213"/>
      <c r="L831" s="218"/>
      <c r="M831" s="219"/>
      <c r="N831" s="220"/>
      <c r="O831" s="220"/>
      <c r="P831" s="221">
        <f>SUM(P832:P842)</f>
        <v>0</v>
      </c>
      <c r="Q831" s="220"/>
      <c r="R831" s="221">
        <f>SUM(R832:R842)</f>
        <v>0</v>
      </c>
      <c r="S831" s="220"/>
      <c r="T831" s="222">
        <f>SUM(T832:T842)</f>
        <v>0</v>
      </c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R831" s="223" t="s">
        <v>84</v>
      </c>
      <c r="AT831" s="224" t="s">
        <v>76</v>
      </c>
      <c r="AU831" s="224" t="s">
        <v>84</v>
      </c>
      <c r="AY831" s="223" t="s">
        <v>247</v>
      </c>
      <c r="BK831" s="225">
        <f>SUM(BK832:BK842)</f>
        <v>0</v>
      </c>
    </row>
    <row r="832" spans="1:65" s="2" customFormat="1" ht="33" customHeight="1">
      <c r="A832" s="39"/>
      <c r="B832" s="40"/>
      <c r="C832" s="228" t="s">
        <v>1361</v>
      </c>
      <c r="D832" s="228" t="s">
        <v>249</v>
      </c>
      <c r="E832" s="229" t="s">
        <v>1362</v>
      </c>
      <c r="F832" s="230" t="s">
        <v>1363</v>
      </c>
      <c r="G832" s="231" t="s">
        <v>283</v>
      </c>
      <c r="H832" s="232">
        <v>564.627</v>
      </c>
      <c r="I832" s="233"/>
      <c r="J832" s="234">
        <f>ROUND(I832*H832,2)</f>
        <v>0</v>
      </c>
      <c r="K832" s="230" t="s">
        <v>253</v>
      </c>
      <c r="L832" s="45"/>
      <c r="M832" s="235" t="s">
        <v>1</v>
      </c>
      <c r="N832" s="236" t="s">
        <v>43</v>
      </c>
      <c r="O832" s="92"/>
      <c r="P832" s="237">
        <f>O832*H832</f>
        <v>0</v>
      </c>
      <c r="Q832" s="237">
        <v>0</v>
      </c>
      <c r="R832" s="237">
        <f>Q832*H832</f>
        <v>0</v>
      </c>
      <c r="S832" s="237">
        <v>0</v>
      </c>
      <c r="T832" s="238">
        <f>S832*H832</f>
        <v>0</v>
      </c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R832" s="239" t="s">
        <v>254</v>
      </c>
      <c r="AT832" s="239" t="s">
        <v>249</v>
      </c>
      <c r="AU832" s="239" t="s">
        <v>90</v>
      </c>
      <c r="AY832" s="18" t="s">
        <v>247</v>
      </c>
      <c r="BE832" s="240">
        <f>IF(N832="základní",J832,0)</f>
        <v>0</v>
      </c>
      <c r="BF832" s="240">
        <f>IF(N832="snížená",J832,0)</f>
        <v>0</v>
      </c>
      <c r="BG832" s="240">
        <f>IF(N832="zákl. přenesená",J832,0)</f>
        <v>0</v>
      </c>
      <c r="BH832" s="240">
        <f>IF(N832="sníž. přenesená",J832,0)</f>
        <v>0</v>
      </c>
      <c r="BI832" s="240">
        <f>IF(N832="nulová",J832,0)</f>
        <v>0</v>
      </c>
      <c r="BJ832" s="18" t="s">
        <v>90</v>
      </c>
      <c r="BK832" s="240">
        <f>ROUND(I832*H832,2)</f>
        <v>0</v>
      </c>
      <c r="BL832" s="18" t="s">
        <v>254</v>
      </c>
      <c r="BM832" s="239" t="s">
        <v>1364</v>
      </c>
    </row>
    <row r="833" spans="1:51" s="13" customFormat="1" ht="12">
      <c r="A833" s="13"/>
      <c r="B833" s="241"/>
      <c r="C833" s="242"/>
      <c r="D833" s="243" t="s">
        <v>256</v>
      </c>
      <c r="E833" s="244" t="s">
        <v>1</v>
      </c>
      <c r="F833" s="245" t="s">
        <v>1365</v>
      </c>
      <c r="G833" s="242"/>
      <c r="H833" s="246">
        <v>535.236</v>
      </c>
      <c r="I833" s="247"/>
      <c r="J833" s="242"/>
      <c r="K833" s="242"/>
      <c r="L833" s="248"/>
      <c r="M833" s="249"/>
      <c r="N833" s="250"/>
      <c r="O833" s="250"/>
      <c r="P833" s="250"/>
      <c r="Q833" s="250"/>
      <c r="R833" s="250"/>
      <c r="S833" s="250"/>
      <c r="T833" s="251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52" t="s">
        <v>256</v>
      </c>
      <c r="AU833" s="252" t="s">
        <v>90</v>
      </c>
      <c r="AV833" s="13" t="s">
        <v>90</v>
      </c>
      <c r="AW833" s="13" t="s">
        <v>32</v>
      </c>
      <c r="AX833" s="13" t="s">
        <v>77</v>
      </c>
      <c r="AY833" s="252" t="s">
        <v>247</v>
      </c>
    </row>
    <row r="834" spans="1:51" s="13" customFormat="1" ht="12">
      <c r="A834" s="13"/>
      <c r="B834" s="241"/>
      <c r="C834" s="242"/>
      <c r="D834" s="243" t="s">
        <v>256</v>
      </c>
      <c r="E834" s="244" t="s">
        <v>1</v>
      </c>
      <c r="F834" s="245" t="s">
        <v>1366</v>
      </c>
      <c r="G834" s="242"/>
      <c r="H834" s="246">
        <v>9.391</v>
      </c>
      <c r="I834" s="247"/>
      <c r="J834" s="242"/>
      <c r="K834" s="242"/>
      <c r="L834" s="248"/>
      <c r="M834" s="249"/>
      <c r="N834" s="250"/>
      <c r="O834" s="250"/>
      <c r="P834" s="250"/>
      <c r="Q834" s="250"/>
      <c r="R834" s="250"/>
      <c r="S834" s="250"/>
      <c r="T834" s="251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52" t="s">
        <v>256</v>
      </c>
      <c r="AU834" s="252" t="s">
        <v>90</v>
      </c>
      <c r="AV834" s="13" t="s">
        <v>90</v>
      </c>
      <c r="AW834" s="13" t="s">
        <v>32</v>
      </c>
      <c r="AX834" s="13" t="s">
        <v>77</v>
      </c>
      <c r="AY834" s="252" t="s">
        <v>247</v>
      </c>
    </row>
    <row r="835" spans="1:51" s="13" customFormat="1" ht="12">
      <c r="A835" s="13"/>
      <c r="B835" s="241"/>
      <c r="C835" s="242"/>
      <c r="D835" s="243" t="s">
        <v>256</v>
      </c>
      <c r="E835" s="244" t="s">
        <v>1</v>
      </c>
      <c r="F835" s="245" t="s">
        <v>1367</v>
      </c>
      <c r="G835" s="242"/>
      <c r="H835" s="246">
        <v>20</v>
      </c>
      <c r="I835" s="247"/>
      <c r="J835" s="242"/>
      <c r="K835" s="242"/>
      <c r="L835" s="248"/>
      <c r="M835" s="249"/>
      <c r="N835" s="250"/>
      <c r="O835" s="250"/>
      <c r="P835" s="250"/>
      <c r="Q835" s="250"/>
      <c r="R835" s="250"/>
      <c r="S835" s="250"/>
      <c r="T835" s="251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52" t="s">
        <v>256</v>
      </c>
      <c r="AU835" s="252" t="s">
        <v>90</v>
      </c>
      <c r="AV835" s="13" t="s">
        <v>90</v>
      </c>
      <c r="AW835" s="13" t="s">
        <v>32</v>
      </c>
      <c r="AX835" s="13" t="s">
        <v>77</v>
      </c>
      <c r="AY835" s="252" t="s">
        <v>247</v>
      </c>
    </row>
    <row r="836" spans="1:51" s="14" customFormat="1" ht="12">
      <c r="A836" s="14"/>
      <c r="B836" s="253"/>
      <c r="C836" s="254"/>
      <c r="D836" s="243" t="s">
        <v>256</v>
      </c>
      <c r="E836" s="255" t="s">
        <v>1</v>
      </c>
      <c r="F836" s="256" t="s">
        <v>265</v>
      </c>
      <c r="G836" s="254"/>
      <c r="H836" s="257">
        <v>564.627</v>
      </c>
      <c r="I836" s="258"/>
      <c r="J836" s="254"/>
      <c r="K836" s="254"/>
      <c r="L836" s="259"/>
      <c r="M836" s="260"/>
      <c r="N836" s="261"/>
      <c r="O836" s="261"/>
      <c r="P836" s="261"/>
      <c r="Q836" s="261"/>
      <c r="R836" s="261"/>
      <c r="S836" s="261"/>
      <c r="T836" s="262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63" t="s">
        <v>256</v>
      </c>
      <c r="AU836" s="263" t="s">
        <v>90</v>
      </c>
      <c r="AV836" s="14" t="s">
        <v>254</v>
      </c>
      <c r="AW836" s="14" t="s">
        <v>32</v>
      </c>
      <c r="AX836" s="14" t="s">
        <v>84</v>
      </c>
      <c r="AY836" s="263" t="s">
        <v>247</v>
      </c>
    </row>
    <row r="837" spans="1:65" s="2" customFormat="1" ht="24.15" customHeight="1">
      <c r="A837" s="39"/>
      <c r="B837" s="40"/>
      <c r="C837" s="228" t="s">
        <v>1368</v>
      </c>
      <c r="D837" s="228" t="s">
        <v>249</v>
      </c>
      <c r="E837" s="229" t="s">
        <v>1369</v>
      </c>
      <c r="F837" s="230" t="s">
        <v>1370</v>
      </c>
      <c r="G837" s="231" t="s">
        <v>283</v>
      </c>
      <c r="H837" s="232">
        <v>564.627</v>
      </c>
      <c r="I837" s="233"/>
      <c r="J837" s="234">
        <f>ROUND(I837*H837,2)</f>
        <v>0</v>
      </c>
      <c r="K837" s="230" t="s">
        <v>253</v>
      </c>
      <c r="L837" s="45"/>
      <c r="M837" s="235" t="s">
        <v>1</v>
      </c>
      <c r="N837" s="236" t="s">
        <v>43</v>
      </c>
      <c r="O837" s="92"/>
      <c r="P837" s="237">
        <f>O837*H837</f>
        <v>0</v>
      </c>
      <c r="Q837" s="237">
        <v>0</v>
      </c>
      <c r="R837" s="237">
        <f>Q837*H837</f>
        <v>0</v>
      </c>
      <c r="S837" s="237">
        <v>0</v>
      </c>
      <c r="T837" s="238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39" t="s">
        <v>254</v>
      </c>
      <c r="AT837" s="239" t="s">
        <v>249</v>
      </c>
      <c r="AU837" s="239" t="s">
        <v>90</v>
      </c>
      <c r="AY837" s="18" t="s">
        <v>247</v>
      </c>
      <c r="BE837" s="240">
        <f>IF(N837="základní",J837,0)</f>
        <v>0</v>
      </c>
      <c r="BF837" s="240">
        <f>IF(N837="snížená",J837,0)</f>
        <v>0</v>
      </c>
      <c r="BG837" s="240">
        <f>IF(N837="zákl. přenesená",J837,0)</f>
        <v>0</v>
      </c>
      <c r="BH837" s="240">
        <f>IF(N837="sníž. přenesená",J837,0)</f>
        <v>0</v>
      </c>
      <c r="BI837" s="240">
        <f>IF(N837="nulová",J837,0)</f>
        <v>0</v>
      </c>
      <c r="BJ837" s="18" t="s">
        <v>90</v>
      </c>
      <c r="BK837" s="240">
        <f>ROUND(I837*H837,2)</f>
        <v>0</v>
      </c>
      <c r="BL837" s="18" t="s">
        <v>254</v>
      </c>
      <c r="BM837" s="239" t="s">
        <v>1371</v>
      </c>
    </row>
    <row r="838" spans="1:51" s="13" customFormat="1" ht="12">
      <c r="A838" s="13"/>
      <c r="B838" s="241"/>
      <c r="C838" s="242"/>
      <c r="D838" s="243" t="s">
        <v>256</v>
      </c>
      <c r="E838" s="244" t="s">
        <v>1</v>
      </c>
      <c r="F838" s="245" t="s">
        <v>1372</v>
      </c>
      <c r="G838" s="242"/>
      <c r="H838" s="246">
        <v>564.627</v>
      </c>
      <c r="I838" s="247"/>
      <c r="J838" s="242"/>
      <c r="K838" s="242"/>
      <c r="L838" s="248"/>
      <c r="M838" s="249"/>
      <c r="N838" s="250"/>
      <c r="O838" s="250"/>
      <c r="P838" s="250"/>
      <c r="Q838" s="250"/>
      <c r="R838" s="250"/>
      <c r="S838" s="250"/>
      <c r="T838" s="251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52" t="s">
        <v>256</v>
      </c>
      <c r="AU838" s="252" t="s">
        <v>90</v>
      </c>
      <c r="AV838" s="13" t="s">
        <v>90</v>
      </c>
      <c r="AW838" s="13" t="s">
        <v>32</v>
      </c>
      <c r="AX838" s="13" t="s">
        <v>84</v>
      </c>
      <c r="AY838" s="252" t="s">
        <v>247</v>
      </c>
    </row>
    <row r="839" spans="1:65" s="2" customFormat="1" ht="24.15" customHeight="1">
      <c r="A839" s="39"/>
      <c r="B839" s="40"/>
      <c r="C839" s="228" t="s">
        <v>1373</v>
      </c>
      <c r="D839" s="228" t="s">
        <v>249</v>
      </c>
      <c r="E839" s="229" t="s">
        <v>1374</v>
      </c>
      <c r="F839" s="230" t="s">
        <v>1375</v>
      </c>
      <c r="G839" s="231" t="s">
        <v>283</v>
      </c>
      <c r="H839" s="232">
        <v>10727.913</v>
      </c>
      <c r="I839" s="233"/>
      <c r="J839" s="234">
        <f>ROUND(I839*H839,2)</f>
        <v>0</v>
      </c>
      <c r="K839" s="230" t="s">
        <v>253</v>
      </c>
      <c r="L839" s="45"/>
      <c r="M839" s="235" t="s">
        <v>1</v>
      </c>
      <c r="N839" s="236" t="s">
        <v>43</v>
      </c>
      <c r="O839" s="92"/>
      <c r="P839" s="237">
        <f>O839*H839</f>
        <v>0</v>
      </c>
      <c r="Q839" s="237">
        <v>0</v>
      </c>
      <c r="R839" s="237">
        <f>Q839*H839</f>
        <v>0</v>
      </c>
      <c r="S839" s="237">
        <v>0</v>
      </c>
      <c r="T839" s="238">
        <f>S839*H839</f>
        <v>0</v>
      </c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R839" s="239" t="s">
        <v>254</v>
      </c>
      <c r="AT839" s="239" t="s">
        <v>249</v>
      </c>
      <c r="AU839" s="239" t="s">
        <v>90</v>
      </c>
      <c r="AY839" s="18" t="s">
        <v>247</v>
      </c>
      <c r="BE839" s="240">
        <f>IF(N839="základní",J839,0)</f>
        <v>0</v>
      </c>
      <c r="BF839" s="240">
        <f>IF(N839="snížená",J839,0)</f>
        <v>0</v>
      </c>
      <c r="BG839" s="240">
        <f>IF(N839="zákl. přenesená",J839,0)</f>
        <v>0</v>
      </c>
      <c r="BH839" s="240">
        <f>IF(N839="sníž. přenesená",J839,0)</f>
        <v>0</v>
      </c>
      <c r="BI839" s="240">
        <f>IF(N839="nulová",J839,0)</f>
        <v>0</v>
      </c>
      <c r="BJ839" s="18" t="s">
        <v>90</v>
      </c>
      <c r="BK839" s="240">
        <f>ROUND(I839*H839,2)</f>
        <v>0</v>
      </c>
      <c r="BL839" s="18" t="s">
        <v>254</v>
      </c>
      <c r="BM839" s="239" t="s">
        <v>1376</v>
      </c>
    </row>
    <row r="840" spans="1:51" s="13" customFormat="1" ht="12">
      <c r="A840" s="13"/>
      <c r="B840" s="241"/>
      <c r="C840" s="242"/>
      <c r="D840" s="243" t="s">
        <v>256</v>
      </c>
      <c r="E840" s="242"/>
      <c r="F840" s="245" t="s">
        <v>1377</v>
      </c>
      <c r="G840" s="242"/>
      <c r="H840" s="246">
        <v>10727.913</v>
      </c>
      <c r="I840" s="247"/>
      <c r="J840" s="242"/>
      <c r="K840" s="242"/>
      <c r="L840" s="248"/>
      <c r="M840" s="249"/>
      <c r="N840" s="250"/>
      <c r="O840" s="250"/>
      <c r="P840" s="250"/>
      <c r="Q840" s="250"/>
      <c r="R840" s="250"/>
      <c r="S840" s="250"/>
      <c r="T840" s="251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52" t="s">
        <v>256</v>
      </c>
      <c r="AU840" s="252" t="s">
        <v>90</v>
      </c>
      <c r="AV840" s="13" t="s">
        <v>90</v>
      </c>
      <c r="AW840" s="13" t="s">
        <v>4</v>
      </c>
      <c r="AX840" s="13" t="s">
        <v>84</v>
      </c>
      <c r="AY840" s="252" t="s">
        <v>247</v>
      </c>
    </row>
    <row r="841" spans="1:65" s="2" customFormat="1" ht="33" customHeight="1">
      <c r="A841" s="39"/>
      <c r="B841" s="40"/>
      <c r="C841" s="228" t="s">
        <v>1378</v>
      </c>
      <c r="D841" s="228" t="s">
        <v>249</v>
      </c>
      <c r="E841" s="229" t="s">
        <v>1379</v>
      </c>
      <c r="F841" s="230" t="s">
        <v>1380</v>
      </c>
      <c r="G841" s="231" t="s">
        <v>283</v>
      </c>
      <c r="H841" s="232">
        <v>563.363</v>
      </c>
      <c r="I841" s="233"/>
      <c r="J841" s="234">
        <f>ROUND(I841*H841,2)</f>
        <v>0</v>
      </c>
      <c r="K841" s="230" t="s">
        <v>253</v>
      </c>
      <c r="L841" s="45"/>
      <c r="M841" s="235" t="s">
        <v>1</v>
      </c>
      <c r="N841" s="236" t="s">
        <v>43</v>
      </c>
      <c r="O841" s="92"/>
      <c r="P841" s="237">
        <f>O841*H841</f>
        <v>0</v>
      </c>
      <c r="Q841" s="237">
        <v>0</v>
      </c>
      <c r="R841" s="237">
        <f>Q841*H841</f>
        <v>0</v>
      </c>
      <c r="S841" s="237">
        <v>0</v>
      </c>
      <c r="T841" s="238">
        <f>S841*H841</f>
        <v>0</v>
      </c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R841" s="239" t="s">
        <v>254</v>
      </c>
      <c r="AT841" s="239" t="s">
        <v>249</v>
      </c>
      <c r="AU841" s="239" t="s">
        <v>90</v>
      </c>
      <c r="AY841" s="18" t="s">
        <v>247</v>
      </c>
      <c r="BE841" s="240">
        <f>IF(N841="základní",J841,0)</f>
        <v>0</v>
      </c>
      <c r="BF841" s="240">
        <f>IF(N841="snížená",J841,0)</f>
        <v>0</v>
      </c>
      <c r="BG841" s="240">
        <f>IF(N841="zákl. přenesená",J841,0)</f>
        <v>0</v>
      </c>
      <c r="BH841" s="240">
        <f>IF(N841="sníž. přenesená",J841,0)</f>
        <v>0</v>
      </c>
      <c r="BI841" s="240">
        <f>IF(N841="nulová",J841,0)</f>
        <v>0</v>
      </c>
      <c r="BJ841" s="18" t="s">
        <v>90</v>
      </c>
      <c r="BK841" s="240">
        <f>ROUND(I841*H841,2)</f>
        <v>0</v>
      </c>
      <c r="BL841" s="18" t="s">
        <v>254</v>
      </c>
      <c r="BM841" s="239" t="s">
        <v>1381</v>
      </c>
    </row>
    <row r="842" spans="1:65" s="2" customFormat="1" ht="33" customHeight="1">
      <c r="A842" s="39"/>
      <c r="B842" s="40"/>
      <c r="C842" s="228" t="s">
        <v>1382</v>
      </c>
      <c r="D842" s="228" t="s">
        <v>249</v>
      </c>
      <c r="E842" s="229" t="s">
        <v>1383</v>
      </c>
      <c r="F842" s="230" t="s">
        <v>1384</v>
      </c>
      <c r="G842" s="231" t="s">
        <v>283</v>
      </c>
      <c r="H842" s="232">
        <v>1.264</v>
      </c>
      <c r="I842" s="233"/>
      <c r="J842" s="234">
        <f>ROUND(I842*H842,2)</f>
        <v>0</v>
      </c>
      <c r="K842" s="230" t="s">
        <v>253</v>
      </c>
      <c r="L842" s="45"/>
      <c r="M842" s="235" t="s">
        <v>1</v>
      </c>
      <c r="N842" s="236" t="s">
        <v>43</v>
      </c>
      <c r="O842" s="92"/>
      <c r="P842" s="237">
        <f>O842*H842</f>
        <v>0</v>
      </c>
      <c r="Q842" s="237">
        <v>0</v>
      </c>
      <c r="R842" s="237">
        <f>Q842*H842</f>
        <v>0</v>
      </c>
      <c r="S842" s="237">
        <v>0</v>
      </c>
      <c r="T842" s="238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39" t="s">
        <v>254</v>
      </c>
      <c r="AT842" s="239" t="s">
        <v>249</v>
      </c>
      <c r="AU842" s="239" t="s">
        <v>90</v>
      </c>
      <c r="AY842" s="18" t="s">
        <v>247</v>
      </c>
      <c r="BE842" s="240">
        <f>IF(N842="základní",J842,0)</f>
        <v>0</v>
      </c>
      <c r="BF842" s="240">
        <f>IF(N842="snížená",J842,0)</f>
        <v>0</v>
      </c>
      <c r="BG842" s="240">
        <f>IF(N842="zákl. přenesená",J842,0)</f>
        <v>0</v>
      </c>
      <c r="BH842" s="240">
        <f>IF(N842="sníž. přenesená",J842,0)</f>
        <v>0</v>
      </c>
      <c r="BI842" s="240">
        <f>IF(N842="nulová",J842,0)</f>
        <v>0</v>
      </c>
      <c r="BJ842" s="18" t="s">
        <v>90</v>
      </c>
      <c r="BK842" s="240">
        <f>ROUND(I842*H842,2)</f>
        <v>0</v>
      </c>
      <c r="BL842" s="18" t="s">
        <v>254</v>
      </c>
      <c r="BM842" s="239" t="s">
        <v>1385</v>
      </c>
    </row>
    <row r="843" spans="1:63" s="12" customFormat="1" ht="22.8" customHeight="1">
      <c r="A843" s="12"/>
      <c r="B843" s="212"/>
      <c r="C843" s="213"/>
      <c r="D843" s="214" t="s">
        <v>76</v>
      </c>
      <c r="E843" s="226" t="s">
        <v>1386</v>
      </c>
      <c r="F843" s="226" t="s">
        <v>1387</v>
      </c>
      <c r="G843" s="213"/>
      <c r="H843" s="213"/>
      <c r="I843" s="216"/>
      <c r="J843" s="227">
        <f>BK843</f>
        <v>0</v>
      </c>
      <c r="K843" s="213"/>
      <c r="L843" s="218"/>
      <c r="M843" s="219"/>
      <c r="N843" s="220"/>
      <c r="O843" s="220"/>
      <c r="P843" s="221">
        <f>P844</f>
        <v>0</v>
      </c>
      <c r="Q843" s="220"/>
      <c r="R843" s="221">
        <f>R844</f>
        <v>0</v>
      </c>
      <c r="S843" s="220"/>
      <c r="T843" s="222">
        <f>T844</f>
        <v>0</v>
      </c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R843" s="223" t="s">
        <v>84</v>
      </c>
      <c r="AT843" s="224" t="s">
        <v>76</v>
      </c>
      <c r="AU843" s="224" t="s">
        <v>84</v>
      </c>
      <c r="AY843" s="223" t="s">
        <v>247</v>
      </c>
      <c r="BK843" s="225">
        <f>BK844</f>
        <v>0</v>
      </c>
    </row>
    <row r="844" spans="1:65" s="2" customFormat="1" ht="24.15" customHeight="1">
      <c r="A844" s="39"/>
      <c r="B844" s="40"/>
      <c r="C844" s="228" t="s">
        <v>1388</v>
      </c>
      <c r="D844" s="228" t="s">
        <v>249</v>
      </c>
      <c r="E844" s="229" t="s">
        <v>1389</v>
      </c>
      <c r="F844" s="230" t="s">
        <v>1390</v>
      </c>
      <c r="G844" s="231" t="s">
        <v>283</v>
      </c>
      <c r="H844" s="232">
        <v>327.119</v>
      </c>
      <c r="I844" s="233"/>
      <c r="J844" s="234">
        <f>ROUND(I844*H844,2)</f>
        <v>0</v>
      </c>
      <c r="K844" s="230" t="s">
        <v>253</v>
      </c>
      <c r="L844" s="45"/>
      <c r="M844" s="235" t="s">
        <v>1</v>
      </c>
      <c r="N844" s="236" t="s">
        <v>43</v>
      </c>
      <c r="O844" s="92"/>
      <c r="P844" s="237">
        <f>O844*H844</f>
        <v>0</v>
      </c>
      <c r="Q844" s="237">
        <v>0</v>
      </c>
      <c r="R844" s="237">
        <f>Q844*H844</f>
        <v>0</v>
      </c>
      <c r="S844" s="237">
        <v>0</v>
      </c>
      <c r="T844" s="238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39" t="s">
        <v>254</v>
      </c>
      <c r="AT844" s="239" t="s">
        <v>249</v>
      </c>
      <c r="AU844" s="239" t="s">
        <v>90</v>
      </c>
      <c r="AY844" s="18" t="s">
        <v>247</v>
      </c>
      <c r="BE844" s="240">
        <f>IF(N844="základní",J844,0)</f>
        <v>0</v>
      </c>
      <c r="BF844" s="240">
        <f>IF(N844="snížená",J844,0)</f>
        <v>0</v>
      </c>
      <c r="BG844" s="240">
        <f>IF(N844="zákl. přenesená",J844,0)</f>
        <v>0</v>
      </c>
      <c r="BH844" s="240">
        <f>IF(N844="sníž. přenesená",J844,0)</f>
        <v>0</v>
      </c>
      <c r="BI844" s="240">
        <f>IF(N844="nulová",J844,0)</f>
        <v>0</v>
      </c>
      <c r="BJ844" s="18" t="s">
        <v>90</v>
      </c>
      <c r="BK844" s="240">
        <f>ROUND(I844*H844,2)</f>
        <v>0</v>
      </c>
      <c r="BL844" s="18" t="s">
        <v>254</v>
      </c>
      <c r="BM844" s="239" t="s">
        <v>1391</v>
      </c>
    </row>
    <row r="845" spans="1:63" s="12" customFormat="1" ht="25.9" customHeight="1">
      <c r="A845" s="12"/>
      <c r="B845" s="212"/>
      <c r="C845" s="213"/>
      <c r="D845" s="214" t="s">
        <v>76</v>
      </c>
      <c r="E845" s="215" t="s">
        <v>1392</v>
      </c>
      <c r="F845" s="215" t="s">
        <v>1393</v>
      </c>
      <c r="G845" s="213"/>
      <c r="H845" s="213"/>
      <c r="I845" s="216"/>
      <c r="J845" s="217">
        <f>BK845</f>
        <v>0</v>
      </c>
      <c r="K845" s="213"/>
      <c r="L845" s="218"/>
      <c r="M845" s="219"/>
      <c r="N845" s="220"/>
      <c r="O845" s="220"/>
      <c r="P845" s="221">
        <f>P846+P873+P917+P922+P973+P1040+P1089+P1095+P1188+P1201+P1210+P1214+P1287+P1312+P1327+P1335</f>
        <v>0</v>
      </c>
      <c r="Q845" s="220"/>
      <c r="R845" s="221">
        <f>R846+R873+R917+R922+R973+R1040+R1089+R1095+R1188+R1201+R1210+R1214+R1287+R1312+R1327+R1335</f>
        <v>52.809202060000004</v>
      </c>
      <c r="S845" s="220"/>
      <c r="T845" s="222">
        <f>T846+T873+T917+T922+T973+T1040+T1089+T1095+T1188+T1201+T1210+T1214+T1287+T1312+T1327+T1335</f>
        <v>9.39061475</v>
      </c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R845" s="223" t="s">
        <v>90</v>
      </c>
      <c r="AT845" s="224" t="s">
        <v>76</v>
      </c>
      <c r="AU845" s="224" t="s">
        <v>77</v>
      </c>
      <c r="AY845" s="223" t="s">
        <v>247</v>
      </c>
      <c r="BK845" s="225">
        <f>BK846+BK873+BK917+BK922+BK973+BK1040+BK1089+BK1095+BK1188+BK1201+BK1210+BK1214+BK1287+BK1312+BK1327+BK1335</f>
        <v>0</v>
      </c>
    </row>
    <row r="846" spans="1:63" s="12" customFormat="1" ht="22.8" customHeight="1">
      <c r="A846" s="12"/>
      <c r="B846" s="212"/>
      <c r="C846" s="213"/>
      <c r="D846" s="214" t="s">
        <v>76</v>
      </c>
      <c r="E846" s="226" t="s">
        <v>1394</v>
      </c>
      <c r="F846" s="226" t="s">
        <v>1395</v>
      </c>
      <c r="G846" s="213"/>
      <c r="H846" s="213"/>
      <c r="I846" s="216"/>
      <c r="J846" s="227">
        <f>BK846</f>
        <v>0</v>
      </c>
      <c r="K846" s="213"/>
      <c r="L846" s="218"/>
      <c r="M846" s="219"/>
      <c r="N846" s="220"/>
      <c r="O846" s="220"/>
      <c r="P846" s="221">
        <f>SUM(P847:P872)</f>
        <v>0</v>
      </c>
      <c r="Q846" s="220"/>
      <c r="R846" s="221">
        <f>SUM(R847:R872)</f>
        <v>1.8046578000000004</v>
      </c>
      <c r="S846" s="220"/>
      <c r="T846" s="222">
        <f>SUM(T847:T872)</f>
        <v>1.263724</v>
      </c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R846" s="223" t="s">
        <v>90</v>
      </c>
      <c r="AT846" s="224" t="s">
        <v>76</v>
      </c>
      <c r="AU846" s="224" t="s">
        <v>84</v>
      </c>
      <c r="AY846" s="223" t="s">
        <v>247</v>
      </c>
      <c r="BK846" s="225">
        <f>SUM(BK847:BK872)</f>
        <v>0</v>
      </c>
    </row>
    <row r="847" spans="1:65" s="2" customFormat="1" ht="24.15" customHeight="1">
      <c r="A847" s="39"/>
      <c r="B847" s="40"/>
      <c r="C847" s="228" t="s">
        <v>1396</v>
      </c>
      <c r="D847" s="228" t="s">
        <v>249</v>
      </c>
      <c r="E847" s="229" t="s">
        <v>1397</v>
      </c>
      <c r="F847" s="230" t="s">
        <v>1398</v>
      </c>
      <c r="G847" s="231" t="s">
        <v>252</v>
      </c>
      <c r="H847" s="232">
        <v>225.034</v>
      </c>
      <c r="I847" s="233"/>
      <c r="J847" s="234">
        <f>ROUND(I847*H847,2)</f>
        <v>0</v>
      </c>
      <c r="K847" s="230" t="s">
        <v>253</v>
      </c>
      <c r="L847" s="45"/>
      <c r="M847" s="235" t="s">
        <v>1</v>
      </c>
      <c r="N847" s="236" t="s">
        <v>43</v>
      </c>
      <c r="O847" s="92"/>
      <c r="P847" s="237">
        <f>O847*H847</f>
        <v>0</v>
      </c>
      <c r="Q847" s="237">
        <v>0</v>
      </c>
      <c r="R847" s="237">
        <f>Q847*H847</f>
        <v>0</v>
      </c>
      <c r="S847" s="237">
        <v>0</v>
      </c>
      <c r="T847" s="238">
        <f>S847*H847</f>
        <v>0</v>
      </c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R847" s="239" t="s">
        <v>339</v>
      </c>
      <c r="AT847" s="239" t="s">
        <v>249</v>
      </c>
      <c r="AU847" s="239" t="s">
        <v>90</v>
      </c>
      <c r="AY847" s="18" t="s">
        <v>247</v>
      </c>
      <c r="BE847" s="240">
        <f>IF(N847="základní",J847,0)</f>
        <v>0</v>
      </c>
      <c r="BF847" s="240">
        <f>IF(N847="snížená",J847,0)</f>
        <v>0</v>
      </c>
      <c r="BG847" s="240">
        <f>IF(N847="zákl. přenesená",J847,0)</f>
        <v>0</v>
      </c>
      <c r="BH847" s="240">
        <f>IF(N847="sníž. přenesená",J847,0)</f>
        <v>0</v>
      </c>
      <c r="BI847" s="240">
        <f>IF(N847="nulová",J847,0)</f>
        <v>0</v>
      </c>
      <c r="BJ847" s="18" t="s">
        <v>90</v>
      </c>
      <c r="BK847" s="240">
        <f>ROUND(I847*H847,2)</f>
        <v>0</v>
      </c>
      <c r="BL847" s="18" t="s">
        <v>339</v>
      </c>
      <c r="BM847" s="239" t="s">
        <v>1399</v>
      </c>
    </row>
    <row r="848" spans="1:51" s="13" customFormat="1" ht="12">
      <c r="A848" s="13"/>
      <c r="B848" s="241"/>
      <c r="C848" s="242"/>
      <c r="D848" s="243" t="s">
        <v>256</v>
      </c>
      <c r="E848" s="244" t="s">
        <v>1</v>
      </c>
      <c r="F848" s="245" t="s">
        <v>195</v>
      </c>
      <c r="G848" s="242"/>
      <c r="H848" s="246">
        <v>225.034</v>
      </c>
      <c r="I848" s="247"/>
      <c r="J848" s="242"/>
      <c r="K848" s="242"/>
      <c r="L848" s="248"/>
      <c r="M848" s="249"/>
      <c r="N848" s="250"/>
      <c r="O848" s="250"/>
      <c r="P848" s="250"/>
      <c r="Q848" s="250"/>
      <c r="R848" s="250"/>
      <c r="S848" s="250"/>
      <c r="T848" s="251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52" t="s">
        <v>256</v>
      </c>
      <c r="AU848" s="252" t="s">
        <v>90</v>
      </c>
      <c r="AV848" s="13" t="s">
        <v>90</v>
      </c>
      <c r="AW848" s="13" t="s">
        <v>32</v>
      </c>
      <c r="AX848" s="13" t="s">
        <v>84</v>
      </c>
      <c r="AY848" s="252" t="s">
        <v>247</v>
      </c>
    </row>
    <row r="849" spans="1:65" s="2" customFormat="1" ht="16.5" customHeight="1">
      <c r="A849" s="39"/>
      <c r="B849" s="40"/>
      <c r="C849" s="285" t="s">
        <v>1400</v>
      </c>
      <c r="D849" s="285" t="s">
        <v>422</v>
      </c>
      <c r="E849" s="286" t="s">
        <v>1401</v>
      </c>
      <c r="F849" s="287" t="s">
        <v>1402</v>
      </c>
      <c r="G849" s="288" t="s">
        <v>283</v>
      </c>
      <c r="H849" s="289">
        <v>0.074</v>
      </c>
      <c r="I849" s="290"/>
      <c r="J849" s="291">
        <f>ROUND(I849*H849,2)</f>
        <v>0</v>
      </c>
      <c r="K849" s="287" t="s">
        <v>253</v>
      </c>
      <c r="L849" s="292"/>
      <c r="M849" s="293" t="s">
        <v>1</v>
      </c>
      <c r="N849" s="294" t="s">
        <v>43</v>
      </c>
      <c r="O849" s="92"/>
      <c r="P849" s="237">
        <f>O849*H849</f>
        <v>0</v>
      </c>
      <c r="Q849" s="237">
        <v>1</v>
      </c>
      <c r="R849" s="237">
        <f>Q849*H849</f>
        <v>0.074</v>
      </c>
      <c r="S849" s="237">
        <v>0</v>
      </c>
      <c r="T849" s="238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39" t="s">
        <v>432</v>
      </c>
      <c r="AT849" s="239" t="s">
        <v>422</v>
      </c>
      <c r="AU849" s="239" t="s">
        <v>90</v>
      </c>
      <c r="AY849" s="18" t="s">
        <v>247</v>
      </c>
      <c r="BE849" s="240">
        <f>IF(N849="základní",J849,0)</f>
        <v>0</v>
      </c>
      <c r="BF849" s="240">
        <f>IF(N849="snížená",J849,0)</f>
        <v>0</v>
      </c>
      <c r="BG849" s="240">
        <f>IF(N849="zákl. přenesená",J849,0)</f>
        <v>0</v>
      </c>
      <c r="BH849" s="240">
        <f>IF(N849="sníž. přenesená",J849,0)</f>
        <v>0</v>
      </c>
      <c r="BI849" s="240">
        <f>IF(N849="nulová",J849,0)</f>
        <v>0</v>
      </c>
      <c r="BJ849" s="18" t="s">
        <v>90</v>
      </c>
      <c r="BK849" s="240">
        <f>ROUND(I849*H849,2)</f>
        <v>0</v>
      </c>
      <c r="BL849" s="18" t="s">
        <v>339</v>
      </c>
      <c r="BM849" s="239" t="s">
        <v>1403</v>
      </c>
    </row>
    <row r="850" spans="1:47" s="2" customFormat="1" ht="12">
      <c r="A850" s="39"/>
      <c r="B850" s="40"/>
      <c r="C850" s="41"/>
      <c r="D850" s="243" t="s">
        <v>540</v>
      </c>
      <c r="E850" s="41"/>
      <c r="F850" s="295" t="s">
        <v>1404</v>
      </c>
      <c r="G850" s="41"/>
      <c r="H850" s="41"/>
      <c r="I850" s="296"/>
      <c r="J850" s="41"/>
      <c r="K850" s="41"/>
      <c r="L850" s="45"/>
      <c r="M850" s="297"/>
      <c r="N850" s="298"/>
      <c r="O850" s="92"/>
      <c r="P850" s="92"/>
      <c r="Q850" s="92"/>
      <c r="R850" s="92"/>
      <c r="S850" s="92"/>
      <c r="T850" s="93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T850" s="18" t="s">
        <v>540</v>
      </c>
      <c r="AU850" s="18" t="s">
        <v>90</v>
      </c>
    </row>
    <row r="851" spans="1:51" s="13" customFormat="1" ht="12">
      <c r="A851" s="13"/>
      <c r="B851" s="241"/>
      <c r="C851" s="242"/>
      <c r="D851" s="243" t="s">
        <v>256</v>
      </c>
      <c r="E851" s="244" t="s">
        <v>1</v>
      </c>
      <c r="F851" s="245" t="s">
        <v>1405</v>
      </c>
      <c r="G851" s="242"/>
      <c r="H851" s="246">
        <v>0.074</v>
      </c>
      <c r="I851" s="247"/>
      <c r="J851" s="242"/>
      <c r="K851" s="242"/>
      <c r="L851" s="248"/>
      <c r="M851" s="249"/>
      <c r="N851" s="250"/>
      <c r="O851" s="250"/>
      <c r="P851" s="250"/>
      <c r="Q851" s="250"/>
      <c r="R851" s="250"/>
      <c r="S851" s="250"/>
      <c r="T851" s="251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52" t="s">
        <v>256</v>
      </c>
      <c r="AU851" s="252" t="s">
        <v>90</v>
      </c>
      <c r="AV851" s="13" t="s">
        <v>90</v>
      </c>
      <c r="AW851" s="13" t="s">
        <v>32</v>
      </c>
      <c r="AX851" s="13" t="s">
        <v>84</v>
      </c>
      <c r="AY851" s="252" t="s">
        <v>247</v>
      </c>
    </row>
    <row r="852" spans="1:65" s="2" customFormat="1" ht="16.5" customHeight="1">
      <c r="A852" s="39"/>
      <c r="B852" s="40"/>
      <c r="C852" s="228" t="s">
        <v>1406</v>
      </c>
      <c r="D852" s="228" t="s">
        <v>249</v>
      </c>
      <c r="E852" s="229" t="s">
        <v>1407</v>
      </c>
      <c r="F852" s="230" t="s">
        <v>1408</v>
      </c>
      <c r="G852" s="231" t="s">
        <v>252</v>
      </c>
      <c r="H852" s="232">
        <v>315.931</v>
      </c>
      <c r="I852" s="233"/>
      <c r="J852" s="234">
        <f>ROUND(I852*H852,2)</f>
        <v>0</v>
      </c>
      <c r="K852" s="230" t="s">
        <v>253</v>
      </c>
      <c r="L852" s="45"/>
      <c r="M852" s="235" t="s">
        <v>1</v>
      </c>
      <c r="N852" s="236" t="s">
        <v>43</v>
      </c>
      <c r="O852" s="92"/>
      <c r="P852" s="237">
        <f>O852*H852</f>
        <v>0</v>
      </c>
      <c r="Q852" s="237">
        <v>0</v>
      </c>
      <c r="R852" s="237">
        <f>Q852*H852</f>
        <v>0</v>
      </c>
      <c r="S852" s="237">
        <v>0.004</v>
      </c>
      <c r="T852" s="238">
        <f>S852*H852</f>
        <v>1.263724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39" t="s">
        <v>339</v>
      </c>
      <c r="AT852" s="239" t="s">
        <v>249</v>
      </c>
      <c r="AU852" s="239" t="s">
        <v>90</v>
      </c>
      <c r="AY852" s="18" t="s">
        <v>247</v>
      </c>
      <c r="BE852" s="240">
        <f>IF(N852="základní",J852,0)</f>
        <v>0</v>
      </c>
      <c r="BF852" s="240">
        <f>IF(N852="snížená",J852,0)</f>
        <v>0</v>
      </c>
      <c r="BG852" s="240">
        <f>IF(N852="zákl. přenesená",J852,0)</f>
        <v>0</v>
      </c>
      <c r="BH852" s="240">
        <f>IF(N852="sníž. přenesená",J852,0)</f>
        <v>0</v>
      </c>
      <c r="BI852" s="240">
        <f>IF(N852="nulová",J852,0)</f>
        <v>0</v>
      </c>
      <c r="BJ852" s="18" t="s">
        <v>90</v>
      </c>
      <c r="BK852" s="240">
        <f>ROUND(I852*H852,2)</f>
        <v>0</v>
      </c>
      <c r="BL852" s="18" t="s">
        <v>339</v>
      </c>
      <c r="BM852" s="239" t="s">
        <v>1409</v>
      </c>
    </row>
    <row r="853" spans="1:51" s="13" customFormat="1" ht="12">
      <c r="A853" s="13"/>
      <c r="B853" s="241"/>
      <c r="C853" s="242"/>
      <c r="D853" s="243" t="s">
        <v>256</v>
      </c>
      <c r="E853" s="244" t="s">
        <v>1</v>
      </c>
      <c r="F853" s="245" t="s">
        <v>1410</v>
      </c>
      <c r="G853" s="242"/>
      <c r="H853" s="246">
        <v>291.808</v>
      </c>
      <c r="I853" s="247"/>
      <c r="J853" s="242"/>
      <c r="K853" s="242"/>
      <c r="L853" s="248"/>
      <c r="M853" s="249"/>
      <c r="N853" s="250"/>
      <c r="O853" s="250"/>
      <c r="P853" s="250"/>
      <c r="Q853" s="250"/>
      <c r="R853" s="250"/>
      <c r="S853" s="250"/>
      <c r="T853" s="251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52" t="s">
        <v>256</v>
      </c>
      <c r="AU853" s="252" t="s">
        <v>90</v>
      </c>
      <c r="AV853" s="13" t="s">
        <v>90</v>
      </c>
      <c r="AW853" s="13" t="s">
        <v>32</v>
      </c>
      <c r="AX853" s="13" t="s">
        <v>77</v>
      </c>
      <c r="AY853" s="252" t="s">
        <v>247</v>
      </c>
    </row>
    <row r="854" spans="1:51" s="13" customFormat="1" ht="12">
      <c r="A854" s="13"/>
      <c r="B854" s="241"/>
      <c r="C854" s="242"/>
      <c r="D854" s="243" t="s">
        <v>256</v>
      </c>
      <c r="E854" s="244" t="s">
        <v>1</v>
      </c>
      <c r="F854" s="245" t="s">
        <v>1411</v>
      </c>
      <c r="G854" s="242"/>
      <c r="H854" s="246">
        <v>9.614</v>
      </c>
      <c r="I854" s="247"/>
      <c r="J854" s="242"/>
      <c r="K854" s="242"/>
      <c r="L854" s="248"/>
      <c r="M854" s="249"/>
      <c r="N854" s="250"/>
      <c r="O854" s="250"/>
      <c r="P854" s="250"/>
      <c r="Q854" s="250"/>
      <c r="R854" s="250"/>
      <c r="S854" s="250"/>
      <c r="T854" s="251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52" t="s">
        <v>256</v>
      </c>
      <c r="AU854" s="252" t="s">
        <v>90</v>
      </c>
      <c r="AV854" s="13" t="s">
        <v>90</v>
      </c>
      <c r="AW854" s="13" t="s">
        <v>32</v>
      </c>
      <c r="AX854" s="13" t="s">
        <v>77</v>
      </c>
      <c r="AY854" s="252" t="s">
        <v>247</v>
      </c>
    </row>
    <row r="855" spans="1:51" s="13" customFormat="1" ht="12">
      <c r="A855" s="13"/>
      <c r="B855" s="241"/>
      <c r="C855" s="242"/>
      <c r="D855" s="243" t="s">
        <v>256</v>
      </c>
      <c r="E855" s="244" t="s">
        <v>1</v>
      </c>
      <c r="F855" s="245" t="s">
        <v>1412</v>
      </c>
      <c r="G855" s="242"/>
      <c r="H855" s="246">
        <v>14.509</v>
      </c>
      <c r="I855" s="247"/>
      <c r="J855" s="242"/>
      <c r="K855" s="242"/>
      <c r="L855" s="248"/>
      <c r="M855" s="249"/>
      <c r="N855" s="250"/>
      <c r="O855" s="250"/>
      <c r="P855" s="250"/>
      <c r="Q855" s="250"/>
      <c r="R855" s="250"/>
      <c r="S855" s="250"/>
      <c r="T855" s="251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52" t="s">
        <v>256</v>
      </c>
      <c r="AU855" s="252" t="s">
        <v>90</v>
      </c>
      <c r="AV855" s="13" t="s">
        <v>90</v>
      </c>
      <c r="AW855" s="13" t="s">
        <v>32</v>
      </c>
      <c r="AX855" s="13" t="s">
        <v>77</v>
      </c>
      <c r="AY855" s="252" t="s">
        <v>247</v>
      </c>
    </row>
    <row r="856" spans="1:51" s="14" customFormat="1" ht="12">
      <c r="A856" s="14"/>
      <c r="B856" s="253"/>
      <c r="C856" s="254"/>
      <c r="D856" s="243" t="s">
        <v>256</v>
      </c>
      <c r="E856" s="255" t="s">
        <v>1</v>
      </c>
      <c r="F856" s="256" t="s">
        <v>265</v>
      </c>
      <c r="G856" s="254"/>
      <c r="H856" s="257">
        <v>315.931</v>
      </c>
      <c r="I856" s="258"/>
      <c r="J856" s="254"/>
      <c r="K856" s="254"/>
      <c r="L856" s="259"/>
      <c r="M856" s="260"/>
      <c r="N856" s="261"/>
      <c r="O856" s="261"/>
      <c r="P856" s="261"/>
      <c r="Q856" s="261"/>
      <c r="R856" s="261"/>
      <c r="S856" s="261"/>
      <c r="T856" s="262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63" t="s">
        <v>256</v>
      </c>
      <c r="AU856" s="263" t="s">
        <v>90</v>
      </c>
      <c r="AV856" s="14" t="s">
        <v>254</v>
      </c>
      <c r="AW856" s="14" t="s">
        <v>32</v>
      </c>
      <c r="AX856" s="14" t="s">
        <v>84</v>
      </c>
      <c r="AY856" s="263" t="s">
        <v>247</v>
      </c>
    </row>
    <row r="857" spans="1:65" s="2" customFormat="1" ht="24.15" customHeight="1">
      <c r="A857" s="39"/>
      <c r="B857" s="40"/>
      <c r="C857" s="228" t="s">
        <v>1413</v>
      </c>
      <c r="D857" s="228" t="s">
        <v>249</v>
      </c>
      <c r="E857" s="229" t="s">
        <v>1414</v>
      </c>
      <c r="F857" s="230" t="s">
        <v>1415</v>
      </c>
      <c r="G857" s="231" t="s">
        <v>252</v>
      </c>
      <c r="H857" s="232">
        <v>225.034</v>
      </c>
      <c r="I857" s="233"/>
      <c r="J857" s="234">
        <f>ROUND(I857*H857,2)</f>
        <v>0</v>
      </c>
      <c r="K857" s="230" t="s">
        <v>253</v>
      </c>
      <c r="L857" s="45"/>
      <c r="M857" s="235" t="s">
        <v>1</v>
      </c>
      <c r="N857" s="236" t="s">
        <v>43</v>
      </c>
      <c r="O857" s="92"/>
      <c r="P857" s="237">
        <f>O857*H857</f>
        <v>0</v>
      </c>
      <c r="Q857" s="237">
        <v>0.0004</v>
      </c>
      <c r="R857" s="237">
        <f>Q857*H857</f>
        <v>0.0900136</v>
      </c>
      <c r="S857" s="237">
        <v>0</v>
      </c>
      <c r="T857" s="238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39" t="s">
        <v>339</v>
      </c>
      <c r="AT857" s="239" t="s">
        <v>249</v>
      </c>
      <c r="AU857" s="239" t="s">
        <v>90</v>
      </c>
      <c r="AY857" s="18" t="s">
        <v>247</v>
      </c>
      <c r="BE857" s="240">
        <f>IF(N857="základní",J857,0)</f>
        <v>0</v>
      </c>
      <c r="BF857" s="240">
        <f>IF(N857="snížená",J857,0)</f>
        <v>0</v>
      </c>
      <c r="BG857" s="240">
        <f>IF(N857="zákl. přenesená",J857,0)</f>
        <v>0</v>
      </c>
      <c r="BH857" s="240">
        <f>IF(N857="sníž. přenesená",J857,0)</f>
        <v>0</v>
      </c>
      <c r="BI857" s="240">
        <f>IF(N857="nulová",J857,0)</f>
        <v>0</v>
      </c>
      <c r="BJ857" s="18" t="s">
        <v>90</v>
      </c>
      <c r="BK857" s="240">
        <f>ROUND(I857*H857,2)</f>
        <v>0</v>
      </c>
      <c r="BL857" s="18" t="s">
        <v>339</v>
      </c>
      <c r="BM857" s="239" t="s">
        <v>1416</v>
      </c>
    </row>
    <row r="858" spans="1:51" s="13" customFormat="1" ht="12">
      <c r="A858" s="13"/>
      <c r="B858" s="241"/>
      <c r="C858" s="242"/>
      <c r="D858" s="243" t="s">
        <v>256</v>
      </c>
      <c r="E858" s="244" t="s">
        <v>1</v>
      </c>
      <c r="F858" s="245" t="s">
        <v>1417</v>
      </c>
      <c r="G858" s="242"/>
      <c r="H858" s="246">
        <v>160.739</v>
      </c>
      <c r="I858" s="247"/>
      <c r="J858" s="242"/>
      <c r="K858" s="242"/>
      <c r="L858" s="248"/>
      <c r="M858" s="249"/>
      <c r="N858" s="250"/>
      <c r="O858" s="250"/>
      <c r="P858" s="250"/>
      <c r="Q858" s="250"/>
      <c r="R858" s="250"/>
      <c r="S858" s="250"/>
      <c r="T858" s="251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52" t="s">
        <v>256</v>
      </c>
      <c r="AU858" s="252" t="s">
        <v>90</v>
      </c>
      <c r="AV858" s="13" t="s">
        <v>90</v>
      </c>
      <c r="AW858" s="13" t="s">
        <v>32</v>
      </c>
      <c r="AX858" s="13" t="s">
        <v>77</v>
      </c>
      <c r="AY858" s="252" t="s">
        <v>247</v>
      </c>
    </row>
    <row r="859" spans="1:51" s="13" customFormat="1" ht="12">
      <c r="A859" s="13"/>
      <c r="B859" s="241"/>
      <c r="C859" s="242"/>
      <c r="D859" s="243" t="s">
        <v>256</v>
      </c>
      <c r="E859" s="244" t="s">
        <v>1</v>
      </c>
      <c r="F859" s="245" t="s">
        <v>1418</v>
      </c>
      <c r="G859" s="242"/>
      <c r="H859" s="246">
        <v>64.295</v>
      </c>
      <c r="I859" s="247"/>
      <c r="J859" s="242"/>
      <c r="K859" s="242"/>
      <c r="L859" s="248"/>
      <c r="M859" s="249"/>
      <c r="N859" s="250"/>
      <c r="O859" s="250"/>
      <c r="P859" s="250"/>
      <c r="Q859" s="250"/>
      <c r="R859" s="250"/>
      <c r="S859" s="250"/>
      <c r="T859" s="251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52" t="s">
        <v>256</v>
      </c>
      <c r="AU859" s="252" t="s">
        <v>90</v>
      </c>
      <c r="AV859" s="13" t="s">
        <v>90</v>
      </c>
      <c r="AW859" s="13" t="s">
        <v>32</v>
      </c>
      <c r="AX859" s="13" t="s">
        <v>77</v>
      </c>
      <c r="AY859" s="252" t="s">
        <v>247</v>
      </c>
    </row>
    <row r="860" spans="1:51" s="14" customFormat="1" ht="12">
      <c r="A860" s="14"/>
      <c r="B860" s="253"/>
      <c r="C860" s="254"/>
      <c r="D860" s="243" t="s">
        <v>256</v>
      </c>
      <c r="E860" s="255" t="s">
        <v>195</v>
      </c>
      <c r="F860" s="256" t="s">
        <v>265</v>
      </c>
      <c r="G860" s="254"/>
      <c r="H860" s="257">
        <v>225.034</v>
      </c>
      <c r="I860" s="258"/>
      <c r="J860" s="254"/>
      <c r="K860" s="254"/>
      <c r="L860" s="259"/>
      <c r="M860" s="260"/>
      <c r="N860" s="261"/>
      <c r="O860" s="261"/>
      <c r="P860" s="261"/>
      <c r="Q860" s="261"/>
      <c r="R860" s="261"/>
      <c r="S860" s="261"/>
      <c r="T860" s="262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63" t="s">
        <v>256</v>
      </c>
      <c r="AU860" s="263" t="s">
        <v>90</v>
      </c>
      <c r="AV860" s="14" t="s">
        <v>254</v>
      </c>
      <c r="AW860" s="14" t="s">
        <v>32</v>
      </c>
      <c r="AX860" s="14" t="s">
        <v>84</v>
      </c>
      <c r="AY860" s="263" t="s">
        <v>247</v>
      </c>
    </row>
    <row r="861" spans="1:65" s="2" customFormat="1" ht="44.25" customHeight="1">
      <c r="A861" s="39"/>
      <c r="B861" s="40"/>
      <c r="C861" s="285" t="s">
        <v>1419</v>
      </c>
      <c r="D861" s="285" t="s">
        <v>422</v>
      </c>
      <c r="E861" s="286" t="s">
        <v>1420</v>
      </c>
      <c r="F861" s="287" t="s">
        <v>1421</v>
      </c>
      <c r="G861" s="288" t="s">
        <v>252</v>
      </c>
      <c r="H861" s="289">
        <v>262.165</v>
      </c>
      <c r="I861" s="290"/>
      <c r="J861" s="291">
        <f>ROUND(I861*H861,2)</f>
        <v>0</v>
      </c>
      <c r="K861" s="287" t="s">
        <v>253</v>
      </c>
      <c r="L861" s="292"/>
      <c r="M861" s="293" t="s">
        <v>1</v>
      </c>
      <c r="N861" s="294" t="s">
        <v>43</v>
      </c>
      <c r="O861" s="92"/>
      <c r="P861" s="237">
        <f>O861*H861</f>
        <v>0</v>
      </c>
      <c r="Q861" s="237">
        <v>0.0054</v>
      </c>
      <c r="R861" s="237">
        <f>Q861*H861</f>
        <v>1.4156910000000003</v>
      </c>
      <c r="S861" s="237">
        <v>0</v>
      </c>
      <c r="T861" s="238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39" t="s">
        <v>432</v>
      </c>
      <c r="AT861" s="239" t="s">
        <v>422</v>
      </c>
      <c r="AU861" s="239" t="s">
        <v>90</v>
      </c>
      <c r="AY861" s="18" t="s">
        <v>247</v>
      </c>
      <c r="BE861" s="240">
        <f>IF(N861="základní",J861,0)</f>
        <v>0</v>
      </c>
      <c r="BF861" s="240">
        <f>IF(N861="snížená",J861,0)</f>
        <v>0</v>
      </c>
      <c r="BG861" s="240">
        <f>IF(N861="zákl. přenesená",J861,0)</f>
        <v>0</v>
      </c>
      <c r="BH861" s="240">
        <f>IF(N861="sníž. přenesená",J861,0)</f>
        <v>0</v>
      </c>
      <c r="BI861" s="240">
        <f>IF(N861="nulová",J861,0)</f>
        <v>0</v>
      </c>
      <c r="BJ861" s="18" t="s">
        <v>90</v>
      </c>
      <c r="BK861" s="240">
        <f>ROUND(I861*H861,2)</f>
        <v>0</v>
      </c>
      <c r="BL861" s="18" t="s">
        <v>339</v>
      </c>
      <c r="BM861" s="239" t="s">
        <v>1422</v>
      </c>
    </row>
    <row r="862" spans="1:51" s="13" customFormat="1" ht="12">
      <c r="A862" s="13"/>
      <c r="B862" s="241"/>
      <c r="C862" s="242"/>
      <c r="D862" s="243" t="s">
        <v>256</v>
      </c>
      <c r="E862" s="244" t="s">
        <v>1</v>
      </c>
      <c r="F862" s="245" t="s">
        <v>1423</v>
      </c>
      <c r="G862" s="242"/>
      <c r="H862" s="246">
        <v>262.165</v>
      </c>
      <c r="I862" s="247"/>
      <c r="J862" s="242"/>
      <c r="K862" s="242"/>
      <c r="L862" s="248"/>
      <c r="M862" s="249"/>
      <c r="N862" s="250"/>
      <c r="O862" s="250"/>
      <c r="P862" s="250"/>
      <c r="Q862" s="250"/>
      <c r="R862" s="250"/>
      <c r="S862" s="250"/>
      <c r="T862" s="251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52" t="s">
        <v>256</v>
      </c>
      <c r="AU862" s="252" t="s">
        <v>90</v>
      </c>
      <c r="AV862" s="13" t="s">
        <v>90</v>
      </c>
      <c r="AW862" s="13" t="s">
        <v>32</v>
      </c>
      <c r="AX862" s="13" t="s">
        <v>84</v>
      </c>
      <c r="AY862" s="252" t="s">
        <v>247</v>
      </c>
    </row>
    <row r="863" spans="1:65" s="2" customFormat="1" ht="24.15" customHeight="1">
      <c r="A863" s="39"/>
      <c r="B863" s="40"/>
      <c r="C863" s="228" t="s">
        <v>1424</v>
      </c>
      <c r="D863" s="228" t="s">
        <v>249</v>
      </c>
      <c r="E863" s="229" t="s">
        <v>1425</v>
      </c>
      <c r="F863" s="230" t="s">
        <v>1426</v>
      </c>
      <c r="G863" s="231" t="s">
        <v>252</v>
      </c>
      <c r="H863" s="232">
        <v>33.003</v>
      </c>
      <c r="I863" s="233"/>
      <c r="J863" s="234">
        <f>ROUND(I863*H863,2)</f>
        <v>0</v>
      </c>
      <c r="K863" s="230" t="s">
        <v>253</v>
      </c>
      <c r="L863" s="45"/>
      <c r="M863" s="235" t="s">
        <v>1</v>
      </c>
      <c r="N863" s="236" t="s">
        <v>43</v>
      </c>
      <c r="O863" s="92"/>
      <c r="P863" s="237">
        <f>O863*H863</f>
        <v>0</v>
      </c>
      <c r="Q863" s="237">
        <v>0.0008</v>
      </c>
      <c r="R863" s="237">
        <f>Q863*H863</f>
        <v>0.026402400000000003</v>
      </c>
      <c r="S863" s="237">
        <v>0</v>
      </c>
      <c r="T863" s="238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39" t="s">
        <v>339</v>
      </c>
      <c r="AT863" s="239" t="s">
        <v>249</v>
      </c>
      <c r="AU863" s="239" t="s">
        <v>90</v>
      </c>
      <c r="AY863" s="18" t="s">
        <v>247</v>
      </c>
      <c r="BE863" s="240">
        <f>IF(N863="základní",J863,0)</f>
        <v>0</v>
      </c>
      <c r="BF863" s="240">
        <f>IF(N863="snížená",J863,0)</f>
        <v>0</v>
      </c>
      <c r="BG863" s="240">
        <f>IF(N863="zákl. přenesená",J863,0)</f>
        <v>0</v>
      </c>
      <c r="BH863" s="240">
        <f>IF(N863="sníž. přenesená",J863,0)</f>
        <v>0</v>
      </c>
      <c r="BI863" s="240">
        <f>IF(N863="nulová",J863,0)</f>
        <v>0</v>
      </c>
      <c r="BJ863" s="18" t="s">
        <v>90</v>
      </c>
      <c r="BK863" s="240">
        <f>ROUND(I863*H863,2)</f>
        <v>0</v>
      </c>
      <c r="BL863" s="18" t="s">
        <v>339</v>
      </c>
      <c r="BM863" s="239" t="s">
        <v>1427</v>
      </c>
    </row>
    <row r="864" spans="1:51" s="13" customFormat="1" ht="12">
      <c r="A864" s="13"/>
      <c r="B864" s="241"/>
      <c r="C864" s="242"/>
      <c r="D864" s="243" t="s">
        <v>256</v>
      </c>
      <c r="E864" s="244" t="s">
        <v>1</v>
      </c>
      <c r="F864" s="245" t="s">
        <v>168</v>
      </c>
      <c r="G864" s="242"/>
      <c r="H864" s="246">
        <v>33.003</v>
      </c>
      <c r="I864" s="247"/>
      <c r="J864" s="242"/>
      <c r="K864" s="242"/>
      <c r="L864" s="248"/>
      <c r="M864" s="249"/>
      <c r="N864" s="250"/>
      <c r="O864" s="250"/>
      <c r="P864" s="250"/>
      <c r="Q864" s="250"/>
      <c r="R864" s="250"/>
      <c r="S864" s="250"/>
      <c r="T864" s="251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52" t="s">
        <v>256</v>
      </c>
      <c r="AU864" s="252" t="s">
        <v>90</v>
      </c>
      <c r="AV864" s="13" t="s">
        <v>90</v>
      </c>
      <c r="AW864" s="13" t="s">
        <v>32</v>
      </c>
      <c r="AX864" s="13" t="s">
        <v>84</v>
      </c>
      <c r="AY864" s="252" t="s">
        <v>247</v>
      </c>
    </row>
    <row r="865" spans="1:65" s="2" customFormat="1" ht="24.15" customHeight="1">
      <c r="A865" s="39"/>
      <c r="B865" s="40"/>
      <c r="C865" s="228" t="s">
        <v>1428</v>
      </c>
      <c r="D865" s="228" t="s">
        <v>249</v>
      </c>
      <c r="E865" s="229" t="s">
        <v>1429</v>
      </c>
      <c r="F865" s="230" t="s">
        <v>1430</v>
      </c>
      <c r="G865" s="231" t="s">
        <v>399</v>
      </c>
      <c r="H865" s="232">
        <v>15.35</v>
      </c>
      <c r="I865" s="233"/>
      <c r="J865" s="234">
        <f>ROUND(I865*H865,2)</f>
        <v>0</v>
      </c>
      <c r="K865" s="230" t="s">
        <v>253</v>
      </c>
      <c r="L865" s="45"/>
      <c r="M865" s="235" t="s">
        <v>1</v>
      </c>
      <c r="N865" s="236" t="s">
        <v>43</v>
      </c>
      <c r="O865" s="92"/>
      <c r="P865" s="237">
        <f>O865*H865</f>
        <v>0</v>
      </c>
      <c r="Q865" s="237">
        <v>0.00016</v>
      </c>
      <c r="R865" s="237">
        <f>Q865*H865</f>
        <v>0.0024560000000000003</v>
      </c>
      <c r="S865" s="237">
        <v>0</v>
      </c>
      <c r="T865" s="238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39" t="s">
        <v>339</v>
      </c>
      <c r="AT865" s="239" t="s">
        <v>249</v>
      </c>
      <c r="AU865" s="239" t="s">
        <v>90</v>
      </c>
      <c r="AY865" s="18" t="s">
        <v>247</v>
      </c>
      <c r="BE865" s="240">
        <f>IF(N865="základní",J865,0)</f>
        <v>0</v>
      </c>
      <c r="BF865" s="240">
        <f>IF(N865="snížená",J865,0)</f>
        <v>0</v>
      </c>
      <c r="BG865" s="240">
        <f>IF(N865="zákl. přenesená",J865,0)</f>
        <v>0</v>
      </c>
      <c r="BH865" s="240">
        <f>IF(N865="sníž. přenesená",J865,0)</f>
        <v>0</v>
      </c>
      <c r="BI865" s="240">
        <f>IF(N865="nulová",J865,0)</f>
        <v>0</v>
      </c>
      <c r="BJ865" s="18" t="s">
        <v>90</v>
      </c>
      <c r="BK865" s="240">
        <f>ROUND(I865*H865,2)</f>
        <v>0</v>
      </c>
      <c r="BL865" s="18" t="s">
        <v>339</v>
      </c>
      <c r="BM865" s="239" t="s">
        <v>1431</v>
      </c>
    </row>
    <row r="866" spans="1:51" s="13" customFormat="1" ht="12">
      <c r="A866" s="13"/>
      <c r="B866" s="241"/>
      <c r="C866" s="242"/>
      <c r="D866" s="243" t="s">
        <v>256</v>
      </c>
      <c r="E866" s="244" t="s">
        <v>1</v>
      </c>
      <c r="F866" s="245" t="s">
        <v>1432</v>
      </c>
      <c r="G866" s="242"/>
      <c r="H866" s="246">
        <v>15.35</v>
      </c>
      <c r="I866" s="247"/>
      <c r="J866" s="242"/>
      <c r="K866" s="242"/>
      <c r="L866" s="248"/>
      <c r="M866" s="249"/>
      <c r="N866" s="250"/>
      <c r="O866" s="250"/>
      <c r="P866" s="250"/>
      <c r="Q866" s="250"/>
      <c r="R866" s="250"/>
      <c r="S866" s="250"/>
      <c r="T866" s="251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52" t="s">
        <v>256</v>
      </c>
      <c r="AU866" s="252" t="s">
        <v>90</v>
      </c>
      <c r="AV866" s="13" t="s">
        <v>90</v>
      </c>
      <c r="AW866" s="13" t="s">
        <v>32</v>
      </c>
      <c r="AX866" s="13" t="s">
        <v>84</v>
      </c>
      <c r="AY866" s="252" t="s">
        <v>247</v>
      </c>
    </row>
    <row r="867" spans="1:65" s="2" customFormat="1" ht="33" customHeight="1">
      <c r="A867" s="39"/>
      <c r="B867" s="40"/>
      <c r="C867" s="228" t="s">
        <v>1433</v>
      </c>
      <c r="D867" s="228" t="s">
        <v>249</v>
      </c>
      <c r="E867" s="229" t="s">
        <v>1434</v>
      </c>
      <c r="F867" s="230" t="s">
        <v>1435</v>
      </c>
      <c r="G867" s="231" t="s">
        <v>252</v>
      </c>
      <c r="H867" s="232">
        <v>43.48</v>
      </c>
      <c r="I867" s="233"/>
      <c r="J867" s="234">
        <f>ROUND(I867*H867,2)</f>
        <v>0</v>
      </c>
      <c r="K867" s="230" t="s">
        <v>253</v>
      </c>
      <c r="L867" s="45"/>
      <c r="M867" s="235" t="s">
        <v>1</v>
      </c>
      <c r="N867" s="236" t="s">
        <v>43</v>
      </c>
      <c r="O867" s="92"/>
      <c r="P867" s="237">
        <f>O867*H867</f>
        <v>0</v>
      </c>
      <c r="Q867" s="237">
        <v>0.00451</v>
      </c>
      <c r="R867" s="237">
        <f>Q867*H867</f>
        <v>0.19609479999999999</v>
      </c>
      <c r="S867" s="237">
        <v>0</v>
      </c>
      <c r="T867" s="238">
        <f>S867*H867</f>
        <v>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239" t="s">
        <v>339</v>
      </c>
      <c r="AT867" s="239" t="s">
        <v>249</v>
      </c>
      <c r="AU867" s="239" t="s">
        <v>90</v>
      </c>
      <c r="AY867" s="18" t="s">
        <v>247</v>
      </c>
      <c r="BE867" s="240">
        <f>IF(N867="základní",J867,0)</f>
        <v>0</v>
      </c>
      <c r="BF867" s="240">
        <f>IF(N867="snížená",J867,0)</f>
        <v>0</v>
      </c>
      <c r="BG867" s="240">
        <f>IF(N867="zákl. přenesená",J867,0)</f>
        <v>0</v>
      </c>
      <c r="BH867" s="240">
        <f>IF(N867="sníž. přenesená",J867,0)</f>
        <v>0</v>
      </c>
      <c r="BI867" s="240">
        <f>IF(N867="nulová",J867,0)</f>
        <v>0</v>
      </c>
      <c r="BJ867" s="18" t="s">
        <v>90</v>
      </c>
      <c r="BK867" s="240">
        <f>ROUND(I867*H867,2)</f>
        <v>0</v>
      </c>
      <c r="BL867" s="18" t="s">
        <v>339</v>
      </c>
      <c r="BM867" s="239" t="s">
        <v>1436</v>
      </c>
    </row>
    <row r="868" spans="1:51" s="13" customFormat="1" ht="12">
      <c r="A868" s="13"/>
      <c r="B868" s="241"/>
      <c r="C868" s="242"/>
      <c r="D868" s="243" t="s">
        <v>256</v>
      </c>
      <c r="E868" s="244" t="s">
        <v>1</v>
      </c>
      <c r="F868" s="245" t="s">
        <v>118</v>
      </c>
      <c r="G868" s="242"/>
      <c r="H868" s="246">
        <v>6.59</v>
      </c>
      <c r="I868" s="247"/>
      <c r="J868" s="242"/>
      <c r="K868" s="242"/>
      <c r="L868" s="248"/>
      <c r="M868" s="249"/>
      <c r="N868" s="250"/>
      <c r="O868" s="250"/>
      <c r="P868" s="250"/>
      <c r="Q868" s="250"/>
      <c r="R868" s="250"/>
      <c r="S868" s="250"/>
      <c r="T868" s="251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52" t="s">
        <v>256</v>
      </c>
      <c r="AU868" s="252" t="s">
        <v>90</v>
      </c>
      <c r="AV868" s="13" t="s">
        <v>90</v>
      </c>
      <c r="AW868" s="13" t="s">
        <v>32</v>
      </c>
      <c r="AX868" s="13" t="s">
        <v>77</v>
      </c>
      <c r="AY868" s="252" t="s">
        <v>247</v>
      </c>
    </row>
    <row r="869" spans="1:51" s="13" customFormat="1" ht="12">
      <c r="A869" s="13"/>
      <c r="B869" s="241"/>
      <c r="C869" s="242"/>
      <c r="D869" s="243" t="s">
        <v>256</v>
      </c>
      <c r="E869" s="244" t="s">
        <v>1</v>
      </c>
      <c r="F869" s="245" t="s">
        <v>131</v>
      </c>
      <c r="G869" s="242"/>
      <c r="H869" s="246">
        <v>24.94</v>
      </c>
      <c r="I869" s="247"/>
      <c r="J869" s="242"/>
      <c r="K869" s="242"/>
      <c r="L869" s="248"/>
      <c r="M869" s="249"/>
      <c r="N869" s="250"/>
      <c r="O869" s="250"/>
      <c r="P869" s="250"/>
      <c r="Q869" s="250"/>
      <c r="R869" s="250"/>
      <c r="S869" s="250"/>
      <c r="T869" s="251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52" t="s">
        <v>256</v>
      </c>
      <c r="AU869" s="252" t="s">
        <v>90</v>
      </c>
      <c r="AV869" s="13" t="s">
        <v>90</v>
      </c>
      <c r="AW869" s="13" t="s">
        <v>32</v>
      </c>
      <c r="AX869" s="13" t="s">
        <v>77</v>
      </c>
      <c r="AY869" s="252" t="s">
        <v>247</v>
      </c>
    </row>
    <row r="870" spans="1:51" s="13" customFormat="1" ht="12">
      <c r="A870" s="13"/>
      <c r="B870" s="241"/>
      <c r="C870" s="242"/>
      <c r="D870" s="243" t="s">
        <v>256</v>
      </c>
      <c r="E870" s="244" t="s">
        <v>1</v>
      </c>
      <c r="F870" s="245" t="s">
        <v>147</v>
      </c>
      <c r="G870" s="242"/>
      <c r="H870" s="246">
        <v>11.95</v>
      </c>
      <c r="I870" s="247"/>
      <c r="J870" s="242"/>
      <c r="K870" s="242"/>
      <c r="L870" s="248"/>
      <c r="M870" s="249"/>
      <c r="N870" s="250"/>
      <c r="O870" s="250"/>
      <c r="P870" s="250"/>
      <c r="Q870" s="250"/>
      <c r="R870" s="250"/>
      <c r="S870" s="250"/>
      <c r="T870" s="251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52" t="s">
        <v>256</v>
      </c>
      <c r="AU870" s="252" t="s">
        <v>90</v>
      </c>
      <c r="AV870" s="13" t="s">
        <v>90</v>
      </c>
      <c r="AW870" s="13" t="s">
        <v>32</v>
      </c>
      <c r="AX870" s="13" t="s">
        <v>77</v>
      </c>
      <c r="AY870" s="252" t="s">
        <v>247</v>
      </c>
    </row>
    <row r="871" spans="1:51" s="14" customFormat="1" ht="12">
      <c r="A871" s="14"/>
      <c r="B871" s="253"/>
      <c r="C871" s="254"/>
      <c r="D871" s="243" t="s">
        <v>256</v>
      </c>
      <c r="E871" s="255" t="s">
        <v>1</v>
      </c>
      <c r="F871" s="256" t="s">
        <v>265</v>
      </c>
      <c r="G871" s="254"/>
      <c r="H871" s="257">
        <v>43.48</v>
      </c>
      <c r="I871" s="258"/>
      <c r="J871" s="254"/>
      <c r="K871" s="254"/>
      <c r="L871" s="259"/>
      <c r="M871" s="260"/>
      <c r="N871" s="261"/>
      <c r="O871" s="261"/>
      <c r="P871" s="261"/>
      <c r="Q871" s="261"/>
      <c r="R871" s="261"/>
      <c r="S871" s="261"/>
      <c r="T871" s="262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63" t="s">
        <v>256</v>
      </c>
      <c r="AU871" s="263" t="s">
        <v>90</v>
      </c>
      <c r="AV871" s="14" t="s">
        <v>254</v>
      </c>
      <c r="AW871" s="14" t="s">
        <v>32</v>
      </c>
      <c r="AX871" s="14" t="s">
        <v>84</v>
      </c>
      <c r="AY871" s="263" t="s">
        <v>247</v>
      </c>
    </row>
    <row r="872" spans="1:65" s="2" customFormat="1" ht="33" customHeight="1">
      <c r="A872" s="39"/>
      <c r="B872" s="40"/>
      <c r="C872" s="228" t="s">
        <v>1437</v>
      </c>
      <c r="D872" s="228" t="s">
        <v>249</v>
      </c>
      <c r="E872" s="229" t="s">
        <v>1438</v>
      </c>
      <c r="F872" s="230" t="s">
        <v>1439</v>
      </c>
      <c r="G872" s="231" t="s">
        <v>1440</v>
      </c>
      <c r="H872" s="299"/>
      <c r="I872" s="233"/>
      <c r="J872" s="234">
        <f>ROUND(I872*H872,2)</f>
        <v>0</v>
      </c>
      <c r="K872" s="230" t="s">
        <v>253</v>
      </c>
      <c r="L872" s="45"/>
      <c r="M872" s="235" t="s">
        <v>1</v>
      </c>
      <c r="N872" s="236" t="s">
        <v>43</v>
      </c>
      <c r="O872" s="92"/>
      <c r="P872" s="237">
        <f>O872*H872</f>
        <v>0</v>
      </c>
      <c r="Q872" s="237">
        <v>0</v>
      </c>
      <c r="R872" s="237">
        <f>Q872*H872</f>
        <v>0</v>
      </c>
      <c r="S872" s="237">
        <v>0</v>
      </c>
      <c r="T872" s="238">
        <f>S872*H872</f>
        <v>0</v>
      </c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R872" s="239" t="s">
        <v>339</v>
      </c>
      <c r="AT872" s="239" t="s">
        <v>249</v>
      </c>
      <c r="AU872" s="239" t="s">
        <v>90</v>
      </c>
      <c r="AY872" s="18" t="s">
        <v>247</v>
      </c>
      <c r="BE872" s="240">
        <f>IF(N872="základní",J872,0)</f>
        <v>0</v>
      </c>
      <c r="BF872" s="240">
        <f>IF(N872="snížená",J872,0)</f>
        <v>0</v>
      </c>
      <c r="BG872" s="240">
        <f>IF(N872="zákl. přenesená",J872,0)</f>
        <v>0</v>
      </c>
      <c r="BH872" s="240">
        <f>IF(N872="sníž. přenesená",J872,0)</f>
        <v>0</v>
      </c>
      <c r="BI872" s="240">
        <f>IF(N872="nulová",J872,0)</f>
        <v>0</v>
      </c>
      <c r="BJ872" s="18" t="s">
        <v>90</v>
      </c>
      <c r="BK872" s="240">
        <f>ROUND(I872*H872,2)</f>
        <v>0</v>
      </c>
      <c r="BL872" s="18" t="s">
        <v>339</v>
      </c>
      <c r="BM872" s="239" t="s">
        <v>1441</v>
      </c>
    </row>
    <row r="873" spans="1:63" s="12" customFormat="1" ht="22.8" customHeight="1">
      <c r="A873" s="12"/>
      <c r="B873" s="212"/>
      <c r="C873" s="213"/>
      <c r="D873" s="214" t="s">
        <v>76</v>
      </c>
      <c r="E873" s="226" t="s">
        <v>1442</v>
      </c>
      <c r="F873" s="226" t="s">
        <v>1443</v>
      </c>
      <c r="G873" s="213"/>
      <c r="H873" s="213"/>
      <c r="I873" s="216"/>
      <c r="J873" s="227">
        <f>BK873</f>
        <v>0</v>
      </c>
      <c r="K873" s="213"/>
      <c r="L873" s="218"/>
      <c r="M873" s="219"/>
      <c r="N873" s="220"/>
      <c r="O873" s="220"/>
      <c r="P873" s="221">
        <f>SUM(P874:P916)</f>
        <v>0</v>
      </c>
      <c r="Q873" s="220"/>
      <c r="R873" s="221">
        <f>SUM(R874:R916)</f>
        <v>9.30256191</v>
      </c>
      <c r="S873" s="220"/>
      <c r="T873" s="222">
        <f>SUM(T874:T916)</f>
        <v>2.026172</v>
      </c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R873" s="223" t="s">
        <v>90</v>
      </c>
      <c r="AT873" s="224" t="s">
        <v>76</v>
      </c>
      <c r="AU873" s="224" t="s">
        <v>84</v>
      </c>
      <c r="AY873" s="223" t="s">
        <v>247</v>
      </c>
      <c r="BK873" s="225">
        <f>SUM(BK874:BK916)</f>
        <v>0</v>
      </c>
    </row>
    <row r="874" spans="1:65" s="2" customFormat="1" ht="24.15" customHeight="1">
      <c r="A874" s="39"/>
      <c r="B874" s="40"/>
      <c r="C874" s="228" t="s">
        <v>1444</v>
      </c>
      <c r="D874" s="228" t="s">
        <v>249</v>
      </c>
      <c r="E874" s="229" t="s">
        <v>1445</v>
      </c>
      <c r="F874" s="230" t="s">
        <v>1446</v>
      </c>
      <c r="G874" s="231" t="s">
        <v>252</v>
      </c>
      <c r="H874" s="232">
        <v>6.71</v>
      </c>
      <c r="I874" s="233"/>
      <c r="J874" s="234">
        <f>ROUND(I874*H874,2)</f>
        <v>0</v>
      </c>
      <c r="K874" s="230" t="s">
        <v>253</v>
      </c>
      <c r="L874" s="45"/>
      <c r="M874" s="235" t="s">
        <v>1</v>
      </c>
      <c r="N874" s="236" t="s">
        <v>43</v>
      </c>
      <c r="O874" s="92"/>
      <c r="P874" s="237">
        <f>O874*H874</f>
        <v>0</v>
      </c>
      <c r="Q874" s="237">
        <v>0</v>
      </c>
      <c r="R874" s="237">
        <f>Q874*H874</f>
        <v>0</v>
      </c>
      <c r="S874" s="237">
        <v>0.0014</v>
      </c>
      <c r="T874" s="238">
        <f>S874*H874</f>
        <v>0.009394</v>
      </c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R874" s="239" t="s">
        <v>339</v>
      </c>
      <c r="AT874" s="239" t="s">
        <v>249</v>
      </c>
      <c r="AU874" s="239" t="s">
        <v>90</v>
      </c>
      <c r="AY874" s="18" t="s">
        <v>247</v>
      </c>
      <c r="BE874" s="240">
        <f>IF(N874="základní",J874,0)</f>
        <v>0</v>
      </c>
      <c r="BF874" s="240">
        <f>IF(N874="snížená",J874,0)</f>
        <v>0</v>
      </c>
      <c r="BG874" s="240">
        <f>IF(N874="zákl. přenesená",J874,0)</f>
        <v>0</v>
      </c>
      <c r="BH874" s="240">
        <f>IF(N874="sníž. přenesená",J874,0)</f>
        <v>0</v>
      </c>
      <c r="BI874" s="240">
        <f>IF(N874="nulová",J874,0)</f>
        <v>0</v>
      </c>
      <c r="BJ874" s="18" t="s">
        <v>90</v>
      </c>
      <c r="BK874" s="240">
        <f>ROUND(I874*H874,2)</f>
        <v>0</v>
      </c>
      <c r="BL874" s="18" t="s">
        <v>339</v>
      </c>
      <c r="BM874" s="239" t="s">
        <v>1447</v>
      </c>
    </row>
    <row r="875" spans="1:51" s="13" customFormat="1" ht="12">
      <c r="A875" s="13"/>
      <c r="B875" s="241"/>
      <c r="C875" s="242"/>
      <c r="D875" s="243" t="s">
        <v>256</v>
      </c>
      <c r="E875" s="244" t="s">
        <v>1</v>
      </c>
      <c r="F875" s="245" t="s">
        <v>962</v>
      </c>
      <c r="G875" s="242"/>
      <c r="H875" s="246">
        <v>6.71</v>
      </c>
      <c r="I875" s="247"/>
      <c r="J875" s="242"/>
      <c r="K875" s="242"/>
      <c r="L875" s="248"/>
      <c r="M875" s="249"/>
      <c r="N875" s="250"/>
      <c r="O875" s="250"/>
      <c r="P875" s="250"/>
      <c r="Q875" s="250"/>
      <c r="R875" s="250"/>
      <c r="S875" s="250"/>
      <c r="T875" s="251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2" t="s">
        <v>256</v>
      </c>
      <c r="AU875" s="252" t="s">
        <v>90</v>
      </c>
      <c r="AV875" s="13" t="s">
        <v>90</v>
      </c>
      <c r="AW875" s="13" t="s">
        <v>32</v>
      </c>
      <c r="AX875" s="13" t="s">
        <v>84</v>
      </c>
      <c r="AY875" s="252" t="s">
        <v>247</v>
      </c>
    </row>
    <row r="876" spans="1:65" s="2" customFormat="1" ht="24.15" customHeight="1">
      <c r="A876" s="39"/>
      <c r="B876" s="40"/>
      <c r="C876" s="228" t="s">
        <v>1448</v>
      </c>
      <c r="D876" s="228" t="s">
        <v>249</v>
      </c>
      <c r="E876" s="229" t="s">
        <v>1449</v>
      </c>
      <c r="F876" s="230" t="s">
        <v>1450</v>
      </c>
      <c r="G876" s="231" t="s">
        <v>252</v>
      </c>
      <c r="H876" s="232">
        <v>593.17</v>
      </c>
      <c r="I876" s="233"/>
      <c r="J876" s="234">
        <f>ROUND(I876*H876,2)</f>
        <v>0</v>
      </c>
      <c r="K876" s="230" t="s">
        <v>253</v>
      </c>
      <c r="L876" s="45"/>
      <c r="M876" s="235" t="s">
        <v>1</v>
      </c>
      <c r="N876" s="236" t="s">
        <v>43</v>
      </c>
      <c r="O876" s="92"/>
      <c r="P876" s="237">
        <f>O876*H876</f>
        <v>0</v>
      </c>
      <c r="Q876" s="237">
        <v>0</v>
      </c>
      <c r="R876" s="237">
        <f>Q876*H876</f>
        <v>0</v>
      </c>
      <c r="S876" s="237">
        <v>0.0034</v>
      </c>
      <c r="T876" s="238">
        <f>S876*H876</f>
        <v>2.016778</v>
      </c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R876" s="239" t="s">
        <v>339</v>
      </c>
      <c r="AT876" s="239" t="s">
        <v>249</v>
      </c>
      <c r="AU876" s="239" t="s">
        <v>90</v>
      </c>
      <c r="AY876" s="18" t="s">
        <v>247</v>
      </c>
      <c r="BE876" s="240">
        <f>IF(N876="základní",J876,0)</f>
        <v>0</v>
      </c>
      <c r="BF876" s="240">
        <f>IF(N876="snížená",J876,0)</f>
        <v>0</v>
      </c>
      <c r="BG876" s="240">
        <f>IF(N876="zákl. přenesená",J876,0)</f>
        <v>0</v>
      </c>
      <c r="BH876" s="240">
        <f>IF(N876="sníž. přenesená",J876,0)</f>
        <v>0</v>
      </c>
      <c r="BI876" s="240">
        <f>IF(N876="nulová",J876,0)</f>
        <v>0</v>
      </c>
      <c r="BJ876" s="18" t="s">
        <v>90</v>
      </c>
      <c r="BK876" s="240">
        <f>ROUND(I876*H876,2)</f>
        <v>0</v>
      </c>
      <c r="BL876" s="18" t="s">
        <v>339</v>
      </c>
      <c r="BM876" s="239" t="s">
        <v>1451</v>
      </c>
    </row>
    <row r="877" spans="1:51" s="13" customFormat="1" ht="12">
      <c r="A877" s="13"/>
      <c r="B877" s="241"/>
      <c r="C877" s="242"/>
      <c r="D877" s="243" t="s">
        <v>256</v>
      </c>
      <c r="E877" s="244" t="s">
        <v>1</v>
      </c>
      <c r="F877" s="245" t="s">
        <v>135</v>
      </c>
      <c r="G877" s="242"/>
      <c r="H877" s="246">
        <v>265.28</v>
      </c>
      <c r="I877" s="247"/>
      <c r="J877" s="242"/>
      <c r="K877" s="242"/>
      <c r="L877" s="248"/>
      <c r="M877" s="249"/>
      <c r="N877" s="250"/>
      <c r="O877" s="250"/>
      <c r="P877" s="250"/>
      <c r="Q877" s="250"/>
      <c r="R877" s="250"/>
      <c r="S877" s="250"/>
      <c r="T877" s="251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52" t="s">
        <v>256</v>
      </c>
      <c r="AU877" s="252" t="s">
        <v>90</v>
      </c>
      <c r="AV877" s="13" t="s">
        <v>90</v>
      </c>
      <c r="AW877" s="13" t="s">
        <v>32</v>
      </c>
      <c r="AX877" s="13" t="s">
        <v>77</v>
      </c>
      <c r="AY877" s="252" t="s">
        <v>247</v>
      </c>
    </row>
    <row r="878" spans="1:51" s="13" customFormat="1" ht="12">
      <c r="A878" s="13"/>
      <c r="B878" s="241"/>
      <c r="C878" s="242"/>
      <c r="D878" s="243" t="s">
        <v>256</v>
      </c>
      <c r="E878" s="244" t="s">
        <v>1</v>
      </c>
      <c r="F878" s="245" t="s">
        <v>1452</v>
      </c>
      <c r="G878" s="242"/>
      <c r="H878" s="246">
        <v>8.74</v>
      </c>
      <c r="I878" s="247"/>
      <c r="J878" s="242"/>
      <c r="K878" s="242"/>
      <c r="L878" s="248"/>
      <c r="M878" s="249"/>
      <c r="N878" s="250"/>
      <c r="O878" s="250"/>
      <c r="P878" s="250"/>
      <c r="Q878" s="250"/>
      <c r="R878" s="250"/>
      <c r="S878" s="250"/>
      <c r="T878" s="251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52" t="s">
        <v>256</v>
      </c>
      <c r="AU878" s="252" t="s">
        <v>90</v>
      </c>
      <c r="AV878" s="13" t="s">
        <v>90</v>
      </c>
      <c r="AW878" s="13" t="s">
        <v>32</v>
      </c>
      <c r="AX878" s="13" t="s">
        <v>77</v>
      </c>
      <c r="AY878" s="252" t="s">
        <v>247</v>
      </c>
    </row>
    <row r="879" spans="1:51" s="13" customFormat="1" ht="12">
      <c r="A879" s="13"/>
      <c r="B879" s="241"/>
      <c r="C879" s="242"/>
      <c r="D879" s="243" t="s">
        <v>256</v>
      </c>
      <c r="E879" s="244" t="s">
        <v>1</v>
      </c>
      <c r="F879" s="245" t="s">
        <v>143</v>
      </c>
      <c r="G879" s="242"/>
      <c r="H879" s="246">
        <v>145.85</v>
      </c>
      <c r="I879" s="247"/>
      <c r="J879" s="242"/>
      <c r="K879" s="242"/>
      <c r="L879" s="248"/>
      <c r="M879" s="249"/>
      <c r="N879" s="250"/>
      <c r="O879" s="250"/>
      <c r="P879" s="250"/>
      <c r="Q879" s="250"/>
      <c r="R879" s="250"/>
      <c r="S879" s="250"/>
      <c r="T879" s="251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52" t="s">
        <v>256</v>
      </c>
      <c r="AU879" s="252" t="s">
        <v>90</v>
      </c>
      <c r="AV879" s="13" t="s">
        <v>90</v>
      </c>
      <c r="AW879" s="13" t="s">
        <v>32</v>
      </c>
      <c r="AX879" s="13" t="s">
        <v>77</v>
      </c>
      <c r="AY879" s="252" t="s">
        <v>247</v>
      </c>
    </row>
    <row r="880" spans="1:51" s="13" customFormat="1" ht="12">
      <c r="A880" s="13"/>
      <c r="B880" s="241"/>
      <c r="C880" s="242"/>
      <c r="D880" s="243" t="s">
        <v>256</v>
      </c>
      <c r="E880" s="244" t="s">
        <v>1</v>
      </c>
      <c r="F880" s="245" t="s">
        <v>1453</v>
      </c>
      <c r="G880" s="242"/>
      <c r="H880" s="246">
        <v>173.3</v>
      </c>
      <c r="I880" s="247"/>
      <c r="J880" s="242"/>
      <c r="K880" s="242"/>
      <c r="L880" s="248"/>
      <c r="M880" s="249"/>
      <c r="N880" s="250"/>
      <c r="O880" s="250"/>
      <c r="P880" s="250"/>
      <c r="Q880" s="250"/>
      <c r="R880" s="250"/>
      <c r="S880" s="250"/>
      <c r="T880" s="251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52" t="s">
        <v>256</v>
      </c>
      <c r="AU880" s="252" t="s">
        <v>90</v>
      </c>
      <c r="AV880" s="13" t="s">
        <v>90</v>
      </c>
      <c r="AW880" s="13" t="s">
        <v>32</v>
      </c>
      <c r="AX880" s="13" t="s">
        <v>77</v>
      </c>
      <c r="AY880" s="252" t="s">
        <v>247</v>
      </c>
    </row>
    <row r="881" spans="1:51" s="14" customFormat="1" ht="12">
      <c r="A881" s="14"/>
      <c r="B881" s="253"/>
      <c r="C881" s="254"/>
      <c r="D881" s="243" t="s">
        <v>256</v>
      </c>
      <c r="E881" s="255" t="s">
        <v>1</v>
      </c>
      <c r="F881" s="256" t="s">
        <v>265</v>
      </c>
      <c r="G881" s="254"/>
      <c r="H881" s="257">
        <v>593.17</v>
      </c>
      <c r="I881" s="258"/>
      <c r="J881" s="254"/>
      <c r="K881" s="254"/>
      <c r="L881" s="259"/>
      <c r="M881" s="260"/>
      <c r="N881" s="261"/>
      <c r="O881" s="261"/>
      <c r="P881" s="261"/>
      <c r="Q881" s="261"/>
      <c r="R881" s="261"/>
      <c r="S881" s="261"/>
      <c r="T881" s="262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63" t="s">
        <v>256</v>
      </c>
      <c r="AU881" s="263" t="s">
        <v>90</v>
      </c>
      <c r="AV881" s="14" t="s">
        <v>254</v>
      </c>
      <c r="AW881" s="14" t="s">
        <v>32</v>
      </c>
      <c r="AX881" s="14" t="s">
        <v>84</v>
      </c>
      <c r="AY881" s="263" t="s">
        <v>247</v>
      </c>
    </row>
    <row r="882" spans="1:65" s="2" customFormat="1" ht="24.15" customHeight="1">
      <c r="A882" s="39"/>
      <c r="B882" s="40"/>
      <c r="C882" s="228" t="s">
        <v>1454</v>
      </c>
      <c r="D882" s="228" t="s">
        <v>249</v>
      </c>
      <c r="E882" s="229" t="s">
        <v>1455</v>
      </c>
      <c r="F882" s="230" t="s">
        <v>1456</v>
      </c>
      <c r="G882" s="231" t="s">
        <v>252</v>
      </c>
      <c r="H882" s="232">
        <v>423.857</v>
      </c>
      <c r="I882" s="233"/>
      <c r="J882" s="234">
        <f>ROUND(I882*H882,2)</f>
        <v>0</v>
      </c>
      <c r="K882" s="230" t="s">
        <v>253</v>
      </c>
      <c r="L882" s="45"/>
      <c r="M882" s="235" t="s">
        <v>1</v>
      </c>
      <c r="N882" s="236" t="s">
        <v>43</v>
      </c>
      <c r="O882" s="92"/>
      <c r="P882" s="237">
        <f>O882*H882</f>
        <v>0</v>
      </c>
      <c r="Q882" s="237">
        <v>0</v>
      </c>
      <c r="R882" s="237">
        <f>Q882*H882</f>
        <v>0</v>
      </c>
      <c r="S882" s="237">
        <v>0</v>
      </c>
      <c r="T882" s="238">
        <f>S882*H882</f>
        <v>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239" t="s">
        <v>339</v>
      </c>
      <c r="AT882" s="239" t="s">
        <v>249</v>
      </c>
      <c r="AU882" s="239" t="s">
        <v>90</v>
      </c>
      <c r="AY882" s="18" t="s">
        <v>247</v>
      </c>
      <c r="BE882" s="240">
        <f>IF(N882="základní",J882,0)</f>
        <v>0</v>
      </c>
      <c r="BF882" s="240">
        <f>IF(N882="snížená",J882,0)</f>
        <v>0</v>
      </c>
      <c r="BG882" s="240">
        <f>IF(N882="zákl. přenesená",J882,0)</f>
        <v>0</v>
      </c>
      <c r="BH882" s="240">
        <f>IF(N882="sníž. přenesená",J882,0)</f>
        <v>0</v>
      </c>
      <c r="BI882" s="240">
        <f>IF(N882="nulová",J882,0)</f>
        <v>0</v>
      </c>
      <c r="BJ882" s="18" t="s">
        <v>90</v>
      </c>
      <c r="BK882" s="240">
        <f>ROUND(I882*H882,2)</f>
        <v>0</v>
      </c>
      <c r="BL882" s="18" t="s">
        <v>339</v>
      </c>
      <c r="BM882" s="239" t="s">
        <v>1457</v>
      </c>
    </row>
    <row r="883" spans="1:51" s="13" customFormat="1" ht="12">
      <c r="A883" s="13"/>
      <c r="B883" s="241"/>
      <c r="C883" s="242"/>
      <c r="D883" s="243" t="s">
        <v>256</v>
      </c>
      <c r="E883" s="244" t="s">
        <v>1</v>
      </c>
      <c r="F883" s="245" t="s">
        <v>814</v>
      </c>
      <c r="G883" s="242"/>
      <c r="H883" s="246">
        <v>270.147</v>
      </c>
      <c r="I883" s="247"/>
      <c r="J883" s="242"/>
      <c r="K883" s="242"/>
      <c r="L883" s="248"/>
      <c r="M883" s="249"/>
      <c r="N883" s="250"/>
      <c r="O883" s="250"/>
      <c r="P883" s="250"/>
      <c r="Q883" s="250"/>
      <c r="R883" s="250"/>
      <c r="S883" s="250"/>
      <c r="T883" s="251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52" t="s">
        <v>256</v>
      </c>
      <c r="AU883" s="252" t="s">
        <v>90</v>
      </c>
      <c r="AV883" s="13" t="s">
        <v>90</v>
      </c>
      <c r="AW883" s="13" t="s">
        <v>32</v>
      </c>
      <c r="AX883" s="13" t="s">
        <v>77</v>
      </c>
      <c r="AY883" s="252" t="s">
        <v>247</v>
      </c>
    </row>
    <row r="884" spans="1:51" s="13" customFormat="1" ht="12">
      <c r="A884" s="13"/>
      <c r="B884" s="241"/>
      <c r="C884" s="242"/>
      <c r="D884" s="243" t="s">
        <v>256</v>
      </c>
      <c r="E884" s="244" t="s">
        <v>1</v>
      </c>
      <c r="F884" s="245" t="s">
        <v>809</v>
      </c>
      <c r="G884" s="242"/>
      <c r="H884" s="246">
        <v>153.71</v>
      </c>
      <c r="I884" s="247"/>
      <c r="J884" s="242"/>
      <c r="K884" s="242"/>
      <c r="L884" s="248"/>
      <c r="M884" s="249"/>
      <c r="N884" s="250"/>
      <c r="O884" s="250"/>
      <c r="P884" s="250"/>
      <c r="Q884" s="250"/>
      <c r="R884" s="250"/>
      <c r="S884" s="250"/>
      <c r="T884" s="251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52" t="s">
        <v>256</v>
      </c>
      <c r="AU884" s="252" t="s">
        <v>90</v>
      </c>
      <c r="AV884" s="13" t="s">
        <v>90</v>
      </c>
      <c r="AW884" s="13" t="s">
        <v>32</v>
      </c>
      <c r="AX884" s="13" t="s">
        <v>77</v>
      </c>
      <c r="AY884" s="252" t="s">
        <v>247</v>
      </c>
    </row>
    <row r="885" spans="1:51" s="14" customFormat="1" ht="12">
      <c r="A885" s="14"/>
      <c r="B885" s="253"/>
      <c r="C885" s="254"/>
      <c r="D885" s="243" t="s">
        <v>256</v>
      </c>
      <c r="E885" s="255" t="s">
        <v>1</v>
      </c>
      <c r="F885" s="256" t="s">
        <v>265</v>
      </c>
      <c r="G885" s="254"/>
      <c r="H885" s="257">
        <v>423.857</v>
      </c>
      <c r="I885" s="258"/>
      <c r="J885" s="254"/>
      <c r="K885" s="254"/>
      <c r="L885" s="259"/>
      <c r="M885" s="260"/>
      <c r="N885" s="261"/>
      <c r="O885" s="261"/>
      <c r="P885" s="261"/>
      <c r="Q885" s="261"/>
      <c r="R885" s="261"/>
      <c r="S885" s="261"/>
      <c r="T885" s="262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63" t="s">
        <v>256</v>
      </c>
      <c r="AU885" s="263" t="s">
        <v>90</v>
      </c>
      <c r="AV885" s="14" t="s">
        <v>254</v>
      </c>
      <c r="AW885" s="14" t="s">
        <v>32</v>
      </c>
      <c r="AX885" s="14" t="s">
        <v>84</v>
      </c>
      <c r="AY885" s="263" t="s">
        <v>247</v>
      </c>
    </row>
    <row r="886" spans="1:65" s="2" customFormat="1" ht="33" customHeight="1">
      <c r="A886" s="39"/>
      <c r="B886" s="40"/>
      <c r="C886" s="285" t="s">
        <v>1458</v>
      </c>
      <c r="D886" s="285" t="s">
        <v>422</v>
      </c>
      <c r="E886" s="286" t="s">
        <v>1459</v>
      </c>
      <c r="F886" s="287" t="s">
        <v>1460</v>
      </c>
      <c r="G886" s="288" t="s">
        <v>252</v>
      </c>
      <c r="H886" s="289">
        <v>156.784</v>
      </c>
      <c r="I886" s="290"/>
      <c r="J886" s="291">
        <f>ROUND(I886*H886,2)</f>
        <v>0</v>
      </c>
      <c r="K886" s="287" t="s">
        <v>253</v>
      </c>
      <c r="L886" s="292"/>
      <c r="M886" s="293" t="s">
        <v>1</v>
      </c>
      <c r="N886" s="294" t="s">
        <v>43</v>
      </c>
      <c r="O886" s="92"/>
      <c r="P886" s="237">
        <f>O886*H886</f>
        <v>0</v>
      </c>
      <c r="Q886" s="237">
        <v>0.003</v>
      </c>
      <c r="R886" s="237">
        <f>Q886*H886</f>
        <v>0.470352</v>
      </c>
      <c r="S886" s="237">
        <v>0</v>
      </c>
      <c r="T886" s="238">
        <f>S886*H886</f>
        <v>0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239" t="s">
        <v>432</v>
      </c>
      <c r="AT886" s="239" t="s">
        <v>422</v>
      </c>
      <c r="AU886" s="239" t="s">
        <v>90</v>
      </c>
      <c r="AY886" s="18" t="s">
        <v>247</v>
      </c>
      <c r="BE886" s="240">
        <f>IF(N886="základní",J886,0)</f>
        <v>0</v>
      </c>
      <c r="BF886" s="240">
        <f>IF(N886="snížená",J886,0)</f>
        <v>0</v>
      </c>
      <c r="BG886" s="240">
        <f>IF(N886="zákl. přenesená",J886,0)</f>
        <v>0</v>
      </c>
      <c r="BH886" s="240">
        <f>IF(N886="sníž. přenesená",J886,0)</f>
        <v>0</v>
      </c>
      <c r="BI886" s="240">
        <f>IF(N886="nulová",J886,0)</f>
        <v>0</v>
      </c>
      <c r="BJ886" s="18" t="s">
        <v>90</v>
      </c>
      <c r="BK886" s="240">
        <f>ROUND(I886*H886,2)</f>
        <v>0</v>
      </c>
      <c r="BL886" s="18" t="s">
        <v>339</v>
      </c>
      <c r="BM886" s="239" t="s">
        <v>1461</v>
      </c>
    </row>
    <row r="887" spans="1:51" s="13" customFormat="1" ht="12">
      <c r="A887" s="13"/>
      <c r="B887" s="241"/>
      <c r="C887" s="242"/>
      <c r="D887" s="243" t="s">
        <v>256</v>
      </c>
      <c r="E887" s="244" t="s">
        <v>1</v>
      </c>
      <c r="F887" s="245" t="s">
        <v>809</v>
      </c>
      <c r="G887" s="242"/>
      <c r="H887" s="246">
        <v>153.71</v>
      </c>
      <c r="I887" s="247"/>
      <c r="J887" s="242"/>
      <c r="K887" s="242"/>
      <c r="L887" s="248"/>
      <c r="M887" s="249"/>
      <c r="N887" s="250"/>
      <c r="O887" s="250"/>
      <c r="P887" s="250"/>
      <c r="Q887" s="250"/>
      <c r="R887" s="250"/>
      <c r="S887" s="250"/>
      <c r="T887" s="251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52" t="s">
        <v>256</v>
      </c>
      <c r="AU887" s="252" t="s">
        <v>90</v>
      </c>
      <c r="AV887" s="13" t="s">
        <v>90</v>
      </c>
      <c r="AW887" s="13" t="s">
        <v>32</v>
      </c>
      <c r="AX887" s="13" t="s">
        <v>84</v>
      </c>
      <c r="AY887" s="252" t="s">
        <v>247</v>
      </c>
    </row>
    <row r="888" spans="1:51" s="13" customFormat="1" ht="12">
      <c r="A888" s="13"/>
      <c r="B888" s="241"/>
      <c r="C888" s="242"/>
      <c r="D888" s="243" t="s">
        <v>256</v>
      </c>
      <c r="E888" s="242"/>
      <c r="F888" s="245" t="s">
        <v>1462</v>
      </c>
      <c r="G888" s="242"/>
      <c r="H888" s="246">
        <v>156.784</v>
      </c>
      <c r="I888" s="247"/>
      <c r="J888" s="242"/>
      <c r="K888" s="242"/>
      <c r="L888" s="248"/>
      <c r="M888" s="249"/>
      <c r="N888" s="250"/>
      <c r="O888" s="250"/>
      <c r="P888" s="250"/>
      <c r="Q888" s="250"/>
      <c r="R888" s="250"/>
      <c r="S888" s="250"/>
      <c r="T888" s="251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52" t="s">
        <v>256</v>
      </c>
      <c r="AU888" s="252" t="s">
        <v>90</v>
      </c>
      <c r="AV888" s="13" t="s">
        <v>90</v>
      </c>
      <c r="AW888" s="13" t="s">
        <v>4</v>
      </c>
      <c r="AX888" s="13" t="s">
        <v>84</v>
      </c>
      <c r="AY888" s="252" t="s">
        <v>247</v>
      </c>
    </row>
    <row r="889" spans="1:65" s="2" customFormat="1" ht="33" customHeight="1">
      <c r="A889" s="39"/>
      <c r="B889" s="40"/>
      <c r="C889" s="285" t="s">
        <v>1463</v>
      </c>
      <c r="D889" s="285" t="s">
        <v>422</v>
      </c>
      <c r="E889" s="286" t="s">
        <v>1464</v>
      </c>
      <c r="F889" s="287" t="s">
        <v>1465</v>
      </c>
      <c r="G889" s="288" t="s">
        <v>252</v>
      </c>
      <c r="H889" s="289">
        <v>275.55</v>
      </c>
      <c r="I889" s="290"/>
      <c r="J889" s="291">
        <f>ROUND(I889*H889,2)</f>
        <v>0</v>
      </c>
      <c r="K889" s="287" t="s">
        <v>253</v>
      </c>
      <c r="L889" s="292"/>
      <c r="M889" s="293" t="s">
        <v>1</v>
      </c>
      <c r="N889" s="294" t="s">
        <v>43</v>
      </c>
      <c r="O889" s="92"/>
      <c r="P889" s="237">
        <f>O889*H889</f>
        <v>0</v>
      </c>
      <c r="Q889" s="237">
        <v>0.005</v>
      </c>
      <c r="R889" s="237">
        <f>Q889*H889</f>
        <v>1.37775</v>
      </c>
      <c r="S889" s="237">
        <v>0</v>
      </c>
      <c r="T889" s="238">
        <f>S889*H889</f>
        <v>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39" t="s">
        <v>432</v>
      </c>
      <c r="AT889" s="239" t="s">
        <v>422</v>
      </c>
      <c r="AU889" s="239" t="s">
        <v>90</v>
      </c>
      <c r="AY889" s="18" t="s">
        <v>247</v>
      </c>
      <c r="BE889" s="240">
        <f>IF(N889="základní",J889,0)</f>
        <v>0</v>
      </c>
      <c r="BF889" s="240">
        <f>IF(N889="snížená",J889,0)</f>
        <v>0</v>
      </c>
      <c r="BG889" s="240">
        <f>IF(N889="zákl. přenesená",J889,0)</f>
        <v>0</v>
      </c>
      <c r="BH889" s="240">
        <f>IF(N889="sníž. přenesená",J889,0)</f>
        <v>0</v>
      </c>
      <c r="BI889" s="240">
        <f>IF(N889="nulová",J889,0)</f>
        <v>0</v>
      </c>
      <c r="BJ889" s="18" t="s">
        <v>90</v>
      </c>
      <c r="BK889" s="240">
        <f>ROUND(I889*H889,2)</f>
        <v>0</v>
      </c>
      <c r="BL889" s="18" t="s">
        <v>339</v>
      </c>
      <c r="BM889" s="239" t="s">
        <v>1466</v>
      </c>
    </row>
    <row r="890" spans="1:51" s="13" customFormat="1" ht="12">
      <c r="A890" s="13"/>
      <c r="B890" s="241"/>
      <c r="C890" s="242"/>
      <c r="D890" s="243" t="s">
        <v>256</v>
      </c>
      <c r="E890" s="244" t="s">
        <v>1</v>
      </c>
      <c r="F890" s="245" t="s">
        <v>814</v>
      </c>
      <c r="G890" s="242"/>
      <c r="H890" s="246">
        <v>270.147</v>
      </c>
      <c r="I890" s="247"/>
      <c r="J890" s="242"/>
      <c r="K890" s="242"/>
      <c r="L890" s="248"/>
      <c r="M890" s="249"/>
      <c r="N890" s="250"/>
      <c r="O890" s="250"/>
      <c r="P890" s="250"/>
      <c r="Q890" s="250"/>
      <c r="R890" s="250"/>
      <c r="S890" s="250"/>
      <c r="T890" s="251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52" t="s">
        <v>256</v>
      </c>
      <c r="AU890" s="252" t="s">
        <v>90</v>
      </c>
      <c r="AV890" s="13" t="s">
        <v>90</v>
      </c>
      <c r="AW890" s="13" t="s">
        <v>32</v>
      </c>
      <c r="AX890" s="13" t="s">
        <v>84</v>
      </c>
      <c r="AY890" s="252" t="s">
        <v>247</v>
      </c>
    </row>
    <row r="891" spans="1:51" s="13" customFormat="1" ht="12">
      <c r="A891" s="13"/>
      <c r="B891" s="241"/>
      <c r="C891" s="242"/>
      <c r="D891" s="243" t="s">
        <v>256</v>
      </c>
      <c r="E891" s="242"/>
      <c r="F891" s="245" t="s">
        <v>1467</v>
      </c>
      <c r="G891" s="242"/>
      <c r="H891" s="246">
        <v>275.55</v>
      </c>
      <c r="I891" s="247"/>
      <c r="J891" s="242"/>
      <c r="K891" s="242"/>
      <c r="L891" s="248"/>
      <c r="M891" s="249"/>
      <c r="N891" s="250"/>
      <c r="O891" s="250"/>
      <c r="P891" s="250"/>
      <c r="Q891" s="250"/>
      <c r="R891" s="250"/>
      <c r="S891" s="250"/>
      <c r="T891" s="251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52" t="s">
        <v>256</v>
      </c>
      <c r="AU891" s="252" t="s">
        <v>90</v>
      </c>
      <c r="AV891" s="13" t="s">
        <v>90</v>
      </c>
      <c r="AW891" s="13" t="s">
        <v>4</v>
      </c>
      <c r="AX891" s="13" t="s">
        <v>84</v>
      </c>
      <c r="AY891" s="252" t="s">
        <v>247</v>
      </c>
    </row>
    <row r="892" spans="1:65" s="2" customFormat="1" ht="24.15" customHeight="1">
      <c r="A892" s="39"/>
      <c r="B892" s="40"/>
      <c r="C892" s="228" t="s">
        <v>1468</v>
      </c>
      <c r="D892" s="228" t="s">
        <v>249</v>
      </c>
      <c r="E892" s="229" t="s">
        <v>1469</v>
      </c>
      <c r="F892" s="230" t="s">
        <v>1470</v>
      </c>
      <c r="G892" s="231" t="s">
        <v>252</v>
      </c>
      <c r="H892" s="232">
        <v>317.889</v>
      </c>
      <c r="I892" s="233"/>
      <c r="J892" s="234">
        <f>ROUND(I892*H892,2)</f>
        <v>0</v>
      </c>
      <c r="K892" s="230" t="s">
        <v>253</v>
      </c>
      <c r="L892" s="45"/>
      <c r="M892" s="235" t="s">
        <v>1</v>
      </c>
      <c r="N892" s="236" t="s">
        <v>43</v>
      </c>
      <c r="O892" s="92"/>
      <c r="P892" s="237">
        <f>O892*H892</f>
        <v>0</v>
      </c>
      <c r="Q892" s="237">
        <v>0</v>
      </c>
      <c r="R892" s="237">
        <f>Q892*H892</f>
        <v>0</v>
      </c>
      <c r="S892" s="237">
        <v>0</v>
      </c>
      <c r="T892" s="238">
        <f>S892*H892</f>
        <v>0</v>
      </c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R892" s="239" t="s">
        <v>339</v>
      </c>
      <c r="AT892" s="239" t="s">
        <v>249</v>
      </c>
      <c r="AU892" s="239" t="s">
        <v>90</v>
      </c>
      <c r="AY892" s="18" t="s">
        <v>247</v>
      </c>
      <c r="BE892" s="240">
        <f>IF(N892="základní",J892,0)</f>
        <v>0</v>
      </c>
      <c r="BF892" s="240">
        <f>IF(N892="snížená",J892,0)</f>
        <v>0</v>
      </c>
      <c r="BG892" s="240">
        <f>IF(N892="zákl. přenesená",J892,0)</f>
        <v>0</v>
      </c>
      <c r="BH892" s="240">
        <f>IF(N892="sníž. přenesená",J892,0)</f>
        <v>0</v>
      </c>
      <c r="BI892" s="240">
        <f>IF(N892="nulová",J892,0)</f>
        <v>0</v>
      </c>
      <c r="BJ892" s="18" t="s">
        <v>90</v>
      </c>
      <c r="BK892" s="240">
        <f>ROUND(I892*H892,2)</f>
        <v>0</v>
      </c>
      <c r="BL892" s="18" t="s">
        <v>339</v>
      </c>
      <c r="BM892" s="239" t="s">
        <v>1471</v>
      </c>
    </row>
    <row r="893" spans="1:51" s="13" customFormat="1" ht="12">
      <c r="A893" s="13"/>
      <c r="B893" s="241"/>
      <c r="C893" s="242"/>
      <c r="D893" s="243" t="s">
        <v>256</v>
      </c>
      <c r="E893" s="244" t="s">
        <v>1</v>
      </c>
      <c r="F893" s="245" t="s">
        <v>819</v>
      </c>
      <c r="G893" s="242"/>
      <c r="H893" s="246">
        <v>150.924</v>
      </c>
      <c r="I893" s="247"/>
      <c r="J893" s="242"/>
      <c r="K893" s="242"/>
      <c r="L893" s="248"/>
      <c r="M893" s="249"/>
      <c r="N893" s="250"/>
      <c r="O893" s="250"/>
      <c r="P893" s="250"/>
      <c r="Q893" s="250"/>
      <c r="R893" s="250"/>
      <c r="S893" s="250"/>
      <c r="T893" s="251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52" t="s">
        <v>256</v>
      </c>
      <c r="AU893" s="252" t="s">
        <v>90</v>
      </c>
      <c r="AV893" s="13" t="s">
        <v>90</v>
      </c>
      <c r="AW893" s="13" t="s">
        <v>32</v>
      </c>
      <c r="AX893" s="13" t="s">
        <v>77</v>
      </c>
      <c r="AY893" s="252" t="s">
        <v>247</v>
      </c>
    </row>
    <row r="894" spans="1:51" s="13" customFormat="1" ht="12">
      <c r="A894" s="13"/>
      <c r="B894" s="241"/>
      <c r="C894" s="242"/>
      <c r="D894" s="243" t="s">
        <v>256</v>
      </c>
      <c r="E894" s="244" t="s">
        <v>1</v>
      </c>
      <c r="F894" s="245" t="s">
        <v>186</v>
      </c>
      <c r="G894" s="242"/>
      <c r="H894" s="246">
        <v>166.965</v>
      </c>
      <c r="I894" s="247"/>
      <c r="J894" s="242"/>
      <c r="K894" s="242"/>
      <c r="L894" s="248"/>
      <c r="M894" s="249"/>
      <c r="N894" s="250"/>
      <c r="O894" s="250"/>
      <c r="P894" s="250"/>
      <c r="Q894" s="250"/>
      <c r="R894" s="250"/>
      <c r="S894" s="250"/>
      <c r="T894" s="251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2" t="s">
        <v>256</v>
      </c>
      <c r="AU894" s="252" t="s">
        <v>90</v>
      </c>
      <c r="AV894" s="13" t="s">
        <v>90</v>
      </c>
      <c r="AW894" s="13" t="s">
        <v>32</v>
      </c>
      <c r="AX894" s="13" t="s">
        <v>77</v>
      </c>
      <c r="AY894" s="252" t="s">
        <v>247</v>
      </c>
    </row>
    <row r="895" spans="1:51" s="14" customFormat="1" ht="12">
      <c r="A895" s="14"/>
      <c r="B895" s="253"/>
      <c r="C895" s="254"/>
      <c r="D895" s="243" t="s">
        <v>256</v>
      </c>
      <c r="E895" s="255" t="s">
        <v>1</v>
      </c>
      <c r="F895" s="256" t="s">
        <v>265</v>
      </c>
      <c r="G895" s="254"/>
      <c r="H895" s="257">
        <v>317.889</v>
      </c>
      <c r="I895" s="258"/>
      <c r="J895" s="254"/>
      <c r="K895" s="254"/>
      <c r="L895" s="259"/>
      <c r="M895" s="260"/>
      <c r="N895" s="261"/>
      <c r="O895" s="261"/>
      <c r="P895" s="261"/>
      <c r="Q895" s="261"/>
      <c r="R895" s="261"/>
      <c r="S895" s="261"/>
      <c r="T895" s="262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63" t="s">
        <v>256</v>
      </c>
      <c r="AU895" s="263" t="s">
        <v>90</v>
      </c>
      <c r="AV895" s="14" t="s">
        <v>254</v>
      </c>
      <c r="AW895" s="14" t="s">
        <v>32</v>
      </c>
      <c r="AX895" s="14" t="s">
        <v>84</v>
      </c>
      <c r="AY895" s="263" t="s">
        <v>247</v>
      </c>
    </row>
    <row r="896" spans="1:65" s="2" customFormat="1" ht="16.5" customHeight="1">
      <c r="A896" s="39"/>
      <c r="B896" s="40"/>
      <c r="C896" s="285" t="s">
        <v>1472</v>
      </c>
      <c r="D896" s="285" t="s">
        <v>422</v>
      </c>
      <c r="E896" s="286" t="s">
        <v>1473</v>
      </c>
      <c r="F896" s="287" t="s">
        <v>1474</v>
      </c>
      <c r="G896" s="288" t="s">
        <v>252</v>
      </c>
      <c r="H896" s="289">
        <v>153.942</v>
      </c>
      <c r="I896" s="290"/>
      <c r="J896" s="291">
        <f>ROUND(I896*H896,2)</f>
        <v>0</v>
      </c>
      <c r="K896" s="287" t="s">
        <v>1</v>
      </c>
      <c r="L896" s="292"/>
      <c r="M896" s="293" t="s">
        <v>1</v>
      </c>
      <c r="N896" s="294" t="s">
        <v>43</v>
      </c>
      <c r="O896" s="92"/>
      <c r="P896" s="237">
        <f>O896*H896</f>
        <v>0</v>
      </c>
      <c r="Q896" s="237">
        <v>0.0025</v>
      </c>
      <c r="R896" s="237">
        <f>Q896*H896</f>
        <v>0.384855</v>
      </c>
      <c r="S896" s="237">
        <v>0</v>
      </c>
      <c r="T896" s="238">
        <f>S896*H896</f>
        <v>0</v>
      </c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R896" s="239" t="s">
        <v>432</v>
      </c>
      <c r="AT896" s="239" t="s">
        <v>422</v>
      </c>
      <c r="AU896" s="239" t="s">
        <v>90</v>
      </c>
      <c r="AY896" s="18" t="s">
        <v>247</v>
      </c>
      <c r="BE896" s="240">
        <f>IF(N896="základní",J896,0)</f>
        <v>0</v>
      </c>
      <c r="BF896" s="240">
        <f>IF(N896="snížená",J896,0)</f>
        <v>0</v>
      </c>
      <c r="BG896" s="240">
        <f>IF(N896="zákl. přenesená",J896,0)</f>
        <v>0</v>
      </c>
      <c r="BH896" s="240">
        <f>IF(N896="sníž. přenesená",J896,0)</f>
        <v>0</v>
      </c>
      <c r="BI896" s="240">
        <f>IF(N896="nulová",J896,0)</f>
        <v>0</v>
      </c>
      <c r="BJ896" s="18" t="s">
        <v>90</v>
      </c>
      <c r="BK896" s="240">
        <f>ROUND(I896*H896,2)</f>
        <v>0</v>
      </c>
      <c r="BL896" s="18" t="s">
        <v>339</v>
      </c>
      <c r="BM896" s="239" t="s">
        <v>1475</v>
      </c>
    </row>
    <row r="897" spans="1:51" s="13" customFormat="1" ht="12">
      <c r="A897" s="13"/>
      <c r="B897" s="241"/>
      <c r="C897" s="242"/>
      <c r="D897" s="243" t="s">
        <v>256</v>
      </c>
      <c r="E897" s="244" t="s">
        <v>1</v>
      </c>
      <c r="F897" s="245" t="s">
        <v>819</v>
      </c>
      <c r="G897" s="242"/>
      <c r="H897" s="246">
        <v>150.924</v>
      </c>
      <c r="I897" s="247"/>
      <c r="J897" s="242"/>
      <c r="K897" s="242"/>
      <c r="L897" s="248"/>
      <c r="M897" s="249"/>
      <c r="N897" s="250"/>
      <c r="O897" s="250"/>
      <c r="P897" s="250"/>
      <c r="Q897" s="250"/>
      <c r="R897" s="250"/>
      <c r="S897" s="250"/>
      <c r="T897" s="251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52" t="s">
        <v>256</v>
      </c>
      <c r="AU897" s="252" t="s">
        <v>90</v>
      </c>
      <c r="AV897" s="13" t="s">
        <v>90</v>
      </c>
      <c r="AW897" s="13" t="s">
        <v>32</v>
      </c>
      <c r="AX897" s="13" t="s">
        <v>84</v>
      </c>
      <c r="AY897" s="252" t="s">
        <v>247</v>
      </c>
    </row>
    <row r="898" spans="1:51" s="13" customFormat="1" ht="12">
      <c r="A898" s="13"/>
      <c r="B898" s="241"/>
      <c r="C898" s="242"/>
      <c r="D898" s="243" t="s">
        <v>256</v>
      </c>
      <c r="E898" s="242"/>
      <c r="F898" s="245" t="s">
        <v>1476</v>
      </c>
      <c r="G898" s="242"/>
      <c r="H898" s="246">
        <v>153.942</v>
      </c>
      <c r="I898" s="247"/>
      <c r="J898" s="242"/>
      <c r="K898" s="242"/>
      <c r="L898" s="248"/>
      <c r="M898" s="249"/>
      <c r="N898" s="250"/>
      <c r="O898" s="250"/>
      <c r="P898" s="250"/>
      <c r="Q898" s="250"/>
      <c r="R898" s="250"/>
      <c r="S898" s="250"/>
      <c r="T898" s="251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52" t="s">
        <v>256</v>
      </c>
      <c r="AU898" s="252" t="s">
        <v>90</v>
      </c>
      <c r="AV898" s="13" t="s">
        <v>90</v>
      </c>
      <c r="AW898" s="13" t="s">
        <v>4</v>
      </c>
      <c r="AX898" s="13" t="s">
        <v>84</v>
      </c>
      <c r="AY898" s="252" t="s">
        <v>247</v>
      </c>
    </row>
    <row r="899" spans="1:65" s="2" customFormat="1" ht="16.5" customHeight="1">
      <c r="A899" s="39"/>
      <c r="B899" s="40"/>
      <c r="C899" s="285" t="s">
        <v>1477</v>
      </c>
      <c r="D899" s="285" t="s">
        <v>422</v>
      </c>
      <c r="E899" s="286" t="s">
        <v>1478</v>
      </c>
      <c r="F899" s="287" t="s">
        <v>1479</v>
      </c>
      <c r="G899" s="288" t="s">
        <v>252</v>
      </c>
      <c r="H899" s="289">
        <v>153.942</v>
      </c>
      <c r="I899" s="290"/>
      <c r="J899" s="291">
        <f>ROUND(I899*H899,2)</f>
        <v>0</v>
      </c>
      <c r="K899" s="287" t="s">
        <v>1</v>
      </c>
      <c r="L899" s="292"/>
      <c r="M899" s="293" t="s">
        <v>1</v>
      </c>
      <c r="N899" s="294" t="s">
        <v>43</v>
      </c>
      <c r="O899" s="92"/>
      <c r="P899" s="237">
        <f>O899*H899</f>
        <v>0</v>
      </c>
      <c r="Q899" s="237">
        <v>0.003</v>
      </c>
      <c r="R899" s="237">
        <f>Q899*H899</f>
        <v>0.461826</v>
      </c>
      <c r="S899" s="237">
        <v>0</v>
      </c>
      <c r="T899" s="238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39" t="s">
        <v>432</v>
      </c>
      <c r="AT899" s="239" t="s">
        <v>422</v>
      </c>
      <c r="AU899" s="239" t="s">
        <v>90</v>
      </c>
      <c r="AY899" s="18" t="s">
        <v>247</v>
      </c>
      <c r="BE899" s="240">
        <f>IF(N899="základní",J899,0)</f>
        <v>0</v>
      </c>
      <c r="BF899" s="240">
        <f>IF(N899="snížená",J899,0)</f>
        <v>0</v>
      </c>
      <c r="BG899" s="240">
        <f>IF(N899="zákl. přenesená",J899,0)</f>
        <v>0</v>
      </c>
      <c r="BH899" s="240">
        <f>IF(N899="sníž. přenesená",J899,0)</f>
        <v>0</v>
      </c>
      <c r="BI899" s="240">
        <f>IF(N899="nulová",J899,0)</f>
        <v>0</v>
      </c>
      <c r="BJ899" s="18" t="s">
        <v>90</v>
      </c>
      <c r="BK899" s="240">
        <f>ROUND(I899*H899,2)</f>
        <v>0</v>
      </c>
      <c r="BL899" s="18" t="s">
        <v>339</v>
      </c>
      <c r="BM899" s="239" t="s">
        <v>1480</v>
      </c>
    </row>
    <row r="900" spans="1:51" s="13" customFormat="1" ht="12">
      <c r="A900" s="13"/>
      <c r="B900" s="241"/>
      <c r="C900" s="242"/>
      <c r="D900" s="243" t="s">
        <v>256</v>
      </c>
      <c r="E900" s="244" t="s">
        <v>1</v>
      </c>
      <c r="F900" s="245" t="s">
        <v>819</v>
      </c>
      <c r="G900" s="242"/>
      <c r="H900" s="246">
        <v>150.924</v>
      </c>
      <c r="I900" s="247"/>
      <c r="J900" s="242"/>
      <c r="K900" s="242"/>
      <c r="L900" s="248"/>
      <c r="M900" s="249"/>
      <c r="N900" s="250"/>
      <c r="O900" s="250"/>
      <c r="P900" s="250"/>
      <c r="Q900" s="250"/>
      <c r="R900" s="250"/>
      <c r="S900" s="250"/>
      <c r="T900" s="251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52" t="s">
        <v>256</v>
      </c>
      <c r="AU900" s="252" t="s">
        <v>90</v>
      </c>
      <c r="AV900" s="13" t="s">
        <v>90</v>
      </c>
      <c r="AW900" s="13" t="s">
        <v>32</v>
      </c>
      <c r="AX900" s="13" t="s">
        <v>84</v>
      </c>
      <c r="AY900" s="252" t="s">
        <v>247</v>
      </c>
    </row>
    <row r="901" spans="1:51" s="13" customFormat="1" ht="12">
      <c r="A901" s="13"/>
      <c r="B901" s="241"/>
      <c r="C901" s="242"/>
      <c r="D901" s="243" t="s">
        <v>256</v>
      </c>
      <c r="E901" s="242"/>
      <c r="F901" s="245" t="s">
        <v>1476</v>
      </c>
      <c r="G901" s="242"/>
      <c r="H901" s="246">
        <v>153.942</v>
      </c>
      <c r="I901" s="247"/>
      <c r="J901" s="242"/>
      <c r="K901" s="242"/>
      <c r="L901" s="248"/>
      <c r="M901" s="249"/>
      <c r="N901" s="250"/>
      <c r="O901" s="250"/>
      <c r="P901" s="250"/>
      <c r="Q901" s="250"/>
      <c r="R901" s="250"/>
      <c r="S901" s="250"/>
      <c r="T901" s="251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52" t="s">
        <v>256</v>
      </c>
      <c r="AU901" s="252" t="s">
        <v>90</v>
      </c>
      <c r="AV901" s="13" t="s">
        <v>90</v>
      </c>
      <c r="AW901" s="13" t="s">
        <v>4</v>
      </c>
      <c r="AX901" s="13" t="s">
        <v>84</v>
      </c>
      <c r="AY901" s="252" t="s">
        <v>247</v>
      </c>
    </row>
    <row r="902" spans="1:65" s="2" customFormat="1" ht="33" customHeight="1">
      <c r="A902" s="39"/>
      <c r="B902" s="40"/>
      <c r="C902" s="285" t="s">
        <v>1481</v>
      </c>
      <c r="D902" s="285" t="s">
        <v>422</v>
      </c>
      <c r="E902" s="286" t="s">
        <v>1482</v>
      </c>
      <c r="F902" s="287" t="s">
        <v>1483</v>
      </c>
      <c r="G902" s="288" t="s">
        <v>252</v>
      </c>
      <c r="H902" s="289">
        <v>175.313</v>
      </c>
      <c r="I902" s="290"/>
      <c r="J902" s="291">
        <f>ROUND(I902*H902,2)</f>
        <v>0</v>
      </c>
      <c r="K902" s="287" t="s">
        <v>253</v>
      </c>
      <c r="L902" s="292"/>
      <c r="M902" s="293" t="s">
        <v>1</v>
      </c>
      <c r="N902" s="294" t="s">
        <v>43</v>
      </c>
      <c r="O902" s="92"/>
      <c r="P902" s="237">
        <f>O902*H902</f>
        <v>0</v>
      </c>
      <c r="Q902" s="237">
        <v>0.012</v>
      </c>
      <c r="R902" s="237">
        <f>Q902*H902</f>
        <v>2.1037559999999997</v>
      </c>
      <c r="S902" s="237">
        <v>0</v>
      </c>
      <c r="T902" s="238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39" t="s">
        <v>432</v>
      </c>
      <c r="AT902" s="239" t="s">
        <v>422</v>
      </c>
      <c r="AU902" s="239" t="s">
        <v>90</v>
      </c>
      <c r="AY902" s="18" t="s">
        <v>247</v>
      </c>
      <c r="BE902" s="240">
        <f>IF(N902="základní",J902,0)</f>
        <v>0</v>
      </c>
      <c r="BF902" s="240">
        <f>IF(N902="snížená",J902,0)</f>
        <v>0</v>
      </c>
      <c r="BG902" s="240">
        <f>IF(N902="zákl. přenesená",J902,0)</f>
        <v>0</v>
      </c>
      <c r="BH902" s="240">
        <f>IF(N902="sníž. přenesená",J902,0)</f>
        <v>0</v>
      </c>
      <c r="BI902" s="240">
        <f>IF(N902="nulová",J902,0)</f>
        <v>0</v>
      </c>
      <c r="BJ902" s="18" t="s">
        <v>90</v>
      </c>
      <c r="BK902" s="240">
        <f>ROUND(I902*H902,2)</f>
        <v>0</v>
      </c>
      <c r="BL902" s="18" t="s">
        <v>339</v>
      </c>
      <c r="BM902" s="239" t="s">
        <v>1484</v>
      </c>
    </row>
    <row r="903" spans="1:51" s="13" customFormat="1" ht="12">
      <c r="A903" s="13"/>
      <c r="B903" s="241"/>
      <c r="C903" s="242"/>
      <c r="D903" s="243" t="s">
        <v>256</v>
      </c>
      <c r="E903" s="244" t="s">
        <v>1</v>
      </c>
      <c r="F903" s="245" t="s">
        <v>1485</v>
      </c>
      <c r="G903" s="242"/>
      <c r="H903" s="246">
        <v>175.313</v>
      </c>
      <c r="I903" s="247"/>
      <c r="J903" s="242"/>
      <c r="K903" s="242"/>
      <c r="L903" s="248"/>
      <c r="M903" s="249"/>
      <c r="N903" s="250"/>
      <c r="O903" s="250"/>
      <c r="P903" s="250"/>
      <c r="Q903" s="250"/>
      <c r="R903" s="250"/>
      <c r="S903" s="250"/>
      <c r="T903" s="251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52" t="s">
        <v>256</v>
      </c>
      <c r="AU903" s="252" t="s">
        <v>90</v>
      </c>
      <c r="AV903" s="13" t="s">
        <v>90</v>
      </c>
      <c r="AW903" s="13" t="s">
        <v>32</v>
      </c>
      <c r="AX903" s="13" t="s">
        <v>84</v>
      </c>
      <c r="AY903" s="252" t="s">
        <v>247</v>
      </c>
    </row>
    <row r="904" spans="1:65" s="2" customFormat="1" ht="33" customHeight="1">
      <c r="A904" s="39"/>
      <c r="B904" s="40"/>
      <c r="C904" s="285" t="s">
        <v>1486</v>
      </c>
      <c r="D904" s="285" t="s">
        <v>422</v>
      </c>
      <c r="E904" s="286" t="s">
        <v>1487</v>
      </c>
      <c r="F904" s="287" t="s">
        <v>1488</v>
      </c>
      <c r="G904" s="288" t="s">
        <v>252</v>
      </c>
      <c r="H904" s="289">
        <v>175.313</v>
      </c>
      <c r="I904" s="290"/>
      <c r="J904" s="291">
        <f>ROUND(I904*H904,2)</f>
        <v>0</v>
      </c>
      <c r="K904" s="287" t="s">
        <v>253</v>
      </c>
      <c r="L904" s="292"/>
      <c r="M904" s="293" t="s">
        <v>1</v>
      </c>
      <c r="N904" s="294" t="s">
        <v>43</v>
      </c>
      <c r="O904" s="92"/>
      <c r="P904" s="237">
        <f>O904*H904</f>
        <v>0</v>
      </c>
      <c r="Q904" s="237">
        <v>0.024</v>
      </c>
      <c r="R904" s="237">
        <f>Q904*H904</f>
        <v>4.2075119999999995</v>
      </c>
      <c r="S904" s="237">
        <v>0</v>
      </c>
      <c r="T904" s="238">
        <f>S904*H904</f>
        <v>0</v>
      </c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R904" s="239" t="s">
        <v>432</v>
      </c>
      <c r="AT904" s="239" t="s">
        <v>422</v>
      </c>
      <c r="AU904" s="239" t="s">
        <v>90</v>
      </c>
      <c r="AY904" s="18" t="s">
        <v>247</v>
      </c>
      <c r="BE904" s="240">
        <f>IF(N904="základní",J904,0)</f>
        <v>0</v>
      </c>
      <c r="BF904" s="240">
        <f>IF(N904="snížená",J904,0)</f>
        <v>0</v>
      </c>
      <c r="BG904" s="240">
        <f>IF(N904="zákl. přenesená",J904,0)</f>
        <v>0</v>
      </c>
      <c r="BH904" s="240">
        <f>IF(N904="sníž. přenesená",J904,0)</f>
        <v>0</v>
      </c>
      <c r="BI904" s="240">
        <f>IF(N904="nulová",J904,0)</f>
        <v>0</v>
      </c>
      <c r="BJ904" s="18" t="s">
        <v>90</v>
      </c>
      <c r="BK904" s="240">
        <f>ROUND(I904*H904,2)</f>
        <v>0</v>
      </c>
      <c r="BL904" s="18" t="s">
        <v>339</v>
      </c>
      <c r="BM904" s="239" t="s">
        <v>1489</v>
      </c>
    </row>
    <row r="905" spans="1:51" s="13" customFormat="1" ht="12">
      <c r="A905" s="13"/>
      <c r="B905" s="241"/>
      <c r="C905" s="242"/>
      <c r="D905" s="243" t="s">
        <v>256</v>
      </c>
      <c r="E905" s="244" t="s">
        <v>1</v>
      </c>
      <c r="F905" s="245" t="s">
        <v>1485</v>
      </c>
      <c r="G905" s="242"/>
      <c r="H905" s="246">
        <v>175.313</v>
      </c>
      <c r="I905" s="247"/>
      <c r="J905" s="242"/>
      <c r="K905" s="242"/>
      <c r="L905" s="248"/>
      <c r="M905" s="249"/>
      <c r="N905" s="250"/>
      <c r="O905" s="250"/>
      <c r="P905" s="250"/>
      <c r="Q905" s="250"/>
      <c r="R905" s="250"/>
      <c r="S905" s="250"/>
      <c r="T905" s="251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52" t="s">
        <v>256</v>
      </c>
      <c r="AU905" s="252" t="s">
        <v>90</v>
      </c>
      <c r="AV905" s="13" t="s">
        <v>90</v>
      </c>
      <c r="AW905" s="13" t="s">
        <v>32</v>
      </c>
      <c r="AX905" s="13" t="s">
        <v>84</v>
      </c>
      <c r="AY905" s="252" t="s">
        <v>247</v>
      </c>
    </row>
    <row r="906" spans="1:65" s="2" customFormat="1" ht="37.8" customHeight="1">
      <c r="A906" s="39"/>
      <c r="B906" s="40"/>
      <c r="C906" s="228" t="s">
        <v>1490</v>
      </c>
      <c r="D906" s="228" t="s">
        <v>249</v>
      </c>
      <c r="E906" s="229" t="s">
        <v>1491</v>
      </c>
      <c r="F906" s="230" t="s">
        <v>1492</v>
      </c>
      <c r="G906" s="231" t="s">
        <v>252</v>
      </c>
      <c r="H906" s="232">
        <v>33.003</v>
      </c>
      <c r="I906" s="233"/>
      <c r="J906" s="234">
        <f>ROUND(I906*H906,2)</f>
        <v>0</v>
      </c>
      <c r="K906" s="230" t="s">
        <v>253</v>
      </c>
      <c r="L906" s="45"/>
      <c r="M906" s="235" t="s">
        <v>1</v>
      </c>
      <c r="N906" s="236" t="s">
        <v>43</v>
      </c>
      <c r="O906" s="92"/>
      <c r="P906" s="237">
        <f>O906*H906</f>
        <v>0</v>
      </c>
      <c r="Q906" s="237">
        <v>0.00606</v>
      </c>
      <c r="R906" s="237">
        <f>Q906*H906</f>
        <v>0.19999818</v>
      </c>
      <c r="S906" s="237">
        <v>0</v>
      </c>
      <c r="T906" s="238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39" t="s">
        <v>339</v>
      </c>
      <c r="AT906" s="239" t="s">
        <v>249</v>
      </c>
      <c r="AU906" s="239" t="s">
        <v>90</v>
      </c>
      <c r="AY906" s="18" t="s">
        <v>247</v>
      </c>
      <c r="BE906" s="240">
        <f>IF(N906="základní",J906,0)</f>
        <v>0</v>
      </c>
      <c r="BF906" s="240">
        <f>IF(N906="snížená",J906,0)</f>
        <v>0</v>
      </c>
      <c r="BG906" s="240">
        <f>IF(N906="zákl. přenesená",J906,0)</f>
        <v>0</v>
      </c>
      <c r="BH906" s="240">
        <f>IF(N906="sníž. přenesená",J906,0)</f>
        <v>0</v>
      </c>
      <c r="BI906" s="240">
        <f>IF(N906="nulová",J906,0)</f>
        <v>0</v>
      </c>
      <c r="BJ906" s="18" t="s">
        <v>90</v>
      </c>
      <c r="BK906" s="240">
        <f>ROUND(I906*H906,2)</f>
        <v>0</v>
      </c>
      <c r="BL906" s="18" t="s">
        <v>339</v>
      </c>
      <c r="BM906" s="239" t="s">
        <v>1493</v>
      </c>
    </row>
    <row r="907" spans="1:51" s="13" customFormat="1" ht="12">
      <c r="A907" s="13"/>
      <c r="B907" s="241"/>
      <c r="C907" s="242"/>
      <c r="D907" s="243" t="s">
        <v>256</v>
      </c>
      <c r="E907" s="244" t="s">
        <v>1</v>
      </c>
      <c r="F907" s="245" t="s">
        <v>1494</v>
      </c>
      <c r="G907" s="242"/>
      <c r="H907" s="246">
        <v>33.003</v>
      </c>
      <c r="I907" s="247"/>
      <c r="J907" s="242"/>
      <c r="K907" s="242"/>
      <c r="L907" s="248"/>
      <c r="M907" s="249"/>
      <c r="N907" s="250"/>
      <c r="O907" s="250"/>
      <c r="P907" s="250"/>
      <c r="Q907" s="250"/>
      <c r="R907" s="250"/>
      <c r="S907" s="250"/>
      <c r="T907" s="251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52" t="s">
        <v>256</v>
      </c>
      <c r="AU907" s="252" t="s">
        <v>90</v>
      </c>
      <c r="AV907" s="13" t="s">
        <v>90</v>
      </c>
      <c r="AW907" s="13" t="s">
        <v>32</v>
      </c>
      <c r="AX907" s="13" t="s">
        <v>77</v>
      </c>
      <c r="AY907" s="252" t="s">
        <v>247</v>
      </c>
    </row>
    <row r="908" spans="1:51" s="14" customFormat="1" ht="12">
      <c r="A908" s="14"/>
      <c r="B908" s="253"/>
      <c r="C908" s="254"/>
      <c r="D908" s="243" t="s">
        <v>256</v>
      </c>
      <c r="E908" s="255" t="s">
        <v>168</v>
      </c>
      <c r="F908" s="256" t="s">
        <v>265</v>
      </c>
      <c r="G908" s="254"/>
      <c r="H908" s="257">
        <v>33.003</v>
      </c>
      <c r="I908" s="258"/>
      <c r="J908" s="254"/>
      <c r="K908" s="254"/>
      <c r="L908" s="259"/>
      <c r="M908" s="260"/>
      <c r="N908" s="261"/>
      <c r="O908" s="261"/>
      <c r="P908" s="261"/>
      <c r="Q908" s="261"/>
      <c r="R908" s="261"/>
      <c r="S908" s="261"/>
      <c r="T908" s="262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63" t="s">
        <v>256</v>
      </c>
      <c r="AU908" s="263" t="s">
        <v>90</v>
      </c>
      <c r="AV908" s="14" t="s">
        <v>254</v>
      </c>
      <c r="AW908" s="14" t="s">
        <v>32</v>
      </c>
      <c r="AX908" s="14" t="s">
        <v>84</v>
      </c>
      <c r="AY908" s="263" t="s">
        <v>247</v>
      </c>
    </row>
    <row r="909" spans="1:65" s="2" customFormat="1" ht="24.15" customHeight="1">
      <c r="A909" s="39"/>
      <c r="B909" s="40"/>
      <c r="C909" s="285" t="s">
        <v>1495</v>
      </c>
      <c r="D909" s="285" t="s">
        <v>422</v>
      </c>
      <c r="E909" s="286" t="s">
        <v>1496</v>
      </c>
      <c r="F909" s="287" t="s">
        <v>1497</v>
      </c>
      <c r="G909" s="288" t="s">
        <v>252</v>
      </c>
      <c r="H909" s="289">
        <v>34.653</v>
      </c>
      <c r="I909" s="290"/>
      <c r="J909" s="291">
        <f>ROUND(I909*H909,2)</f>
        <v>0</v>
      </c>
      <c r="K909" s="287" t="s">
        <v>253</v>
      </c>
      <c r="L909" s="292"/>
      <c r="M909" s="293" t="s">
        <v>1</v>
      </c>
      <c r="N909" s="294" t="s">
        <v>43</v>
      </c>
      <c r="O909" s="92"/>
      <c r="P909" s="237">
        <f>O909*H909</f>
        <v>0</v>
      </c>
      <c r="Q909" s="237">
        <v>0.0024</v>
      </c>
      <c r="R909" s="237">
        <f>Q909*H909</f>
        <v>0.08316719999999998</v>
      </c>
      <c r="S909" s="237">
        <v>0</v>
      </c>
      <c r="T909" s="238">
        <f>S909*H909</f>
        <v>0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R909" s="239" t="s">
        <v>432</v>
      </c>
      <c r="AT909" s="239" t="s">
        <v>422</v>
      </c>
      <c r="AU909" s="239" t="s">
        <v>90</v>
      </c>
      <c r="AY909" s="18" t="s">
        <v>247</v>
      </c>
      <c r="BE909" s="240">
        <f>IF(N909="základní",J909,0)</f>
        <v>0</v>
      </c>
      <c r="BF909" s="240">
        <f>IF(N909="snížená",J909,0)</f>
        <v>0</v>
      </c>
      <c r="BG909" s="240">
        <f>IF(N909="zákl. přenesená",J909,0)</f>
        <v>0</v>
      </c>
      <c r="BH909" s="240">
        <f>IF(N909="sníž. přenesená",J909,0)</f>
        <v>0</v>
      </c>
      <c r="BI909" s="240">
        <f>IF(N909="nulová",J909,0)</f>
        <v>0</v>
      </c>
      <c r="BJ909" s="18" t="s">
        <v>90</v>
      </c>
      <c r="BK909" s="240">
        <f>ROUND(I909*H909,2)</f>
        <v>0</v>
      </c>
      <c r="BL909" s="18" t="s">
        <v>339</v>
      </c>
      <c r="BM909" s="239" t="s">
        <v>1498</v>
      </c>
    </row>
    <row r="910" spans="1:51" s="13" customFormat="1" ht="12">
      <c r="A910" s="13"/>
      <c r="B910" s="241"/>
      <c r="C910" s="242"/>
      <c r="D910" s="243" t="s">
        <v>256</v>
      </c>
      <c r="E910" s="244" t="s">
        <v>1</v>
      </c>
      <c r="F910" s="245" t="s">
        <v>1499</v>
      </c>
      <c r="G910" s="242"/>
      <c r="H910" s="246">
        <v>34.653</v>
      </c>
      <c r="I910" s="247"/>
      <c r="J910" s="242"/>
      <c r="K910" s="242"/>
      <c r="L910" s="248"/>
      <c r="M910" s="249"/>
      <c r="N910" s="250"/>
      <c r="O910" s="250"/>
      <c r="P910" s="250"/>
      <c r="Q910" s="250"/>
      <c r="R910" s="250"/>
      <c r="S910" s="250"/>
      <c r="T910" s="251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52" t="s">
        <v>256</v>
      </c>
      <c r="AU910" s="252" t="s">
        <v>90</v>
      </c>
      <c r="AV910" s="13" t="s">
        <v>90</v>
      </c>
      <c r="AW910" s="13" t="s">
        <v>32</v>
      </c>
      <c r="AX910" s="13" t="s">
        <v>84</v>
      </c>
      <c r="AY910" s="252" t="s">
        <v>247</v>
      </c>
    </row>
    <row r="911" spans="1:65" s="2" customFormat="1" ht="24.15" customHeight="1">
      <c r="A911" s="39"/>
      <c r="B911" s="40"/>
      <c r="C911" s="228" t="s">
        <v>1500</v>
      </c>
      <c r="D911" s="228" t="s">
        <v>249</v>
      </c>
      <c r="E911" s="229" t="s">
        <v>1501</v>
      </c>
      <c r="F911" s="230" t="s">
        <v>1502</v>
      </c>
      <c r="G911" s="231" t="s">
        <v>252</v>
      </c>
      <c r="H911" s="232">
        <v>166.965</v>
      </c>
      <c r="I911" s="233"/>
      <c r="J911" s="234">
        <f>ROUND(I911*H911,2)</f>
        <v>0</v>
      </c>
      <c r="K911" s="230" t="s">
        <v>253</v>
      </c>
      <c r="L911" s="45"/>
      <c r="M911" s="235" t="s">
        <v>1</v>
      </c>
      <c r="N911" s="236" t="s">
        <v>43</v>
      </c>
      <c r="O911" s="92"/>
      <c r="P911" s="237">
        <f>O911*H911</f>
        <v>0</v>
      </c>
      <c r="Q911" s="237">
        <v>1E-05</v>
      </c>
      <c r="R911" s="237">
        <f>Q911*H911</f>
        <v>0.0016696500000000002</v>
      </c>
      <c r="S911" s="237">
        <v>0</v>
      </c>
      <c r="T911" s="238">
        <f>S911*H911</f>
        <v>0</v>
      </c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R911" s="239" t="s">
        <v>339</v>
      </c>
      <c r="AT911" s="239" t="s">
        <v>249</v>
      </c>
      <c r="AU911" s="239" t="s">
        <v>90</v>
      </c>
      <c r="AY911" s="18" t="s">
        <v>247</v>
      </c>
      <c r="BE911" s="240">
        <f>IF(N911="základní",J911,0)</f>
        <v>0</v>
      </c>
      <c r="BF911" s="240">
        <f>IF(N911="snížená",J911,0)</f>
        <v>0</v>
      </c>
      <c r="BG911" s="240">
        <f>IF(N911="zákl. přenesená",J911,0)</f>
        <v>0</v>
      </c>
      <c r="BH911" s="240">
        <f>IF(N911="sníž. přenesená",J911,0)</f>
        <v>0</v>
      </c>
      <c r="BI911" s="240">
        <f>IF(N911="nulová",J911,0)</f>
        <v>0</v>
      </c>
      <c r="BJ911" s="18" t="s">
        <v>90</v>
      </c>
      <c r="BK911" s="240">
        <f>ROUND(I911*H911,2)</f>
        <v>0</v>
      </c>
      <c r="BL911" s="18" t="s">
        <v>339</v>
      </c>
      <c r="BM911" s="239" t="s">
        <v>1503</v>
      </c>
    </row>
    <row r="912" spans="1:51" s="13" customFormat="1" ht="12">
      <c r="A912" s="13"/>
      <c r="B912" s="241"/>
      <c r="C912" s="242"/>
      <c r="D912" s="243" t="s">
        <v>256</v>
      </c>
      <c r="E912" s="244" t="s">
        <v>1</v>
      </c>
      <c r="F912" s="245" t="s">
        <v>186</v>
      </c>
      <c r="G912" s="242"/>
      <c r="H912" s="246">
        <v>166.965</v>
      </c>
      <c r="I912" s="247"/>
      <c r="J912" s="242"/>
      <c r="K912" s="242"/>
      <c r="L912" s="248"/>
      <c r="M912" s="249"/>
      <c r="N912" s="250"/>
      <c r="O912" s="250"/>
      <c r="P912" s="250"/>
      <c r="Q912" s="250"/>
      <c r="R912" s="250"/>
      <c r="S912" s="250"/>
      <c r="T912" s="251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52" t="s">
        <v>256</v>
      </c>
      <c r="AU912" s="252" t="s">
        <v>90</v>
      </c>
      <c r="AV912" s="13" t="s">
        <v>90</v>
      </c>
      <c r="AW912" s="13" t="s">
        <v>32</v>
      </c>
      <c r="AX912" s="13" t="s">
        <v>84</v>
      </c>
      <c r="AY912" s="252" t="s">
        <v>247</v>
      </c>
    </row>
    <row r="913" spans="1:65" s="2" customFormat="1" ht="37.8" customHeight="1">
      <c r="A913" s="39"/>
      <c r="B913" s="40"/>
      <c r="C913" s="285" t="s">
        <v>1504</v>
      </c>
      <c r="D913" s="285" t="s">
        <v>422</v>
      </c>
      <c r="E913" s="286" t="s">
        <v>1505</v>
      </c>
      <c r="F913" s="287" t="s">
        <v>1506</v>
      </c>
      <c r="G913" s="288" t="s">
        <v>252</v>
      </c>
      <c r="H913" s="289">
        <v>194.598</v>
      </c>
      <c r="I913" s="290"/>
      <c r="J913" s="291">
        <f>ROUND(I913*H913,2)</f>
        <v>0</v>
      </c>
      <c r="K913" s="287" t="s">
        <v>253</v>
      </c>
      <c r="L913" s="292"/>
      <c r="M913" s="293" t="s">
        <v>1</v>
      </c>
      <c r="N913" s="294" t="s">
        <v>43</v>
      </c>
      <c r="O913" s="92"/>
      <c r="P913" s="237">
        <f>O913*H913</f>
        <v>0</v>
      </c>
      <c r="Q913" s="237">
        <v>6E-05</v>
      </c>
      <c r="R913" s="237">
        <f>Q913*H913</f>
        <v>0.011675880000000001</v>
      </c>
      <c r="S913" s="237">
        <v>0</v>
      </c>
      <c r="T913" s="238">
        <f>S913*H913</f>
        <v>0</v>
      </c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R913" s="239" t="s">
        <v>432</v>
      </c>
      <c r="AT913" s="239" t="s">
        <v>422</v>
      </c>
      <c r="AU913" s="239" t="s">
        <v>90</v>
      </c>
      <c r="AY913" s="18" t="s">
        <v>247</v>
      </c>
      <c r="BE913" s="240">
        <f>IF(N913="základní",J913,0)</f>
        <v>0</v>
      </c>
      <c r="BF913" s="240">
        <f>IF(N913="snížená",J913,0)</f>
        <v>0</v>
      </c>
      <c r="BG913" s="240">
        <f>IF(N913="zákl. přenesená",J913,0)</f>
        <v>0</v>
      </c>
      <c r="BH913" s="240">
        <f>IF(N913="sníž. přenesená",J913,0)</f>
        <v>0</v>
      </c>
      <c r="BI913" s="240">
        <f>IF(N913="nulová",J913,0)</f>
        <v>0</v>
      </c>
      <c r="BJ913" s="18" t="s">
        <v>90</v>
      </c>
      <c r="BK913" s="240">
        <f>ROUND(I913*H913,2)</f>
        <v>0</v>
      </c>
      <c r="BL913" s="18" t="s">
        <v>339</v>
      </c>
      <c r="BM913" s="239" t="s">
        <v>1507</v>
      </c>
    </row>
    <row r="914" spans="1:51" s="13" customFormat="1" ht="12">
      <c r="A914" s="13"/>
      <c r="B914" s="241"/>
      <c r="C914" s="242"/>
      <c r="D914" s="243" t="s">
        <v>256</v>
      </c>
      <c r="E914" s="244" t="s">
        <v>1</v>
      </c>
      <c r="F914" s="245" t="s">
        <v>186</v>
      </c>
      <c r="G914" s="242"/>
      <c r="H914" s="246">
        <v>166.965</v>
      </c>
      <c r="I914" s="247"/>
      <c r="J914" s="242"/>
      <c r="K914" s="242"/>
      <c r="L914" s="248"/>
      <c r="M914" s="249"/>
      <c r="N914" s="250"/>
      <c r="O914" s="250"/>
      <c r="P914" s="250"/>
      <c r="Q914" s="250"/>
      <c r="R914" s="250"/>
      <c r="S914" s="250"/>
      <c r="T914" s="251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52" t="s">
        <v>256</v>
      </c>
      <c r="AU914" s="252" t="s">
        <v>90</v>
      </c>
      <c r="AV914" s="13" t="s">
        <v>90</v>
      </c>
      <c r="AW914" s="13" t="s">
        <v>32</v>
      </c>
      <c r="AX914" s="13" t="s">
        <v>84</v>
      </c>
      <c r="AY914" s="252" t="s">
        <v>247</v>
      </c>
    </row>
    <row r="915" spans="1:51" s="13" customFormat="1" ht="12">
      <c r="A915" s="13"/>
      <c r="B915" s="241"/>
      <c r="C915" s="242"/>
      <c r="D915" s="243" t="s">
        <v>256</v>
      </c>
      <c r="E915" s="242"/>
      <c r="F915" s="245" t="s">
        <v>1508</v>
      </c>
      <c r="G915" s="242"/>
      <c r="H915" s="246">
        <v>194.598</v>
      </c>
      <c r="I915" s="247"/>
      <c r="J915" s="242"/>
      <c r="K915" s="242"/>
      <c r="L915" s="248"/>
      <c r="M915" s="249"/>
      <c r="N915" s="250"/>
      <c r="O915" s="250"/>
      <c r="P915" s="250"/>
      <c r="Q915" s="250"/>
      <c r="R915" s="250"/>
      <c r="S915" s="250"/>
      <c r="T915" s="251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52" t="s">
        <v>256</v>
      </c>
      <c r="AU915" s="252" t="s">
        <v>90</v>
      </c>
      <c r="AV915" s="13" t="s">
        <v>90</v>
      </c>
      <c r="AW915" s="13" t="s">
        <v>4</v>
      </c>
      <c r="AX915" s="13" t="s">
        <v>84</v>
      </c>
      <c r="AY915" s="252" t="s">
        <v>247</v>
      </c>
    </row>
    <row r="916" spans="1:65" s="2" customFormat="1" ht="24.15" customHeight="1">
      <c r="A916" s="39"/>
      <c r="B916" s="40"/>
      <c r="C916" s="228" t="s">
        <v>1509</v>
      </c>
      <c r="D916" s="228" t="s">
        <v>249</v>
      </c>
      <c r="E916" s="229" t="s">
        <v>1510</v>
      </c>
      <c r="F916" s="230" t="s">
        <v>1511</v>
      </c>
      <c r="G916" s="231" t="s">
        <v>1440</v>
      </c>
      <c r="H916" s="299"/>
      <c r="I916" s="233"/>
      <c r="J916" s="234">
        <f>ROUND(I916*H916,2)</f>
        <v>0</v>
      </c>
      <c r="K916" s="230" t="s">
        <v>253</v>
      </c>
      <c r="L916" s="45"/>
      <c r="M916" s="235" t="s">
        <v>1</v>
      </c>
      <c r="N916" s="236" t="s">
        <v>43</v>
      </c>
      <c r="O916" s="92"/>
      <c r="P916" s="237">
        <f>O916*H916</f>
        <v>0</v>
      </c>
      <c r="Q916" s="237">
        <v>0</v>
      </c>
      <c r="R916" s="237">
        <f>Q916*H916</f>
        <v>0</v>
      </c>
      <c r="S916" s="237">
        <v>0</v>
      </c>
      <c r="T916" s="238">
        <f>S916*H916</f>
        <v>0</v>
      </c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R916" s="239" t="s">
        <v>339</v>
      </c>
      <c r="AT916" s="239" t="s">
        <v>249</v>
      </c>
      <c r="AU916" s="239" t="s">
        <v>90</v>
      </c>
      <c r="AY916" s="18" t="s">
        <v>247</v>
      </c>
      <c r="BE916" s="240">
        <f>IF(N916="základní",J916,0)</f>
        <v>0</v>
      </c>
      <c r="BF916" s="240">
        <f>IF(N916="snížená",J916,0)</f>
        <v>0</v>
      </c>
      <c r="BG916" s="240">
        <f>IF(N916="zákl. přenesená",J916,0)</f>
        <v>0</v>
      </c>
      <c r="BH916" s="240">
        <f>IF(N916="sníž. přenesená",J916,0)</f>
        <v>0</v>
      </c>
      <c r="BI916" s="240">
        <f>IF(N916="nulová",J916,0)</f>
        <v>0</v>
      </c>
      <c r="BJ916" s="18" t="s">
        <v>90</v>
      </c>
      <c r="BK916" s="240">
        <f>ROUND(I916*H916,2)</f>
        <v>0</v>
      </c>
      <c r="BL916" s="18" t="s">
        <v>339</v>
      </c>
      <c r="BM916" s="239" t="s">
        <v>1512</v>
      </c>
    </row>
    <row r="917" spans="1:63" s="12" customFormat="1" ht="22.8" customHeight="1">
      <c r="A917" s="12"/>
      <c r="B917" s="212"/>
      <c r="C917" s="213"/>
      <c r="D917" s="214" t="s">
        <v>76</v>
      </c>
      <c r="E917" s="226" t="s">
        <v>1513</v>
      </c>
      <c r="F917" s="226" t="s">
        <v>1514</v>
      </c>
      <c r="G917" s="213"/>
      <c r="H917" s="213"/>
      <c r="I917" s="216"/>
      <c r="J917" s="227">
        <f>BK917</f>
        <v>0</v>
      </c>
      <c r="K917" s="213"/>
      <c r="L917" s="218"/>
      <c r="M917" s="219"/>
      <c r="N917" s="220"/>
      <c r="O917" s="220"/>
      <c r="P917" s="221">
        <f>SUM(P918:P921)</f>
        <v>0</v>
      </c>
      <c r="Q917" s="220"/>
      <c r="R917" s="221">
        <f>SUM(R918:R921)</f>
        <v>1.1389725</v>
      </c>
      <c r="S917" s="220"/>
      <c r="T917" s="222">
        <f>SUM(T918:T921)</f>
        <v>0</v>
      </c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R917" s="223" t="s">
        <v>90</v>
      </c>
      <c r="AT917" s="224" t="s">
        <v>76</v>
      </c>
      <c r="AU917" s="224" t="s">
        <v>84</v>
      </c>
      <c r="AY917" s="223" t="s">
        <v>247</v>
      </c>
      <c r="BK917" s="225">
        <f>SUM(BK918:BK921)</f>
        <v>0</v>
      </c>
    </row>
    <row r="918" spans="1:65" s="2" customFormat="1" ht="21.75" customHeight="1">
      <c r="A918" s="39"/>
      <c r="B918" s="40"/>
      <c r="C918" s="228" t="s">
        <v>1515</v>
      </c>
      <c r="D918" s="228" t="s">
        <v>249</v>
      </c>
      <c r="E918" s="229" t="s">
        <v>1516</v>
      </c>
      <c r="F918" s="230" t="s">
        <v>1517</v>
      </c>
      <c r="G918" s="231" t="s">
        <v>252</v>
      </c>
      <c r="H918" s="232">
        <v>1.35</v>
      </c>
      <c r="I918" s="233"/>
      <c r="J918" s="234">
        <f>ROUND(I918*H918,2)</f>
        <v>0</v>
      </c>
      <c r="K918" s="230" t="s">
        <v>1</v>
      </c>
      <c r="L918" s="45"/>
      <c r="M918" s="235" t="s">
        <v>1</v>
      </c>
      <c r="N918" s="236" t="s">
        <v>43</v>
      </c>
      <c r="O918" s="92"/>
      <c r="P918" s="237">
        <f>O918*H918</f>
        <v>0</v>
      </c>
      <c r="Q918" s="237">
        <v>0.10035</v>
      </c>
      <c r="R918" s="237">
        <f>Q918*H918</f>
        <v>0.1354725</v>
      </c>
      <c r="S918" s="237">
        <v>0</v>
      </c>
      <c r="T918" s="238">
        <f>S918*H918</f>
        <v>0</v>
      </c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R918" s="239" t="s">
        <v>339</v>
      </c>
      <c r="AT918" s="239" t="s">
        <v>249</v>
      </c>
      <c r="AU918" s="239" t="s">
        <v>90</v>
      </c>
      <c r="AY918" s="18" t="s">
        <v>247</v>
      </c>
      <c r="BE918" s="240">
        <f>IF(N918="základní",J918,0)</f>
        <v>0</v>
      </c>
      <c r="BF918" s="240">
        <f>IF(N918="snížená",J918,0)</f>
        <v>0</v>
      </c>
      <c r="BG918" s="240">
        <f>IF(N918="zákl. přenesená",J918,0)</f>
        <v>0</v>
      </c>
      <c r="BH918" s="240">
        <f>IF(N918="sníž. přenesená",J918,0)</f>
        <v>0</v>
      </c>
      <c r="BI918" s="240">
        <f>IF(N918="nulová",J918,0)</f>
        <v>0</v>
      </c>
      <c r="BJ918" s="18" t="s">
        <v>90</v>
      </c>
      <c r="BK918" s="240">
        <f>ROUND(I918*H918,2)</f>
        <v>0</v>
      </c>
      <c r="BL918" s="18" t="s">
        <v>339</v>
      </c>
      <c r="BM918" s="239" t="s">
        <v>1518</v>
      </c>
    </row>
    <row r="919" spans="1:51" s="13" customFormat="1" ht="12">
      <c r="A919" s="13"/>
      <c r="B919" s="241"/>
      <c r="C919" s="242"/>
      <c r="D919" s="243" t="s">
        <v>256</v>
      </c>
      <c r="E919" s="244" t="s">
        <v>1</v>
      </c>
      <c r="F919" s="245" t="s">
        <v>1519</v>
      </c>
      <c r="G919" s="242"/>
      <c r="H919" s="246">
        <v>1.35</v>
      </c>
      <c r="I919" s="247"/>
      <c r="J919" s="242"/>
      <c r="K919" s="242"/>
      <c r="L919" s="248"/>
      <c r="M919" s="249"/>
      <c r="N919" s="250"/>
      <c r="O919" s="250"/>
      <c r="P919" s="250"/>
      <c r="Q919" s="250"/>
      <c r="R919" s="250"/>
      <c r="S919" s="250"/>
      <c r="T919" s="251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52" t="s">
        <v>256</v>
      </c>
      <c r="AU919" s="252" t="s">
        <v>90</v>
      </c>
      <c r="AV919" s="13" t="s">
        <v>90</v>
      </c>
      <c r="AW919" s="13" t="s">
        <v>32</v>
      </c>
      <c r="AX919" s="13" t="s">
        <v>84</v>
      </c>
      <c r="AY919" s="252" t="s">
        <v>247</v>
      </c>
    </row>
    <row r="920" spans="1:65" s="2" customFormat="1" ht="24.15" customHeight="1">
      <c r="A920" s="39"/>
      <c r="B920" s="40"/>
      <c r="C920" s="228" t="s">
        <v>1520</v>
      </c>
      <c r="D920" s="228" t="s">
        <v>249</v>
      </c>
      <c r="E920" s="229" t="s">
        <v>1521</v>
      </c>
      <c r="F920" s="230" t="s">
        <v>1522</v>
      </c>
      <c r="G920" s="231" t="s">
        <v>322</v>
      </c>
      <c r="H920" s="232">
        <v>10</v>
      </c>
      <c r="I920" s="233"/>
      <c r="J920" s="234">
        <f>ROUND(I920*H920,2)</f>
        <v>0</v>
      </c>
      <c r="K920" s="230" t="s">
        <v>1</v>
      </c>
      <c r="L920" s="45"/>
      <c r="M920" s="235" t="s">
        <v>1</v>
      </c>
      <c r="N920" s="236" t="s">
        <v>43</v>
      </c>
      <c r="O920" s="92"/>
      <c r="P920" s="237">
        <f>O920*H920</f>
        <v>0</v>
      </c>
      <c r="Q920" s="237">
        <v>0.10035</v>
      </c>
      <c r="R920" s="237">
        <f>Q920*H920</f>
        <v>1.0034999999999998</v>
      </c>
      <c r="S920" s="237">
        <v>0</v>
      </c>
      <c r="T920" s="238">
        <f>S920*H920</f>
        <v>0</v>
      </c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R920" s="239" t="s">
        <v>339</v>
      </c>
      <c r="AT920" s="239" t="s">
        <v>249</v>
      </c>
      <c r="AU920" s="239" t="s">
        <v>90</v>
      </c>
      <c r="AY920" s="18" t="s">
        <v>247</v>
      </c>
      <c r="BE920" s="240">
        <f>IF(N920="základní",J920,0)</f>
        <v>0</v>
      </c>
      <c r="BF920" s="240">
        <f>IF(N920="snížená",J920,0)</f>
        <v>0</v>
      </c>
      <c r="BG920" s="240">
        <f>IF(N920="zákl. přenesená",J920,0)</f>
        <v>0</v>
      </c>
      <c r="BH920" s="240">
        <f>IF(N920="sníž. přenesená",J920,0)</f>
        <v>0</v>
      </c>
      <c r="BI920" s="240">
        <f>IF(N920="nulová",J920,0)</f>
        <v>0</v>
      </c>
      <c r="BJ920" s="18" t="s">
        <v>90</v>
      </c>
      <c r="BK920" s="240">
        <f>ROUND(I920*H920,2)</f>
        <v>0</v>
      </c>
      <c r="BL920" s="18" t="s">
        <v>339</v>
      </c>
      <c r="BM920" s="239" t="s">
        <v>1523</v>
      </c>
    </row>
    <row r="921" spans="1:65" s="2" customFormat="1" ht="24.15" customHeight="1">
      <c r="A921" s="39"/>
      <c r="B921" s="40"/>
      <c r="C921" s="228" t="s">
        <v>1524</v>
      </c>
      <c r="D921" s="228" t="s">
        <v>249</v>
      </c>
      <c r="E921" s="229" t="s">
        <v>1525</v>
      </c>
      <c r="F921" s="230" t="s">
        <v>1526</v>
      </c>
      <c r="G921" s="231" t="s">
        <v>1440</v>
      </c>
      <c r="H921" s="299"/>
      <c r="I921" s="233"/>
      <c r="J921" s="234">
        <f>ROUND(I921*H921,2)</f>
        <v>0</v>
      </c>
      <c r="K921" s="230" t="s">
        <v>253</v>
      </c>
      <c r="L921" s="45"/>
      <c r="M921" s="235" t="s">
        <v>1</v>
      </c>
      <c r="N921" s="236" t="s">
        <v>43</v>
      </c>
      <c r="O921" s="92"/>
      <c r="P921" s="237">
        <f>O921*H921</f>
        <v>0</v>
      </c>
      <c r="Q921" s="237">
        <v>0</v>
      </c>
      <c r="R921" s="237">
        <f>Q921*H921</f>
        <v>0</v>
      </c>
      <c r="S921" s="237">
        <v>0</v>
      </c>
      <c r="T921" s="238">
        <f>S921*H921</f>
        <v>0</v>
      </c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R921" s="239" t="s">
        <v>339</v>
      </c>
      <c r="AT921" s="239" t="s">
        <v>249</v>
      </c>
      <c r="AU921" s="239" t="s">
        <v>90</v>
      </c>
      <c r="AY921" s="18" t="s">
        <v>247</v>
      </c>
      <c r="BE921" s="240">
        <f>IF(N921="základní",J921,0)</f>
        <v>0</v>
      </c>
      <c r="BF921" s="240">
        <f>IF(N921="snížená",J921,0)</f>
        <v>0</v>
      </c>
      <c r="BG921" s="240">
        <f>IF(N921="zákl. přenesená",J921,0)</f>
        <v>0</v>
      </c>
      <c r="BH921" s="240">
        <f>IF(N921="sníž. přenesená",J921,0)</f>
        <v>0</v>
      </c>
      <c r="BI921" s="240">
        <f>IF(N921="nulová",J921,0)</f>
        <v>0</v>
      </c>
      <c r="BJ921" s="18" t="s">
        <v>90</v>
      </c>
      <c r="BK921" s="240">
        <f>ROUND(I921*H921,2)</f>
        <v>0</v>
      </c>
      <c r="BL921" s="18" t="s">
        <v>339</v>
      </c>
      <c r="BM921" s="239" t="s">
        <v>1527</v>
      </c>
    </row>
    <row r="922" spans="1:63" s="12" customFormat="1" ht="22.8" customHeight="1">
      <c r="A922" s="12"/>
      <c r="B922" s="212"/>
      <c r="C922" s="213"/>
      <c r="D922" s="214" t="s">
        <v>76</v>
      </c>
      <c r="E922" s="226" t="s">
        <v>1528</v>
      </c>
      <c r="F922" s="226" t="s">
        <v>1529</v>
      </c>
      <c r="G922" s="213"/>
      <c r="H922" s="213"/>
      <c r="I922" s="216"/>
      <c r="J922" s="227">
        <f>BK922</f>
        <v>0</v>
      </c>
      <c r="K922" s="213"/>
      <c r="L922" s="218"/>
      <c r="M922" s="219"/>
      <c r="N922" s="220"/>
      <c r="O922" s="220"/>
      <c r="P922" s="221">
        <f>SUM(P923:P972)</f>
        <v>0</v>
      </c>
      <c r="Q922" s="220"/>
      <c r="R922" s="221">
        <f>SUM(R923:R972)</f>
        <v>9.16772691</v>
      </c>
      <c r="S922" s="220"/>
      <c r="T922" s="222">
        <f>SUM(T923:T972)</f>
        <v>0.69259</v>
      </c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R922" s="223" t="s">
        <v>90</v>
      </c>
      <c r="AT922" s="224" t="s">
        <v>76</v>
      </c>
      <c r="AU922" s="224" t="s">
        <v>84</v>
      </c>
      <c r="AY922" s="223" t="s">
        <v>247</v>
      </c>
      <c r="BK922" s="225">
        <f>SUM(BK923:BK972)</f>
        <v>0</v>
      </c>
    </row>
    <row r="923" spans="1:65" s="2" customFormat="1" ht="24.15" customHeight="1">
      <c r="A923" s="39"/>
      <c r="B923" s="40"/>
      <c r="C923" s="228" t="s">
        <v>1530</v>
      </c>
      <c r="D923" s="228" t="s">
        <v>249</v>
      </c>
      <c r="E923" s="229" t="s">
        <v>1531</v>
      </c>
      <c r="F923" s="230" t="s">
        <v>1532</v>
      </c>
      <c r="G923" s="231" t="s">
        <v>260</v>
      </c>
      <c r="H923" s="232">
        <v>11.78</v>
      </c>
      <c r="I923" s="233"/>
      <c r="J923" s="234">
        <f>ROUND(I923*H923,2)</f>
        <v>0</v>
      </c>
      <c r="K923" s="230" t="s">
        <v>253</v>
      </c>
      <c r="L923" s="45"/>
      <c r="M923" s="235" t="s">
        <v>1</v>
      </c>
      <c r="N923" s="236" t="s">
        <v>43</v>
      </c>
      <c r="O923" s="92"/>
      <c r="P923" s="237">
        <f>O923*H923</f>
        <v>0</v>
      </c>
      <c r="Q923" s="237">
        <v>0.00122</v>
      </c>
      <c r="R923" s="237">
        <f>Q923*H923</f>
        <v>0.014371599999999998</v>
      </c>
      <c r="S923" s="237">
        <v>0</v>
      </c>
      <c r="T923" s="238">
        <f>S923*H923</f>
        <v>0</v>
      </c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R923" s="239" t="s">
        <v>339</v>
      </c>
      <c r="AT923" s="239" t="s">
        <v>249</v>
      </c>
      <c r="AU923" s="239" t="s">
        <v>90</v>
      </c>
      <c r="AY923" s="18" t="s">
        <v>247</v>
      </c>
      <c r="BE923" s="240">
        <f>IF(N923="základní",J923,0)</f>
        <v>0</v>
      </c>
      <c r="BF923" s="240">
        <f>IF(N923="snížená",J923,0)</f>
        <v>0</v>
      </c>
      <c r="BG923" s="240">
        <f>IF(N923="zákl. přenesená",J923,0)</f>
        <v>0</v>
      </c>
      <c r="BH923" s="240">
        <f>IF(N923="sníž. přenesená",J923,0)</f>
        <v>0</v>
      </c>
      <c r="BI923" s="240">
        <f>IF(N923="nulová",J923,0)</f>
        <v>0</v>
      </c>
      <c r="BJ923" s="18" t="s">
        <v>90</v>
      </c>
      <c r="BK923" s="240">
        <f>ROUND(I923*H923,2)</f>
        <v>0</v>
      </c>
      <c r="BL923" s="18" t="s">
        <v>339</v>
      </c>
      <c r="BM923" s="239" t="s">
        <v>1533</v>
      </c>
    </row>
    <row r="924" spans="1:51" s="13" customFormat="1" ht="12">
      <c r="A924" s="13"/>
      <c r="B924" s="241"/>
      <c r="C924" s="242"/>
      <c r="D924" s="243" t="s">
        <v>256</v>
      </c>
      <c r="E924" s="244" t="s">
        <v>1</v>
      </c>
      <c r="F924" s="245" t="s">
        <v>1534</v>
      </c>
      <c r="G924" s="242"/>
      <c r="H924" s="246">
        <v>7.618</v>
      </c>
      <c r="I924" s="247"/>
      <c r="J924" s="242"/>
      <c r="K924" s="242"/>
      <c r="L924" s="248"/>
      <c r="M924" s="249"/>
      <c r="N924" s="250"/>
      <c r="O924" s="250"/>
      <c r="P924" s="250"/>
      <c r="Q924" s="250"/>
      <c r="R924" s="250"/>
      <c r="S924" s="250"/>
      <c r="T924" s="251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52" t="s">
        <v>256</v>
      </c>
      <c r="AU924" s="252" t="s">
        <v>90</v>
      </c>
      <c r="AV924" s="13" t="s">
        <v>90</v>
      </c>
      <c r="AW924" s="13" t="s">
        <v>32</v>
      </c>
      <c r="AX924" s="13" t="s">
        <v>77</v>
      </c>
      <c r="AY924" s="252" t="s">
        <v>247</v>
      </c>
    </row>
    <row r="925" spans="1:51" s="13" customFormat="1" ht="12">
      <c r="A925" s="13"/>
      <c r="B925" s="241"/>
      <c r="C925" s="242"/>
      <c r="D925" s="243" t="s">
        <v>256</v>
      </c>
      <c r="E925" s="244" t="s">
        <v>1</v>
      </c>
      <c r="F925" s="245" t="s">
        <v>1535</v>
      </c>
      <c r="G925" s="242"/>
      <c r="H925" s="246">
        <v>2.939</v>
      </c>
      <c r="I925" s="247"/>
      <c r="J925" s="242"/>
      <c r="K925" s="242"/>
      <c r="L925" s="248"/>
      <c r="M925" s="249"/>
      <c r="N925" s="250"/>
      <c r="O925" s="250"/>
      <c r="P925" s="250"/>
      <c r="Q925" s="250"/>
      <c r="R925" s="250"/>
      <c r="S925" s="250"/>
      <c r="T925" s="251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52" t="s">
        <v>256</v>
      </c>
      <c r="AU925" s="252" t="s">
        <v>90</v>
      </c>
      <c r="AV925" s="13" t="s">
        <v>90</v>
      </c>
      <c r="AW925" s="13" t="s">
        <v>32</v>
      </c>
      <c r="AX925" s="13" t="s">
        <v>77</v>
      </c>
      <c r="AY925" s="252" t="s">
        <v>247</v>
      </c>
    </row>
    <row r="926" spans="1:51" s="13" customFormat="1" ht="12">
      <c r="A926" s="13"/>
      <c r="B926" s="241"/>
      <c r="C926" s="242"/>
      <c r="D926" s="243" t="s">
        <v>256</v>
      </c>
      <c r="E926" s="244" t="s">
        <v>1</v>
      </c>
      <c r="F926" s="245" t="s">
        <v>1536</v>
      </c>
      <c r="G926" s="242"/>
      <c r="H926" s="246">
        <v>1.223</v>
      </c>
      <c r="I926" s="247"/>
      <c r="J926" s="242"/>
      <c r="K926" s="242"/>
      <c r="L926" s="248"/>
      <c r="M926" s="249"/>
      <c r="N926" s="250"/>
      <c r="O926" s="250"/>
      <c r="P926" s="250"/>
      <c r="Q926" s="250"/>
      <c r="R926" s="250"/>
      <c r="S926" s="250"/>
      <c r="T926" s="251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52" t="s">
        <v>256</v>
      </c>
      <c r="AU926" s="252" t="s">
        <v>90</v>
      </c>
      <c r="AV926" s="13" t="s">
        <v>90</v>
      </c>
      <c r="AW926" s="13" t="s">
        <v>32</v>
      </c>
      <c r="AX926" s="13" t="s">
        <v>77</v>
      </c>
      <c r="AY926" s="252" t="s">
        <v>247</v>
      </c>
    </row>
    <row r="927" spans="1:51" s="14" customFormat="1" ht="12">
      <c r="A927" s="14"/>
      <c r="B927" s="253"/>
      <c r="C927" s="254"/>
      <c r="D927" s="243" t="s">
        <v>256</v>
      </c>
      <c r="E927" s="255" t="s">
        <v>1</v>
      </c>
      <c r="F927" s="256" t="s">
        <v>265</v>
      </c>
      <c r="G927" s="254"/>
      <c r="H927" s="257">
        <v>11.78</v>
      </c>
      <c r="I927" s="258"/>
      <c r="J927" s="254"/>
      <c r="K927" s="254"/>
      <c r="L927" s="259"/>
      <c r="M927" s="260"/>
      <c r="N927" s="261"/>
      <c r="O927" s="261"/>
      <c r="P927" s="261"/>
      <c r="Q927" s="261"/>
      <c r="R927" s="261"/>
      <c r="S927" s="261"/>
      <c r="T927" s="262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63" t="s">
        <v>256</v>
      </c>
      <c r="AU927" s="263" t="s">
        <v>90</v>
      </c>
      <c r="AV927" s="14" t="s">
        <v>254</v>
      </c>
      <c r="AW927" s="14" t="s">
        <v>32</v>
      </c>
      <c r="AX927" s="14" t="s">
        <v>84</v>
      </c>
      <c r="AY927" s="263" t="s">
        <v>247</v>
      </c>
    </row>
    <row r="928" spans="1:65" s="2" customFormat="1" ht="33" customHeight="1">
      <c r="A928" s="39"/>
      <c r="B928" s="40"/>
      <c r="C928" s="228" t="s">
        <v>1537</v>
      </c>
      <c r="D928" s="228" t="s">
        <v>249</v>
      </c>
      <c r="E928" s="229" t="s">
        <v>1538</v>
      </c>
      <c r="F928" s="230" t="s">
        <v>1539</v>
      </c>
      <c r="G928" s="231" t="s">
        <v>1540</v>
      </c>
      <c r="H928" s="232">
        <v>215.605</v>
      </c>
      <c r="I928" s="233"/>
      <c r="J928" s="234">
        <f>ROUND(I928*H928,2)</f>
        <v>0</v>
      </c>
      <c r="K928" s="230" t="s">
        <v>1</v>
      </c>
      <c r="L928" s="45"/>
      <c r="M928" s="235" t="s">
        <v>1</v>
      </c>
      <c r="N928" s="236" t="s">
        <v>43</v>
      </c>
      <c r="O928" s="92"/>
      <c r="P928" s="237">
        <f>O928*H928</f>
        <v>0</v>
      </c>
      <c r="Q928" s="237">
        <v>0</v>
      </c>
      <c r="R928" s="237">
        <f>Q928*H928</f>
        <v>0</v>
      </c>
      <c r="S928" s="237">
        <v>0</v>
      </c>
      <c r="T928" s="238">
        <f>S928*H928</f>
        <v>0</v>
      </c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R928" s="239" t="s">
        <v>339</v>
      </c>
      <c r="AT928" s="239" t="s">
        <v>249</v>
      </c>
      <c r="AU928" s="239" t="s">
        <v>90</v>
      </c>
      <c r="AY928" s="18" t="s">
        <v>247</v>
      </c>
      <c r="BE928" s="240">
        <f>IF(N928="základní",J928,0)</f>
        <v>0</v>
      </c>
      <c r="BF928" s="240">
        <f>IF(N928="snížená",J928,0)</f>
        <v>0</v>
      </c>
      <c r="BG928" s="240">
        <f>IF(N928="zákl. přenesená",J928,0)</f>
        <v>0</v>
      </c>
      <c r="BH928" s="240">
        <f>IF(N928="sníž. přenesená",J928,0)</f>
        <v>0</v>
      </c>
      <c r="BI928" s="240">
        <f>IF(N928="nulová",J928,0)</f>
        <v>0</v>
      </c>
      <c r="BJ928" s="18" t="s">
        <v>90</v>
      </c>
      <c r="BK928" s="240">
        <f>ROUND(I928*H928,2)</f>
        <v>0</v>
      </c>
      <c r="BL928" s="18" t="s">
        <v>339</v>
      </c>
      <c r="BM928" s="239" t="s">
        <v>1541</v>
      </c>
    </row>
    <row r="929" spans="1:51" s="15" customFormat="1" ht="12">
      <c r="A929" s="15"/>
      <c r="B929" s="264"/>
      <c r="C929" s="265"/>
      <c r="D929" s="243" t="s">
        <v>256</v>
      </c>
      <c r="E929" s="266" t="s">
        <v>1</v>
      </c>
      <c r="F929" s="267" t="s">
        <v>1542</v>
      </c>
      <c r="G929" s="265"/>
      <c r="H929" s="266" t="s">
        <v>1</v>
      </c>
      <c r="I929" s="268"/>
      <c r="J929" s="265"/>
      <c r="K929" s="265"/>
      <c r="L929" s="269"/>
      <c r="M929" s="270"/>
      <c r="N929" s="271"/>
      <c r="O929" s="271"/>
      <c r="P929" s="271"/>
      <c r="Q929" s="271"/>
      <c r="R929" s="271"/>
      <c r="S929" s="271"/>
      <c r="T929" s="272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T929" s="273" t="s">
        <v>256</v>
      </c>
      <c r="AU929" s="273" t="s">
        <v>90</v>
      </c>
      <c r="AV929" s="15" t="s">
        <v>84</v>
      </c>
      <c r="AW929" s="15" t="s">
        <v>32</v>
      </c>
      <c r="AX929" s="15" t="s">
        <v>77</v>
      </c>
      <c r="AY929" s="273" t="s">
        <v>247</v>
      </c>
    </row>
    <row r="930" spans="1:51" s="13" customFormat="1" ht="12">
      <c r="A930" s="13"/>
      <c r="B930" s="241"/>
      <c r="C930" s="242"/>
      <c r="D930" s="243" t="s">
        <v>256</v>
      </c>
      <c r="E930" s="244" t="s">
        <v>1</v>
      </c>
      <c r="F930" s="245" t="s">
        <v>1543</v>
      </c>
      <c r="G930" s="242"/>
      <c r="H930" s="246">
        <v>215.605</v>
      </c>
      <c r="I930" s="247"/>
      <c r="J930" s="242"/>
      <c r="K930" s="242"/>
      <c r="L930" s="248"/>
      <c r="M930" s="249"/>
      <c r="N930" s="250"/>
      <c r="O930" s="250"/>
      <c r="P930" s="250"/>
      <c r="Q930" s="250"/>
      <c r="R930" s="250"/>
      <c r="S930" s="250"/>
      <c r="T930" s="251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52" t="s">
        <v>256</v>
      </c>
      <c r="AU930" s="252" t="s">
        <v>90</v>
      </c>
      <c r="AV930" s="13" t="s">
        <v>90</v>
      </c>
      <c r="AW930" s="13" t="s">
        <v>32</v>
      </c>
      <c r="AX930" s="13" t="s">
        <v>84</v>
      </c>
      <c r="AY930" s="252" t="s">
        <v>247</v>
      </c>
    </row>
    <row r="931" spans="1:65" s="2" customFormat="1" ht="33" customHeight="1">
      <c r="A931" s="39"/>
      <c r="B931" s="40"/>
      <c r="C931" s="228" t="s">
        <v>1544</v>
      </c>
      <c r="D931" s="228" t="s">
        <v>249</v>
      </c>
      <c r="E931" s="229" t="s">
        <v>1545</v>
      </c>
      <c r="F931" s="230" t="s">
        <v>1546</v>
      </c>
      <c r="G931" s="231" t="s">
        <v>1540</v>
      </c>
      <c r="H931" s="232">
        <v>215.605</v>
      </c>
      <c r="I931" s="233"/>
      <c r="J931" s="234">
        <f>ROUND(I931*H931,2)</f>
        <v>0</v>
      </c>
      <c r="K931" s="230" t="s">
        <v>1</v>
      </c>
      <c r="L931" s="45"/>
      <c r="M931" s="235" t="s">
        <v>1</v>
      </c>
      <c r="N931" s="236" t="s">
        <v>43</v>
      </c>
      <c r="O931" s="92"/>
      <c r="P931" s="237">
        <f>O931*H931</f>
        <v>0</v>
      </c>
      <c r="Q931" s="237">
        <v>0</v>
      </c>
      <c r="R931" s="237">
        <f>Q931*H931</f>
        <v>0</v>
      </c>
      <c r="S931" s="237">
        <v>0</v>
      </c>
      <c r="T931" s="238">
        <f>S931*H931</f>
        <v>0</v>
      </c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R931" s="239" t="s">
        <v>339</v>
      </c>
      <c r="AT931" s="239" t="s">
        <v>249</v>
      </c>
      <c r="AU931" s="239" t="s">
        <v>90</v>
      </c>
      <c r="AY931" s="18" t="s">
        <v>247</v>
      </c>
      <c r="BE931" s="240">
        <f>IF(N931="základní",J931,0)</f>
        <v>0</v>
      </c>
      <c r="BF931" s="240">
        <f>IF(N931="snížená",J931,0)</f>
        <v>0</v>
      </c>
      <c r="BG931" s="240">
        <f>IF(N931="zákl. přenesená",J931,0)</f>
        <v>0</v>
      </c>
      <c r="BH931" s="240">
        <f>IF(N931="sníž. přenesená",J931,0)</f>
        <v>0</v>
      </c>
      <c r="BI931" s="240">
        <f>IF(N931="nulová",J931,0)</f>
        <v>0</v>
      </c>
      <c r="BJ931" s="18" t="s">
        <v>90</v>
      </c>
      <c r="BK931" s="240">
        <f>ROUND(I931*H931,2)</f>
        <v>0</v>
      </c>
      <c r="BL931" s="18" t="s">
        <v>339</v>
      </c>
      <c r="BM931" s="239" t="s">
        <v>1547</v>
      </c>
    </row>
    <row r="932" spans="1:51" s="15" customFormat="1" ht="12">
      <c r="A932" s="15"/>
      <c r="B932" s="264"/>
      <c r="C932" s="265"/>
      <c r="D932" s="243" t="s">
        <v>256</v>
      </c>
      <c r="E932" s="266" t="s">
        <v>1</v>
      </c>
      <c r="F932" s="267" t="s">
        <v>1542</v>
      </c>
      <c r="G932" s="265"/>
      <c r="H932" s="266" t="s">
        <v>1</v>
      </c>
      <c r="I932" s="268"/>
      <c r="J932" s="265"/>
      <c r="K932" s="265"/>
      <c r="L932" s="269"/>
      <c r="M932" s="270"/>
      <c r="N932" s="271"/>
      <c r="O932" s="271"/>
      <c r="P932" s="271"/>
      <c r="Q932" s="271"/>
      <c r="R932" s="271"/>
      <c r="S932" s="271"/>
      <c r="T932" s="272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T932" s="273" t="s">
        <v>256</v>
      </c>
      <c r="AU932" s="273" t="s">
        <v>90</v>
      </c>
      <c r="AV932" s="15" t="s">
        <v>84</v>
      </c>
      <c r="AW932" s="15" t="s">
        <v>32</v>
      </c>
      <c r="AX932" s="15" t="s">
        <v>77</v>
      </c>
      <c r="AY932" s="273" t="s">
        <v>247</v>
      </c>
    </row>
    <row r="933" spans="1:51" s="13" customFormat="1" ht="12">
      <c r="A933" s="13"/>
      <c r="B933" s="241"/>
      <c r="C933" s="242"/>
      <c r="D933" s="243" t="s">
        <v>256</v>
      </c>
      <c r="E933" s="244" t="s">
        <v>1</v>
      </c>
      <c r="F933" s="245" t="s">
        <v>1543</v>
      </c>
      <c r="G933" s="242"/>
      <c r="H933" s="246">
        <v>215.605</v>
      </c>
      <c r="I933" s="247"/>
      <c r="J933" s="242"/>
      <c r="K933" s="242"/>
      <c r="L933" s="248"/>
      <c r="M933" s="249"/>
      <c r="N933" s="250"/>
      <c r="O933" s="250"/>
      <c r="P933" s="250"/>
      <c r="Q933" s="250"/>
      <c r="R933" s="250"/>
      <c r="S933" s="250"/>
      <c r="T933" s="251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52" t="s">
        <v>256</v>
      </c>
      <c r="AU933" s="252" t="s">
        <v>90</v>
      </c>
      <c r="AV933" s="13" t="s">
        <v>90</v>
      </c>
      <c r="AW933" s="13" t="s">
        <v>32</v>
      </c>
      <c r="AX933" s="13" t="s">
        <v>84</v>
      </c>
      <c r="AY933" s="252" t="s">
        <v>247</v>
      </c>
    </row>
    <row r="934" spans="1:65" s="2" customFormat="1" ht="33" customHeight="1">
      <c r="A934" s="39"/>
      <c r="B934" s="40"/>
      <c r="C934" s="228" t="s">
        <v>1548</v>
      </c>
      <c r="D934" s="228" t="s">
        <v>249</v>
      </c>
      <c r="E934" s="229" t="s">
        <v>1549</v>
      </c>
      <c r="F934" s="230" t="s">
        <v>1550</v>
      </c>
      <c r="G934" s="231" t="s">
        <v>252</v>
      </c>
      <c r="H934" s="232">
        <v>277.035</v>
      </c>
      <c r="I934" s="233"/>
      <c r="J934" s="234">
        <f>ROUND(I934*H934,2)</f>
        <v>0</v>
      </c>
      <c r="K934" s="230" t="s">
        <v>253</v>
      </c>
      <c r="L934" s="45"/>
      <c r="M934" s="235" t="s">
        <v>1</v>
      </c>
      <c r="N934" s="236" t="s">
        <v>43</v>
      </c>
      <c r="O934" s="92"/>
      <c r="P934" s="237">
        <f>O934*H934</f>
        <v>0</v>
      </c>
      <c r="Q934" s="237">
        <v>0</v>
      </c>
      <c r="R934" s="237">
        <f>Q934*H934</f>
        <v>0</v>
      </c>
      <c r="S934" s="237">
        <v>0</v>
      </c>
      <c r="T934" s="238">
        <f>S934*H934</f>
        <v>0</v>
      </c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R934" s="239" t="s">
        <v>339</v>
      </c>
      <c r="AT934" s="239" t="s">
        <v>249</v>
      </c>
      <c r="AU934" s="239" t="s">
        <v>90</v>
      </c>
      <c r="AY934" s="18" t="s">
        <v>247</v>
      </c>
      <c r="BE934" s="240">
        <f>IF(N934="základní",J934,0)</f>
        <v>0</v>
      </c>
      <c r="BF934" s="240">
        <f>IF(N934="snížená",J934,0)</f>
        <v>0</v>
      </c>
      <c r="BG934" s="240">
        <f>IF(N934="zákl. přenesená",J934,0)</f>
        <v>0</v>
      </c>
      <c r="BH934" s="240">
        <f>IF(N934="sníž. přenesená",J934,0)</f>
        <v>0</v>
      </c>
      <c r="BI934" s="240">
        <f>IF(N934="nulová",J934,0)</f>
        <v>0</v>
      </c>
      <c r="BJ934" s="18" t="s">
        <v>90</v>
      </c>
      <c r="BK934" s="240">
        <f>ROUND(I934*H934,2)</f>
        <v>0</v>
      </c>
      <c r="BL934" s="18" t="s">
        <v>339</v>
      </c>
      <c r="BM934" s="239" t="s">
        <v>1551</v>
      </c>
    </row>
    <row r="935" spans="1:51" s="13" customFormat="1" ht="12">
      <c r="A935" s="13"/>
      <c r="B935" s="241"/>
      <c r="C935" s="242"/>
      <c r="D935" s="243" t="s">
        <v>256</v>
      </c>
      <c r="E935" s="244" t="s">
        <v>1</v>
      </c>
      <c r="F935" s="245" t="s">
        <v>183</v>
      </c>
      <c r="G935" s="242"/>
      <c r="H935" s="246">
        <v>277.035</v>
      </c>
      <c r="I935" s="247"/>
      <c r="J935" s="242"/>
      <c r="K935" s="242"/>
      <c r="L935" s="248"/>
      <c r="M935" s="249"/>
      <c r="N935" s="250"/>
      <c r="O935" s="250"/>
      <c r="P935" s="250"/>
      <c r="Q935" s="250"/>
      <c r="R935" s="250"/>
      <c r="S935" s="250"/>
      <c r="T935" s="251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52" t="s">
        <v>256</v>
      </c>
      <c r="AU935" s="252" t="s">
        <v>90</v>
      </c>
      <c r="AV935" s="13" t="s">
        <v>90</v>
      </c>
      <c r="AW935" s="13" t="s">
        <v>32</v>
      </c>
      <c r="AX935" s="13" t="s">
        <v>84</v>
      </c>
      <c r="AY935" s="252" t="s">
        <v>247</v>
      </c>
    </row>
    <row r="936" spans="1:65" s="2" customFormat="1" ht="21.75" customHeight="1">
      <c r="A936" s="39"/>
      <c r="B936" s="40"/>
      <c r="C936" s="285" t="s">
        <v>1552</v>
      </c>
      <c r="D936" s="285" t="s">
        <v>422</v>
      </c>
      <c r="E936" s="286" t="s">
        <v>1553</v>
      </c>
      <c r="F936" s="287" t="s">
        <v>1554</v>
      </c>
      <c r="G936" s="288" t="s">
        <v>260</v>
      </c>
      <c r="H936" s="289">
        <v>7.618</v>
      </c>
      <c r="I936" s="290"/>
      <c r="J936" s="291">
        <f>ROUND(I936*H936,2)</f>
        <v>0</v>
      </c>
      <c r="K936" s="287" t="s">
        <v>253</v>
      </c>
      <c r="L936" s="292"/>
      <c r="M936" s="293" t="s">
        <v>1</v>
      </c>
      <c r="N936" s="294" t="s">
        <v>43</v>
      </c>
      <c r="O936" s="92"/>
      <c r="P936" s="237">
        <f>O936*H936</f>
        <v>0</v>
      </c>
      <c r="Q936" s="237">
        <v>0.55</v>
      </c>
      <c r="R936" s="237">
        <f>Q936*H936</f>
        <v>4.189900000000001</v>
      </c>
      <c r="S936" s="237">
        <v>0</v>
      </c>
      <c r="T936" s="238">
        <f>S936*H936</f>
        <v>0</v>
      </c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R936" s="239" t="s">
        <v>432</v>
      </c>
      <c r="AT936" s="239" t="s">
        <v>422</v>
      </c>
      <c r="AU936" s="239" t="s">
        <v>90</v>
      </c>
      <c r="AY936" s="18" t="s">
        <v>247</v>
      </c>
      <c r="BE936" s="240">
        <f>IF(N936="základní",J936,0)</f>
        <v>0</v>
      </c>
      <c r="BF936" s="240">
        <f>IF(N936="snížená",J936,0)</f>
        <v>0</v>
      </c>
      <c r="BG936" s="240">
        <f>IF(N936="zákl. přenesená",J936,0)</f>
        <v>0</v>
      </c>
      <c r="BH936" s="240">
        <f>IF(N936="sníž. přenesená",J936,0)</f>
        <v>0</v>
      </c>
      <c r="BI936" s="240">
        <f>IF(N936="nulová",J936,0)</f>
        <v>0</v>
      </c>
      <c r="BJ936" s="18" t="s">
        <v>90</v>
      </c>
      <c r="BK936" s="240">
        <f>ROUND(I936*H936,2)</f>
        <v>0</v>
      </c>
      <c r="BL936" s="18" t="s">
        <v>339</v>
      </c>
      <c r="BM936" s="239" t="s">
        <v>1555</v>
      </c>
    </row>
    <row r="937" spans="1:51" s="13" customFormat="1" ht="12">
      <c r="A937" s="13"/>
      <c r="B937" s="241"/>
      <c r="C937" s="242"/>
      <c r="D937" s="243" t="s">
        <v>256</v>
      </c>
      <c r="E937" s="244" t="s">
        <v>1</v>
      </c>
      <c r="F937" s="245" t="s">
        <v>1556</v>
      </c>
      <c r="G937" s="242"/>
      <c r="H937" s="246">
        <v>7.618</v>
      </c>
      <c r="I937" s="247"/>
      <c r="J937" s="242"/>
      <c r="K937" s="242"/>
      <c r="L937" s="248"/>
      <c r="M937" s="249"/>
      <c r="N937" s="250"/>
      <c r="O937" s="250"/>
      <c r="P937" s="250"/>
      <c r="Q937" s="250"/>
      <c r="R937" s="250"/>
      <c r="S937" s="250"/>
      <c r="T937" s="251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52" t="s">
        <v>256</v>
      </c>
      <c r="AU937" s="252" t="s">
        <v>90</v>
      </c>
      <c r="AV937" s="13" t="s">
        <v>90</v>
      </c>
      <c r="AW937" s="13" t="s">
        <v>32</v>
      </c>
      <c r="AX937" s="13" t="s">
        <v>77</v>
      </c>
      <c r="AY937" s="252" t="s">
        <v>247</v>
      </c>
    </row>
    <row r="938" spans="1:51" s="14" customFormat="1" ht="12">
      <c r="A938" s="14"/>
      <c r="B938" s="253"/>
      <c r="C938" s="254"/>
      <c r="D938" s="243" t="s">
        <v>256</v>
      </c>
      <c r="E938" s="255" t="s">
        <v>1</v>
      </c>
      <c r="F938" s="256" t="s">
        <v>265</v>
      </c>
      <c r="G938" s="254"/>
      <c r="H938" s="257">
        <v>7.618</v>
      </c>
      <c r="I938" s="258"/>
      <c r="J938" s="254"/>
      <c r="K938" s="254"/>
      <c r="L938" s="259"/>
      <c r="M938" s="260"/>
      <c r="N938" s="261"/>
      <c r="O938" s="261"/>
      <c r="P938" s="261"/>
      <c r="Q938" s="261"/>
      <c r="R938" s="261"/>
      <c r="S938" s="261"/>
      <c r="T938" s="262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63" t="s">
        <v>256</v>
      </c>
      <c r="AU938" s="263" t="s">
        <v>90</v>
      </c>
      <c r="AV938" s="14" t="s">
        <v>254</v>
      </c>
      <c r="AW938" s="14" t="s">
        <v>32</v>
      </c>
      <c r="AX938" s="14" t="s">
        <v>84</v>
      </c>
      <c r="AY938" s="263" t="s">
        <v>247</v>
      </c>
    </row>
    <row r="939" spans="1:65" s="2" customFormat="1" ht="24.15" customHeight="1">
      <c r="A939" s="39"/>
      <c r="B939" s="40"/>
      <c r="C939" s="228" t="s">
        <v>1557</v>
      </c>
      <c r="D939" s="228" t="s">
        <v>249</v>
      </c>
      <c r="E939" s="229" t="s">
        <v>1558</v>
      </c>
      <c r="F939" s="230" t="s">
        <v>1559</v>
      </c>
      <c r="G939" s="231" t="s">
        <v>252</v>
      </c>
      <c r="H939" s="232">
        <v>18.942</v>
      </c>
      <c r="I939" s="233"/>
      <c r="J939" s="234">
        <f>ROUND(I939*H939,2)</f>
        <v>0</v>
      </c>
      <c r="K939" s="230" t="s">
        <v>1</v>
      </c>
      <c r="L939" s="45"/>
      <c r="M939" s="235" t="s">
        <v>1</v>
      </c>
      <c r="N939" s="236" t="s">
        <v>43</v>
      </c>
      <c r="O939" s="92"/>
      <c r="P939" s="237">
        <f>O939*H939</f>
        <v>0</v>
      </c>
      <c r="Q939" s="237">
        <v>0</v>
      </c>
      <c r="R939" s="237">
        <f>Q939*H939</f>
        <v>0</v>
      </c>
      <c r="S939" s="237">
        <v>0</v>
      </c>
      <c r="T939" s="238">
        <f>S939*H939</f>
        <v>0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R939" s="239" t="s">
        <v>339</v>
      </c>
      <c r="AT939" s="239" t="s">
        <v>249</v>
      </c>
      <c r="AU939" s="239" t="s">
        <v>90</v>
      </c>
      <c r="AY939" s="18" t="s">
        <v>247</v>
      </c>
      <c r="BE939" s="240">
        <f>IF(N939="základní",J939,0)</f>
        <v>0</v>
      </c>
      <c r="BF939" s="240">
        <f>IF(N939="snížená",J939,0)</f>
        <v>0</v>
      </c>
      <c r="BG939" s="240">
        <f>IF(N939="zákl. přenesená",J939,0)</f>
        <v>0</v>
      </c>
      <c r="BH939" s="240">
        <f>IF(N939="sníž. přenesená",J939,0)</f>
        <v>0</v>
      </c>
      <c r="BI939" s="240">
        <f>IF(N939="nulová",J939,0)</f>
        <v>0</v>
      </c>
      <c r="BJ939" s="18" t="s">
        <v>90</v>
      </c>
      <c r="BK939" s="240">
        <f>ROUND(I939*H939,2)</f>
        <v>0</v>
      </c>
      <c r="BL939" s="18" t="s">
        <v>339</v>
      </c>
      <c r="BM939" s="239" t="s">
        <v>1560</v>
      </c>
    </row>
    <row r="940" spans="1:51" s="13" customFormat="1" ht="12">
      <c r="A940" s="13"/>
      <c r="B940" s="241"/>
      <c r="C940" s="242"/>
      <c r="D940" s="243" t="s">
        <v>256</v>
      </c>
      <c r="E940" s="244" t="s">
        <v>1</v>
      </c>
      <c r="F940" s="245" t="s">
        <v>1561</v>
      </c>
      <c r="G940" s="242"/>
      <c r="H940" s="246">
        <v>18.942</v>
      </c>
      <c r="I940" s="247"/>
      <c r="J940" s="242"/>
      <c r="K940" s="242"/>
      <c r="L940" s="248"/>
      <c r="M940" s="249"/>
      <c r="N940" s="250"/>
      <c r="O940" s="250"/>
      <c r="P940" s="250"/>
      <c r="Q940" s="250"/>
      <c r="R940" s="250"/>
      <c r="S940" s="250"/>
      <c r="T940" s="251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52" t="s">
        <v>256</v>
      </c>
      <c r="AU940" s="252" t="s">
        <v>90</v>
      </c>
      <c r="AV940" s="13" t="s">
        <v>90</v>
      </c>
      <c r="AW940" s="13" t="s">
        <v>32</v>
      </c>
      <c r="AX940" s="13" t="s">
        <v>84</v>
      </c>
      <c r="AY940" s="252" t="s">
        <v>247</v>
      </c>
    </row>
    <row r="941" spans="1:65" s="2" customFormat="1" ht="33" customHeight="1">
      <c r="A941" s="39"/>
      <c r="B941" s="40"/>
      <c r="C941" s="228" t="s">
        <v>1562</v>
      </c>
      <c r="D941" s="228" t="s">
        <v>249</v>
      </c>
      <c r="E941" s="229" t="s">
        <v>1563</v>
      </c>
      <c r="F941" s="230" t="s">
        <v>1564</v>
      </c>
      <c r="G941" s="231" t="s">
        <v>252</v>
      </c>
      <c r="H941" s="232">
        <v>138.518</v>
      </c>
      <c r="I941" s="233"/>
      <c r="J941" s="234">
        <f>ROUND(I941*H941,2)</f>
        <v>0</v>
      </c>
      <c r="K941" s="230" t="s">
        <v>253</v>
      </c>
      <c r="L941" s="45"/>
      <c r="M941" s="235" t="s">
        <v>1</v>
      </c>
      <c r="N941" s="236" t="s">
        <v>43</v>
      </c>
      <c r="O941" s="92"/>
      <c r="P941" s="237">
        <f>O941*H941</f>
        <v>0</v>
      </c>
      <c r="Q941" s="237">
        <v>0</v>
      </c>
      <c r="R941" s="237">
        <f>Q941*H941</f>
        <v>0</v>
      </c>
      <c r="S941" s="237">
        <v>0</v>
      </c>
      <c r="T941" s="238">
        <f>S941*H941</f>
        <v>0</v>
      </c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R941" s="239" t="s">
        <v>339</v>
      </c>
      <c r="AT941" s="239" t="s">
        <v>249</v>
      </c>
      <c r="AU941" s="239" t="s">
        <v>90</v>
      </c>
      <c r="AY941" s="18" t="s">
        <v>247</v>
      </c>
      <c r="BE941" s="240">
        <f>IF(N941="základní",J941,0)</f>
        <v>0</v>
      </c>
      <c r="BF941" s="240">
        <f>IF(N941="snížená",J941,0)</f>
        <v>0</v>
      </c>
      <c r="BG941" s="240">
        <f>IF(N941="zákl. přenesená",J941,0)</f>
        <v>0</v>
      </c>
      <c r="BH941" s="240">
        <f>IF(N941="sníž. přenesená",J941,0)</f>
        <v>0</v>
      </c>
      <c r="BI941" s="240">
        <f>IF(N941="nulová",J941,0)</f>
        <v>0</v>
      </c>
      <c r="BJ941" s="18" t="s">
        <v>90</v>
      </c>
      <c r="BK941" s="240">
        <f>ROUND(I941*H941,2)</f>
        <v>0</v>
      </c>
      <c r="BL941" s="18" t="s">
        <v>339</v>
      </c>
      <c r="BM941" s="239" t="s">
        <v>1565</v>
      </c>
    </row>
    <row r="942" spans="1:51" s="13" customFormat="1" ht="12">
      <c r="A942" s="13"/>
      <c r="B942" s="241"/>
      <c r="C942" s="242"/>
      <c r="D942" s="243" t="s">
        <v>256</v>
      </c>
      <c r="E942" s="244" t="s">
        <v>1</v>
      </c>
      <c r="F942" s="245" t="s">
        <v>1566</v>
      </c>
      <c r="G942" s="242"/>
      <c r="H942" s="246">
        <v>138.518</v>
      </c>
      <c r="I942" s="247"/>
      <c r="J942" s="242"/>
      <c r="K942" s="242"/>
      <c r="L942" s="248"/>
      <c r="M942" s="249"/>
      <c r="N942" s="250"/>
      <c r="O942" s="250"/>
      <c r="P942" s="250"/>
      <c r="Q942" s="250"/>
      <c r="R942" s="250"/>
      <c r="S942" s="250"/>
      <c r="T942" s="251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52" t="s">
        <v>256</v>
      </c>
      <c r="AU942" s="252" t="s">
        <v>90</v>
      </c>
      <c r="AV942" s="13" t="s">
        <v>90</v>
      </c>
      <c r="AW942" s="13" t="s">
        <v>32</v>
      </c>
      <c r="AX942" s="13" t="s">
        <v>84</v>
      </c>
      <c r="AY942" s="252" t="s">
        <v>247</v>
      </c>
    </row>
    <row r="943" spans="1:65" s="2" customFormat="1" ht="16.5" customHeight="1">
      <c r="A943" s="39"/>
      <c r="B943" s="40"/>
      <c r="C943" s="285" t="s">
        <v>1567</v>
      </c>
      <c r="D943" s="285" t="s">
        <v>422</v>
      </c>
      <c r="E943" s="286" t="s">
        <v>1568</v>
      </c>
      <c r="F943" s="287" t="s">
        <v>1569</v>
      </c>
      <c r="G943" s="288" t="s">
        <v>260</v>
      </c>
      <c r="H943" s="289">
        <v>1.28</v>
      </c>
      <c r="I943" s="290"/>
      <c r="J943" s="291">
        <f>ROUND(I943*H943,2)</f>
        <v>0</v>
      </c>
      <c r="K943" s="287" t="s">
        <v>253</v>
      </c>
      <c r="L943" s="292"/>
      <c r="M943" s="293" t="s">
        <v>1</v>
      </c>
      <c r="N943" s="294" t="s">
        <v>43</v>
      </c>
      <c r="O943" s="92"/>
      <c r="P943" s="237">
        <f>O943*H943</f>
        <v>0</v>
      </c>
      <c r="Q943" s="237">
        <v>0.55</v>
      </c>
      <c r="R943" s="237">
        <f>Q943*H943</f>
        <v>0.7040000000000001</v>
      </c>
      <c r="S943" s="237">
        <v>0</v>
      </c>
      <c r="T943" s="238">
        <f>S943*H943</f>
        <v>0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39" t="s">
        <v>432</v>
      </c>
      <c r="AT943" s="239" t="s">
        <v>422</v>
      </c>
      <c r="AU943" s="239" t="s">
        <v>90</v>
      </c>
      <c r="AY943" s="18" t="s">
        <v>247</v>
      </c>
      <c r="BE943" s="240">
        <f>IF(N943="základní",J943,0)</f>
        <v>0</v>
      </c>
      <c r="BF943" s="240">
        <f>IF(N943="snížená",J943,0)</f>
        <v>0</v>
      </c>
      <c r="BG943" s="240">
        <f>IF(N943="zákl. přenesená",J943,0)</f>
        <v>0</v>
      </c>
      <c r="BH943" s="240">
        <f>IF(N943="sníž. přenesená",J943,0)</f>
        <v>0</v>
      </c>
      <c r="BI943" s="240">
        <f>IF(N943="nulová",J943,0)</f>
        <v>0</v>
      </c>
      <c r="BJ943" s="18" t="s">
        <v>90</v>
      </c>
      <c r="BK943" s="240">
        <f>ROUND(I943*H943,2)</f>
        <v>0</v>
      </c>
      <c r="BL943" s="18" t="s">
        <v>339</v>
      </c>
      <c r="BM943" s="239" t="s">
        <v>1570</v>
      </c>
    </row>
    <row r="944" spans="1:51" s="13" customFormat="1" ht="12">
      <c r="A944" s="13"/>
      <c r="B944" s="241"/>
      <c r="C944" s="242"/>
      <c r="D944" s="243" t="s">
        <v>256</v>
      </c>
      <c r="E944" s="244" t="s">
        <v>1</v>
      </c>
      <c r="F944" s="245" t="s">
        <v>1571</v>
      </c>
      <c r="G944" s="242"/>
      <c r="H944" s="246">
        <v>1.28</v>
      </c>
      <c r="I944" s="247"/>
      <c r="J944" s="242"/>
      <c r="K944" s="242"/>
      <c r="L944" s="248"/>
      <c r="M944" s="249"/>
      <c r="N944" s="250"/>
      <c r="O944" s="250"/>
      <c r="P944" s="250"/>
      <c r="Q944" s="250"/>
      <c r="R944" s="250"/>
      <c r="S944" s="250"/>
      <c r="T944" s="251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52" t="s">
        <v>256</v>
      </c>
      <c r="AU944" s="252" t="s">
        <v>90</v>
      </c>
      <c r="AV944" s="13" t="s">
        <v>90</v>
      </c>
      <c r="AW944" s="13" t="s">
        <v>32</v>
      </c>
      <c r="AX944" s="13" t="s">
        <v>84</v>
      </c>
      <c r="AY944" s="252" t="s">
        <v>247</v>
      </c>
    </row>
    <row r="945" spans="1:65" s="2" customFormat="1" ht="33" customHeight="1">
      <c r="A945" s="39"/>
      <c r="B945" s="40"/>
      <c r="C945" s="228" t="s">
        <v>1572</v>
      </c>
      <c r="D945" s="228" t="s">
        <v>249</v>
      </c>
      <c r="E945" s="229" t="s">
        <v>1563</v>
      </c>
      <c r="F945" s="230" t="s">
        <v>1564</v>
      </c>
      <c r="G945" s="231" t="s">
        <v>252</v>
      </c>
      <c r="H945" s="232">
        <v>28.576</v>
      </c>
      <c r="I945" s="233"/>
      <c r="J945" s="234">
        <f>ROUND(I945*H945,2)</f>
        <v>0</v>
      </c>
      <c r="K945" s="230" t="s">
        <v>253</v>
      </c>
      <c r="L945" s="45"/>
      <c r="M945" s="235" t="s">
        <v>1</v>
      </c>
      <c r="N945" s="236" t="s">
        <v>43</v>
      </c>
      <c r="O945" s="92"/>
      <c r="P945" s="237">
        <f>O945*H945</f>
        <v>0</v>
      </c>
      <c r="Q945" s="237">
        <v>0</v>
      </c>
      <c r="R945" s="237">
        <f>Q945*H945</f>
        <v>0</v>
      </c>
      <c r="S945" s="237">
        <v>0</v>
      </c>
      <c r="T945" s="238">
        <f>S945*H945</f>
        <v>0</v>
      </c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R945" s="239" t="s">
        <v>339</v>
      </c>
      <c r="AT945" s="239" t="s">
        <v>249</v>
      </c>
      <c r="AU945" s="239" t="s">
        <v>90</v>
      </c>
      <c r="AY945" s="18" t="s">
        <v>247</v>
      </c>
      <c r="BE945" s="240">
        <f>IF(N945="základní",J945,0)</f>
        <v>0</v>
      </c>
      <c r="BF945" s="240">
        <f>IF(N945="snížená",J945,0)</f>
        <v>0</v>
      </c>
      <c r="BG945" s="240">
        <f>IF(N945="zákl. přenesená",J945,0)</f>
        <v>0</v>
      </c>
      <c r="BH945" s="240">
        <f>IF(N945="sníž. přenesená",J945,0)</f>
        <v>0</v>
      </c>
      <c r="BI945" s="240">
        <f>IF(N945="nulová",J945,0)</f>
        <v>0</v>
      </c>
      <c r="BJ945" s="18" t="s">
        <v>90</v>
      </c>
      <c r="BK945" s="240">
        <f>ROUND(I945*H945,2)</f>
        <v>0</v>
      </c>
      <c r="BL945" s="18" t="s">
        <v>339</v>
      </c>
      <c r="BM945" s="239" t="s">
        <v>1573</v>
      </c>
    </row>
    <row r="946" spans="1:51" s="13" customFormat="1" ht="12">
      <c r="A946" s="13"/>
      <c r="B946" s="241"/>
      <c r="C946" s="242"/>
      <c r="D946" s="243" t="s">
        <v>256</v>
      </c>
      <c r="E946" s="244" t="s">
        <v>1</v>
      </c>
      <c r="F946" s="245" t="s">
        <v>1574</v>
      </c>
      <c r="G946" s="242"/>
      <c r="H946" s="246">
        <v>28.576</v>
      </c>
      <c r="I946" s="247"/>
      <c r="J946" s="242"/>
      <c r="K946" s="242"/>
      <c r="L946" s="248"/>
      <c r="M946" s="249"/>
      <c r="N946" s="250"/>
      <c r="O946" s="250"/>
      <c r="P946" s="250"/>
      <c r="Q946" s="250"/>
      <c r="R946" s="250"/>
      <c r="S946" s="250"/>
      <c r="T946" s="251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52" t="s">
        <v>256</v>
      </c>
      <c r="AU946" s="252" t="s">
        <v>90</v>
      </c>
      <c r="AV946" s="13" t="s">
        <v>90</v>
      </c>
      <c r="AW946" s="13" t="s">
        <v>32</v>
      </c>
      <c r="AX946" s="13" t="s">
        <v>84</v>
      </c>
      <c r="AY946" s="252" t="s">
        <v>247</v>
      </c>
    </row>
    <row r="947" spans="1:65" s="2" customFormat="1" ht="21.75" customHeight="1">
      <c r="A947" s="39"/>
      <c r="B947" s="40"/>
      <c r="C947" s="285" t="s">
        <v>1575</v>
      </c>
      <c r="D947" s="285" t="s">
        <v>422</v>
      </c>
      <c r="E947" s="286" t="s">
        <v>1576</v>
      </c>
      <c r="F947" s="287" t="s">
        <v>1577</v>
      </c>
      <c r="G947" s="288" t="s">
        <v>260</v>
      </c>
      <c r="H947" s="289">
        <v>0.162</v>
      </c>
      <c r="I947" s="290"/>
      <c r="J947" s="291">
        <f>ROUND(I947*H947,2)</f>
        <v>0</v>
      </c>
      <c r="K947" s="287" t="s">
        <v>1</v>
      </c>
      <c r="L947" s="292"/>
      <c r="M947" s="293" t="s">
        <v>1</v>
      </c>
      <c r="N947" s="294" t="s">
        <v>43</v>
      </c>
      <c r="O947" s="92"/>
      <c r="P947" s="237">
        <f>O947*H947</f>
        <v>0</v>
      </c>
      <c r="Q947" s="237">
        <v>0.55</v>
      </c>
      <c r="R947" s="237">
        <f>Q947*H947</f>
        <v>0.08910000000000001</v>
      </c>
      <c r="S947" s="237">
        <v>0</v>
      </c>
      <c r="T947" s="238">
        <f>S947*H947</f>
        <v>0</v>
      </c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R947" s="239" t="s">
        <v>432</v>
      </c>
      <c r="AT947" s="239" t="s">
        <v>422</v>
      </c>
      <c r="AU947" s="239" t="s">
        <v>90</v>
      </c>
      <c r="AY947" s="18" t="s">
        <v>247</v>
      </c>
      <c r="BE947" s="240">
        <f>IF(N947="základní",J947,0)</f>
        <v>0</v>
      </c>
      <c r="BF947" s="240">
        <f>IF(N947="snížená",J947,0)</f>
        <v>0</v>
      </c>
      <c r="BG947" s="240">
        <f>IF(N947="zákl. přenesená",J947,0)</f>
        <v>0</v>
      </c>
      <c r="BH947" s="240">
        <f>IF(N947="sníž. přenesená",J947,0)</f>
        <v>0</v>
      </c>
      <c r="BI947" s="240">
        <f>IF(N947="nulová",J947,0)</f>
        <v>0</v>
      </c>
      <c r="BJ947" s="18" t="s">
        <v>90</v>
      </c>
      <c r="BK947" s="240">
        <f>ROUND(I947*H947,2)</f>
        <v>0</v>
      </c>
      <c r="BL947" s="18" t="s">
        <v>339</v>
      </c>
      <c r="BM947" s="239" t="s">
        <v>1578</v>
      </c>
    </row>
    <row r="948" spans="1:51" s="13" customFormat="1" ht="12">
      <c r="A948" s="13"/>
      <c r="B948" s="241"/>
      <c r="C948" s="242"/>
      <c r="D948" s="243" t="s">
        <v>256</v>
      </c>
      <c r="E948" s="244" t="s">
        <v>1</v>
      </c>
      <c r="F948" s="245" t="s">
        <v>1579</v>
      </c>
      <c r="G948" s="242"/>
      <c r="H948" s="246">
        <v>0.162</v>
      </c>
      <c r="I948" s="247"/>
      <c r="J948" s="242"/>
      <c r="K948" s="242"/>
      <c r="L948" s="248"/>
      <c r="M948" s="249"/>
      <c r="N948" s="250"/>
      <c r="O948" s="250"/>
      <c r="P948" s="250"/>
      <c r="Q948" s="250"/>
      <c r="R948" s="250"/>
      <c r="S948" s="250"/>
      <c r="T948" s="251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52" t="s">
        <v>256</v>
      </c>
      <c r="AU948" s="252" t="s">
        <v>90</v>
      </c>
      <c r="AV948" s="13" t="s">
        <v>90</v>
      </c>
      <c r="AW948" s="13" t="s">
        <v>32</v>
      </c>
      <c r="AX948" s="13" t="s">
        <v>84</v>
      </c>
      <c r="AY948" s="252" t="s">
        <v>247</v>
      </c>
    </row>
    <row r="949" spans="1:65" s="2" customFormat="1" ht="24.15" customHeight="1">
      <c r="A949" s="39"/>
      <c r="B949" s="40"/>
      <c r="C949" s="228" t="s">
        <v>1580</v>
      </c>
      <c r="D949" s="228" t="s">
        <v>249</v>
      </c>
      <c r="E949" s="229" t="s">
        <v>1581</v>
      </c>
      <c r="F949" s="230" t="s">
        <v>1582</v>
      </c>
      <c r="G949" s="231" t="s">
        <v>252</v>
      </c>
      <c r="H949" s="232">
        <v>138.518</v>
      </c>
      <c r="I949" s="233"/>
      <c r="J949" s="234">
        <f>ROUND(I949*H949,2)</f>
        <v>0</v>
      </c>
      <c r="K949" s="230" t="s">
        <v>253</v>
      </c>
      <c r="L949" s="45"/>
      <c r="M949" s="235" t="s">
        <v>1</v>
      </c>
      <c r="N949" s="236" t="s">
        <v>43</v>
      </c>
      <c r="O949" s="92"/>
      <c r="P949" s="237">
        <f>O949*H949</f>
        <v>0</v>
      </c>
      <c r="Q949" s="237">
        <v>0</v>
      </c>
      <c r="R949" s="237">
        <f>Q949*H949</f>
        <v>0</v>
      </c>
      <c r="S949" s="237">
        <v>0.005</v>
      </c>
      <c r="T949" s="238">
        <f>S949*H949</f>
        <v>0.69259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39" t="s">
        <v>339</v>
      </c>
      <c r="AT949" s="239" t="s">
        <v>249</v>
      </c>
      <c r="AU949" s="239" t="s">
        <v>90</v>
      </c>
      <c r="AY949" s="18" t="s">
        <v>247</v>
      </c>
      <c r="BE949" s="240">
        <f>IF(N949="základní",J949,0)</f>
        <v>0</v>
      </c>
      <c r="BF949" s="240">
        <f>IF(N949="snížená",J949,0)</f>
        <v>0</v>
      </c>
      <c r="BG949" s="240">
        <f>IF(N949="zákl. přenesená",J949,0)</f>
        <v>0</v>
      </c>
      <c r="BH949" s="240">
        <f>IF(N949="sníž. přenesená",J949,0)</f>
        <v>0</v>
      </c>
      <c r="BI949" s="240">
        <f>IF(N949="nulová",J949,0)</f>
        <v>0</v>
      </c>
      <c r="BJ949" s="18" t="s">
        <v>90</v>
      </c>
      <c r="BK949" s="240">
        <f>ROUND(I949*H949,2)</f>
        <v>0</v>
      </c>
      <c r="BL949" s="18" t="s">
        <v>339</v>
      </c>
      <c r="BM949" s="239" t="s">
        <v>1583</v>
      </c>
    </row>
    <row r="950" spans="1:51" s="13" customFormat="1" ht="12">
      <c r="A950" s="13"/>
      <c r="B950" s="241"/>
      <c r="C950" s="242"/>
      <c r="D950" s="243" t="s">
        <v>256</v>
      </c>
      <c r="E950" s="244" t="s">
        <v>1</v>
      </c>
      <c r="F950" s="245" t="s">
        <v>1566</v>
      </c>
      <c r="G950" s="242"/>
      <c r="H950" s="246">
        <v>138.518</v>
      </c>
      <c r="I950" s="247"/>
      <c r="J950" s="242"/>
      <c r="K950" s="242"/>
      <c r="L950" s="248"/>
      <c r="M950" s="249"/>
      <c r="N950" s="250"/>
      <c r="O950" s="250"/>
      <c r="P950" s="250"/>
      <c r="Q950" s="250"/>
      <c r="R950" s="250"/>
      <c r="S950" s="250"/>
      <c r="T950" s="251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52" t="s">
        <v>256</v>
      </c>
      <c r="AU950" s="252" t="s">
        <v>90</v>
      </c>
      <c r="AV950" s="13" t="s">
        <v>90</v>
      </c>
      <c r="AW950" s="13" t="s">
        <v>32</v>
      </c>
      <c r="AX950" s="13" t="s">
        <v>84</v>
      </c>
      <c r="AY950" s="252" t="s">
        <v>247</v>
      </c>
    </row>
    <row r="951" spans="1:65" s="2" customFormat="1" ht="24.15" customHeight="1">
      <c r="A951" s="39"/>
      <c r="B951" s="40"/>
      <c r="C951" s="228" t="s">
        <v>1584</v>
      </c>
      <c r="D951" s="228" t="s">
        <v>249</v>
      </c>
      <c r="E951" s="229" t="s">
        <v>1585</v>
      </c>
      <c r="F951" s="230" t="s">
        <v>1586</v>
      </c>
      <c r="G951" s="231" t="s">
        <v>260</v>
      </c>
      <c r="H951" s="232">
        <v>9.06</v>
      </c>
      <c r="I951" s="233"/>
      <c r="J951" s="234">
        <f>ROUND(I951*H951,2)</f>
        <v>0</v>
      </c>
      <c r="K951" s="230" t="s">
        <v>253</v>
      </c>
      <c r="L951" s="45"/>
      <c r="M951" s="235" t="s">
        <v>1</v>
      </c>
      <c r="N951" s="236" t="s">
        <v>43</v>
      </c>
      <c r="O951" s="92"/>
      <c r="P951" s="237">
        <f>O951*H951</f>
        <v>0</v>
      </c>
      <c r="Q951" s="237">
        <v>0.02337</v>
      </c>
      <c r="R951" s="237">
        <f>Q951*H951</f>
        <v>0.2117322</v>
      </c>
      <c r="S951" s="237">
        <v>0</v>
      </c>
      <c r="T951" s="238">
        <f>S951*H951</f>
        <v>0</v>
      </c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R951" s="239" t="s">
        <v>339</v>
      </c>
      <c r="AT951" s="239" t="s">
        <v>249</v>
      </c>
      <c r="AU951" s="239" t="s">
        <v>90</v>
      </c>
      <c r="AY951" s="18" t="s">
        <v>247</v>
      </c>
      <c r="BE951" s="240">
        <f>IF(N951="základní",J951,0)</f>
        <v>0</v>
      </c>
      <c r="BF951" s="240">
        <f>IF(N951="snížená",J951,0)</f>
        <v>0</v>
      </c>
      <c r="BG951" s="240">
        <f>IF(N951="zákl. přenesená",J951,0)</f>
        <v>0</v>
      </c>
      <c r="BH951" s="240">
        <f>IF(N951="sníž. přenesená",J951,0)</f>
        <v>0</v>
      </c>
      <c r="BI951" s="240">
        <f>IF(N951="nulová",J951,0)</f>
        <v>0</v>
      </c>
      <c r="BJ951" s="18" t="s">
        <v>90</v>
      </c>
      <c r="BK951" s="240">
        <f>ROUND(I951*H951,2)</f>
        <v>0</v>
      </c>
      <c r="BL951" s="18" t="s">
        <v>339</v>
      </c>
      <c r="BM951" s="239" t="s">
        <v>1587</v>
      </c>
    </row>
    <row r="952" spans="1:65" s="2" customFormat="1" ht="24.15" customHeight="1">
      <c r="A952" s="39"/>
      <c r="B952" s="40"/>
      <c r="C952" s="228" t="s">
        <v>1588</v>
      </c>
      <c r="D952" s="228" t="s">
        <v>249</v>
      </c>
      <c r="E952" s="229" t="s">
        <v>1589</v>
      </c>
      <c r="F952" s="230" t="s">
        <v>1590</v>
      </c>
      <c r="G952" s="231" t="s">
        <v>252</v>
      </c>
      <c r="H952" s="232">
        <v>166.965</v>
      </c>
      <c r="I952" s="233"/>
      <c r="J952" s="234">
        <f>ROUND(I952*H952,2)</f>
        <v>0</v>
      </c>
      <c r="K952" s="230" t="s">
        <v>253</v>
      </c>
      <c r="L952" s="45"/>
      <c r="M952" s="235" t="s">
        <v>1</v>
      </c>
      <c r="N952" s="236" t="s">
        <v>43</v>
      </c>
      <c r="O952" s="92"/>
      <c r="P952" s="237">
        <f>O952*H952</f>
        <v>0</v>
      </c>
      <c r="Q952" s="237">
        <v>0.00982</v>
      </c>
      <c r="R952" s="237">
        <f>Q952*H952</f>
        <v>1.6395963000000002</v>
      </c>
      <c r="S952" s="237">
        <v>0</v>
      </c>
      <c r="T952" s="238">
        <f>S952*H952</f>
        <v>0</v>
      </c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R952" s="239" t="s">
        <v>339</v>
      </c>
      <c r="AT952" s="239" t="s">
        <v>249</v>
      </c>
      <c r="AU952" s="239" t="s">
        <v>90</v>
      </c>
      <c r="AY952" s="18" t="s">
        <v>247</v>
      </c>
      <c r="BE952" s="240">
        <f>IF(N952="základní",J952,0)</f>
        <v>0</v>
      </c>
      <c r="BF952" s="240">
        <f>IF(N952="snížená",J952,0)</f>
        <v>0</v>
      </c>
      <c r="BG952" s="240">
        <f>IF(N952="zákl. přenesená",J952,0)</f>
        <v>0</v>
      </c>
      <c r="BH952" s="240">
        <f>IF(N952="sníž. přenesená",J952,0)</f>
        <v>0</v>
      </c>
      <c r="BI952" s="240">
        <f>IF(N952="nulová",J952,0)</f>
        <v>0</v>
      </c>
      <c r="BJ952" s="18" t="s">
        <v>90</v>
      </c>
      <c r="BK952" s="240">
        <f>ROUND(I952*H952,2)</f>
        <v>0</v>
      </c>
      <c r="BL952" s="18" t="s">
        <v>339</v>
      </c>
      <c r="BM952" s="239" t="s">
        <v>1591</v>
      </c>
    </row>
    <row r="953" spans="1:51" s="13" customFormat="1" ht="12">
      <c r="A953" s="13"/>
      <c r="B953" s="241"/>
      <c r="C953" s="242"/>
      <c r="D953" s="243" t="s">
        <v>256</v>
      </c>
      <c r="E953" s="244" t="s">
        <v>186</v>
      </c>
      <c r="F953" s="245" t="s">
        <v>1592</v>
      </c>
      <c r="G953" s="242"/>
      <c r="H953" s="246">
        <v>166.965</v>
      </c>
      <c r="I953" s="247"/>
      <c r="J953" s="242"/>
      <c r="K953" s="242"/>
      <c r="L953" s="248"/>
      <c r="M953" s="249"/>
      <c r="N953" s="250"/>
      <c r="O953" s="250"/>
      <c r="P953" s="250"/>
      <c r="Q953" s="250"/>
      <c r="R953" s="250"/>
      <c r="S953" s="250"/>
      <c r="T953" s="251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52" t="s">
        <v>256</v>
      </c>
      <c r="AU953" s="252" t="s">
        <v>90</v>
      </c>
      <c r="AV953" s="13" t="s">
        <v>90</v>
      </c>
      <c r="AW953" s="13" t="s">
        <v>32</v>
      </c>
      <c r="AX953" s="13" t="s">
        <v>77</v>
      </c>
      <c r="AY953" s="252" t="s">
        <v>247</v>
      </c>
    </row>
    <row r="954" spans="1:51" s="14" customFormat="1" ht="12">
      <c r="A954" s="14"/>
      <c r="B954" s="253"/>
      <c r="C954" s="254"/>
      <c r="D954" s="243" t="s">
        <v>256</v>
      </c>
      <c r="E954" s="255" t="s">
        <v>1</v>
      </c>
      <c r="F954" s="256" t="s">
        <v>265</v>
      </c>
      <c r="G954" s="254"/>
      <c r="H954" s="257">
        <v>166.965</v>
      </c>
      <c r="I954" s="258"/>
      <c r="J954" s="254"/>
      <c r="K954" s="254"/>
      <c r="L954" s="259"/>
      <c r="M954" s="260"/>
      <c r="N954" s="261"/>
      <c r="O954" s="261"/>
      <c r="P954" s="261"/>
      <c r="Q954" s="261"/>
      <c r="R954" s="261"/>
      <c r="S954" s="261"/>
      <c r="T954" s="262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63" t="s">
        <v>256</v>
      </c>
      <c r="AU954" s="263" t="s">
        <v>90</v>
      </c>
      <c r="AV954" s="14" t="s">
        <v>254</v>
      </c>
      <c r="AW954" s="14" t="s">
        <v>32</v>
      </c>
      <c r="AX954" s="14" t="s">
        <v>84</v>
      </c>
      <c r="AY954" s="263" t="s">
        <v>247</v>
      </c>
    </row>
    <row r="955" spans="1:65" s="2" customFormat="1" ht="24.15" customHeight="1">
      <c r="A955" s="39"/>
      <c r="B955" s="40"/>
      <c r="C955" s="228" t="s">
        <v>1593</v>
      </c>
      <c r="D955" s="228" t="s">
        <v>249</v>
      </c>
      <c r="E955" s="229" t="s">
        <v>1594</v>
      </c>
      <c r="F955" s="230" t="s">
        <v>1595</v>
      </c>
      <c r="G955" s="231" t="s">
        <v>252</v>
      </c>
      <c r="H955" s="232">
        <v>166.965</v>
      </c>
      <c r="I955" s="233"/>
      <c r="J955" s="234">
        <f>ROUND(I955*H955,2)</f>
        <v>0</v>
      </c>
      <c r="K955" s="230" t="s">
        <v>253</v>
      </c>
      <c r="L955" s="45"/>
      <c r="M955" s="235" t="s">
        <v>1</v>
      </c>
      <c r="N955" s="236" t="s">
        <v>43</v>
      </c>
      <c r="O955" s="92"/>
      <c r="P955" s="237">
        <f>O955*H955</f>
        <v>0</v>
      </c>
      <c r="Q955" s="237">
        <v>0</v>
      </c>
      <c r="R955" s="237">
        <f>Q955*H955</f>
        <v>0</v>
      </c>
      <c r="S955" s="237">
        <v>0</v>
      </c>
      <c r="T955" s="238">
        <f>S955*H955</f>
        <v>0</v>
      </c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R955" s="239" t="s">
        <v>339</v>
      </c>
      <c r="AT955" s="239" t="s">
        <v>249</v>
      </c>
      <c r="AU955" s="239" t="s">
        <v>90</v>
      </c>
      <c r="AY955" s="18" t="s">
        <v>247</v>
      </c>
      <c r="BE955" s="240">
        <f>IF(N955="základní",J955,0)</f>
        <v>0</v>
      </c>
      <c r="BF955" s="240">
        <f>IF(N955="snížená",J955,0)</f>
        <v>0</v>
      </c>
      <c r="BG955" s="240">
        <f>IF(N955="zákl. přenesená",J955,0)</f>
        <v>0</v>
      </c>
      <c r="BH955" s="240">
        <f>IF(N955="sníž. přenesená",J955,0)</f>
        <v>0</v>
      </c>
      <c r="BI955" s="240">
        <f>IF(N955="nulová",J955,0)</f>
        <v>0</v>
      </c>
      <c r="BJ955" s="18" t="s">
        <v>90</v>
      </c>
      <c r="BK955" s="240">
        <f>ROUND(I955*H955,2)</f>
        <v>0</v>
      </c>
      <c r="BL955" s="18" t="s">
        <v>339</v>
      </c>
      <c r="BM955" s="239" t="s">
        <v>1596</v>
      </c>
    </row>
    <row r="956" spans="1:51" s="13" customFormat="1" ht="12">
      <c r="A956" s="13"/>
      <c r="B956" s="241"/>
      <c r="C956" s="242"/>
      <c r="D956" s="243" t="s">
        <v>256</v>
      </c>
      <c r="E956" s="244" t="s">
        <v>1</v>
      </c>
      <c r="F956" s="245" t="s">
        <v>1597</v>
      </c>
      <c r="G956" s="242"/>
      <c r="H956" s="246">
        <v>166.965</v>
      </c>
      <c r="I956" s="247"/>
      <c r="J956" s="242"/>
      <c r="K956" s="242"/>
      <c r="L956" s="248"/>
      <c r="M956" s="249"/>
      <c r="N956" s="250"/>
      <c r="O956" s="250"/>
      <c r="P956" s="250"/>
      <c r="Q956" s="250"/>
      <c r="R956" s="250"/>
      <c r="S956" s="250"/>
      <c r="T956" s="251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52" t="s">
        <v>256</v>
      </c>
      <c r="AU956" s="252" t="s">
        <v>90</v>
      </c>
      <c r="AV956" s="13" t="s">
        <v>90</v>
      </c>
      <c r="AW956" s="13" t="s">
        <v>32</v>
      </c>
      <c r="AX956" s="13" t="s">
        <v>84</v>
      </c>
      <c r="AY956" s="252" t="s">
        <v>247</v>
      </c>
    </row>
    <row r="957" spans="1:65" s="2" customFormat="1" ht="16.5" customHeight="1">
      <c r="A957" s="39"/>
      <c r="B957" s="40"/>
      <c r="C957" s="285" t="s">
        <v>1598</v>
      </c>
      <c r="D957" s="285" t="s">
        <v>422</v>
      </c>
      <c r="E957" s="286" t="s">
        <v>1599</v>
      </c>
      <c r="F957" s="287" t="s">
        <v>1600</v>
      </c>
      <c r="G957" s="288" t="s">
        <v>260</v>
      </c>
      <c r="H957" s="289">
        <v>2.939</v>
      </c>
      <c r="I957" s="290"/>
      <c r="J957" s="291">
        <f>ROUND(I957*H957,2)</f>
        <v>0</v>
      </c>
      <c r="K957" s="287" t="s">
        <v>253</v>
      </c>
      <c r="L957" s="292"/>
      <c r="M957" s="293" t="s">
        <v>1</v>
      </c>
      <c r="N957" s="294" t="s">
        <v>43</v>
      </c>
      <c r="O957" s="92"/>
      <c r="P957" s="237">
        <f>O957*H957</f>
        <v>0</v>
      </c>
      <c r="Q957" s="237">
        <v>0.55</v>
      </c>
      <c r="R957" s="237">
        <f>Q957*H957</f>
        <v>1.6164500000000002</v>
      </c>
      <c r="S957" s="237">
        <v>0</v>
      </c>
      <c r="T957" s="238">
        <f>S957*H957</f>
        <v>0</v>
      </c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R957" s="239" t="s">
        <v>432</v>
      </c>
      <c r="AT957" s="239" t="s">
        <v>422</v>
      </c>
      <c r="AU957" s="239" t="s">
        <v>90</v>
      </c>
      <c r="AY957" s="18" t="s">
        <v>247</v>
      </c>
      <c r="BE957" s="240">
        <f>IF(N957="základní",J957,0)</f>
        <v>0</v>
      </c>
      <c r="BF957" s="240">
        <f>IF(N957="snížená",J957,0)</f>
        <v>0</v>
      </c>
      <c r="BG957" s="240">
        <f>IF(N957="zákl. přenesená",J957,0)</f>
        <v>0</v>
      </c>
      <c r="BH957" s="240">
        <f>IF(N957="sníž. přenesená",J957,0)</f>
        <v>0</v>
      </c>
      <c r="BI957" s="240">
        <f>IF(N957="nulová",J957,0)</f>
        <v>0</v>
      </c>
      <c r="BJ957" s="18" t="s">
        <v>90</v>
      </c>
      <c r="BK957" s="240">
        <f>ROUND(I957*H957,2)</f>
        <v>0</v>
      </c>
      <c r="BL957" s="18" t="s">
        <v>339</v>
      </c>
      <c r="BM957" s="239" t="s">
        <v>1601</v>
      </c>
    </row>
    <row r="958" spans="1:51" s="13" customFormat="1" ht="12">
      <c r="A958" s="13"/>
      <c r="B958" s="241"/>
      <c r="C958" s="242"/>
      <c r="D958" s="243" t="s">
        <v>256</v>
      </c>
      <c r="E958" s="244" t="s">
        <v>1</v>
      </c>
      <c r="F958" s="245" t="s">
        <v>1602</v>
      </c>
      <c r="G958" s="242"/>
      <c r="H958" s="246">
        <v>2.939</v>
      </c>
      <c r="I958" s="247"/>
      <c r="J958" s="242"/>
      <c r="K958" s="242"/>
      <c r="L958" s="248"/>
      <c r="M958" s="249"/>
      <c r="N958" s="250"/>
      <c r="O958" s="250"/>
      <c r="P958" s="250"/>
      <c r="Q958" s="250"/>
      <c r="R958" s="250"/>
      <c r="S958" s="250"/>
      <c r="T958" s="251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52" t="s">
        <v>256</v>
      </c>
      <c r="AU958" s="252" t="s">
        <v>90</v>
      </c>
      <c r="AV958" s="13" t="s">
        <v>90</v>
      </c>
      <c r="AW958" s="13" t="s">
        <v>32</v>
      </c>
      <c r="AX958" s="13" t="s">
        <v>84</v>
      </c>
      <c r="AY958" s="252" t="s">
        <v>247</v>
      </c>
    </row>
    <row r="959" spans="1:65" s="2" customFormat="1" ht="24.15" customHeight="1">
      <c r="A959" s="39"/>
      <c r="B959" s="40"/>
      <c r="C959" s="228" t="s">
        <v>1603</v>
      </c>
      <c r="D959" s="228" t="s">
        <v>249</v>
      </c>
      <c r="E959" s="229" t="s">
        <v>1604</v>
      </c>
      <c r="F959" s="230" t="s">
        <v>1605</v>
      </c>
      <c r="G959" s="231" t="s">
        <v>399</v>
      </c>
      <c r="H959" s="232">
        <v>62.02</v>
      </c>
      <c r="I959" s="233"/>
      <c r="J959" s="234">
        <f>ROUND(I959*H959,2)</f>
        <v>0</v>
      </c>
      <c r="K959" s="230" t="s">
        <v>253</v>
      </c>
      <c r="L959" s="45"/>
      <c r="M959" s="235" t="s">
        <v>1</v>
      </c>
      <c r="N959" s="236" t="s">
        <v>43</v>
      </c>
      <c r="O959" s="92"/>
      <c r="P959" s="237">
        <f>O959*H959</f>
        <v>0</v>
      </c>
      <c r="Q959" s="237">
        <v>0</v>
      </c>
      <c r="R959" s="237">
        <f>Q959*H959</f>
        <v>0</v>
      </c>
      <c r="S959" s="237">
        <v>0</v>
      </c>
      <c r="T959" s="238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39" t="s">
        <v>339</v>
      </c>
      <c r="AT959" s="239" t="s">
        <v>249</v>
      </c>
      <c r="AU959" s="239" t="s">
        <v>90</v>
      </c>
      <c r="AY959" s="18" t="s">
        <v>247</v>
      </c>
      <c r="BE959" s="240">
        <f>IF(N959="základní",J959,0)</f>
        <v>0</v>
      </c>
      <c r="BF959" s="240">
        <f>IF(N959="snížená",J959,0)</f>
        <v>0</v>
      </c>
      <c r="BG959" s="240">
        <f>IF(N959="zákl. přenesená",J959,0)</f>
        <v>0</v>
      </c>
      <c r="BH959" s="240">
        <f>IF(N959="sníž. přenesená",J959,0)</f>
        <v>0</v>
      </c>
      <c r="BI959" s="240">
        <f>IF(N959="nulová",J959,0)</f>
        <v>0</v>
      </c>
      <c r="BJ959" s="18" t="s">
        <v>90</v>
      </c>
      <c r="BK959" s="240">
        <f>ROUND(I959*H959,2)</f>
        <v>0</v>
      </c>
      <c r="BL959" s="18" t="s">
        <v>339</v>
      </c>
      <c r="BM959" s="239" t="s">
        <v>1606</v>
      </c>
    </row>
    <row r="960" spans="1:51" s="13" customFormat="1" ht="12">
      <c r="A960" s="13"/>
      <c r="B960" s="241"/>
      <c r="C960" s="242"/>
      <c r="D960" s="243" t="s">
        <v>256</v>
      </c>
      <c r="E960" s="244" t="s">
        <v>1</v>
      </c>
      <c r="F960" s="245" t="s">
        <v>1607</v>
      </c>
      <c r="G960" s="242"/>
      <c r="H960" s="246">
        <v>8</v>
      </c>
      <c r="I960" s="247"/>
      <c r="J960" s="242"/>
      <c r="K960" s="242"/>
      <c r="L960" s="248"/>
      <c r="M960" s="249"/>
      <c r="N960" s="250"/>
      <c r="O960" s="250"/>
      <c r="P960" s="250"/>
      <c r="Q960" s="250"/>
      <c r="R960" s="250"/>
      <c r="S960" s="250"/>
      <c r="T960" s="251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52" t="s">
        <v>256</v>
      </c>
      <c r="AU960" s="252" t="s">
        <v>90</v>
      </c>
      <c r="AV960" s="13" t="s">
        <v>90</v>
      </c>
      <c r="AW960" s="13" t="s">
        <v>32</v>
      </c>
      <c r="AX960" s="13" t="s">
        <v>77</v>
      </c>
      <c r="AY960" s="252" t="s">
        <v>247</v>
      </c>
    </row>
    <row r="961" spans="1:51" s="13" customFormat="1" ht="12">
      <c r="A961" s="13"/>
      <c r="B961" s="241"/>
      <c r="C961" s="242"/>
      <c r="D961" s="243" t="s">
        <v>256</v>
      </c>
      <c r="E961" s="244" t="s">
        <v>1</v>
      </c>
      <c r="F961" s="245" t="s">
        <v>1608</v>
      </c>
      <c r="G961" s="242"/>
      <c r="H961" s="246">
        <v>10.4</v>
      </c>
      <c r="I961" s="247"/>
      <c r="J961" s="242"/>
      <c r="K961" s="242"/>
      <c r="L961" s="248"/>
      <c r="M961" s="249"/>
      <c r="N961" s="250"/>
      <c r="O961" s="250"/>
      <c r="P961" s="250"/>
      <c r="Q961" s="250"/>
      <c r="R961" s="250"/>
      <c r="S961" s="250"/>
      <c r="T961" s="251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52" t="s">
        <v>256</v>
      </c>
      <c r="AU961" s="252" t="s">
        <v>90</v>
      </c>
      <c r="AV961" s="13" t="s">
        <v>90</v>
      </c>
      <c r="AW961" s="13" t="s">
        <v>32</v>
      </c>
      <c r="AX961" s="13" t="s">
        <v>77</v>
      </c>
      <c r="AY961" s="252" t="s">
        <v>247</v>
      </c>
    </row>
    <row r="962" spans="1:51" s="13" customFormat="1" ht="12">
      <c r="A962" s="13"/>
      <c r="B962" s="241"/>
      <c r="C962" s="242"/>
      <c r="D962" s="243" t="s">
        <v>256</v>
      </c>
      <c r="E962" s="244" t="s">
        <v>1</v>
      </c>
      <c r="F962" s="245" t="s">
        <v>1609</v>
      </c>
      <c r="G962" s="242"/>
      <c r="H962" s="246">
        <v>14.82</v>
      </c>
      <c r="I962" s="247"/>
      <c r="J962" s="242"/>
      <c r="K962" s="242"/>
      <c r="L962" s="248"/>
      <c r="M962" s="249"/>
      <c r="N962" s="250"/>
      <c r="O962" s="250"/>
      <c r="P962" s="250"/>
      <c r="Q962" s="250"/>
      <c r="R962" s="250"/>
      <c r="S962" s="250"/>
      <c r="T962" s="251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52" t="s">
        <v>256</v>
      </c>
      <c r="AU962" s="252" t="s">
        <v>90</v>
      </c>
      <c r="AV962" s="13" t="s">
        <v>90</v>
      </c>
      <c r="AW962" s="13" t="s">
        <v>32</v>
      </c>
      <c r="AX962" s="13" t="s">
        <v>77</v>
      </c>
      <c r="AY962" s="252" t="s">
        <v>247</v>
      </c>
    </row>
    <row r="963" spans="1:51" s="13" customFormat="1" ht="12">
      <c r="A963" s="13"/>
      <c r="B963" s="241"/>
      <c r="C963" s="242"/>
      <c r="D963" s="243" t="s">
        <v>256</v>
      </c>
      <c r="E963" s="244" t="s">
        <v>1</v>
      </c>
      <c r="F963" s="245" t="s">
        <v>1610</v>
      </c>
      <c r="G963" s="242"/>
      <c r="H963" s="246">
        <v>28.8</v>
      </c>
      <c r="I963" s="247"/>
      <c r="J963" s="242"/>
      <c r="K963" s="242"/>
      <c r="L963" s="248"/>
      <c r="M963" s="249"/>
      <c r="N963" s="250"/>
      <c r="O963" s="250"/>
      <c r="P963" s="250"/>
      <c r="Q963" s="250"/>
      <c r="R963" s="250"/>
      <c r="S963" s="250"/>
      <c r="T963" s="251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52" t="s">
        <v>256</v>
      </c>
      <c r="AU963" s="252" t="s">
        <v>90</v>
      </c>
      <c r="AV963" s="13" t="s">
        <v>90</v>
      </c>
      <c r="AW963" s="13" t="s">
        <v>32</v>
      </c>
      <c r="AX963" s="13" t="s">
        <v>77</v>
      </c>
      <c r="AY963" s="252" t="s">
        <v>247</v>
      </c>
    </row>
    <row r="964" spans="1:51" s="14" customFormat="1" ht="12">
      <c r="A964" s="14"/>
      <c r="B964" s="253"/>
      <c r="C964" s="254"/>
      <c r="D964" s="243" t="s">
        <v>256</v>
      </c>
      <c r="E964" s="255" t="s">
        <v>1</v>
      </c>
      <c r="F964" s="256" t="s">
        <v>265</v>
      </c>
      <c r="G964" s="254"/>
      <c r="H964" s="257">
        <v>62.02</v>
      </c>
      <c r="I964" s="258"/>
      <c r="J964" s="254"/>
      <c r="K964" s="254"/>
      <c r="L964" s="259"/>
      <c r="M964" s="260"/>
      <c r="N964" s="261"/>
      <c r="O964" s="261"/>
      <c r="P964" s="261"/>
      <c r="Q964" s="261"/>
      <c r="R964" s="261"/>
      <c r="S964" s="261"/>
      <c r="T964" s="262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63" t="s">
        <v>256</v>
      </c>
      <c r="AU964" s="263" t="s">
        <v>90</v>
      </c>
      <c r="AV964" s="14" t="s">
        <v>254</v>
      </c>
      <c r="AW964" s="14" t="s">
        <v>32</v>
      </c>
      <c r="AX964" s="14" t="s">
        <v>84</v>
      </c>
      <c r="AY964" s="263" t="s">
        <v>247</v>
      </c>
    </row>
    <row r="965" spans="1:65" s="2" customFormat="1" ht="21.75" customHeight="1">
      <c r="A965" s="39"/>
      <c r="B965" s="40"/>
      <c r="C965" s="285" t="s">
        <v>1611</v>
      </c>
      <c r="D965" s="285" t="s">
        <v>422</v>
      </c>
      <c r="E965" s="286" t="s">
        <v>1612</v>
      </c>
      <c r="F965" s="287" t="s">
        <v>1613</v>
      </c>
      <c r="G965" s="288" t="s">
        <v>260</v>
      </c>
      <c r="H965" s="289">
        <v>1.223</v>
      </c>
      <c r="I965" s="290"/>
      <c r="J965" s="291">
        <f>ROUND(I965*H965,2)</f>
        <v>0</v>
      </c>
      <c r="K965" s="287" t="s">
        <v>1</v>
      </c>
      <c r="L965" s="292"/>
      <c r="M965" s="293" t="s">
        <v>1</v>
      </c>
      <c r="N965" s="294" t="s">
        <v>43</v>
      </c>
      <c r="O965" s="92"/>
      <c r="P965" s="237">
        <f>O965*H965</f>
        <v>0</v>
      </c>
      <c r="Q965" s="237">
        <v>0.55</v>
      </c>
      <c r="R965" s="237">
        <f>Q965*H965</f>
        <v>0.6726500000000001</v>
      </c>
      <c r="S965" s="237">
        <v>0</v>
      </c>
      <c r="T965" s="238">
        <f>S965*H965</f>
        <v>0</v>
      </c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R965" s="239" t="s">
        <v>432</v>
      </c>
      <c r="AT965" s="239" t="s">
        <v>422</v>
      </c>
      <c r="AU965" s="239" t="s">
        <v>90</v>
      </c>
      <c r="AY965" s="18" t="s">
        <v>247</v>
      </c>
      <c r="BE965" s="240">
        <f>IF(N965="základní",J965,0)</f>
        <v>0</v>
      </c>
      <c r="BF965" s="240">
        <f>IF(N965="snížená",J965,0)</f>
        <v>0</v>
      </c>
      <c r="BG965" s="240">
        <f>IF(N965="zákl. přenesená",J965,0)</f>
        <v>0</v>
      </c>
      <c r="BH965" s="240">
        <f>IF(N965="sníž. přenesená",J965,0)</f>
        <v>0</v>
      </c>
      <c r="BI965" s="240">
        <f>IF(N965="nulová",J965,0)</f>
        <v>0</v>
      </c>
      <c r="BJ965" s="18" t="s">
        <v>90</v>
      </c>
      <c r="BK965" s="240">
        <f>ROUND(I965*H965,2)</f>
        <v>0</v>
      </c>
      <c r="BL965" s="18" t="s">
        <v>339</v>
      </c>
      <c r="BM965" s="239" t="s">
        <v>1614</v>
      </c>
    </row>
    <row r="966" spans="1:51" s="13" customFormat="1" ht="12">
      <c r="A966" s="13"/>
      <c r="B966" s="241"/>
      <c r="C966" s="242"/>
      <c r="D966" s="243" t="s">
        <v>256</v>
      </c>
      <c r="E966" s="244" t="s">
        <v>1</v>
      </c>
      <c r="F966" s="245" t="s">
        <v>1615</v>
      </c>
      <c r="G966" s="242"/>
      <c r="H966" s="246">
        <v>0.127</v>
      </c>
      <c r="I966" s="247"/>
      <c r="J966" s="242"/>
      <c r="K966" s="242"/>
      <c r="L966" s="248"/>
      <c r="M966" s="249"/>
      <c r="N966" s="250"/>
      <c r="O966" s="250"/>
      <c r="P966" s="250"/>
      <c r="Q966" s="250"/>
      <c r="R966" s="250"/>
      <c r="S966" s="250"/>
      <c r="T966" s="251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52" t="s">
        <v>256</v>
      </c>
      <c r="AU966" s="252" t="s">
        <v>90</v>
      </c>
      <c r="AV966" s="13" t="s">
        <v>90</v>
      </c>
      <c r="AW966" s="13" t="s">
        <v>32</v>
      </c>
      <c r="AX966" s="13" t="s">
        <v>77</v>
      </c>
      <c r="AY966" s="252" t="s">
        <v>247</v>
      </c>
    </row>
    <row r="967" spans="1:51" s="13" customFormat="1" ht="12">
      <c r="A967" s="13"/>
      <c r="B967" s="241"/>
      <c r="C967" s="242"/>
      <c r="D967" s="243" t="s">
        <v>256</v>
      </c>
      <c r="E967" s="244" t="s">
        <v>1</v>
      </c>
      <c r="F967" s="245" t="s">
        <v>1616</v>
      </c>
      <c r="G967" s="242"/>
      <c r="H967" s="246">
        <v>0.224</v>
      </c>
      <c r="I967" s="247"/>
      <c r="J967" s="242"/>
      <c r="K967" s="242"/>
      <c r="L967" s="248"/>
      <c r="M967" s="249"/>
      <c r="N967" s="250"/>
      <c r="O967" s="250"/>
      <c r="P967" s="250"/>
      <c r="Q967" s="250"/>
      <c r="R967" s="250"/>
      <c r="S967" s="250"/>
      <c r="T967" s="251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52" t="s">
        <v>256</v>
      </c>
      <c r="AU967" s="252" t="s">
        <v>90</v>
      </c>
      <c r="AV967" s="13" t="s">
        <v>90</v>
      </c>
      <c r="AW967" s="13" t="s">
        <v>32</v>
      </c>
      <c r="AX967" s="13" t="s">
        <v>77</v>
      </c>
      <c r="AY967" s="252" t="s">
        <v>247</v>
      </c>
    </row>
    <row r="968" spans="1:51" s="13" customFormat="1" ht="12">
      <c r="A968" s="13"/>
      <c r="B968" s="241"/>
      <c r="C968" s="242"/>
      <c r="D968" s="243" t="s">
        <v>256</v>
      </c>
      <c r="E968" s="244" t="s">
        <v>1</v>
      </c>
      <c r="F968" s="245" t="s">
        <v>1617</v>
      </c>
      <c r="G968" s="242"/>
      <c r="H968" s="246">
        <v>0.365</v>
      </c>
      <c r="I968" s="247"/>
      <c r="J968" s="242"/>
      <c r="K968" s="242"/>
      <c r="L968" s="248"/>
      <c r="M968" s="249"/>
      <c r="N968" s="250"/>
      <c r="O968" s="250"/>
      <c r="P968" s="250"/>
      <c r="Q968" s="250"/>
      <c r="R968" s="250"/>
      <c r="S968" s="250"/>
      <c r="T968" s="251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52" t="s">
        <v>256</v>
      </c>
      <c r="AU968" s="252" t="s">
        <v>90</v>
      </c>
      <c r="AV968" s="13" t="s">
        <v>90</v>
      </c>
      <c r="AW968" s="13" t="s">
        <v>32</v>
      </c>
      <c r="AX968" s="13" t="s">
        <v>77</v>
      </c>
      <c r="AY968" s="252" t="s">
        <v>247</v>
      </c>
    </row>
    <row r="969" spans="1:51" s="13" customFormat="1" ht="12">
      <c r="A969" s="13"/>
      <c r="B969" s="241"/>
      <c r="C969" s="242"/>
      <c r="D969" s="243" t="s">
        <v>256</v>
      </c>
      <c r="E969" s="244" t="s">
        <v>1</v>
      </c>
      <c r="F969" s="245" t="s">
        <v>1618</v>
      </c>
      <c r="G969" s="242"/>
      <c r="H969" s="246">
        <v>0.507</v>
      </c>
      <c r="I969" s="247"/>
      <c r="J969" s="242"/>
      <c r="K969" s="242"/>
      <c r="L969" s="248"/>
      <c r="M969" s="249"/>
      <c r="N969" s="250"/>
      <c r="O969" s="250"/>
      <c r="P969" s="250"/>
      <c r="Q969" s="250"/>
      <c r="R969" s="250"/>
      <c r="S969" s="250"/>
      <c r="T969" s="251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52" t="s">
        <v>256</v>
      </c>
      <c r="AU969" s="252" t="s">
        <v>90</v>
      </c>
      <c r="AV969" s="13" t="s">
        <v>90</v>
      </c>
      <c r="AW969" s="13" t="s">
        <v>32</v>
      </c>
      <c r="AX969" s="13" t="s">
        <v>77</v>
      </c>
      <c r="AY969" s="252" t="s">
        <v>247</v>
      </c>
    </row>
    <row r="970" spans="1:51" s="14" customFormat="1" ht="12">
      <c r="A970" s="14"/>
      <c r="B970" s="253"/>
      <c r="C970" s="254"/>
      <c r="D970" s="243" t="s">
        <v>256</v>
      </c>
      <c r="E970" s="255" t="s">
        <v>1</v>
      </c>
      <c r="F970" s="256" t="s">
        <v>265</v>
      </c>
      <c r="G970" s="254"/>
      <c r="H970" s="257">
        <v>1.223</v>
      </c>
      <c r="I970" s="258"/>
      <c r="J970" s="254"/>
      <c r="K970" s="254"/>
      <c r="L970" s="259"/>
      <c r="M970" s="260"/>
      <c r="N970" s="261"/>
      <c r="O970" s="261"/>
      <c r="P970" s="261"/>
      <c r="Q970" s="261"/>
      <c r="R970" s="261"/>
      <c r="S970" s="261"/>
      <c r="T970" s="262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63" t="s">
        <v>256</v>
      </c>
      <c r="AU970" s="263" t="s">
        <v>90</v>
      </c>
      <c r="AV970" s="14" t="s">
        <v>254</v>
      </c>
      <c r="AW970" s="14" t="s">
        <v>32</v>
      </c>
      <c r="AX970" s="14" t="s">
        <v>84</v>
      </c>
      <c r="AY970" s="263" t="s">
        <v>247</v>
      </c>
    </row>
    <row r="971" spans="1:65" s="2" customFormat="1" ht="24.15" customHeight="1">
      <c r="A971" s="39"/>
      <c r="B971" s="40"/>
      <c r="C971" s="228" t="s">
        <v>1619</v>
      </c>
      <c r="D971" s="228" t="s">
        <v>249</v>
      </c>
      <c r="E971" s="229" t="s">
        <v>1620</v>
      </c>
      <c r="F971" s="230" t="s">
        <v>1621</v>
      </c>
      <c r="G971" s="231" t="s">
        <v>260</v>
      </c>
      <c r="H971" s="232">
        <v>1.223</v>
      </c>
      <c r="I971" s="233"/>
      <c r="J971" s="234">
        <f>ROUND(I971*H971,2)</f>
        <v>0</v>
      </c>
      <c r="K971" s="230" t="s">
        <v>253</v>
      </c>
      <c r="L971" s="45"/>
      <c r="M971" s="235" t="s">
        <v>1</v>
      </c>
      <c r="N971" s="236" t="s">
        <v>43</v>
      </c>
      <c r="O971" s="92"/>
      <c r="P971" s="237">
        <f>O971*H971</f>
        <v>0</v>
      </c>
      <c r="Q971" s="237">
        <v>0.02447</v>
      </c>
      <c r="R971" s="237">
        <f>Q971*H971</f>
        <v>0.02992681</v>
      </c>
      <c r="S971" s="237">
        <v>0</v>
      </c>
      <c r="T971" s="238">
        <f>S971*H971</f>
        <v>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239" t="s">
        <v>339</v>
      </c>
      <c r="AT971" s="239" t="s">
        <v>249</v>
      </c>
      <c r="AU971" s="239" t="s">
        <v>90</v>
      </c>
      <c r="AY971" s="18" t="s">
        <v>247</v>
      </c>
      <c r="BE971" s="240">
        <f>IF(N971="základní",J971,0)</f>
        <v>0</v>
      </c>
      <c r="BF971" s="240">
        <f>IF(N971="snížená",J971,0)</f>
        <v>0</v>
      </c>
      <c r="BG971" s="240">
        <f>IF(N971="zákl. přenesená",J971,0)</f>
        <v>0</v>
      </c>
      <c r="BH971" s="240">
        <f>IF(N971="sníž. přenesená",J971,0)</f>
        <v>0</v>
      </c>
      <c r="BI971" s="240">
        <f>IF(N971="nulová",J971,0)</f>
        <v>0</v>
      </c>
      <c r="BJ971" s="18" t="s">
        <v>90</v>
      </c>
      <c r="BK971" s="240">
        <f>ROUND(I971*H971,2)</f>
        <v>0</v>
      </c>
      <c r="BL971" s="18" t="s">
        <v>339</v>
      </c>
      <c r="BM971" s="239" t="s">
        <v>1622</v>
      </c>
    </row>
    <row r="972" spans="1:65" s="2" customFormat="1" ht="24.15" customHeight="1">
      <c r="A972" s="39"/>
      <c r="B972" s="40"/>
      <c r="C972" s="228" t="s">
        <v>1623</v>
      </c>
      <c r="D972" s="228" t="s">
        <v>249</v>
      </c>
      <c r="E972" s="229" t="s">
        <v>1624</v>
      </c>
      <c r="F972" s="230" t="s">
        <v>1625</v>
      </c>
      <c r="G972" s="231" t="s">
        <v>1440</v>
      </c>
      <c r="H972" s="299"/>
      <c r="I972" s="233"/>
      <c r="J972" s="234">
        <f>ROUND(I972*H972,2)</f>
        <v>0</v>
      </c>
      <c r="K972" s="230" t="s">
        <v>253</v>
      </c>
      <c r="L972" s="45"/>
      <c r="M972" s="235" t="s">
        <v>1</v>
      </c>
      <c r="N972" s="236" t="s">
        <v>43</v>
      </c>
      <c r="O972" s="92"/>
      <c r="P972" s="237">
        <f>O972*H972</f>
        <v>0</v>
      </c>
      <c r="Q972" s="237">
        <v>0</v>
      </c>
      <c r="R972" s="237">
        <f>Q972*H972</f>
        <v>0</v>
      </c>
      <c r="S972" s="237">
        <v>0</v>
      </c>
      <c r="T972" s="238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239" t="s">
        <v>339</v>
      </c>
      <c r="AT972" s="239" t="s">
        <v>249</v>
      </c>
      <c r="AU972" s="239" t="s">
        <v>90</v>
      </c>
      <c r="AY972" s="18" t="s">
        <v>247</v>
      </c>
      <c r="BE972" s="240">
        <f>IF(N972="základní",J972,0)</f>
        <v>0</v>
      </c>
      <c r="BF972" s="240">
        <f>IF(N972="snížená",J972,0)</f>
        <v>0</v>
      </c>
      <c r="BG972" s="240">
        <f>IF(N972="zákl. přenesená",J972,0)</f>
        <v>0</v>
      </c>
      <c r="BH972" s="240">
        <f>IF(N972="sníž. přenesená",J972,0)</f>
        <v>0</v>
      </c>
      <c r="BI972" s="240">
        <f>IF(N972="nulová",J972,0)</f>
        <v>0</v>
      </c>
      <c r="BJ972" s="18" t="s">
        <v>90</v>
      </c>
      <c r="BK972" s="240">
        <f>ROUND(I972*H972,2)</f>
        <v>0</v>
      </c>
      <c r="BL972" s="18" t="s">
        <v>339</v>
      </c>
      <c r="BM972" s="239" t="s">
        <v>1626</v>
      </c>
    </row>
    <row r="973" spans="1:63" s="12" customFormat="1" ht="22.8" customHeight="1">
      <c r="A973" s="12"/>
      <c r="B973" s="212"/>
      <c r="C973" s="213"/>
      <c r="D973" s="214" t="s">
        <v>76</v>
      </c>
      <c r="E973" s="226" t="s">
        <v>1627</v>
      </c>
      <c r="F973" s="226" t="s">
        <v>1628</v>
      </c>
      <c r="G973" s="213"/>
      <c r="H973" s="213"/>
      <c r="I973" s="216"/>
      <c r="J973" s="227">
        <f>BK973</f>
        <v>0</v>
      </c>
      <c r="K973" s="213"/>
      <c r="L973" s="218"/>
      <c r="M973" s="219"/>
      <c r="N973" s="220"/>
      <c r="O973" s="220"/>
      <c r="P973" s="221">
        <f>SUM(P974:P1039)</f>
        <v>0</v>
      </c>
      <c r="Q973" s="220"/>
      <c r="R973" s="221">
        <f>SUM(R974:R1039)</f>
        <v>10.084662510000001</v>
      </c>
      <c r="S973" s="220"/>
      <c r="T973" s="222">
        <f>SUM(T974:T1039)</f>
        <v>0</v>
      </c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R973" s="223" t="s">
        <v>90</v>
      </c>
      <c r="AT973" s="224" t="s">
        <v>76</v>
      </c>
      <c r="AU973" s="224" t="s">
        <v>84</v>
      </c>
      <c r="AY973" s="223" t="s">
        <v>247</v>
      </c>
      <c r="BK973" s="225">
        <f>SUM(BK974:BK1039)</f>
        <v>0</v>
      </c>
    </row>
    <row r="974" spans="1:65" s="2" customFormat="1" ht="33" customHeight="1">
      <c r="A974" s="39"/>
      <c r="B974" s="40"/>
      <c r="C974" s="228" t="s">
        <v>1629</v>
      </c>
      <c r="D974" s="228" t="s">
        <v>249</v>
      </c>
      <c r="E974" s="229" t="s">
        <v>1630</v>
      </c>
      <c r="F974" s="230" t="s">
        <v>1631</v>
      </c>
      <c r="G974" s="231" t="s">
        <v>252</v>
      </c>
      <c r="H974" s="232">
        <v>20.615</v>
      </c>
      <c r="I974" s="233"/>
      <c r="J974" s="234">
        <f>ROUND(I974*H974,2)</f>
        <v>0</v>
      </c>
      <c r="K974" s="230" t="s">
        <v>253</v>
      </c>
      <c r="L974" s="45"/>
      <c r="M974" s="235" t="s">
        <v>1</v>
      </c>
      <c r="N974" s="236" t="s">
        <v>43</v>
      </c>
      <c r="O974" s="92"/>
      <c r="P974" s="237">
        <f>O974*H974</f>
        <v>0</v>
      </c>
      <c r="Q974" s="237">
        <v>0.04589</v>
      </c>
      <c r="R974" s="237">
        <f>Q974*H974</f>
        <v>0.9460223499999999</v>
      </c>
      <c r="S974" s="237">
        <v>0</v>
      </c>
      <c r="T974" s="238">
        <f>S974*H974</f>
        <v>0</v>
      </c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R974" s="239" t="s">
        <v>339</v>
      </c>
      <c r="AT974" s="239" t="s">
        <v>249</v>
      </c>
      <c r="AU974" s="239" t="s">
        <v>90</v>
      </c>
      <c r="AY974" s="18" t="s">
        <v>247</v>
      </c>
      <c r="BE974" s="240">
        <f>IF(N974="základní",J974,0)</f>
        <v>0</v>
      </c>
      <c r="BF974" s="240">
        <f>IF(N974="snížená",J974,0)</f>
        <v>0</v>
      </c>
      <c r="BG974" s="240">
        <f>IF(N974="zákl. přenesená",J974,0)</f>
        <v>0</v>
      </c>
      <c r="BH974" s="240">
        <f>IF(N974="sníž. přenesená",J974,0)</f>
        <v>0</v>
      </c>
      <c r="BI974" s="240">
        <f>IF(N974="nulová",J974,0)</f>
        <v>0</v>
      </c>
      <c r="BJ974" s="18" t="s">
        <v>90</v>
      </c>
      <c r="BK974" s="240">
        <f>ROUND(I974*H974,2)</f>
        <v>0</v>
      </c>
      <c r="BL974" s="18" t="s">
        <v>339</v>
      </c>
      <c r="BM974" s="239" t="s">
        <v>1632</v>
      </c>
    </row>
    <row r="975" spans="1:51" s="13" customFormat="1" ht="12">
      <c r="A975" s="13"/>
      <c r="B975" s="241"/>
      <c r="C975" s="242"/>
      <c r="D975" s="243" t="s">
        <v>256</v>
      </c>
      <c r="E975" s="244" t="s">
        <v>1</v>
      </c>
      <c r="F975" s="245" t="s">
        <v>1633</v>
      </c>
      <c r="G975" s="242"/>
      <c r="H975" s="246">
        <v>20.615</v>
      </c>
      <c r="I975" s="247"/>
      <c r="J975" s="242"/>
      <c r="K975" s="242"/>
      <c r="L975" s="248"/>
      <c r="M975" s="249"/>
      <c r="N975" s="250"/>
      <c r="O975" s="250"/>
      <c r="P975" s="250"/>
      <c r="Q975" s="250"/>
      <c r="R975" s="250"/>
      <c r="S975" s="250"/>
      <c r="T975" s="251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52" t="s">
        <v>256</v>
      </c>
      <c r="AU975" s="252" t="s">
        <v>90</v>
      </c>
      <c r="AV975" s="13" t="s">
        <v>90</v>
      </c>
      <c r="AW975" s="13" t="s">
        <v>32</v>
      </c>
      <c r="AX975" s="13" t="s">
        <v>84</v>
      </c>
      <c r="AY975" s="252" t="s">
        <v>247</v>
      </c>
    </row>
    <row r="976" spans="1:65" s="2" customFormat="1" ht="33" customHeight="1">
      <c r="A976" s="39"/>
      <c r="B976" s="40"/>
      <c r="C976" s="228" t="s">
        <v>1634</v>
      </c>
      <c r="D976" s="228" t="s">
        <v>249</v>
      </c>
      <c r="E976" s="229" t="s">
        <v>1635</v>
      </c>
      <c r="F976" s="230" t="s">
        <v>1636</v>
      </c>
      <c r="G976" s="231" t="s">
        <v>252</v>
      </c>
      <c r="H976" s="232">
        <v>33.258</v>
      </c>
      <c r="I976" s="233"/>
      <c r="J976" s="234">
        <f>ROUND(I976*H976,2)</f>
        <v>0</v>
      </c>
      <c r="K976" s="230" t="s">
        <v>253</v>
      </c>
      <c r="L976" s="45"/>
      <c r="M976" s="235" t="s">
        <v>1</v>
      </c>
      <c r="N976" s="236" t="s">
        <v>43</v>
      </c>
      <c r="O976" s="92"/>
      <c r="P976" s="237">
        <f>O976*H976</f>
        <v>0</v>
      </c>
      <c r="Q976" s="237">
        <v>0.05525</v>
      </c>
      <c r="R976" s="237">
        <f>Q976*H976</f>
        <v>1.8375045</v>
      </c>
      <c r="S976" s="237">
        <v>0</v>
      </c>
      <c r="T976" s="238">
        <f>S976*H976</f>
        <v>0</v>
      </c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R976" s="239" t="s">
        <v>339</v>
      </c>
      <c r="AT976" s="239" t="s">
        <v>249</v>
      </c>
      <c r="AU976" s="239" t="s">
        <v>90</v>
      </c>
      <c r="AY976" s="18" t="s">
        <v>247</v>
      </c>
      <c r="BE976" s="240">
        <f>IF(N976="základní",J976,0)</f>
        <v>0</v>
      </c>
      <c r="BF976" s="240">
        <f>IF(N976="snížená",J976,0)</f>
        <v>0</v>
      </c>
      <c r="BG976" s="240">
        <f>IF(N976="zákl. přenesená",J976,0)</f>
        <v>0</v>
      </c>
      <c r="BH976" s="240">
        <f>IF(N976="sníž. přenesená",J976,0)</f>
        <v>0</v>
      </c>
      <c r="BI976" s="240">
        <f>IF(N976="nulová",J976,0)</f>
        <v>0</v>
      </c>
      <c r="BJ976" s="18" t="s">
        <v>90</v>
      </c>
      <c r="BK976" s="240">
        <f>ROUND(I976*H976,2)</f>
        <v>0</v>
      </c>
      <c r="BL976" s="18" t="s">
        <v>339</v>
      </c>
      <c r="BM976" s="239" t="s">
        <v>1637</v>
      </c>
    </row>
    <row r="977" spans="1:51" s="13" customFormat="1" ht="12">
      <c r="A977" s="13"/>
      <c r="B977" s="241"/>
      <c r="C977" s="242"/>
      <c r="D977" s="243" t="s">
        <v>256</v>
      </c>
      <c r="E977" s="244" t="s">
        <v>1</v>
      </c>
      <c r="F977" s="245" t="s">
        <v>1638</v>
      </c>
      <c r="G977" s="242"/>
      <c r="H977" s="246">
        <v>33.258</v>
      </c>
      <c r="I977" s="247"/>
      <c r="J977" s="242"/>
      <c r="K977" s="242"/>
      <c r="L977" s="248"/>
      <c r="M977" s="249"/>
      <c r="N977" s="250"/>
      <c r="O977" s="250"/>
      <c r="P977" s="250"/>
      <c r="Q977" s="250"/>
      <c r="R977" s="250"/>
      <c r="S977" s="250"/>
      <c r="T977" s="251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52" t="s">
        <v>256</v>
      </c>
      <c r="AU977" s="252" t="s">
        <v>90</v>
      </c>
      <c r="AV977" s="13" t="s">
        <v>90</v>
      </c>
      <c r="AW977" s="13" t="s">
        <v>32</v>
      </c>
      <c r="AX977" s="13" t="s">
        <v>84</v>
      </c>
      <c r="AY977" s="252" t="s">
        <v>247</v>
      </c>
    </row>
    <row r="978" spans="1:65" s="2" customFormat="1" ht="21.75" customHeight="1">
      <c r="A978" s="39"/>
      <c r="B978" s="40"/>
      <c r="C978" s="228" t="s">
        <v>1639</v>
      </c>
      <c r="D978" s="228" t="s">
        <v>249</v>
      </c>
      <c r="E978" s="229" t="s">
        <v>1640</v>
      </c>
      <c r="F978" s="230" t="s">
        <v>1641</v>
      </c>
      <c r="G978" s="231" t="s">
        <v>252</v>
      </c>
      <c r="H978" s="232">
        <v>53.873</v>
      </c>
      <c r="I978" s="233"/>
      <c r="J978" s="234">
        <f>ROUND(I978*H978,2)</f>
        <v>0</v>
      </c>
      <c r="K978" s="230" t="s">
        <v>253</v>
      </c>
      <c r="L978" s="45"/>
      <c r="M978" s="235" t="s">
        <v>1</v>
      </c>
      <c r="N978" s="236" t="s">
        <v>43</v>
      </c>
      <c r="O978" s="92"/>
      <c r="P978" s="237">
        <f>O978*H978</f>
        <v>0</v>
      </c>
      <c r="Q978" s="237">
        <v>0.0002</v>
      </c>
      <c r="R978" s="237">
        <f>Q978*H978</f>
        <v>0.0107746</v>
      </c>
      <c r="S978" s="237">
        <v>0</v>
      </c>
      <c r="T978" s="238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39" t="s">
        <v>339</v>
      </c>
      <c r="AT978" s="239" t="s">
        <v>249</v>
      </c>
      <c r="AU978" s="239" t="s">
        <v>90</v>
      </c>
      <c r="AY978" s="18" t="s">
        <v>247</v>
      </c>
      <c r="BE978" s="240">
        <f>IF(N978="základní",J978,0)</f>
        <v>0</v>
      </c>
      <c r="BF978" s="240">
        <f>IF(N978="snížená",J978,0)</f>
        <v>0</v>
      </c>
      <c r="BG978" s="240">
        <f>IF(N978="zákl. přenesená",J978,0)</f>
        <v>0</v>
      </c>
      <c r="BH978" s="240">
        <f>IF(N978="sníž. přenesená",J978,0)</f>
        <v>0</v>
      </c>
      <c r="BI978" s="240">
        <f>IF(N978="nulová",J978,0)</f>
        <v>0</v>
      </c>
      <c r="BJ978" s="18" t="s">
        <v>90</v>
      </c>
      <c r="BK978" s="240">
        <f>ROUND(I978*H978,2)</f>
        <v>0</v>
      </c>
      <c r="BL978" s="18" t="s">
        <v>339</v>
      </c>
      <c r="BM978" s="239" t="s">
        <v>1642</v>
      </c>
    </row>
    <row r="979" spans="1:51" s="13" customFormat="1" ht="12">
      <c r="A979" s="13"/>
      <c r="B979" s="241"/>
      <c r="C979" s="242"/>
      <c r="D979" s="243" t="s">
        <v>256</v>
      </c>
      <c r="E979" s="244" t="s">
        <v>1</v>
      </c>
      <c r="F979" s="245" t="s">
        <v>1643</v>
      </c>
      <c r="G979" s="242"/>
      <c r="H979" s="246">
        <v>53.873</v>
      </c>
      <c r="I979" s="247"/>
      <c r="J979" s="242"/>
      <c r="K979" s="242"/>
      <c r="L979" s="248"/>
      <c r="M979" s="249"/>
      <c r="N979" s="250"/>
      <c r="O979" s="250"/>
      <c r="P979" s="250"/>
      <c r="Q979" s="250"/>
      <c r="R979" s="250"/>
      <c r="S979" s="250"/>
      <c r="T979" s="251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52" t="s">
        <v>256</v>
      </c>
      <c r="AU979" s="252" t="s">
        <v>90</v>
      </c>
      <c r="AV979" s="13" t="s">
        <v>90</v>
      </c>
      <c r="AW979" s="13" t="s">
        <v>32</v>
      </c>
      <c r="AX979" s="13" t="s">
        <v>84</v>
      </c>
      <c r="AY979" s="252" t="s">
        <v>247</v>
      </c>
    </row>
    <row r="980" spans="1:65" s="2" customFormat="1" ht="16.5" customHeight="1">
      <c r="A980" s="39"/>
      <c r="B980" s="40"/>
      <c r="C980" s="228" t="s">
        <v>1644</v>
      </c>
      <c r="D980" s="228" t="s">
        <v>249</v>
      </c>
      <c r="E980" s="229" t="s">
        <v>1645</v>
      </c>
      <c r="F980" s="230" t="s">
        <v>1646</v>
      </c>
      <c r="G980" s="231" t="s">
        <v>252</v>
      </c>
      <c r="H980" s="232">
        <v>20.615</v>
      </c>
      <c r="I980" s="233"/>
      <c r="J980" s="234">
        <f>ROUND(I980*H980,2)</f>
        <v>0</v>
      </c>
      <c r="K980" s="230" t="s">
        <v>253</v>
      </c>
      <c r="L980" s="45"/>
      <c r="M980" s="235" t="s">
        <v>1</v>
      </c>
      <c r="N980" s="236" t="s">
        <v>43</v>
      </c>
      <c r="O980" s="92"/>
      <c r="P980" s="237">
        <f>O980*H980</f>
        <v>0</v>
      </c>
      <c r="Q980" s="237">
        <v>0</v>
      </c>
      <c r="R980" s="237">
        <f>Q980*H980</f>
        <v>0</v>
      </c>
      <c r="S980" s="237">
        <v>0</v>
      </c>
      <c r="T980" s="238">
        <f>S980*H980</f>
        <v>0</v>
      </c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R980" s="239" t="s">
        <v>339</v>
      </c>
      <c r="AT980" s="239" t="s">
        <v>249</v>
      </c>
      <c r="AU980" s="239" t="s">
        <v>90</v>
      </c>
      <c r="AY980" s="18" t="s">
        <v>247</v>
      </c>
      <c r="BE980" s="240">
        <f>IF(N980="základní",J980,0)</f>
        <v>0</v>
      </c>
      <c r="BF980" s="240">
        <f>IF(N980="snížená",J980,0)</f>
        <v>0</v>
      </c>
      <c r="BG980" s="240">
        <f>IF(N980="zákl. přenesená",J980,0)</f>
        <v>0</v>
      </c>
      <c r="BH980" s="240">
        <f>IF(N980="sníž. přenesená",J980,0)</f>
        <v>0</v>
      </c>
      <c r="BI980" s="240">
        <f>IF(N980="nulová",J980,0)</f>
        <v>0</v>
      </c>
      <c r="BJ980" s="18" t="s">
        <v>90</v>
      </c>
      <c r="BK980" s="240">
        <f>ROUND(I980*H980,2)</f>
        <v>0</v>
      </c>
      <c r="BL980" s="18" t="s">
        <v>339</v>
      </c>
      <c r="BM980" s="239" t="s">
        <v>1647</v>
      </c>
    </row>
    <row r="981" spans="1:51" s="13" customFormat="1" ht="12">
      <c r="A981" s="13"/>
      <c r="B981" s="241"/>
      <c r="C981" s="242"/>
      <c r="D981" s="243" t="s">
        <v>256</v>
      </c>
      <c r="E981" s="244" t="s">
        <v>1</v>
      </c>
      <c r="F981" s="245" t="s">
        <v>1648</v>
      </c>
      <c r="G981" s="242"/>
      <c r="H981" s="246">
        <v>20.615</v>
      </c>
      <c r="I981" s="247"/>
      <c r="J981" s="242"/>
      <c r="K981" s="242"/>
      <c r="L981" s="248"/>
      <c r="M981" s="249"/>
      <c r="N981" s="250"/>
      <c r="O981" s="250"/>
      <c r="P981" s="250"/>
      <c r="Q981" s="250"/>
      <c r="R981" s="250"/>
      <c r="S981" s="250"/>
      <c r="T981" s="251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52" t="s">
        <v>256</v>
      </c>
      <c r="AU981" s="252" t="s">
        <v>90</v>
      </c>
      <c r="AV981" s="13" t="s">
        <v>90</v>
      </c>
      <c r="AW981" s="13" t="s">
        <v>32</v>
      </c>
      <c r="AX981" s="13" t="s">
        <v>84</v>
      </c>
      <c r="AY981" s="252" t="s">
        <v>247</v>
      </c>
    </row>
    <row r="982" spans="1:65" s="2" customFormat="1" ht="24.15" customHeight="1">
      <c r="A982" s="39"/>
      <c r="B982" s="40"/>
      <c r="C982" s="285" t="s">
        <v>1649</v>
      </c>
      <c r="D982" s="285" t="s">
        <v>422</v>
      </c>
      <c r="E982" s="286" t="s">
        <v>1650</v>
      </c>
      <c r="F982" s="287" t="s">
        <v>1651</v>
      </c>
      <c r="G982" s="288" t="s">
        <v>252</v>
      </c>
      <c r="H982" s="289">
        <v>23.707</v>
      </c>
      <c r="I982" s="290"/>
      <c r="J982" s="291">
        <f>ROUND(I982*H982,2)</f>
        <v>0</v>
      </c>
      <c r="K982" s="287" t="s">
        <v>253</v>
      </c>
      <c r="L982" s="292"/>
      <c r="M982" s="293" t="s">
        <v>1</v>
      </c>
      <c r="N982" s="294" t="s">
        <v>43</v>
      </c>
      <c r="O982" s="92"/>
      <c r="P982" s="237">
        <f>O982*H982</f>
        <v>0</v>
      </c>
      <c r="Q982" s="237">
        <v>0.00014</v>
      </c>
      <c r="R982" s="237">
        <f>Q982*H982</f>
        <v>0.00331898</v>
      </c>
      <c r="S982" s="237">
        <v>0</v>
      </c>
      <c r="T982" s="238">
        <f>S982*H982</f>
        <v>0</v>
      </c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R982" s="239" t="s">
        <v>432</v>
      </c>
      <c r="AT982" s="239" t="s">
        <v>422</v>
      </c>
      <c r="AU982" s="239" t="s">
        <v>90</v>
      </c>
      <c r="AY982" s="18" t="s">
        <v>247</v>
      </c>
      <c r="BE982" s="240">
        <f>IF(N982="základní",J982,0)</f>
        <v>0</v>
      </c>
      <c r="BF982" s="240">
        <f>IF(N982="snížená",J982,0)</f>
        <v>0</v>
      </c>
      <c r="BG982" s="240">
        <f>IF(N982="zákl. přenesená",J982,0)</f>
        <v>0</v>
      </c>
      <c r="BH982" s="240">
        <f>IF(N982="sníž. přenesená",J982,0)</f>
        <v>0</v>
      </c>
      <c r="BI982" s="240">
        <f>IF(N982="nulová",J982,0)</f>
        <v>0</v>
      </c>
      <c r="BJ982" s="18" t="s">
        <v>90</v>
      </c>
      <c r="BK982" s="240">
        <f>ROUND(I982*H982,2)</f>
        <v>0</v>
      </c>
      <c r="BL982" s="18" t="s">
        <v>339</v>
      </c>
      <c r="BM982" s="239" t="s">
        <v>1652</v>
      </c>
    </row>
    <row r="983" spans="1:51" s="13" customFormat="1" ht="12">
      <c r="A983" s="13"/>
      <c r="B983" s="241"/>
      <c r="C983" s="242"/>
      <c r="D983" s="243" t="s">
        <v>256</v>
      </c>
      <c r="E983" s="244" t="s">
        <v>1</v>
      </c>
      <c r="F983" s="245" t="s">
        <v>1648</v>
      </c>
      <c r="G983" s="242"/>
      <c r="H983" s="246">
        <v>20.615</v>
      </c>
      <c r="I983" s="247"/>
      <c r="J983" s="242"/>
      <c r="K983" s="242"/>
      <c r="L983" s="248"/>
      <c r="M983" s="249"/>
      <c r="N983" s="250"/>
      <c r="O983" s="250"/>
      <c r="P983" s="250"/>
      <c r="Q983" s="250"/>
      <c r="R983" s="250"/>
      <c r="S983" s="250"/>
      <c r="T983" s="251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52" t="s">
        <v>256</v>
      </c>
      <c r="AU983" s="252" t="s">
        <v>90</v>
      </c>
      <c r="AV983" s="13" t="s">
        <v>90</v>
      </c>
      <c r="AW983" s="13" t="s">
        <v>32</v>
      </c>
      <c r="AX983" s="13" t="s">
        <v>84</v>
      </c>
      <c r="AY983" s="252" t="s">
        <v>247</v>
      </c>
    </row>
    <row r="984" spans="1:51" s="13" customFormat="1" ht="12">
      <c r="A984" s="13"/>
      <c r="B984" s="241"/>
      <c r="C984" s="242"/>
      <c r="D984" s="243" t="s">
        <v>256</v>
      </c>
      <c r="E984" s="242"/>
      <c r="F984" s="245" t="s">
        <v>1653</v>
      </c>
      <c r="G984" s="242"/>
      <c r="H984" s="246">
        <v>23.707</v>
      </c>
      <c r="I984" s="247"/>
      <c r="J984" s="242"/>
      <c r="K984" s="242"/>
      <c r="L984" s="248"/>
      <c r="M984" s="249"/>
      <c r="N984" s="250"/>
      <c r="O984" s="250"/>
      <c r="P984" s="250"/>
      <c r="Q984" s="250"/>
      <c r="R984" s="250"/>
      <c r="S984" s="250"/>
      <c r="T984" s="251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52" t="s">
        <v>256</v>
      </c>
      <c r="AU984" s="252" t="s">
        <v>90</v>
      </c>
      <c r="AV984" s="13" t="s">
        <v>90</v>
      </c>
      <c r="AW984" s="13" t="s">
        <v>4</v>
      </c>
      <c r="AX984" s="13" t="s">
        <v>84</v>
      </c>
      <c r="AY984" s="252" t="s">
        <v>247</v>
      </c>
    </row>
    <row r="985" spans="1:65" s="2" customFormat="1" ht="21.75" customHeight="1">
      <c r="A985" s="39"/>
      <c r="B985" s="40"/>
      <c r="C985" s="228" t="s">
        <v>1654</v>
      </c>
      <c r="D985" s="228" t="s">
        <v>249</v>
      </c>
      <c r="E985" s="229" t="s">
        <v>1655</v>
      </c>
      <c r="F985" s="230" t="s">
        <v>1656</v>
      </c>
      <c r="G985" s="231" t="s">
        <v>252</v>
      </c>
      <c r="H985" s="232">
        <v>20.615</v>
      </c>
      <c r="I985" s="233"/>
      <c r="J985" s="234">
        <f>ROUND(I985*H985,2)</f>
        <v>0</v>
      </c>
      <c r="K985" s="230" t="s">
        <v>253</v>
      </c>
      <c r="L985" s="45"/>
      <c r="M985" s="235" t="s">
        <v>1</v>
      </c>
      <c r="N985" s="236" t="s">
        <v>43</v>
      </c>
      <c r="O985" s="92"/>
      <c r="P985" s="237">
        <f>O985*H985</f>
        <v>0</v>
      </c>
      <c r="Q985" s="237">
        <v>0</v>
      </c>
      <c r="R985" s="237">
        <f>Q985*H985</f>
        <v>0</v>
      </c>
      <c r="S985" s="237">
        <v>0</v>
      </c>
      <c r="T985" s="238">
        <f>S985*H985</f>
        <v>0</v>
      </c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R985" s="239" t="s">
        <v>339</v>
      </c>
      <c r="AT985" s="239" t="s">
        <v>249</v>
      </c>
      <c r="AU985" s="239" t="s">
        <v>90</v>
      </c>
      <c r="AY985" s="18" t="s">
        <v>247</v>
      </c>
      <c r="BE985" s="240">
        <f>IF(N985="základní",J985,0)</f>
        <v>0</v>
      </c>
      <c r="BF985" s="240">
        <f>IF(N985="snížená",J985,0)</f>
        <v>0</v>
      </c>
      <c r="BG985" s="240">
        <f>IF(N985="zákl. přenesená",J985,0)</f>
        <v>0</v>
      </c>
      <c r="BH985" s="240">
        <f>IF(N985="sníž. přenesená",J985,0)</f>
        <v>0</v>
      </c>
      <c r="BI985" s="240">
        <f>IF(N985="nulová",J985,0)</f>
        <v>0</v>
      </c>
      <c r="BJ985" s="18" t="s">
        <v>90</v>
      </c>
      <c r="BK985" s="240">
        <f>ROUND(I985*H985,2)</f>
        <v>0</v>
      </c>
      <c r="BL985" s="18" t="s">
        <v>339</v>
      </c>
      <c r="BM985" s="239" t="s">
        <v>1657</v>
      </c>
    </row>
    <row r="986" spans="1:51" s="13" customFormat="1" ht="12">
      <c r="A986" s="13"/>
      <c r="B986" s="241"/>
      <c r="C986" s="242"/>
      <c r="D986" s="243" t="s">
        <v>256</v>
      </c>
      <c r="E986" s="244" t="s">
        <v>1</v>
      </c>
      <c r="F986" s="245" t="s">
        <v>1658</v>
      </c>
      <c r="G986" s="242"/>
      <c r="H986" s="246">
        <v>20.615</v>
      </c>
      <c r="I986" s="247"/>
      <c r="J986" s="242"/>
      <c r="K986" s="242"/>
      <c r="L986" s="248"/>
      <c r="M986" s="249"/>
      <c r="N986" s="250"/>
      <c r="O986" s="250"/>
      <c r="P986" s="250"/>
      <c r="Q986" s="250"/>
      <c r="R986" s="250"/>
      <c r="S986" s="250"/>
      <c r="T986" s="251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52" t="s">
        <v>256</v>
      </c>
      <c r="AU986" s="252" t="s">
        <v>90</v>
      </c>
      <c r="AV986" s="13" t="s">
        <v>90</v>
      </c>
      <c r="AW986" s="13" t="s">
        <v>32</v>
      </c>
      <c r="AX986" s="13" t="s">
        <v>84</v>
      </c>
      <c r="AY986" s="252" t="s">
        <v>247</v>
      </c>
    </row>
    <row r="987" spans="1:65" s="2" customFormat="1" ht="24.15" customHeight="1">
      <c r="A987" s="39"/>
      <c r="B987" s="40"/>
      <c r="C987" s="285" t="s">
        <v>1659</v>
      </c>
      <c r="D987" s="285" t="s">
        <v>422</v>
      </c>
      <c r="E987" s="286" t="s">
        <v>1660</v>
      </c>
      <c r="F987" s="287" t="s">
        <v>1661</v>
      </c>
      <c r="G987" s="288" t="s">
        <v>252</v>
      </c>
      <c r="H987" s="289">
        <v>21.646</v>
      </c>
      <c r="I987" s="290"/>
      <c r="J987" s="291">
        <f>ROUND(I987*H987,2)</f>
        <v>0</v>
      </c>
      <c r="K987" s="287" t="s">
        <v>253</v>
      </c>
      <c r="L987" s="292"/>
      <c r="M987" s="293" t="s">
        <v>1</v>
      </c>
      <c r="N987" s="294" t="s">
        <v>43</v>
      </c>
      <c r="O987" s="92"/>
      <c r="P987" s="237">
        <f>O987*H987</f>
        <v>0</v>
      </c>
      <c r="Q987" s="237">
        <v>0.0049</v>
      </c>
      <c r="R987" s="237">
        <f>Q987*H987</f>
        <v>0.1060654</v>
      </c>
      <c r="S987" s="237">
        <v>0</v>
      </c>
      <c r="T987" s="238">
        <f>S987*H987</f>
        <v>0</v>
      </c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R987" s="239" t="s">
        <v>432</v>
      </c>
      <c r="AT987" s="239" t="s">
        <v>422</v>
      </c>
      <c r="AU987" s="239" t="s">
        <v>90</v>
      </c>
      <c r="AY987" s="18" t="s">
        <v>247</v>
      </c>
      <c r="BE987" s="240">
        <f>IF(N987="základní",J987,0)</f>
        <v>0</v>
      </c>
      <c r="BF987" s="240">
        <f>IF(N987="snížená",J987,0)</f>
        <v>0</v>
      </c>
      <c r="BG987" s="240">
        <f>IF(N987="zákl. přenesená",J987,0)</f>
        <v>0</v>
      </c>
      <c r="BH987" s="240">
        <f>IF(N987="sníž. přenesená",J987,0)</f>
        <v>0</v>
      </c>
      <c r="BI987" s="240">
        <f>IF(N987="nulová",J987,0)</f>
        <v>0</v>
      </c>
      <c r="BJ987" s="18" t="s">
        <v>90</v>
      </c>
      <c r="BK987" s="240">
        <f>ROUND(I987*H987,2)</f>
        <v>0</v>
      </c>
      <c r="BL987" s="18" t="s">
        <v>339</v>
      </c>
      <c r="BM987" s="239" t="s">
        <v>1662</v>
      </c>
    </row>
    <row r="988" spans="1:51" s="13" customFormat="1" ht="12">
      <c r="A988" s="13"/>
      <c r="B988" s="241"/>
      <c r="C988" s="242"/>
      <c r="D988" s="243" t="s">
        <v>256</v>
      </c>
      <c r="E988" s="244" t="s">
        <v>1</v>
      </c>
      <c r="F988" s="245" t="s">
        <v>1648</v>
      </c>
      <c r="G988" s="242"/>
      <c r="H988" s="246">
        <v>20.615</v>
      </c>
      <c r="I988" s="247"/>
      <c r="J988" s="242"/>
      <c r="K988" s="242"/>
      <c r="L988" s="248"/>
      <c r="M988" s="249"/>
      <c r="N988" s="250"/>
      <c r="O988" s="250"/>
      <c r="P988" s="250"/>
      <c r="Q988" s="250"/>
      <c r="R988" s="250"/>
      <c r="S988" s="250"/>
      <c r="T988" s="251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52" t="s">
        <v>256</v>
      </c>
      <c r="AU988" s="252" t="s">
        <v>90</v>
      </c>
      <c r="AV988" s="13" t="s">
        <v>90</v>
      </c>
      <c r="AW988" s="13" t="s">
        <v>32</v>
      </c>
      <c r="AX988" s="13" t="s">
        <v>84</v>
      </c>
      <c r="AY988" s="252" t="s">
        <v>247</v>
      </c>
    </row>
    <row r="989" spans="1:51" s="13" customFormat="1" ht="12">
      <c r="A989" s="13"/>
      <c r="B989" s="241"/>
      <c r="C989" s="242"/>
      <c r="D989" s="243" t="s">
        <v>256</v>
      </c>
      <c r="E989" s="242"/>
      <c r="F989" s="245" t="s">
        <v>1663</v>
      </c>
      <c r="G989" s="242"/>
      <c r="H989" s="246">
        <v>21.646</v>
      </c>
      <c r="I989" s="247"/>
      <c r="J989" s="242"/>
      <c r="K989" s="242"/>
      <c r="L989" s="248"/>
      <c r="M989" s="249"/>
      <c r="N989" s="250"/>
      <c r="O989" s="250"/>
      <c r="P989" s="250"/>
      <c r="Q989" s="250"/>
      <c r="R989" s="250"/>
      <c r="S989" s="250"/>
      <c r="T989" s="251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52" t="s">
        <v>256</v>
      </c>
      <c r="AU989" s="252" t="s">
        <v>90</v>
      </c>
      <c r="AV989" s="13" t="s">
        <v>90</v>
      </c>
      <c r="AW989" s="13" t="s">
        <v>4</v>
      </c>
      <c r="AX989" s="13" t="s">
        <v>84</v>
      </c>
      <c r="AY989" s="252" t="s">
        <v>247</v>
      </c>
    </row>
    <row r="990" spans="1:65" s="2" customFormat="1" ht="24.15" customHeight="1">
      <c r="A990" s="39"/>
      <c r="B990" s="40"/>
      <c r="C990" s="228" t="s">
        <v>1664</v>
      </c>
      <c r="D990" s="228" t="s">
        <v>249</v>
      </c>
      <c r="E990" s="229" t="s">
        <v>1665</v>
      </c>
      <c r="F990" s="230" t="s">
        <v>1666</v>
      </c>
      <c r="G990" s="231" t="s">
        <v>252</v>
      </c>
      <c r="H990" s="232">
        <v>52.123</v>
      </c>
      <c r="I990" s="233"/>
      <c r="J990" s="234">
        <f>ROUND(I990*H990,2)</f>
        <v>0</v>
      </c>
      <c r="K990" s="230" t="s">
        <v>253</v>
      </c>
      <c r="L990" s="45"/>
      <c r="M990" s="235" t="s">
        <v>1</v>
      </c>
      <c r="N990" s="236" t="s">
        <v>43</v>
      </c>
      <c r="O990" s="92"/>
      <c r="P990" s="237">
        <f>O990*H990</f>
        <v>0</v>
      </c>
      <c r="Q990" s="237">
        <v>0.03171</v>
      </c>
      <c r="R990" s="237">
        <f>Q990*H990</f>
        <v>1.65282033</v>
      </c>
      <c r="S990" s="237">
        <v>0</v>
      </c>
      <c r="T990" s="238">
        <f>S990*H990</f>
        <v>0</v>
      </c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R990" s="239" t="s">
        <v>339</v>
      </c>
      <c r="AT990" s="239" t="s">
        <v>249</v>
      </c>
      <c r="AU990" s="239" t="s">
        <v>90</v>
      </c>
      <c r="AY990" s="18" t="s">
        <v>247</v>
      </c>
      <c r="BE990" s="240">
        <f>IF(N990="základní",J990,0)</f>
        <v>0</v>
      </c>
      <c r="BF990" s="240">
        <f>IF(N990="snížená",J990,0)</f>
        <v>0</v>
      </c>
      <c r="BG990" s="240">
        <f>IF(N990="zákl. přenesená",J990,0)</f>
        <v>0</v>
      </c>
      <c r="BH990" s="240">
        <f>IF(N990="sníž. přenesená",J990,0)</f>
        <v>0</v>
      </c>
      <c r="BI990" s="240">
        <f>IF(N990="nulová",J990,0)</f>
        <v>0</v>
      </c>
      <c r="BJ990" s="18" t="s">
        <v>90</v>
      </c>
      <c r="BK990" s="240">
        <f>ROUND(I990*H990,2)</f>
        <v>0</v>
      </c>
      <c r="BL990" s="18" t="s">
        <v>339</v>
      </c>
      <c r="BM990" s="239" t="s">
        <v>1667</v>
      </c>
    </row>
    <row r="991" spans="1:51" s="13" customFormat="1" ht="12">
      <c r="A991" s="13"/>
      <c r="B991" s="241"/>
      <c r="C991" s="242"/>
      <c r="D991" s="243" t="s">
        <v>256</v>
      </c>
      <c r="E991" s="244" t="s">
        <v>1</v>
      </c>
      <c r="F991" s="245" t="s">
        <v>1668</v>
      </c>
      <c r="G991" s="242"/>
      <c r="H991" s="246">
        <v>10.426</v>
      </c>
      <c r="I991" s="247"/>
      <c r="J991" s="242"/>
      <c r="K991" s="242"/>
      <c r="L991" s="248"/>
      <c r="M991" s="249"/>
      <c r="N991" s="250"/>
      <c r="O991" s="250"/>
      <c r="P991" s="250"/>
      <c r="Q991" s="250"/>
      <c r="R991" s="250"/>
      <c r="S991" s="250"/>
      <c r="T991" s="251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52" t="s">
        <v>256</v>
      </c>
      <c r="AU991" s="252" t="s">
        <v>90</v>
      </c>
      <c r="AV991" s="13" t="s">
        <v>90</v>
      </c>
      <c r="AW991" s="13" t="s">
        <v>32</v>
      </c>
      <c r="AX991" s="13" t="s">
        <v>77</v>
      </c>
      <c r="AY991" s="252" t="s">
        <v>247</v>
      </c>
    </row>
    <row r="992" spans="1:51" s="13" customFormat="1" ht="12">
      <c r="A992" s="13"/>
      <c r="B992" s="241"/>
      <c r="C992" s="242"/>
      <c r="D992" s="243" t="s">
        <v>256</v>
      </c>
      <c r="E992" s="244" t="s">
        <v>1</v>
      </c>
      <c r="F992" s="245" t="s">
        <v>1669</v>
      </c>
      <c r="G992" s="242"/>
      <c r="H992" s="246">
        <v>7.975</v>
      </c>
      <c r="I992" s="247"/>
      <c r="J992" s="242"/>
      <c r="K992" s="242"/>
      <c r="L992" s="248"/>
      <c r="M992" s="249"/>
      <c r="N992" s="250"/>
      <c r="O992" s="250"/>
      <c r="P992" s="250"/>
      <c r="Q992" s="250"/>
      <c r="R992" s="250"/>
      <c r="S992" s="250"/>
      <c r="T992" s="251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52" t="s">
        <v>256</v>
      </c>
      <c r="AU992" s="252" t="s">
        <v>90</v>
      </c>
      <c r="AV992" s="13" t="s">
        <v>90</v>
      </c>
      <c r="AW992" s="13" t="s">
        <v>32</v>
      </c>
      <c r="AX992" s="13" t="s">
        <v>77</v>
      </c>
      <c r="AY992" s="252" t="s">
        <v>247</v>
      </c>
    </row>
    <row r="993" spans="1:51" s="13" customFormat="1" ht="12">
      <c r="A993" s="13"/>
      <c r="B993" s="241"/>
      <c r="C993" s="242"/>
      <c r="D993" s="243" t="s">
        <v>256</v>
      </c>
      <c r="E993" s="244" t="s">
        <v>1</v>
      </c>
      <c r="F993" s="245" t="s">
        <v>1670</v>
      </c>
      <c r="G993" s="242"/>
      <c r="H993" s="246">
        <v>7.25</v>
      </c>
      <c r="I993" s="247"/>
      <c r="J993" s="242"/>
      <c r="K993" s="242"/>
      <c r="L993" s="248"/>
      <c r="M993" s="249"/>
      <c r="N993" s="250"/>
      <c r="O993" s="250"/>
      <c r="P993" s="250"/>
      <c r="Q993" s="250"/>
      <c r="R993" s="250"/>
      <c r="S993" s="250"/>
      <c r="T993" s="251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52" t="s">
        <v>256</v>
      </c>
      <c r="AU993" s="252" t="s">
        <v>90</v>
      </c>
      <c r="AV993" s="13" t="s">
        <v>90</v>
      </c>
      <c r="AW993" s="13" t="s">
        <v>32</v>
      </c>
      <c r="AX993" s="13" t="s">
        <v>77</v>
      </c>
      <c r="AY993" s="252" t="s">
        <v>247</v>
      </c>
    </row>
    <row r="994" spans="1:51" s="13" customFormat="1" ht="12">
      <c r="A994" s="13"/>
      <c r="B994" s="241"/>
      <c r="C994" s="242"/>
      <c r="D994" s="243" t="s">
        <v>256</v>
      </c>
      <c r="E994" s="244" t="s">
        <v>1</v>
      </c>
      <c r="F994" s="245" t="s">
        <v>1671</v>
      </c>
      <c r="G994" s="242"/>
      <c r="H994" s="246">
        <v>7.896</v>
      </c>
      <c r="I994" s="247"/>
      <c r="J994" s="242"/>
      <c r="K994" s="242"/>
      <c r="L994" s="248"/>
      <c r="M994" s="249"/>
      <c r="N994" s="250"/>
      <c r="O994" s="250"/>
      <c r="P994" s="250"/>
      <c r="Q994" s="250"/>
      <c r="R994" s="250"/>
      <c r="S994" s="250"/>
      <c r="T994" s="251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52" t="s">
        <v>256</v>
      </c>
      <c r="AU994" s="252" t="s">
        <v>90</v>
      </c>
      <c r="AV994" s="13" t="s">
        <v>90</v>
      </c>
      <c r="AW994" s="13" t="s">
        <v>32</v>
      </c>
      <c r="AX994" s="13" t="s">
        <v>77</v>
      </c>
      <c r="AY994" s="252" t="s">
        <v>247</v>
      </c>
    </row>
    <row r="995" spans="1:51" s="13" customFormat="1" ht="12">
      <c r="A995" s="13"/>
      <c r="B995" s="241"/>
      <c r="C995" s="242"/>
      <c r="D995" s="243" t="s">
        <v>256</v>
      </c>
      <c r="E995" s="244" t="s">
        <v>1</v>
      </c>
      <c r="F995" s="245" t="s">
        <v>1672</v>
      </c>
      <c r="G995" s="242"/>
      <c r="H995" s="246">
        <v>18.576</v>
      </c>
      <c r="I995" s="247"/>
      <c r="J995" s="242"/>
      <c r="K995" s="242"/>
      <c r="L995" s="248"/>
      <c r="M995" s="249"/>
      <c r="N995" s="250"/>
      <c r="O995" s="250"/>
      <c r="P995" s="250"/>
      <c r="Q995" s="250"/>
      <c r="R995" s="250"/>
      <c r="S995" s="250"/>
      <c r="T995" s="251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52" t="s">
        <v>256</v>
      </c>
      <c r="AU995" s="252" t="s">
        <v>90</v>
      </c>
      <c r="AV995" s="13" t="s">
        <v>90</v>
      </c>
      <c r="AW995" s="13" t="s">
        <v>32</v>
      </c>
      <c r="AX995" s="13" t="s">
        <v>77</v>
      </c>
      <c r="AY995" s="252" t="s">
        <v>247</v>
      </c>
    </row>
    <row r="996" spans="1:51" s="14" customFormat="1" ht="12">
      <c r="A996" s="14"/>
      <c r="B996" s="253"/>
      <c r="C996" s="254"/>
      <c r="D996" s="243" t="s">
        <v>256</v>
      </c>
      <c r="E996" s="255" t="s">
        <v>1</v>
      </c>
      <c r="F996" s="256" t="s">
        <v>265</v>
      </c>
      <c r="G996" s="254"/>
      <c r="H996" s="257">
        <v>52.123</v>
      </c>
      <c r="I996" s="258"/>
      <c r="J996" s="254"/>
      <c r="K996" s="254"/>
      <c r="L996" s="259"/>
      <c r="M996" s="260"/>
      <c r="N996" s="261"/>
      <c r="O996" s="261"/>
      <c r="P996" s="261"/>
      <c r="Q996" s="261"/>
      <c r="R996" s="261"/>
      <c r="S996" s="261"/>
      <c r="T996" s="262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63" t="s">
        <v>256</v>
      </c>
      <c r="AU996" s="263" t="s">
        <v>90</v>
      </c>
      <c r="AV996" s="14" t="s">
        <v>254</v>
      </c>
      <c r="AW996" s="14" t="s">
        <v>32</v>
      </c>
      <c r="AX996" s="14" t="s">
        <v>84</v>
      </c>
      <c r="AY996" s="263" t="s">
        <v>247</v>
      </c>
    </row>
    <row r="997" spans="1:65" s="2" customFormat="1" ht="16.5" customHeight="1">
      <c r="A997" s="39"/>
      <c r="B997" s="40"/>
      <c r="C997" s="228" t="s">
        <v>1673</v>
      </c>
      <c r="D997" s="228" t="s">
        <v>249</v>
      </c>
      <c r="E997" s="229" t="s">
        <v>1674</v>
      </c>
      <c r="F997" s="230" t="s">
        <v>1675</v>
      </c>
      <c r="G997" s="231" t="s">
        <v>252</v>
      </c>
      <c r="H997" s="232">
        <v>52.123</v>
      </c>
      <c r="I997" s="233"/>
      <c r="J997" s="234">
        <f>ROUND(I997*H997,2)</f>
        <v>0</v>
      </c>
      <c r="K997" s="230" t="s">
        <v>253</v>
      </c>
      <c r="L997" s="45"/>
      <c r="M997" s="235" t="s">
        <v>1</v>
      </c>
      <c r="N997" s="236" t="s">
        <v>43</v>
      </c>
      <c r="O997" s="92"/>
      <c r="P997" s="237">
        <f>O997*H997</f>
        <v>0</v>
      </c>
      <c r="Q997" s="237">
        <v>0.0001</v>
      </c>
      <c r="R997" s="237">
        <f>Q997*H997</f>
        <v>0.0052123</v>
      </c>
      <c r="S997" s="237">
        <v>0</v>
      </c>
      <c r="T997" s="238">
        <f>S997*H997</f>
        <v>0</v>
      </c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R997" s="239" t="s">
        <v>339</v>
      </c>
      <c r="AT997" s="239" t="s">
        <v>249</v>
      </c>
      <c r="AU997" s="239" t="s">
        <v>90</v>
      </c>
      <c r="AY997" s="18" t="s">
        <v>247</v>
      </c>
      <c r="BE997" s="240">
        <f>IF(N997="základní",J997,0)</f>
        <v>0</v>
      </c>
      <c r="BF997" s="240">
        <f>IF(N997="snížená",J997,0)</f>
        <v>0</v>
      </c>
      <c r="BG997" s="240">
        <f>IF(N997="zákl. přenesená",J997,0)</f>
        <v>0</v>
      </c>
      <c r="BH997" s="240">
        <f>IF(N997="sníž. přenesená",J997,0)</f>
        <v>0</v>
      </c>
      <c r="BI997" s="240">
        <f>IF(N997="nulová",J997,0)</f>
        <v>0</v>
      </c>
      <c r="BJ997" s="18" t="s">
        <v>90</v>
      </c>
      <c r="BK997" s="240">
        <f>ROUND(I997*H997,2)</f>
        <v>0</v>
      </c>
      <c r="BL997" s="18" t="s">
        <v>339</v>
      </c>
      <c r="BM997" s="239" t="s">
        <v>1676</v>
      </c>
    </row>
    <row r="998" spans="1:65" s="2" customFormat="1" ht="24.15" customHeight="1">
      <c r="A998" s="39"/>
      <c r="B998" s="40"/>
      <c r="C998" s="228" t="s">
        <v>1677</v>
      </c>
      <c r="D998" s="228" t="s">
        <v>249</v>
      </c>
      <c r="E998" s="229" t="s">
        <v>1678</v>
      </c>
      <c r="F998" s="230" t="s">
        <v>1679</v>
      </c>
      <c r="G998" s="231" t="s">
        <v>252</v>
      </c>
      <c r="H998" s="232">
        <v>14.108</v>
      </c>
      <c r="I998" s="233"/>
      <c r="J998" s="234">
        <f>ROUND(I998*H998,2)</f>
        <v>0</v>
      </c>
      <c r="K998" s="230" t="s">
        <v>253</v>
      </c>
      <c r="L998" s="45"/>
      <c r="M998" s="235" t="s">
        <v>1</v>
      </c>
      <c r="N998" s="236" t="s">
        <v>43</v>
      </c>
      <c r="O998" s="92"/>
      <c r="P998" s="237">
        <f>O998*H998</f>
        <v>0</v>
      </c>
      <c r="Q998" s="237">
        <v>0.0122</v>
      </c>
      <c r="R998" s="237">
        <f>Q998*H998</f>
        <v>0.1721176</v>
      </c>
      <c r="S998" s="237">
        <v>0</v>
      </c>
      <c r="T998" s="238">
        <f>S998*H998</f>
        <v>0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R998" s="239" t="s">
        <v>339</v>
      </c>
      <c r="AT998" s="239" t="s">
        <v>249</v>
      </c>
      <c r="AU998" s="239" t="s">
        <v>90</v>
      </c>
      <c r="AY998" s="18" t="s">
        <v>247</v>
      </c>
      <c r="BE998" s="240">
        <f>IF(N998="základní",J998,0)</f>
        <v>0</v>
      </c>
      <c r="BF998" s="240">
        <f>IF(N998="snížená",J998,0)</f>
        <v>0</v>
      </c>
      <c r="BG998" s="240">
        <f>IF(N998="zákl. přenesená",J998,0)</f>
        <v>0</v>
      </c>
      <c r="BH998" s="240">
        <f>IF(N998="sníž. přenesená",J998,0)</f>
        <v>0</v>
      </c>
      <c r="BI998" s="240">
        <f>IF(N998="nulová",J998,0)</f>
        <v>0</v>
      </c>
      <c r="BJ998" s="18" t="s">
        <v>90</v>
      </c>
      <c r="BK998" s="240">
        <f>ROUND(I998*H998,2)</f>
        <v>0</v>
      </c>
      <c r="BL998" s="18" t="s">
        <v>339</v>
      </c>
      <c r="BM998" s="239" t="s">
        <v>1680</v>
      </c>
    </row>
    <row r="999" spans="1:51" s="13" customFormat="1" ht="12">
      <c r="A999" s="13"/>
      <c r="B999" s="241"/>
      <c r="C999" s="242"/>
      <c r="D999" s="243" t="s">
        <v>256</v>
      </c>
      <c r="E999" s="244" t="s">
        <v>1</v>
      </c>
      <c r="F999" s="245" t="s">
        <v>1681</v>
      </c>
      <c r="G999" s="242"/>
      <c r="H999" s="246">
        <v>10.05</v>
      </c>
      <c r="I999" s="247"/>
      <c r="J999" s="242"/>
      <c r="K999" s="242"/>
      <c r="L999" s="248"/>
      <c r="M999" s="249"/>
      <c r="N999" s="250"/>
      <c r="O999" s="250"/>
      <c r="P999" s="250"/>
      <c r="Q999" s="250"/>
      <c r="R999" s="250"/>
      <c r="S999" s="250"/>
      <c r="T999" s="251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52" t="s">
        <v>256</v>
      </c>
      <c r="AU999" s="252" t="s">
        <v>90</v>
      </c>
      <c r="AV999" s="13" t="s">
        <v>90</v>
      </c>
      <c r="AW999" s="13" t="s">
        <v>32</v>
      </c>
      <c r="AX999" s="13" t="s">
        <v>77</v>
      </c>
      <c r="AY999" s="252" t="s">
        <v>247</v>
      </c>
    </row>
    <row r="1000" spans="1:51" s="13" customFormat="1" ht="12">
      <c r="A1000" s="13"/>
      <c r="B1000" s="241"/>
      <c r="C1000" s="242"/>
      <c r="D1000" s="243" t="s">
        <v>256</v>
      </c>
      <c r="E1000" s="244" t="s">
        <v>1</v>
      </c>
      <c r="F1000" s="245" t="s">
        <v>1682</v>
      </c>
      <c r="G1000" s="242"/>
      <c r="H1000" s="246">
        <v>4.058</v>
      </c>
      <c r="I1000" s="247"/>
      <c r="J1000" s="242"/>
      <c r="K1000" s="242"/>
      <c r="L1000" s="248"/>
      <c r="M1000" s="249"/>
      <c r="N1000" s="250"/>
      <c r="O1000" s="250"/>
      <c r="P1000" s="250"/>
      <c r="Q1000" s="250"/>
      <c r="R1000" s="250"/>
      <c r="S1000" s="250"/>
      <c r="T1000" s="251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52" t="s">
        <v>256</v>
      </c>
      <c r="AU1000" s="252" t="s">
        <v>90</v>
      </c>
      <c r="AV1000" s="13" t="s">
        <v>90</v>
      </c>
      <c r="AW1000" s="13" t="s">
        <v>32</v>
      </c>
      <c r="AX1000" s="13" t="s">
        <v>77</v>
      </c>
      <c r="AY1000" s="252" t="s">
        <v>247</v>
      </c>
    </row>
    <row r="1001" spans="1:51" s="14" customFormat="1" ht="12">
      <c r="A1001" s="14"/>
      <c r="B1001" s="253"/>
      <c r="C1001" s="254"/>
      <c r="D1001" s="243" t="s">
        <v>256</v>
      </c>
      <c r="E1001" s="255" t="s">
        <v>1</v>
      </c>
      <c r="F1001" s="256" t="s">
        <v>265</v>
      </c>
      <c r="G1001" s="254"/>
      <c r="H1001" s="257">
        <v>14.108</v>
      </c>
      <c r="I1001" s="258"/>
      <c r="J1001" s="254"/>
      <c r="K1001" s="254"/>
      <c r="L1001" s="259"/>
      <c r="M1001" s="260"/>
      <c r="N1001" s="261"/>
      <c r="O1001" s="261"/>
      <c r="P1001" s="261"/>
      <c r="Q1001" s="261"/>
      <c r="R1001" s="261"/>
      <c r="S1001" s="261"/>
      <c r="T1001" s="262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63" t="s">
        <v>256</v>
      </c>
      <c r="AU1001" s="263" t="s">
        <v>90</v>
      </c>
      <c r="AV1001" s="14" t="s">
        <v>254</v>
      </c>
      <c r="AW1001" s="14" t="s">
        <v>32</v>
      </c>
      <c r="AX1001" s="14" t="s">
        <v>84</v>
      </c>
      <c r="AY1001" s="263" t="s">
        <v>247</v>
      </c>
    </row>
    <row r="1002" spans="1:65" s="2" customFormat="1" ht="24.15" customHeight="1">
      <c r="A1002" s="39"/>
      <c r="B1002" s="40"/>
      <c r="C1002" s="228" t="s">
        <v>1683</v>
      </c>
      <c r="D1002" s="228" t="s">
        <v>249</v>
      </c>
      <c r="E1002" s="229" t="s">
        <v>1684</v>
      </c>
      <c r="F1002" s="230" t="s">
        <v>1685</v>
      </c>
      <c r="G1002" s="231" t="s">
        <v>252</v>
      </c>
      <c r="H1002" s="232">
        <v>141.5</v>
      </c>
      <c r="I1002" s="233"/>
      <c r="J1002" s="234">
        <f>ROUND(I1002*H1002,2)</f>
        <v>0</v>
      </c>
      <c r="K1002" s="230" t="s">
        <v>253</v>
      </c>
      <c r="L1002" s="45"/>
      <c r="M1002" s="235" t="s">
        <v>1</v>
      </c>
      <c r="N1002" s="236" t="s">
        <v>43</v>
      </c>
      <c r="O1002" s="92"/>
      <c r="P1002" s="237">
        <f>O1002*H1002</f>
        <v>0</v>
      </c>
      <c r="Q1002" s="237">
        <v>0.01577</v>
      </c>
      <c r="R1002" s="237">
        <f>Q1002*H1002</f>
        <v>2.231455</v>
      </c>
      <c r="S1002" s="237">
        <v>0</v>
      </c>
      <c r="T1002" s="238">
        <f>S1002*H1002</f>
        <v>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R1002" s="239" t="s">
        <v>339</v>
      </c>
      <c r="AT1002" s="239" t="s">
        <v>249</v>
      </c>
      <c r="AU1002" s="239" t="s">
        <v>90</v>
      </c>
      <c r="AY1002" s="18" t="s">
        <v>247</v>
      </c>
      <c r="BE1002" s="240">
        <f>IF(N1002="základní",J1002,0)</f>
        <v>0</v>
      </c>
      <c r="BF1002" s="240">
        <f>IF(N1002="snížená",J1002,0)</f>
        <v>0</v>
      </c>
      <c r="BG1002" s="240">
        <f>IF(N1002="zákl. přenesená",J1002,0)</f>
        <v>0</v>
      </c>
      <c r="BH1002" s="240">
        <f>IF(N1002="sníž. přenesená",J1002,0)</f>
        <v>0</v>
      </c>
      <c r="BI1002" s="240">
        <f>IF(N1002="nulová",J1002,0)</f>
        <v>0</v>
      </c>
      <c r="BJ1002" s="18" t="s">
        <v>90</v>
      </c>
      <c r="BK1002" s="240">
        <f>ROUND(I1002*H1002,2)</f>
        <v>0</v>
      </c>
      <c r="BL1002" s="18" t="s">
        <v>339</v>
      </c>
      <c r="BM1002" s="239" t="s">
        <v>1686</v>
      </c>
    </row>
    <row r="1003" spans="1:51" s="13" customFormat="1" ht="12">
      <c r="A1003" s="13"/>
      <c r="B1003" s="241"/>
      <c r="C1003" s="242"/>
      <c r="D1003" s="243" t="s">
        <v>256</v>
      </c>
      <c r="E1003" s="244" t="s">
        <v>1</v>
      </c>
      <c r="F1003" s="245" t="s">
        <v>1687</v>
      </c>
      <c r="G1003" s="242"/>
      <c r="H1003" s="246">
        <v>141.5</v>
      </c>
      <c r="I1003" s="247"/>
      <c r="J1003" s="242"/>
      <c r="K1003" s="242"/>
      <c r="L1003" s="248"/>
      <c r="M1003" s="249"/>
      <c r="N1003" s="250"/>
      <c r="O1003" s="250"/>
      <c r="P1003" s="250"/>
      <c r="Q1003" s="250"/>
      <c r="R1003" s="250"/>
      <c r="S1003" s="250"/>
      <c r="T1003" s="251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52" t="s">
        <v>256</v>
      </c>
      <c r="AU1003" s="252" t="s">
        <v>90</v>
      </c>
      <c r="AV1003" s="13" t="s">
        <v>90</v>
      </c>
      <c r="AW1003" s="13" t="s">
        <v>32</v>
      </c>
      <c r="AX1003" s="13" t="s">
        <v>77</v>
      </c>
      <c r="AY1003" s="252" t="s">
        <v>247</v>
      </c>
    </row>
    <row r="1004" spans="1:51" s="14" customFormat="1" ht="12">
      <c r="A1004" s="14"/>
      <c r="B1004" s="253"/>
      <c r="C1004" s="254"/>
      <c r="D1004" s="243" t="s">
        <v>256</v>
      </c>
      <c r="E1004" s="255" t="s">
        <v>1</v>
      </c>
      <c r="F1004" s="256" t="s">
        <v>265</v>
      </c>
      <c r="G1004" s="254"/>
      <c r="H1004" s="257">
        <v>141.5</v>
      </c>
      <c r="I1004" s="258"/>
      <c r="J1004" s="254"/>
      <c r="K1004" s="254"/>
      <c r="L1004" s="259"/>
      <c r="M1004" s="260"/>
      <c r="N1004" s="261"/>
      <c r="O1004" s="261"/>
      <c r="P1004" s="261"/>
      <c r="Q1004" s="261"/>
      <c r="R1004" s="261"/>
      <c r="S1004" s="261"/>
      <c r="T1004" s="262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63" t="s">
        <v>256</v>
      </c>
      <c r="AU1004" s="263" t="s">
        <v>90</v>
      </c>
      <c r="AV1004" s="14" t="s">
        <v>254</v>
      </c>
      <c r="AW1004" s="14" t="s">
        <v>32</v>
      </c>
      <c r="AX1004" s="14" t="s">
        <v>84</v>
      </c>
      <c r="AY1004" s="263" t="s">
        <v>247</v>
      </c>
    </row>
    <row r="1005" spans="1:65" s="2" customFormat="1" ht="24.15" customHeight="1">
      <c r="A1005" s="39"/>
      <c r="B1005" s="40"/>
      <c r="C1005" s="228" t="s">
        <v>1688</v>
      </c>
      <c r="D1005" s="228" t="s">
        <v>249</v>
      </c>
      <c r="E1005" s="229" t="s">
        <v>1689</v>
      </c>
      <c r="F1005" s="230" t="s">
        <v>1690</v>
      </c>
      <c r="G1005" s="231" t="s">
        <v>252</v>
      </c>
      <c r="H1005" s="232">
        <v>28.08</v>
      </c>
      <c r="I1005" s="233"/>
      <c r="J1005" s="234">
        <f>ROUND(I1005*H1005,2)</f>
        <v>0</v>
      </c>
      <c r="K1005" s="230" t="s">
        <v>253</v>
      </c>
      <c r="L1005" s="45"/>
      <c r="M1005" s="235" t="s">
        <v>1</v>
      </c>
      <c r="N1005" s="236" t="s">
        <v>43</v>
      </c>
      <c r="O1005" s="92"/>
      <c r="P1005" s="237">
        <f>O1005*H1005</f>
        <v>0</v>
      </c>
      <c r="Q1005" s="237">
        <v>0.01259</v>
      </c>
      <c r="R1005" s="237">
        <f>Q1005*H1005</f>
        <v>0.3535272</v>
      </c>
      <c r="S1005" s="237">
        <v>0</v>
      </c>
      <c r="T1005" s="238">
        <f>S1005*H1005</f>
        <v>0</v>
      </c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R1005" s="239" t="s">
        <v>339</v>
      </c>
      <c r="AT1005" s="239" t="s">
        <v>249</v>
      </c>
      <c r="AU1005" s="239" t="s">
        <v>90</v>
      </c>
      <c r="AY1005" s="18" t="s">
        <v>247</v>
      </c>
      <c r="BE1005" s="240">
        <f>IF(N1005="základní",J1005,0)</f>
        <v>0</v>
      </c>
      <c r="BF1005" s="240">
        <f>IF(N1005="snížená",J1005,0)</f>
        <v>0</v>
      </c>
      <c r="BG1005" s="240">
        <f>IF(N1005="zákl. přenesená",J1005,0)</f>
        <v>0</v>
      </c>
      <c r="BH1005" s="240">
        <f>IF(N1005="sníž. přenesená",J1005,0)</f>
        <v>0</v>
      </c>
      <c r="BI1005" s="240">
        <f>IF(N1005="nulová",J1005,0)</f>
        <v>0</v>
      </c>
      <c r="BJ1005" s="18" t="s">
        <v>90</v>
      </c>
      <c r="BK1005" s="240">
        <f>ROUND(I1005*H1005,2)</f>
        <v>0</v>
      </c>
      <c r="BL1005" s="18" t="s">
        <v>339</v>
      </c>
      <c r="BM1005" s="239" t="s">
        <v>1691</v>
      </c>
    </row>
    <row r="1006" spans="1:51" s="13" customFormat="1" ht="12">
      <c r="A1006" s="13"/>
      <c r="B1006" s="241"/>
      <c r="C1006" s="242"/>
      <c r="D1006" s="243" t="s">
        <v>256</v>
      </c>
      <c r="E1006" s="244" t="s">
        <v>1</v>
      </c>
      <c r="F1006" s="245" t="s">
        <v>1692</v>
      </c>
      <c r="G1006" s="242"/>
      <c r="H1006" s="246">
        <v>13.39</v>
      </c>
      <c r="I1006" s="247"/>
      <c r="J1006" s="242"/>
      <c r="K1006" s="242"/>
      <c r="L1006" s="248"/>
      <c r="M1006" s="249"/>
      <c r="N1006" s="250"/>
      <c r="O1006" s="250"/>
      <c r="P1006" s="250"/>
      <c r="Q1006" s="250"/>
      <c r="R1006" s="250"/>
      <c r="S1006" s="250"/>
      <c r="T1006" s="251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52" t="s">
        <v>256</v>
      </c>
      <c r="AU1006" s="252" t="s">
        <v>90</v>
      </c>
      <c r="AV1006" s="13" t="s">
        <v>90</v>
      </c>
      <c r="AW1006" s="13" t="s">
        <v>32</v>
      </c>
      <c r="AX1006" s="13" t="s">
        <v>77</v>
      </c>
      <c r="AY1006" s="252" t="s">
        <v>247</v>
      </c>
    </row>
    <row r="1007" spans="1:51" s="13" customFormat="1" ht="12">
      <c r="A1007" s="13"/>
      <c r="B1007" s="241"/>
      <c r="C1007" s="242"/>
      <c r="D1007" s="243" t="s">
        <v>256</v>
      </c>
      <c r="E1007" s="244" t="s">
        <v>1</v>
      </c>
      <c r="F1007" s="245" t="s">
        <v>1693</v>
      </c>
      <c r="G1007" s="242"/>
      <c r="H1007" s="246">
        <v>14.69</v>
      </c>
      <c r="I1007" s="247"/>
      <c r="J1007" s="242"/>
      <c r="K1007" s="242"/>
      <c r="L1007" s="248"/>
      <c r="M1007" s="249"/>
      <c r="N1007" s="250"/>
      <c r="O1007" s="250"/>
      <c r="P1007" s="250"/>
      <c r="Q1007" s="250"/>
      <c r="R1007" s="250"/>
      <c r="S1007" s="250"/>
      <c r="T1007" s="251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52" t="s">
        <v>256</v>
      </c>
      <c r="AU1007" s="252" t="s">
        <v>90</v>
      </c>
      <c r="AV1007" s="13" t="s">
        <v>90</v>
      </c>
      <c r="AW1007" s="13" t="s">
        <v>32</v>
      </c>
      <c r="AX1007" s="13" t="s">
        <v>77</v>
      </c>
      <c r="AY1007" s="252" t="s">
        <v>247</v>
      </c>
    </row>
    <row r="1008" spans="1:51" s="14" customFormat="1" ht="12">
      <c r="A1008" s="14"/>
      <c r="B1008" s="253"/>
      <c r="C1008" s="254"/>
      <c r="D1008" s="243" t="s">
        <v>256</v>
      </c>
      <c r="E1008" s="255" t="s">
        <v>1</v>
      </c>
      <c r="F1008" s="256" t="s">
        <v>265</v>
      </c>
      <c r="G1008" s="254"/>
      <c r="H1008" s="257">
        <v>28.08</v>
      </c>
      <c r="I1008" s="258"/>
      <c r="J1008" s="254"/>
      <c r="K1008" s="254"/>
      <c r="L1008" s="259"/>
      <c r="M1008" s="260"/>
      <c r="N1008" s="261"/>
      <c r="O1008" s="261"/>
      <c r="P1008" s="261"/>
      <c r="Q1008" s="261"/>
      <c r="R1008" s="261"/>
      <c r="S1008" s="261"/>
      <c r="T1008" s="262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63" t="s">
        <v>256</v>
      </c>
      <c r="AU1008" s="263" t="s">
        <v>90</v>
      </c>
      <c r="AV1008" s="14" t="s">
        <v>254</v>
      </c>
      <c r="AW1008" s="14" t="s">
        <v>32</v>
      </c>
      <c r="AX1008" s="14" t="s">
        <v>84</v>
      </c>
      <c r="AY1008" s="263" t="s">
        <v>247</v>
      </c>
    </row>
    <row r="1009" spans="1:65" s="2" customFormat="1" ht="24.15" customHeight="1">
      <c r="A1009" s="39"/>
      <c r="B1009" s="40"/>
      <c r="C1009" s="228" t="s">
        <v>1694</v>
      </c>
      <c r="D1009" s="228" t="s">
        <v>249</v>
      </c>
      <c r="E1009" s="229" t="s">
        <v>1695</v>
      </c>
      <c r="F1009" s="230" t="s">
        <v>1696</v>
      </c>
      <c r="G1009" s="231" t="s">
        <v>252</v>
      </c>
      <c r="H1009" s="232">
        <v>15.09</v>
      </c>
      <c r="I1009" s="233"/>
      <c r="J1009" s="234">
        <f>ROUND(I1009*H1009,2)</f>
        <v>0</v>
      </c>
      <c r="K1009" s="230" t="s">
        <v>253</v>
      </c>
      <c r="L1009" s="45"/>
      <c r="M1009" s="235" t="s">
        <v>1</v>
      </c>
      <c r="N1009" s="236" t="s">
        <v>43</v>
      </c>
      <c r="O1009" s="92"/>
      <c r="P1009" s="237">
        <f>O1009*H1009</f>
        <v>0</v>
      </c>
      <c r="Q1009" s="237">
        <v>0.01608</v>
      </c>
      <c r="R1009" s="237">
        <f>Q1009*H1009</f>
        <v>0.2426472</v>
      </c>
      <c r="S1009" s="237">
        <v>0</v>
      </c>
      <c r="T1009" s="238">
        <f>S1009*H1009</f>
        <v>0</v>
      </c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R1009" s="239" t="s">
        <v>339</v>
      </c>
      <c r="AT1009" s="239" t="s">
        <v>249</v>
      </c>
      <c r="AU1009" s="239" t="s">
        <v>90</v>
      </c>
      <c r="AY1009" s="18" t="s">
        <v>247</v>
      </c>
      <c r="BE1009" s="240">
        <f>IF(N1009="základní",J1009,0)</f>
        <v>0</v>
      </c>
      <c r="BF1009" s="240">
        <f>IF(N1009="snížená",J1009,0)</f>
        <v>0</v>
      </c>
      <c r="BG1009" s="240">
        <f>IF(N1009="zákl. přenesená",J1009,0)</f>
        <v>0</v>
      </c>
      <c r="BH1009" s="240">
        <f>IF(N1009="sníž. přenesená",J1009,0)</f>
        <v>0</v>
      </c>
      <c r="BI1009" s="240">
        <f>IF(N1009="nulová",J1009,0)</f>
        <v>0</v>
      </c>
      <c r="BJ1009" s="18" t="s">
        <v>90</v>
      </c>
      <c r="BK1009" s="240">
        <f>ROUND(I1009*H1009,2)</f>
        <v>0</v>
      </c>
      <c r="BL1009" s="18" t="s">
        <v>339</v>
      </c>
      <c r="BM1009" s="239" t="s">
        <v>1697</v>
      </c>
    </row>
    <row r="1010" spans="1:51" s="13" customFormat="1" ht="12">
      <c r="A1010" s="13"/>
      <c r="B1010" s="241"/>
      <c r="C1010" s="242"/>
      <c r="D1010" s="243" t="s">
        <v>256</v>
      </c>
      <c r="E1010" s="244" t="s">
        <v>1</v>
      </c>
      <c r="F1010" s="245" t="s">
        <v>1698</v>
      </c>
      <c r="G1010" s="242"/>
      <c r="H1010" s="246">
        <v>15.09</v>
      </c>
      <c r="I1010" s="247"/>
      <c r="J1010" s="242"/>
      <c r="K1010" s="242"/>
      <c r="L1010" s="248"/>
      <c r="M1010" s="249"/>
      <c r="N1010" s="250"/>
      <c r="O1010" s="250"/>
      <c r="P1010" s="250"/>
      <c r="Q1010" s="250"/>
      <c r="R1010" s="250"/>
      <c r="S1010" s="250"/>
      <c r="T1010" s="251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52" t="s">
        <v>256</v>
      </c>
      <c r="AU1010" s="252" t="s">
        <v>90</v>
      </c>
      <c r="AV1010" s="13" t="s">
        <v>90</v>
      </c>
      <c r="AW1010" s="13" t="s">
        <v>32</v>
      </c>
      <c r="AX1010" s="13" t="s">
        <v>77</v>
      </c>
      <c r="AY1010" s="252" t="s">
        <v>247</v>
      </c>
    </row>
    <row r="1011" spans="1:51" s="14" customFormat="1" ht="12">
      <c r="A1011" s="14"/>
      <c r="B1011" s="253"/>
      <c r="C1011" s="254"/>
      <c r="D1011" s="243" t="s">
        <v>256</v>
      </c>
      <c r="E1011" s="255" t="s">
        <v>1</v>
      </c>
      <c r="F1011" s="256" t="s">
        <v>265</v>
      </c>
      <c r="G1011" s="254"/>
      <c r="H1011" s="257">
        <v>15.09</v>
      </c>
      <c r="I1011" s="258"/>
      <c r="J1011" s="254"/>
      <c r="K1011" s="254"/>
      <c r="L1011" s="259"/>
      <c r="M1011" s="260"/>
      <c r="N1011" s="261"/>
      <c r="O1011" s="261"/>
      <c r="P1011" s="261"/>
      <c r="Q1011" s="261"/>
      <c r="R1011" s="261"/>
      <c r="S1011" s="261"/>
      <c r="T1011" s="262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63" t="s">
        <v>256</v>
      </c>
      <c r="AU1011" s="263" t="s">
        <v>90</v>
      </c>
      <c r="AV1011" s="14" t="s">
        <v>254</v>
      </c>
      <c r="AW1011" s="14" t="s">
        <v>32</v>
      </c>
      <c r="AX1011" s="14" t="s">
        <v>84</v>
      </c>
      <c r="AY1011" s="263" t="s">
        <v>247</v>
      </c>
    </row>
    <row r="1012" spans="1:65" s="2" customFormat="1" ht="16.5" customHeight="1">
      <c r="A1012" s="39"/>
      <c r="B1012" s="40"/>
      <c r="C1012" s="228" t="s">
        <v>1699</v>
      </c>
      <c r="D1012" s="228" t="s">
        <v>249</v>
      </c>
      <c r="E1012" s="229" t="s">
        <v>1700</v>
      </c>
      <c r="F1012" s="230" t="s">
        <v>1701</v>
      </c>
      <c r="G1012" s="231" t="s">
        <v>252</v>
      </c>
      <c r="H1012" s="232">
        <v>194.72</v>
      </c>
      <c r="I1012" s="233"/>
      <c r="J1012" s="234">
        <f>ROUND(I1012*H1012,2)</f>
        <v>0</v>
      </c>
      <c r="K1012" s="230" t="s">
        <v>253</v>
      </c>
      <c r="L1012" s="45"/>
      <c r="M1012" s="235" t="s">
        <v>1</v>
      </c>
      <c r="N1012" s="236" t="s">
        <v>43</v>
      </c>
      <c r="O1012" s="92"/>
      <c r="P1012" s="237">
        <f>O1012*H1012</f>
        <v>0</v>
      </c>
      <c r="Q1012" s="237">
        <v>0.0001</v>
      </c>
      <c r="R1012" s="237">
        <f>Q1012*H1012</f>
        <v>0.019472</v>
      </c>
      <c r="S1012" s="237">
        <v>0</v>
      </c>
      <c r="T1012" s="238">
        <f>S1012*H1012</f>
        <v>0</v>
      </c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R1012" s="239" t="s">
        <v>339</v>
      </c>
      <c r="AT1012" s="239" t="s">
        <v>249</v>
      </c>
      <c r="AU1012" s="239" t="s">
        <v>90</v>
      </c>
      <c r="AY1012" s="18" t="s">
        <v>247</v>
      </c>
      <c r="BE1012" s="240">
        <f>IF(N1012="základní",J1012,0)</f>
        <v>0</v>
      </c>
      <c r="BF1012" s="240">
        <f>IF(N1012="snížená",J1012,0)</f>
        <v>0</v>
      </c>
      <c r="BG1012" s="240">
        <f>IF(N1012="zákl. přenesená",J1012,0)</f>
        <v>0</v>
      </c>
      <c r="BH1012" s="240">
        <f>IF(N1012="sníž. přenesená",J1012,0)</f>
        <v>0</v>
      </c>
      <c r="BI1012" s="240">
        <f>IF(N1012="nulová",J1012,0)</f>
        <v>0</v>
      </c>
      <c r="BJ1012" s="18" t="s">
        <v>90</v>
      </c>
      <c r="BK1012" s="240">
        <f>ROUND(I1012*H1012,2)</f>
        <v>0</v>
      </c>
      <c r="BL1012" s="18" t="s">
        <v>339</v>
      </c>
      <c r="BM1012" s="239" t="s">
        <v>1702</v>
      </c>
    </row>
    <row r="1013" spans="1:51" s="13" customFormat="1" ht="12">
      <c r="A1013" s="13"/>
      <c r="B1013" s="241"/>
      <c r="C1013" s="242"/>
      <c r="D1013" s="243" t="s">
        <v>256</v>
      </c>
      <c r="E1013" s="244" t="s">
        <v>1</v>
      </c>
      <c r="F1013" s="245" t="s">
        <v>1703</v>
      </c>
      <c r="G1013" s="242"/>
      <c r="H1013" s="246">
        <v>194.72</v>
      </c>
      <c r="I1013" s="247"/>
      <c r="J1013" s="242"/>
      <c r="K1013" s="242"/>
      <c r="L1013" s="248"/>
      <c r="M1013" s="249"/>
      <c r="N1013" s="250"/>
      <c r="O1013" s="250"/>
      <c r="P1013" s="250"/>
      <c r="Q1013" s="250"/>
      <c r="R1013" s="250"/>
      <c r="S1013" s="250"/>
      <c r="T1013" s="251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52" t="s">
        <v>256</v>
      </c>
      <c r="AU1013" s="252" t="s">
        <v>90</v>
      </c>
      <c r="AV1013" s="13" t="s">
        <v>90</v>
      </c>
      <c r="AW1013" s="13" t="s">
        <v>32</v>
      </c>
      <c r="AX1013" s="13" t="s">
        <v>84</v>
      </c>
      <c r="AY1013" s="252" t="s">
        <v>247</v>
      </c>
    </row>
    <row r="1014" spans="1:65" s="2" customFormat="1" ht="16.5" customHeight="1">
      <c r="A1014" s="39"/>
      <c r="B1014" s="40"/>
      <c r="C1014" s="228" t="s">
        <v>1704</v>
      </c>
      <c r="D1014" s="228" t="s">
        <v>249</v>
      </c>
      <c r="E1014" s="229" t="s">
        <v>1705</v>
      </c>
      <c r="F1014" s="230" t="s">
        <v>1706</v>
      </c>
      <c r="G1014" s="231" t="s">
        <v>252</v>
      </c>
      <c r="H1014" s="232">
        <v>25.834</v>
      </c>
      <c r="I1014" s="233"/>
      <c r="J1014" s="234">
        <f>ROUND(I1014*H1014,2)</f>
        <v>0</v>
      </c>
      <c r="K1014" s="230" t="s">
        <v>253</v>
      </c>
      <c r="L1014" s="45"/>
      <c r="M1014" s="235" t="s">
        <v>1</v>
      </c>
      <c r="N1014" s="236" t="s">
        <v>43</v>
      </c>
      <c r="O1014" s="92"/>
      <c r="P1014" s="237">
        <f>O1014*H1014</f>
        <v>0</v>
      </c>
      <c r="Q1014" s="237">
        <v>0</v>
      </c>
      <c r="R1014" s="237">
        <f>Q1014*H1014</f>
        <v>0</v>
      </c>
      <c r="S1014" s="237">
        <v>0</v>
      </c>
      <c r="T1014" s="238">
        <f>S1014*H1014</f>
        <v>0</v>
      </c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R1014" s="239" t="s">
        <v>339</v>
      </c>
      <c r="AT1014" s="239" t="s">
        <v>249</v>
      </c>
      <c r="AU1014" s="239" t="s">
        <v>90</v>
      </c>
      <c r="AY1014" s="18" t="s">
        <v>247</v>
      </c>
      <c r="BE1014" s="240">
        <f>IF(N1014="základní",J1014,0)</f>
        <v>0</v>
      </c>
      <c r="BF1014" s="240">
        <f>IF(N1014="snížená",J1014,0)</f>
        <v>0</v>
      </c>
      <c r="BG1014" s="240">
        <f>IF(N1014="zákl. přenesená",J1014,0)</f>
        <v>0</v>
      </c>
      <c r="BH1014" s="240">
        <f>IF(N1014="sníž. přenesená",J1014,0)</f>
        <v>0</v>
      </c>
      <c r="BI1014" s="240">
        <f>IF(N1014="nulová",J1014,0)</f>
        <v>0</v>
      </c>
      <c r="BJ1014" s="18" t="s">
        <v>90</v>
      </c>
      <c r="BK1014" s="240">
        <f>ROUND(I1014*H1014,2)</f>
        <v>0</v>
      </c>
      <c r="BL1014" s="18" t="s">
        <v>339</v>
      </c>
      <c r="BM1014" s="239" t="s">
        <v>1707</v>
      </c>
    </row>
    <row r="1015" spans="1:51" s="13" customFormat="1" ht="12">
      <c r="A1015" s="13"/>
      <c r="B1015" s="241"/>
      <c r="C1015" s="242"/>
      <c r="D1015" s="243" t="s">
        <v>256</v>
      </c>
      <c r="E1015" s="244" t="s">
        <v>1</v>
      </c>
      <c r="F1015" s="245" t="s">
        <v>1708</v>
      </c>
      <c r="G1015" s="242"/>
      <c r="H1015" s="246">
        <v>25.834</v>
      </c>
      <c r="I1015" s="247"/>
      <c r="J1015" s="242"/>
      <c r="K1015" s="242"/>
      <c r="L1015" s="248"/>
      <c r="M1015" s="249"/>
      <c r="N1015" s="250"/>
      <c r="O1015" s="250"/>
      <c r="P1015" s="250"/>
      <c r="Q1015" s="250"/>
      <c r="R1015" s="250"/>
      <c r="S1015" s="250"/>
      <c r="T1015" s="251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52" t="s">
        <v>256</v>
      </c>
      <c r="AU1015" s="252" t="s">
        <v>90</v>
      </c>
      <c r="AV1015" s="13" t="s">
        <v>90</v>
      </c>
      <c r="AW1015" s="13" t="s">
        <v>32</v>
      </c>
      <c r="AX1015" s="13" t="s">
        <v>84</v>
      </c>
      <c r="AY1015" s="252" t="s">
        <v>247</v>
      </c>
    </row>
    <row r="1016" spans="1:65" s="2" customFormat="1" ht="24.15" customHeight="1">
      <c r="A1016" s="39"/>
      <c r="B1016" s="40"/>
      <c r="C1016" s="285" t="s">
        <v>1709</v>
      </c>
      <c r="D1016" s="285" t="s">
        <v>422</v>
      </c>
      <c r="E1016" s="286" t="s">
        <v>1650</v>
      </c>
      <c r="F1016" s="287" t="s">
        <v>1651</v>
      </c>
      <c r="G1016" s="288" t="s">
        <v>252</v>
      </c>
      <c r="H1016" s="289">
        <v>29.024</v>
      </c>
      <c r="I1016" s="290"/>
      <c r="J1016" s="291">
        <f>ROUND(I1016*H1016,2)</f>
        <v>0</v>
      </c>
      <c r="K1016" s="287" t="s">
        <v>253</v>
      </c>
      <c r="L1016" s="292"/>
      <c r="M1016" s="293" t="s">
        <v>1</v>
      </c>
      <c r="N1016" s="294" t="s">
        <v>43</v>
      </c>
      <c r="O1016" s="92"/>
      <c r="P1016" s="237">
        <f>O1016*H1016</f>
        <v>0</v>
      </c>
      <c r="Q1016" s="237">
        <v>0.00014</v>
      </c>
      <c r="R1016" s="237">
        <f>Q1016*H1016</f>
        <v>0.004063359999999999</v>
      </c>
      <c r="S1016" s="237">
        <v>0</v>
      </c>
      <c r="T1016" s="238">
        <f>S1016*H1016</f>
        <v>0</v>
      </c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R1016" s="239" t="s">
        <v>432</v>
      </c>
      <c r="AT1016" s="239" t="s">
        <v>422</v>
      </c>
      <c r="AU1016" s="239" t="s">
        <v>90</v>
      </c>
      <c r="AY1016" s="18" t="s">
        <v>247</v>
      </c>
      <c r="BE1016" s="240">
        <f>IF(N1016="základní",J1016,0)</f>
        <v>0</v>
      </c>
      <c r="BF1016" s="240">
        <f>IF(N1016="snížená",J1016,0)</f>
        <v>0</v>
      </c>
      <c r="BG1016" s="240">
        <f>IF(N1016="zákl. přenesená",J1016,0)</f>
        <v>0</v>
      </c>
      <c r="BH1016" s="240">
        <f>IF(N1016="sníž. přenesená",J1016,0)</f>
        <v>0</v>
      </c>
      <c r="BI1016" s="240">
        <f>IF(N1016="nulová",J1016,0)</f>
        <v>0</v>
      </c>
      <c r="BJ1016" s="18" t="s">
        <v>90</v>
      </c>
      <c r="BK1016" s="240">
        <f>ROUND(I1016*H1016,2)</f>
        <v>0</v>
      </c>
      <c r="BL1016" s="18" t="s">
        <v>339</v>
      </c>
      <c r="BM1016" s="239" t="s">
        <v>1710</v>
      </c>
    </row>
    <row r="1017" spans="1:51" s="13" customFormat="1" ht="12">
      <c r="A1017" s="13"/>
      <c r="B1017" s="241"/>
      <c r="C1017" s="242"/>
      <c r="D1017" s="243" t="s">
        <v>256</v>
      </c>
      <c r="E1017" s="242"/>
      <c r="F1017" s="245" t="s">
        <v>1711</v>
      </c>
      <c r="G1017" s="242"/>
      <c r="H1017" s="246">
        <v>29.024</v>
      </c>
      <c r="I1017" s="247"/>
      <c r="J1017" s="242"/>
      <c r="K1017" s="242"/>
      <c r="L1017" s="248"/>
      <c r="M1017" s="249"/>
      <c r="N1017" s="250"/>
      <c r="O1017" s="250"/>
      <c r="P1017" s="250"/>
      <c r="Q1017" s="250"/>
      <c r="R1017" s="250"/>
      <c r="S1017" s="250"/>
      <c r="T1017" s="251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52" t="s">
        <v>256</v>
      </c>
      <c r="AU1017" s="252" t="s">
        <v>90</v>
      </c>
      <c r="AV1017" s="13" t="s">
        <v>90</v>
      </c>
      <c r="AW1017" s="13" t="s">
        <v>4</v>
      </c>
      <c r="AX1017" s="13" t="s">
        <v>84</v>
      </c>
      <c r="AY1017" s="252" t="s">
        <v>247</v>
      </c>
    </row>
    <row r="1018" spans="1:65" s="2" customFormat="1" ht="33" customHeight="1">
      <c r="A1018" s="39"/>
      <c r="B1018" s="40"/>
      <c r="C1018" s="228" t="s">
        <v>1712</v>
      </c>
      <c r="D1018" s="228" t="s">
        <v>249</v>
      </c>
      <c r="E1018" s="229" t="s">
        <v>1713</v>
      </c>
      <c r="F1018" s="230" t="s">
        <v>1714</v>
      </c>
      <c r="G1018" s="231" t="s">
        <v>252</v>
      </c>
      <c r="H1018" s="232">
        <v>25.834</v>
      </c>
      <c r="I1018" s="233"/>
      <c r="J1018" s="234">
        <f>ROUND(I1018*H1018,2)</f>
        <v>0</v>
      </c>
      <c r="K1018" s="230" t="s">
        <v>253</v>
      </c>
      <c r="L1018" s="45"/>
      <c r="M1018" s="235" t="s">
        <v>1</v>
      </c>
      <c r="N1018" s="236" t="s">
        <v>43</v>
      </c>
      <c r="O1018" s="92"/>
      <c r="P1018" s="237">
        <f>O1018*H1018</f>
        <v>0</v>
      </c>
      <c r="Q1018" s="237">
        <v>0.01158</v>
      </c>
      <c r="R1018" s="237">
        <f>Q1018*H1018</f>
        <v>0.29915772</v>
      </c>
      <c r="S1018" s="237">
        <v>0</v>
      </c>
      <c r="T1018" s="238">
        <f>S1018*H1018</f>
        <v>0</v>
      </c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R1018" s="239" t="s">
        <v>339</v>
      </c>
      <c r="AT1018" s="239" t="s">
        <v>249</v>
      </c>
      <c r="AU1018" s="239" t="s">
        <v>90</v>
      </c>
      <c r="AY1018" s="18" t="s">
        <v>247</v>
      </c>
      <c r="BE1018" s="240">
        <f>IF(N1018="základní",J1018,0)</f>
        <v>0</v>
      </c>
      <c r="BF1018" s="240">
        <f>IF(N1018="snížená",J1018,0)</f>
        <v>0</v>
      </c>
      <c r="BG1018" s="240">
        <f>IF(N1018="zákl. přenesená",J1018,0)</f>
        <v>0</v>
      </c>
      <c r="BH1018" s="240">
        <f>IF(N1018="sníž. přenesená",J1018,0)</f>
        <v>0</v>
      </c>
      <c r="BI1018" s="240">
        <f>IF(N1018="nulová",J1018,0)</f>
        <v>0</v>
      </c>
      <c r="BJ1018" s="18" t="s">
        <v>90</v>
      </c>
      <c r="BK1018" s="240">
        <f>ROUND(I1018*H1018,2)</f>
        <v>0</v>
      </c>
      <c r="BL1018" s="18" t="s">
        <v>339</v>
      </c>
      <c r="BM1018" s="239" t="s">
        <v>1715</v>
      </c>
    </row>
    <row r="1019" spans="1:51" s="13" customFormat="1" ht="12">
      <c r="A1019" s="13"/>
      <c r="B1019" s="241"/>
      <c r="C1019" s="242"/>
      <c r="D1019" s="243" t="s">
        <v>256</v>
      </c>
      <c r="E1019" s="244" t="s">
        <v>1</v>
      </c>
      <c r="F1019" s="245" t="s">
        <v>1708</v>
      </c>
      <c r="G1019" s="242"/>
      <c r="H1019" s="246">
        <v>25.834</v>
      </c>
      <c r="I1019" s="247"/>
      <c r="J1019" s="242"/>
      <c r="K1019" s="242"/>
      <c r="L1019" s="248"/>
      <c r="M1019" s="249"/>
      <c r="N1019" s="250"/>
      <c r="O1019" s="250"/>
      <c r="P1019" s="250"/>
      <c r="Q1019" s="250"/>
      <c r="R1019" s="250"/>
      <c r="S1019" s="250"/>
      <c r="T1019" s="251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52" t="s">
        <v>256</v>
      </c>
      <c r="AU1019" s="252" t="s">
        <v>90</v>
      </c>
      <c r="AV1019" s="13" t="s">
        <v>90</v>
      </c>
      <c r="AW1019" s="13" t="s">
        <v>32</v>
      </c>
      <c r="AX1019" s="13" t="s">
        <v>84</v>
      </c>
      <c r="AY1019" s="252" t="s">
        <v>247</v>
      </c>
    </row>
    <row r="1020" spans="1:65" s="2" customFormat="1" ht="37.8" customHeight="1">
      <c r="A1020" s="39"/>
      <c r="B1020" s="40"/>
      <c r="C1020" s="228" t="s">
        <v>1716</v>
      </c>
      <c r="D1020" s="228" t="s">
        <v>249</v>
      </c>
      <c r="E1020" s="229" t="s">
        <v>1717</v>
      </c>
      <c r="F1020" s="230" t="s">
        <v>1718</v>
      </c>
      <c r="G1020" s="231" t="s">
        <v>252</v>
      </c>
      <c r="H1020" s="232">
        <v>45.738</v>
      </c>
      <c r="I1020" s="233"/>
      <c r="J1020" s="234">
        <f>ROUND(I1020*H1020,2)</f>
        <v>0</v>
      </c>
      <c r="K1020" s="230" t="s">
        <v>253</v>
      </c>
      <c r="L1020" s="45"/>
      <c r="M1020" s="235" t="s">
        <v>1</v>
      </c>
      <c r="N1020" s="236" t="s">
        <v>43</v>
      </c>
      <c r="O1020" s="92"/>
      <c r="P1020" s="237">
        <f>O1020*H1020</f>
        <v>0</v>
      </c>
      <c r="Q1020" s="237">
        <v>0.01315</v>
      </c>
      <c r="R1020" s="237">
        <f>Q1020*H1020</f>
        <v>0.6014547</v>
      </c>
      <c r="S1020" s="237">
        <v>0</v>
      </c>
      <c r="T1020" s="238">
        <f>S1020*H1020</f>
        <v>0</v>
      </c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R1020" s="239" t="s">
        <v>339</v>
      </c>
      <c r="AT1020" s="239" t="s">
        <v>249</v>
      </c>
      <c r="AU1020" s="239" t="s">
        <v>90</v>
      </c>
      <c r="AY1020" s="18" t="s">
        <v>247</v>
      </c>
      <c r="BE1020" s="240">
        <f>IF(N1020="základní",J1020,0)</f>
        <v>0</v>
      </c>
      <c r="BF1020" s="240">
        <f>IF(N1020="snížená",J1020,0)</f>
        <v>0</v>
      </c>
      <c r="BG1020" s="240">
        <f>IF(N1020="zákl. přenesená",J1020,0)</f>
        <v>0</v>
      </c>
      <c r="BH1020" s="240">
        <f>IF(N1020="sníž. přenesená",J1020,0)</f>
        <v>0</v>
      </c>
      <c r="BI1020" s="240">
        <f>IF(N1020="nulová",J1020,0)</f>
        <v>0</v>
      </c>
      <c r="BJ1020" s="18" t="s">
        <v>90</v>
      </c>
      <c r="BK1020" s="240">
        <f>ROUND(I1020*H1020,2)</f>
        <v>0</v>
      </c>
      <c r="BL1020" s="18" t="s">
        <v>339</v>
      </c>
      <c r="BM1020" s="239" t="s">
        <v>1719</v>
      </c>
    </row>
    <row r="1021" spans="1:51" s="13" customFormat="1" ht="12">
      <c r="A1021" s="13"/>
      <c r="B1021" s="241"/>
      <c r="C1021" s="242"/>
      <c r="D1021" s="243" t="s">
        <v>256</v>
      </c>
      <c r="E1021" s="244" t="s">
        <v>1</v>
      </c>
      <c r="F1021" s="245" t="s">
        <v>1720</v>
      </c>
      <c r="G1021" s="242"/>
      <c r="H1021" s="246">
        <v>45.738</v>
      </c>
      <c r="I1021" s="247"/>
      <c r="J1021" s="242"/>
      <c r="K1021" s="242"/>
      <c r="L1021" s="248"/>
      <c r="M1021" s="249"/>
      <c r="N1021" s="250"/>
      <c r="O1021" s="250"/>
      <c r="P1021" s="250"/>
      <c r="Q1021" s="250"/>
      <c r="R1021" s="250"/>
      <c r="S1021" s="250"/>
      <c r="T1021" s="251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52" t="s">
        <v>256</v>
      </c>
      <c r="AU1021" s="252" t="s">
        <v>90</v>
      </c>
      <c r="AV1021" s="13" t="s">
        <v>90</v>
      </c>
      <c r="AW1021" s="13" t="s">
        <v>32</v>
      </c>
      <c r="AX1021" s="13" t="s">
        <v>84</v>
      </c>
      <c r="AY1021" s="252" t="s">
        <v>247</v>
      </c>
    </row>
    <row r="1022" spans="1:65" s="2" customFormat="1" ht="21.75" customHeight="1">
      <c r="A1022" s="39"/>
      <c r="B1022" s="40"/>
      <c r="C1022" s="228" t="s">
        <v>1721</v>
      </c>
      <c r="D1022" s="228" t="s">
        <v>249</v>
      </c>
      <c r="E1022" s="229" t="s">
        <v>1722</v>
      </c>
      <c r="F1022" s="230" t="s">
        <v>1723</v>
      </c>
      <c r="G1022" s="231" t="s">
        <v>399</v>
      </c>
      <c r="H1022" s="232">
        <v>18.05</v>
      </c>
      <c r="I1022" s="233"/>
      <c r="J1022" s="234">
        <f>ROUND(I1022*H1022,2)</f>
        <v>0</v>
      </c>
      <c r="K1022" s="230" t="s">
        <v>253</v>
      </c>
      <c r="L1022" s="45"/>
      <c r="M1022" s="235" t="s">
        <v>1</v>
      </c>
      <c r="N1022" s="236" t="s">
        <v>43</v>
      </c>
      <c r="O1022" s="92"/>
      <c r="P1022" s="237">
        <f>O1022*H1022</f>
        <v>0</v>
      </c>
      <c r="Q1022" s="237">
        <v>0.00882</v>
      </c>
      <c r="R1022" s="237">
        <f>Q1022*H1022</f>
        <v>0.159201</v>
      </c>
      <c r="S1022" s="237">
        <v>0</v>
      </c>
      <c r="T1022" s="238">
        <f>S1022*H1022</f>
        <v>0</v>
      </c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R1022" s="239" t="s">
        <v>339</v>
      </c>
      <c r="AT1022" s="239" t="s">
        <v>249</v>
      </c>
      <c r="AU1022" s="239" t="s">
        <v>90</v>
      </c>
      <c r="AY1022" s="18" t="s">
        <v>247</v>
      </c>
      <c r="BE1022" s="240">
        <f>IF(N1022="základní",J1022,0)</f>
        <v>0</v>
      </c>
      <c r="BF1022" s="240">
        <f>IF(N1022="snížená",J1022,0)</f>
        <v>0</v>
      </c>
      <c r="BG1022" s="240">
        <f>IF(N1022="zákl. přenesená",J1022,0)</f>
        <v>0</v>
      </c>
      <c r="BH1022" s="240">
        <f>IF(N1022="sníž. přenesená",J1022,0)</f>
        <v>0</v>
      </c>
      <c r="BI1022" s="240">
        <f>IF(N1022="nulová",J1022,0)</f>
        <v>0</v>
      </c>
      <c r="BJ1022" s="18" t="s">
        <v>90</v>
      </c>
      <c r="BK1022" s="240">
        <f>ROUND(I1022*H1022,2)</f>
        <v>0</v>
      </c>
      <c r="BL1022" s="18" t="s">
        <v>339</v>
      </c>
      <c r="BM1022" s="239" t="s">
        <v>1724</v>
      </c>
    </row>
    <row r="1023" spans="1:51" s="13" customFormat="1" ht="12">
      <c r="A1023" s="13"/>
      <c r="B1023" s="241"/>
      <c r="C1023" s="242"/>
      <c r="D1023" s="243" t="s">
        <v>256</v>
      </c>
      <c r="E1023" s="244" t="s">
        <v>1</v>
      </c>
      <c r="F1023" s="245" t="s">
        <v>1725</v>
      </c>
      <c r="G1023" s="242"/>
      <c r="H1023" s="246">
        <v>4.65</v>
      </c>
      <c r="I1023" s="247"/>
      <c r="J1023" s="242"/>
      <c r="K1023" s="242"/>
      <c r="L1023" s="248"/>
      <c r="M1023" s="249"/>
      <c r="N1023" s="250"/>
      <c r="O1023" s="250"/>
      <c r="P1023" s="250"/>
      <c r="Q1023" s="250"/>
      <c r="R1023" s="250"/>
      <c r="S1023" s="250"/>
      <c r="T1023" s="251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52" t="s">
        <v>256</v>
      </c>
      <c r="AU1023" s="252" t="s">
        <v>90</v>
      </c>
      <c r="AV1023" s="13" t="s">
        <v>90</v>
      </c>
      <c r="AW1023" s="13" t="s">
        <v>32</v>
      </c>
      <c r="AX1023" s="13" t="s">
        <v>77</v>
      </c>
      <c r="AY1023" s="252" t="s">
        <v>247</v>
      </c>
    </row>
    <row r="1024" spans="1:51" s="13" customFormat="1" ht="12">
      <c r="A1024" s="13"/>
      <c r="B1024" s="241"/>
      <c r="C1024" s="242"/>
      <c r="D1024" s="243" t="s">
        <v>256</v>
      </c>
      <c r="E1024" s="244" t="s">
        <v>1</v>
      </c>
      <c r="F1024" s="245" t="s">
        <v>1726</v>
      </c>
      <c r="G1024" s="242"/>
      <c r="H1024" s="246">
        <v>8</v>
      </c>
      <c r="I1024" s="247"/>
      <c r="J1024" s="242"/>
      <c r="K1024" s="242"/>
      <c r="L1024" s="248"/>
      <c r="M1024" s="249"/>
      <c r="N1024" s="250"/>
      <c r="O1024" s="250"/>
      <c r="P1024" s="250"/>
      <c r="Q1024" s="250"/>
      <c r="R1024" s="250"/>
      <c r="S1024" s="250"/>
      <c r="T1024" s="251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52" t="s">
        <v>256</v>
      </c>
      <c r="AU1024" s="252" t="s">
        <v>90</v>
      </c>
      <c r="AV1024" s="13" t="s">
        <v>90</v>
      </c>
      <c r="AW1024" s="13" t="s">
        <v>32</v>
      </c>
      <c r="AX1024" s="13" t="s">
        <v>77</v>
      </c>
      <c r="AY1024" s="252" t="s">
        <v>247</v>
      </c>
    </row>
    <row r="1025" spans="1:51" s="13" customFormat="1" ht="12">
      <c r="A1025" s="13"/>
      <c r="B1025" s="241"/>
      <c r="C1025" s="242"/>
      <c r="D1025" s="243" t="s">
        <v>256</v>
      </c>
      <c r="E1025" s="244" t="s">
        <v>1</v>
      </c>
      <c r="F1025" s="245" t="s">
        <v>1727</v>
      </c>
      <c r="G1025" s="242"/>
      <c r="H1025" s="246">
        <v>2.7</v>
      </c>
      <c r="I1025" s="247"/>
      <c r="J1025" s="242"/>
      <c r="K1025" s="242"/>
      <c r="L1025" s="248"/>
      <c r="M1025" s="249"/>
      <c r="N1025" s="250"/>
      <c r="O1025" s="250"/>
      <c r="P1025" s="250"/>
      <c r="Q1025" s="250"/>
      <c r="R1025" s="250"/>
      <c r="S1025" s="250"/>
      <c r="T1025" s="251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52" t="s">
        <v>256</v>
      </c>
      <c r="AU1025" s="252" t="s">
        <v>90</v>
      </c>
      <c r="AV1025" s="13" t="s">
        <v>90</v>
      </c>
      <c r="AW1025" s="13" t="s">
        <v>32</v>
      </c>
      <c r="AX1025" s="13" t="s">
        <v>77</v>
      </c>
      <c r="AY1025" s="252" t="s">
        <v>247</v>
      </c>
    </row>
    <row r="1026" spans="1:51" s="13" customFormat="1" ht="12">
      <c r="A1026" s="13"/>
      <c r="B1026" s="241"/>
      <c r="C1026" s="242"/>
      <c r="D1026" s="243" t="s">
        <v>256</v>
      </c>
      <c r="E1026" s="244" t="s">
        <v>1</v>
      </c>
      <c r="F1026" s="245" t="s">
        <v>1728</v>
      </c>
      <c r="G1026" s="242"/>
      <c r="H1026" s="246">
        <v>2.7</v>
      </c>
      <c r="I1026" s="247"/>
      <c r="J1026" s="242"/>
      <c r="K1026" s="242"/>
      <c r="L1026" s="248"/>
      <c r="M1026" s="249"/>
      <c r="N1026" s="250"/>
      <c r="O1026" s="250"/>
      <c r="P1026" s="250"/>
      <c r="Q1026" s="250"/>
      <c r="R1026" s="250"/>
      <c r="S1026" s="250"/>
      <c r="T1026" s="251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52" t="s">
        <v>256</v>
      </c>
      <c r="AU1026" s="252" t="s">
        <v>90</v>
      </c>
      <c r="AV1026" s="13" t="s">
        <v>90</v>
      </c>
      <c r="AW1026" s="13" t="s">
        <v>32</v>
      </c>
      <c r="AX1026" s="13" t="s">
        <v>77</v>
      </c>
      <c r="AY1026" s="252" t="s">
        <v>247</v>
      </c>
    </row>
    <row r="1027" spans="1:51" s="14" customFormat="1" ht="12">
      <c r="A1027" s="14"/>
      <c r="B1027" s="253"/>
      <c r="C1027" s="254"/>
      <c r="D1027" s="243" t="s">
        <v>256</v>
      </c>
      <c r="E1027" s="255" t="s">
        <v>1</v>
      </c>
      <c r="F1027" s="256" t="s">
        <v>265</v>
      </c>
      <c r="G1027" s="254"/>
      <c r="H1027" s="257">
        <v>18.05</v>
      </c>
      <c r="I1027" s="258"/>
      <c r="J1027" s="254"/>
      <c r="K1027" s="254"/>
      <c r="L1027" s="259"/>
      <c r="M1027" s="260"/>
      <c r="N1027" s="261"/>
      <c r="O1027" s="261"/>
      <c r="P1027" s="261"/>
      <c r="Q1027" s="261"/>
      <c r="R1027" s="261"/>
      <c r="S1027" s="261"/>
      <c r="T1027" s="262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63" t="s">
        <v>256</v>
      </c>
      <c r="AU1027" s="263" t="s">
        <v>90</v>
      </c>
      <c r="AV1027" s="14" t="s">
        <v>254</v>
      </c>
      <c r="AW1027" s="14" t="s">
        <v>32</v>
      </c>
      <c r="AX1027" s="14" t="s">
        <v>84</v>
      </c>
      <c r="AY1027" s="263" t="s">
        <v>247</v>
      </c>
    </row>
    <row r="1028" spans="1:65" s="2" customFormat="1" ht="21.75" customHeight="1">
      <c r="A1028" s="39"/>
      <c r="B1028" s="40"/>
      <c r="C1028" s="228" t="s">
        <v>1729</v>
      </c>
      <c r="D1028" s="228" t="s">
        <v>249</v>
      </c>
      <c r="E1028" s="229" t="s">
        <v>1730</v>
      </c>
      <c r="F1028" s="230" t="s">
        <v>1731</v>
      </c>
      <c r="G1028" s="231" t="s">
        <v>252</v>
      </c>
      <c r="H1028" s="232">
        <v>5.109</v>
      </c>
      <c r="I1028" s="233"/>
      <c r="J1028" s="234">
        <f>ROUND(I1028*H1028,2)</f>
        <v>0</v>
      </c>
      <c r="K1028" s="230" t="s">
        <v>253</v>
      </c>
      <c r="L1028" s="45"/>
      <c r="M1028" s="235" t="s">
        <v>1</v>
      </c>
      <c r="N1028" s="236" t="s">
        <v>43</v>
      </c>
      <c r="O1028" s="92"/>
      <c r="P1028" s="237">
        <f>O1028*H1028</f>
        <v>0</v>
      </c>
      <c r="Q1028" s="237">
        <v>0.01221</v>
      </c>
      <c r="R1028" s="237">
        <f>Q1028*H1028</f>
        <v>0.06238089</v>
      </c>
      <c r="S1028" s="237">
        <v>0</v>
      </c>
      <c r="T1028" s="238">
        <f>S1028*H1028</f>
        <v>0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R1028" s="239" t="s">
        <v>339</v>
      </c>
      <c r="AT1028" s="239" t="s">
        <v>249</v>
      </c>
      <c r="AU1028" s="239" t="s">
        <v>90</v>
      </c>
      <c r="AY1028" s="18" t="s">
        <v>247</v>
      </c>
      <c r="BE1028" s="240">
        <f>IF(N1028="základní",J1028,0)</f>
        <v>0</v>
      </c>
      <c r="BF1028" s="240">
        <f>IF(N1028="snížená",J1028,0)</f>
        <v>0</v>
      </c>
      <c r="BG1028" s="240">
        <f>IF(N1028="zákl. přenesená",J1028,0)</f>
        <v>0</v>
      </c>
      <c r="BH1028" s="240">
        <f>IF(N1028="sníž. přenesená",J1028,0)</f>
        <v>0</v>
      </c>
      <c r="BI1028" s="240">
        <f>IF(N1028="nulová",J1028,0)</f>
        <v>0</v>
      </c>
      <c r="BJ1028" s="18" t="s">
        <v>90</v>
      </c>
      <c r="BK1028" s="240">
        <f>ROUND(I1028*H1028,2)</f>
        <v>0</v>
      </c>
      <c r="BL1028" s="18" t="s">
        <v>339</v>
      </c>
      <c r="BM1028" s="239" t="s">
        <v>1732</v>
      </c>
    </row>
    <row r="1029" spans="1:51" s="13" customFormat="1" ht="12">
      <c r="A1029" s="13"/>
      <c r="B1029" s="241"/>
      <c r="C1029" s="242"/>
      <c r="D1029" s="243" t="s">
        <v>256</v>
      </c>
      <c r="E1029" s="244" t="s">
        <v>1</v>
      </c>
      <c r="F1029" s="245" t="s">
        <v>1733</v>
      </c>
      <c r="G1029" s="242"/>
      <c r="H1029" s="246">
        <v>5.109</v>
      </c>
      <c r="I1029" s="247"/>
      <c r="J1029" s="242"/>
      <c r="K1029" s="242"/>
      <c r="L1029" s="248"/>
      <c r="M1029" s="249"/>
      <c r="N1029" s="250"/>
      <c r="O1029" s="250"/>
      <c r="P1029" s="250"/>
      <c r="Q1029" s="250"/>
      <c r="R1029" s="250"/>
      <c r="S1029" s="250"/>
      <c r="T1029" s="251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52" t="s">
        <v>256</v>
      </c>
      <c r="AU1029" s="252" t="s">
        <v>90</v>
      </c>
      <c r="AV1029" s="13" t="s">
        <v>90</v>
      </c>
      <c r="AW1029" s="13" t="s">
        <v>32</v>
      </c>
      <c r="AX1029" s="13" t="s">
        <v>84</v>
      </c>
      <c r="AY1029" s="252" t="s">
        <v>247</v>
      </c>
    </row>
    <row r="1030" spans="1:65" s="2" customFormat="1" ht="16.5" customHeight="1">
      <c r="A1030" s="39"/>
      <c r="B1030" s="40"/>
      <c r="C1030" s="228" t="s">
        <v>1734</v>
      </c>
      <c r="D1030" s="228" t="s">
        <v>249</v>
      </c>
      <c r="E1030" s="229" t="s">
        <v>1735</v>
      </c>
      <c r="F1030" s="230" t="s">
        <v>1736</v>
      </c>
      <c r="G1030" s="231" t="s">
        <v>322</v>
      </c>
      <c r="H1030" s="232">
        <v>2</v>
      </c>
      <c r="I1030" s="233"/>
      <c r="J1030" s="234">
        <f>ROUND(I1030*H1030,2)</f>
        <v>0</v>
      </c>
      <c r="K1030" s="230" t="s">
        <v>253</v>
      </c>
      <c r="L1030" s="45"/>
      <c r="M1030" s="235" t="s">
        <v>1</v>
      </c>
      <c r="N1030" s="236" t="s">
        <v>43</v>
      </c>
      <c r="O1030" s="92"/>
      <c r="P1030" s="237">
        <f>O1030*H1030</f>
        <v>0</v>
      </c>
      <c r="Q1030" s="237">
        <v>0.00022</v>
      </c>
      <c r="R1030" s="237">
        <f>Q1030*H1030</f>
        <v>0.00044</v>
      </c>
      <c r="S1030" s="237">
        <v>0</v>
      </c>
      <c r="T1030" s="238">
        <f>S1030*H1030</f>
        <v>0</v>
      </c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R1030" s="239" t="s">
        <v>339</v>
      </c>
      <c r="AT1030" s="239" t="s">
        <v>249</v>
      </c>
      <c r="AU1030" s="239" t="s">
        <v>90</v>
      </c>
      <c r="AY1030" s="18" t="s">
        <v>247</v>
      </c>
      <c r="BE1030" s="240">
        <f>IF(N1030="základní",J1030,0)</f>
        <v>0</v>
      </c>
      <c r="BF1030" s="240">
        <f>IF(N1030="snížená",J1030,0)</f>
        <v>0</v>
      </c>
      <c r="BG1030" s="240">
        <f>IF(N1030="zákl. přenesená",J1030,0)</f>
        <v>0</v>
      </c>
      <c r="BH1030" s="240">
        <f>IF(N1030="sníž. přenesená",J1030,0)</f>
        <v>0</v>
      </c>
      <c r="BI1030" s="240">
        <f>IF(N1030="nulová",J1030,0)</f>
        <v>0</v>
      </c>
      <c r="BJ1030" s="18" t="s">
        <v>90</v>
      </c>
      <c r="BK1030" s="240">
        <f>ROUND(I1030*H1030,2)</f>
        <v>0</v>
      </c>
      <c r="BL1030" s="18" t="s">
        <v>339</v>
      </c>
      <c r="BM1030" s="239" t="s">
        <v>1737</v>
      </c>
    </row>
    <row r="1031" spans="1:65" s="2" customFormat="1" ht="37.8" customHeight="1">
      <c r="A1031" s="39"/>
      <c r="B1031" s="40"/>
      <c r="C1031" s="285" t="s">
        <v>1738</v>
      </c>
      <c r="D1031" s="285" t="s">
        <v>422</v>
      </c>
      <c r="E1031" s="286" t="s">
        <v>1739</v>
      </c>
      <c r="F1031" s="287" t="s">
        <v>1740</v>
      </c>
      <c r="G1031" s="288" t="s">
        <v>322</v>
      </c>
      <c r="H1031" s="289">
        <v>2</v>
      </c>
      <c r="I1031" s="290"/>
      <c r="J1031" s="291">
        <f>ROUND(I1031*H1031,2)</f>
        <v>0</v>
      </c>
      <c r="K1031" s="287" t="s">
        <v>1</v>
      </c>
      <c r="L1031" s="292"/>
      <c r="M1031" s="293" t="s">
        <v>1</v>
      </c>
      <c r="N1031" s="294" t="s">
        <v>43</v>
      </c>
      <c r="O1031" s="92"/>
      <c r="P1031" s="237">
        <f>O1031*H1031</f>
        <v>0</v>
      </c>
      <c r="Q1031" s="237">
        <v>0.01553</v>
      </c>
      <c r="R1031" s="237">
        <f>Q1031*H1031</f>
        <v>0.03106</v>
      </c>
      <c r="S1031" s="237">
        <v>0</v>
      </c>
      <c r="T1031" s="238">
        <f>S1031*H1031</f>
        <v>0</v>
      </c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R1031" s="239" t="s">
        <v>432</v>
      </c>
      <c r="AT1031" s="239" t="s">
        <v>422</v>
      </c>
      <c r="AU1031" s="239" t="s">
        <v>90</v>
      </c>
      <c r="AY1031" s="18" t="s">
        <v>247</v>
      </c>
      <c r="BE1031" s="240">
        <f>IF(N1031="základní",J1031,0)</f>
        <v>0</v>
      </c>
      <c r="BF1031" s="240">
        <f>IF(N1031="snížená",J1031,0)</f>
        <v>0</v>
      </c>
      <c r="BG1031" s="240">
        <f>IF(N1031="zákl. přenesená",J1031,0)</f>
        <v>0</v>
      </c>
      <c r="BH1031" s="240">
        <f>IF(N1031="sníž. přenesená",J1031,0)</f>
        <v>0</v>
      </c>
      <c r="BI1031" s="240">
        <f>IF(N1031="nulová",J1031,0)</f>
        <v>0</v>
      </c>
      <c r="BJ1031" s="18" t="s">
        <v>90</v>
      </c>
      <c r="BK1031" s="240">
        <f>ROUND(I1031*H1031,2)</f>
        <v>0</v>
      </c>
      <c r="BL1031" s="18" t="s">
        <v>339</v>
      </c>
      <c r="BM1031" s="239" t="s">
        <v>1741</v>
      </c>
    </row>
    <row r="1032" spans="1:47" s="2" customFormat="1" ht="12">
      <c r="A1032" s="39"/>
      <c r="B1032" s="40"/>
      <c r="C1032" s="41"/>
      <c r="D1032" s="243" t="s">
        <v>540</v>
      </c>
      <c r="E1032" s="41"/>
      <c r="F1032" s="295" t="s">
        <v>1742</v>
      </c>
      <c r="G1032" s="41"/>
      <c r="H1032" s="41"/>
      <c r="I1032" s="296"/>
      <c r="J1032" s="41"/>
      <c r="K1032" s="41"/>
      <c r="L1032" s="45"/>
      <c r="M1032" s="297"/>
      <c r="N1032" s="298"/>
      <c r="O1032" s="92"/>
      <c r="P1032" s="92"/>
      <c r="Q1032" s="92"/>
      <c r="R1032" s="92"/>
      <c r="S1032" s="92"/>
      <c r="T1032" s="93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T1032" s="18" t="s">
        <v>540</v>
      </c>
      <c r="AU1032" s="18" t="s">
        <v>90</v>
      </c>
    </row>
    <row r="1033" spans="1:65" s="2" customFormat="1" ht="21.75" customHeight="1">
      <c r="A1033" s="39"/>
      <c r="B1033" s="40"/>
      <c r="C1033" s="228" t="s">
        <v>1743</v>
      </c>
      <c r="D1033" s="228" t="s">
        <v>249</v>
      </c>
      <c r="E1033" s="229" t="s">
        <v>1744</v>
      </c>
      <c r="F1033" s="230" t="s">
        <v>1745</v>
      </c>
      <c r="G1033" s="231" t="s">
        <v>399</v>
      </c>
      <c r="H1033" s="232">
        <v>13.24</v>
      </c>
      <c r="I1033" s="233"/>
      <c r="J1033" s="234">
        <f>ROUND(I1033*H1033,2)</f>
        <v>0</v>
      </c>
      <c r="K1033" s="230" t="s">
        <v>253</v>
      </c>
      <c r="L1033" s="45"/>
      <c r="M1033" s="235" t="s">
        <v>1</v>
      </c>
      <c r="N1033" s="236" t="s">
        <v>43</v>
      </c>
      <c r="O1033" s="92"/>
      <c r="P1033" s="237">
        <f>O1033*H1033</f>
        <v>0</v>
      </c>
      <c r="Q1033" s="237">
        <v>0.00554</v>
      </c>
      <c r="R1033" s="237">
        <f>Q1033*H1033</f>
        <v>0.0733496</v>
      </c>
      <c r="S1033" s="237">
        <v>0</v>
      </c>
      <c r="T1033" s="238">
        <f>S1033*H1033</f>
        <v>0</v>
      </c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R1033" s="239" t="s">
        <v>339</v>
      </c>
      <c r="AT1033" s="239" t="s">
        <v>249</v>
      </c>
      <c r="AU1033" s="239" t="s">
        <v>90</v>
      </c>
      <c r="AY1033" s="18" t="s">
        <v>247</v>
      </c>
      <c r="BE1033" s="240">
        <f>IF(N1033="základní",J1033,0)</f>
        <v>0</v>
      </c>
      <c r="BF1033" s="240">
        <f>IF(N1033="snížená",J1033,0)</f>
        <v>0</v>
      </c>
      <c r="BG1033" s="240">
        <f>IF(N1033="zákl. přenesená",J1033,0)</f>
        <v>0</v>
      </c>
      <c r="BH1033" s="240">
        <f>IF(N1033="sníž. přenesená",J1033,0)</f>
        <v>0</v>
      </c>
      <c r="BI1033" s="240">
        <f>IF(N1033="nulová",J1033,0)</f>
        <v>0</v>
      </c>
      <c r="BJ1033" s="18" t="s">
        <v>90</v>
      </c>
      <c r="BK1033" s="240">
        <f>ROUND(I1033*H1033,2)</f>
        <v>0</v>
      </c>
      <c r="BL1033" s="18" t="s">
        <v>339</v>
      </c>
      <c r="BM1033" s="239" t="s">
        <v>1746</v>
      </c>
    </row>
    <row r="1034" spans="1:51" s="13" customFormat="1" ht="12">
      <c r="A1034" s="13"/>
      <c r="B1034" s="241"/>
      <c r="C1034" s="242"/>
      <c r="D1034" s="243" t="s">
        <v>256</v>
      </c>
      <c r="E1034" s="244" t="s">
        <v>1</v>
      </c>
      <c r="F1034" s="245" t="s">
        <v>1747</v>
      </c>
      <c r="G1034" s="242"/>
      <c r="H1034" s="246">
        <v>13.24</v>
      </c>
      <c r="I1034" s="247"/>
      <c r="J1034" s="242"/>
      <c r="K1034" s="242"/>
      <c r="L1034" s="248"/>
      <c r="M1034" s="249"/>
      <c r="N1034" s="250"/>
      <c r="O1034" s="250"/>
      <c r="P1034" s="250"/>
      <c r="Q1034" s="250"/>
      <c r="R1034" s="250"/>
      <c r="S1034" s="250"/>
      <c r="T1034" s="251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52" t="s">
        <v>256</v>
      </c>
      <c r="AU1034" s="252" t="s">
        <v>90</v>
      </c>
      <c r="AV1034" s="13" t="s">
        <v>90</v>
      </c>
      <c r="AW1034" s="13" t="s">
        <v>32</v>
      </c>
      <c r="AX1034" s="13" t="s">
        <v>84</v>
      </c>
      <c r="AY1034" s="252" t="s">
        <v>247</v>
      </c>
    </row>
    <row r="1035" spans="1:65" s="2" customFormat="1" ht="33" customHeight="1">
      <c r="A1035" s="39"/>
      <c r="B1035" s="40"/>
      <c r="C1035" s="228" t="s">
        <v>1748</v>
      </c>
      <c r="D1035" s="228" t="s">
        <v>249</v>
      </c>
      <c r="E1035" s="229" t="s">
        <v>1749</v>
      </c>
      <c r="F1035" s="230" t="s">
        <v>1750</v>
      </c>
      <c r="G1035" s="231" t="s">
        <v>252</v>
      </c>
      <c r="H1035" s="232">
        <v>25.834</v>
      </c>
      <c r="I1035" s="233"/>
      <c r="J1035" s="234">
        <f>ROUND(I1035*H1035,2)</f>
        <v>0</v>
      </c>
      <c r="K1035" s="230" t="s">
        <v>1</v>
      </c>
      <c r="L1035" s="45"/>
      <c r="M1035" s="235" t="s">
        <v>1</v>
      </c>
      <c r="N1035" s="236" t="s">
        <v>43</v>
      </c>
      <c r="O1035" s="92"/>
      <c r="P1035" s="237">
        <f>O1035*H1035</f>
        <v>0</v>
      </c>
      <c r="Q1035" s="237">
        <v>0.03417</v>
      </c>
      <c r="R1035" s="237">
        <f>Q1035*H1035</f>
        <v>0.88274778</v>
      </c>
      <c r="S1035" s="237">
        <v>0</v>
      </c>
      <c r="T1035" s="238">
        <f>S1035*H1035</f>
        <v>0</v>
      </c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R1035" s="239" t="s">
        <v>339</v>
      </c>
      <c r="AT1035" s="239" t="s">
        <v>249</v>
      </c>
      <c r="AU1035" s="239" t="s">
        <v>90</v>
      </c>
      <c r="AY1035" s="18" t="s">
        <v>247</v>
      </c>
      <c r="BE1035" s="240">
        <f>IF(N1035="základní",J1035,0)</f>
        <v>0</v>
      </c>
      <c r="BF1035" s="240">
        <f>IF(N1035="snížená",J1035,0)</f>
        <v>0</v>
      </c>
      <c r="BG1035" s="240">
        <f>IF(N1035="zákl. přenesená",J1035,0)</f>
        <v>0</v>
      </c>
      <c r="BH1035" s="240">
        <f>IF(N1035="sníž. přenesená",J1035,0)</f>
        <v>0</v>
      </c>
      <c r="BI1035" s="240">
        <f>IF(N1035="nulová",J1035,0)</f>
        <v>0</v>
      </c>
      <c r="BJ1035" s="18" t="s">
        <v>90</v>
      </c>
      <c r="BK1035" s="240">
        <f>ROUND(I1035*H1035,2)</f>
        <v>0</v>
      </c>
      <c r="BL1035" s="18" t="s">
        <v>339</v>
      </c>
      <c r="BM1035" s="239" t="s">
        <v>1751</v>
      </c>
    </row>
    <row r="1036" spans="1:51" s="13" customFormat="1" ht="12">
      <c r="A1036" s="13"/>
      <c r="B1036" s="241"/>
      <c r="C1036" s="242"/>
      <c r="D1036" s="243" t="s">
        <v>256</v>
      </c>
      <c r="E1036" s="244" t="s">
        <v>1</v>
      </c>
      <c r="F1036" s="245" t="s">
        <v>1708</v>
      </c>
      <c r="G1036" s="242"/>
      <c r="H1036" s="246">
        <v>25.834</v>
      </c>
      <c r="I1036" s="247"/>
      <c r="J1036" s="242"/>
      <c r="K1036" s="242"/>
      <c r="L1036" s="248"/>
      <c r="M1036" s="249"/>
      <c r="N1036" s="250"/>
      <c r="O1036" s="250"/>
      <c r="P1036" s="250"/>
      <c r="Q1036" s="250"/>
      <c r="R1036" s="250"/>
      <c r="S1036" s="250"/>
      <c r="T1036" s="251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52" t="s">
        <v>256</v>
      </c>
      <c r="AU1036" s="252" t="s">
        <v>90</v>
      </c>
      <c r="AV1036" s="13" t="s">
        <v>90</v>
      </c>
      <c r="AW1036" s="13" t="s">
        <v>32</v>
      </c>
      <c r="AX1036" s="13" t="s">
        <v>84</v>
      </c>
      <c r="AY1036" s="252" t="s">
        <v>247</v>
      </c>
    </row>
    <row r="1037" spans="1:65" s="2" customFormat="1" ht="37.8" customHeight="1">
      <c r="A1037" s="39"/>
      <c r="B1037" s="40"/>
      <c r="C1037" s="228" t="s">
        <v>1752</v>
      </c>
      <c r="D1037" s="228" t="s">
        <v>249</v>
      </c>
      <c r="E1037" s="229" t="s">
        <v>1753</v>
      </c>
      <c r="F1037" s="230" t="s">
        <v>1754</v>
      </c>
      <c r="G1037" s="231" t="s">
        <v>399</v>
      </c>
      <c r="H1037" s="232">
        <v>13</v>
      </c>
      <c r="I1037" s="233"/>
      <c r="J1037" s="234">
        <f>ROUND(I1037*H1037,2)</f>
        <v>0</v>
      </c>
      <c r="K1037" s="230" t="s">
        <v>253</v>
      </c>
      <c r="L1037" s="45"/>
      <c r="M1037" s="235" t="s">
        <v>1</v>
      </c>
      <c r="N1037" s="236" t="s">
        <v>43</v>
      </c>
      <c r="O1037" s="92"/>
      <c r="P1037" s="237">
        <f>O1037*H1037</f>
        <v>0</v>
      </c>
      <c r="Q1037" s="237">
        <v>0.02999</v>
      </c>
      <c r="R1037" s="237">
        <f>Q1037*H1037</f>
        <v>0.38987</v>
      </c>
      <c r="S1037" s="237">
        <v>0</v>
      </c>
      <c r="T1037" s="238">
        <f>S1037*H1037</f>
        <v>0</v>
      </c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R1037" s="239" t="s">
        <v>339</v>
      </c>
      <c r="AT1037" s="239" t="s">
        <v>249</v>
      </c>
      <c r="AU1037" s="239" t="s">
        <v>90</v>
      </c>
      <c r="AY1037" s="18" t="s">
        <v>247</v>
      </c>
      <c r="BE1037" s="240">
        <f>IF(N1037="základní",J1037,0)</f>
        <v>0</v>
      </c>
      <c r="BF1037" s="240">
        <f>IF(N1037="snížená",J1037,0)</f>
        <v>0</v>
      </c>
      <c r="BG1037" s="240">
        <f>IF(N1037="zákl. přenesená",J1037,0)</f>
        <v>0</v>
      </c>
      <c r="BH1037" s="240">
        <f>IF(N1037="sníž. přenesená",J1037,0)</f>
        <v>0</v>
      </c>
      <c r="BI1037" s="240">
        <f>IF(N1037="nulová",J1037,0)</f>
        <v>0</v>
      </c>
      <c r="BJ1037" s="18" t="s">
        <v>90</v>
      </c>
      <c r="BK1037" s="240">
        <f>ROUND(I1037*H1037,2)</f>
        <v>0</v>
      </c>
      <c r="BL1037" s="18" t="s">
        <v>339</v>
      </c>
      <c r="BM1037" s="239" t="s">
        <v>1755</v>
      </c>
    </row>
    <row r="1038" spans="1:51" s="13" customFormat="1" ht="12">
      <c r="A1038" s="13"/>
      <c r="B1038" s="241"/>
      <c r="C1038" s="242"/>
      <c r="D1038" s="243" t="s">
        <v>256</v>
      </c>
      <c r="E1038" s="244" t="s">
        <v>1</v>
      </c>
      <c r="F1038" s="245" t="s">
        <v>1756</v>
      </c>
      <c r="G1038" s="242"/>
      <c r="H1038" s="246">
        <v>13</v>
      </c>
      <c r="I1038" s="247"/>
      <c r="J1038" s="242"/>
      <c r="K1038" s="242"/>
      <c r="L1038" s="248"/>
      <c r="M1038" s="249"/>
      <c r="N1038" s="250"/>
      <c r="O1038" s="250"/>
      <c r="P1038" s="250"/>
      <c r="Q1038" s="250"/>
      <c r="R1038" s="250"/>
      <c r="S1038" s="250"/>
      <c r="T1038" s="251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52" t="s">
        <v>256</v>
      </c>
      <c r="AU1038" s="252" t="s">
        <v>90</v>
      </c>
      <c r="AV1038" s="13" t="s">
        <v>90</v>
      </c>
      <c r="AW1038" s="13" t="s">
        <v>32</v>
      </c>
      <c r="AX1038" s="13" t="s">
        <v>84</v>
      </c>
      <c r="AY1038" s="252" t="s">
        <v>247</v>
      </c>
    </row>
    <row r="1039" spans="1:65" s="2" customFormat="1" ht="24.15" customHeight="1">
      <c r="A1039" s="39"/>
      <c r="B1039" s="40"/>
      <c r="C1039" s="228" t="s">
        <v>1757</v>
      </c>
      <c r="D1039" s="228" t="s">
        <v>249</v>
      </c>
      <c r="E1039" s="229" t="s">
        <v>1758</v>
      </c>
      <c r="F1039" s="230" t="s">
        <v>1759</v>
      </c>
      <c r="G1039" s="231" t="s">
        <v>1440</v>
      </c>
      <c r="H1039" s="299"/>
      <c r="I1039" s="233"/>
      <c r="J1039" s="234">
        <f>ROUND(I1039*H1039,2)</f>
        <v>0</v>
      </c>
      <c r="K1039" s="230" t="s">
        <v>253</v>
      </c>
      <c r="L1039" s="45"/>
      <c r="M1039" s="235" t="s">
        <v>1</v>
      </c>
      <c r="N1039" s="236" t="s">
        <v>43</v>
      </c>
      <c r="O1039" s="92"/>
      <c r="P1039" s="237">
        <f>O1039*H1039</f>
        <v>0</v>
      </c>
      <c r="Q1039" s="237">
        <v>0</v>
      </c>
      <c r="R1039" s="237">
        <f>Q1039*H1039</f>
        <v>0</v>
      </c>
      <c r="S1039" s="237">
        <v>0</v>
      </c>
      <c r="T1039" s="238">
        <f>S1039*H1039</f>
        <v>0</v>
      </c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R1039" s="239" t="s">
        <v>339</v>
      </c>
      <c r="AT1039" s="239" t="s">
        <v>249</v>
      </c>
      <c r="AU1039" s="239" t="s">
        <v>90</v>
      </c>
      <c r="AY1039" s="18" t="s">
        <v>247</v>
      </c>
      <c r="BE1039" s="240">
        <f>IF(N1039="základní",J1039,0)</f>
        <v>0</v>
      </c>
      <c r="BF1039" s="240">
        <f>IF(N1039="snížená",J1039,0)</f>
        <v>0</v>
      </c>
      <c r="BG1039" s="240">
        <f>IF(N1039="zákl. přenesená",J1039,0)</f>
        <v>0</v>
      </c>
      <c r="BH1039" s="240">
        <f>IF(N1039="sníž. přenesená",J1039,0)</f>
        <v>0</v>
      </c>
      <c r="BI1039" s="240">
        <f>IF(N1039="nulová",J1039,0)</f>
        <v>0</v>
      </c>
      <c r="BJ1039" s="18" t="s">
        <v>90</v>
      </c>
      <c r="BK1039" s="240">
        <f>ROUND(I1039*H1039,2)</f>
        <v>0</v>
      </c>
      <c r="BL1039" s="18" t="s">
        <v>339</v>
      </c>
      <c r="BM1039" s="239" t="s">
        <v>1760</v>
      </c>
    </row>
    <row r="1040" spans="1:63" s="12" customFormat="1" ht="22.8" customHeight="1">
      <c r="A1040" s="12"/>
      <c r="B1040" s="212"/>
      <c r="C1040" s="213"/>
      <c r="D1040" s="214" t="s">
        <v>76</v>
      </c>
      <c r="E1040" s="226" t="s">
        <v>1761</v>
      </c>
      <c r="F1040" s="226" t="s">
        <v>1762</v>
      </c>
      <c r="G1040" s="213"/>
      <c r="H1040" s="213"/>
      <c r="I1040" s="216"/>
      <c r="J1040" s="227">
        <f>BK1040</f>
        <v>0</v>
      </c>
      <c r="K1040" s="213"/>
      <c r="L1040" s="218"/>
      <c r="M1040" s="219"/>
      <c r="N1040" s="220"/>
      <c r="O1040" s="220"/>
      <c r="P1040" s="221">
        <f>SUM(P1041:P1088)</f>
        <v>0</v>
      </c>
      <c r="Q1040" s="220"/>
      <c r="R1040" s="221">
        <f>SUM(R1041:R1088)</f>
        <v>1.71887633</v>
      </c>
      <c r="S1040" s="220"/>
      <c r="T1040" s="222">
        <f>SUM(T1041:T1088)</f>
        <v>2.14002435</v>
      </c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R1040" s="223" t="s">
        <v>90</v>
      </c>
      <c r="AT1040" s="224" t="s">
        <v>76</v>
      </c>
      <c r="AU1040" s="224" t="s">
        <v>84</v>
      </c>
      <c r="AY1040" s="223" t="s">
        <v>247</v>
      </c>
      <c r="BK1040" s="225">
        <f>SUM(BK1041:BK1088)</f>
        <v>0</v>
      </c>
    </row>
    <row r="1041" spans="1:65" s="2" customFormat="1" ht="16.5" customHeight="1">
      <c r="A1041" s="39"/>
      <c r="B1041" s="40"/>
      <c r="C1041" s="228" t="s">
        <v>1763</v>
      </c>
      <c r="D1041" s="228" t="s">
        <v>249</v>
      </c>
      <c r="E1041" s="229" t="s">
        <v>1764</v>
      </c>
      <c r="F1041" s="230" t="s">
        <v>1765</v>
      </c>
      <c r="G1041" s="231" t="s">
        <v>252</v>
      </c>
      <c r="H1041" s="232">
        <v>277.035</v>
      </c>
      <c r="I1041" s="233"/>
      <c r="J1041" s="234">
        <f>ROUND(I1041*H1041,2)</f>
        <v>0</v>
      </c>
      <c r="K1041" s="230" t="s">
        <v>253</v>
      </c>
      <c r="L1041" s="45"/>
      <c r="M1041" s="235" t="s">
        <v>1</v>
      </c>
      <c r="N1041" s="236" t="s">
        <v>43</v>
      </c>
      <c r="O1041" s="92"/>
      <c r="P1041" s="237">
        <f>O1041*H1041</f>
        <v>0</v>
      </c>
      <c r="Q1041" s="237">
        <v>0</v>
      </c>
      <c r="R1041" s="237">
        <f>Q1041*H1041</f>
        <v>0</v>
      </c>
      <c r="S1041" s="237">
        <v>0.00571</v>
      </c>
      <c r="T1041" s="238">
        <f>S1041*H1041</f>
        <v>1.5818698500000001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39" t="s">
        <v>339</v>
      </c>
      <c r="AT1041" s="239" t="s">
        <v>249</v>
      </c>
      <c r="AU1041" s="239" t="s">
        <v>90</v>
      </c>
      <c r="AY1041" s="18" t="s">
        <v>247</v>
      </c>
      <c r="BE1041" s="240">
        <f>IF(N1041="základní",J1041,0)</f>
        <v>0</v>
      </c>
      <c r="BF1041" s="240">
        <f>IF(N1041="snížená",J1041,0)</f>
        <v>0</v>
      </c>
      <c r="BG1041" s="240">
        <f>IF(N1041="zákl. přenesená",J1041,0)</f>
        <v>0</v>
      </c>
      <c r="BH1041" s="240">
        <f>IF(N1041="sníž. přenesená",J1041,0)</f>
        <v>0</v>
      </c>
      <c r="BI1041" s="240">
        <f>IF(N1041="nulová",J1041,0)</f>
        <v>0</v>
      </c>
      <c r="BJ1041" s="18" t="s">
        <v>90</v>
      </c>
      <c r="BK1041" s="240">
        <f>ROUND(I1041*H1041,2)</f>
        <v>0</v>
      </c>
      <c r="BL1041" s="18" t="s">
        <v>339</v>
      </c>
      <c r="BM1041" s="239" t="s">
        <v>1766</v>
      </c>
    </row>
    <row r="1042" spans="1:51" s="13" customFormat="1" ht="12">
      <c r="A1042" s="13"/>
      <c r="B1042" s="241"/>
      <c r="C1042" s="242"/>
      <c r="D1042" s="243" t="s">
        <v>256</v>
      </c>
      <c r="E1042" s="244" t="s">
        <v>1</v>
      </c>
      <c r="F1042" s="245" t="s">
        <v>183</v>
      </c>
      <c r="G1042" s="242"/>
      <c r="H1042" s="246">
        <v>277.035</v>
      </c>
      <c r="I1042" s="247"/>
      <c r="J1042" s="242"/>
      <c r="K1042" s="242"/>
      <c r="L1042" s="248"/>
      <c r="M1042" s="249"/>
      <c r="N1042" s="250"/>
      <c r="O1042" s="250"/>
      <c r="P1042" s="250"/>
      <c r="Q1042" s="250"/>
      <c r="R1042" s="250"/>
      <c r="S1042" s="250"/>
      <c r="T1042" s="251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52" t="s">
        <v>256</v>
      </c>
      <c r="AU1042" s="252" t="s">
        <v>90</v>
      </c>
      <c r="AV1042" s="13" t="s">
        <v>90</v>
      </c>
      <c r="AW1042" s="13" t="s">
        <v>32</v>
      </c>
      <c r="AX1042" s="13" t="s">
        <v>84</v>
      </c>
      <c r="AY1042" s="252" t="s">
        <v>247</v>
      </c>
    </row>
    <row r="1043" spans="1:65" s="2" customFormat="1" ht="24.15" customHeight="1">
      <c r="A1043" s="39"/>
      <c r="B1043" s="40"/>
      <c r="C1043" s="228" t="s">
        <v>1767</v>
      </c>
      <c r="D1043" s="228" t="s">
        <v>249</v>
      </c>
      <c r="E1043" s="229" t="s">
        <v>1768</v>
      </c>
      <c r="F1043" s="230" t="s">
        <v>1769</v>
      </c>
      <c r="G1043" s="231" t="s">
        <v>399</v>
      </c>
      <c r="H1043" s="232">
        <v>15.5</v>
      </c>
      <c r="I1043" s="233"/>
      <c r="J1043" s="234">
        <f>ROUND(I1043*H1043,2)</f>
        <v>0</v>
      </c>
      <c r="K1043" s="230" t="s">
        <v>253</v>
      </c>
      <c r="L1043" s="45"/>
      <c r="M1043" s="235" t="s">
        <v>1</v>
      </c>
      <c r="N1043" s="236" t="s">
        <v>43</v>
      </c>
      <c r="O1043" s="92"/>
      <c r="P1043" s="237">
        <f>O1043*H1043</f>
        <v>0</v>
      </c>
      <c r="Q1043" s="237">
        <v>0</v>
      </c>
      <c r="R1043" s="237">
        <f>Q1043*H1043</f>
        <v>0</v>
      </c>
      <c r="S1043" s="237">
        <v>0.00338</v>
      </c>
      <c r="T1043" s="238">
        <f>S1043*H1043</f>
        <v>0.052390000000000006</v>
      </c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R1043" s="239" t="s">
        <v>339</v>
      </c>
      <c r="AT1043" s="239" t="s">
        <v>249</v>
      </c>
      <c r="AU1043" s="239" t="s">
        <v>90</v>
      </c>
      <c r="AY1043" s="18" t="s">
        <v>247</v>
      </c>
      <c r="BE1043" s="240">
        <f>IF(N1043="základní",J1043,0)</f>
        <v>0</v>
      </c>
      <c r="BF1043" s="240">
        <f>IF(N1043="snížená",J1043,0)</f>
        <v>0</v>
      </c>
      <c r="BG1043" s="240">
        <f>IF(N1043="zákl. přenesená",J1043,0)</f>
        <v>0</v>
      </c>
      <c r="BH1043" s="240">
        <f>IF(N1043="sníž. přenesená",J1043,0)</f>
        <v>0</v>
      </c>
      <c r="BI1043" s="240">
        <f>IF(N1043="nulová",J1043,0)</f>
        <v>0</v>
      </c>
      <c r="BJ1043" s="18" t="s">
        <v>90</v>
      </c>
      <c r="BK1043" s="240">
        <f>ROUND(I1043*H1043,2)</f>
        <v>0</v>
      </c>
      <c r="BL1043" s="18" t="s">
        <v>339</v>
      </c>
      <c r="BM1043" s="239" t="s">
        <v>1770</v>
      </c>
    </row>
    <row r="1044" spans="1:65" s="2" customFormat="1" ht="16.5" customHeight="1">
      <c r="A1044" s="39"/>
      <c r="B1044" s="40"/>
      <c r="C1044" s="228" t="s">
        <v>1771</v>
      </c>
      <c r="D1044" s="228" t="s">
        <v>249</v>
      </c>
      <c r="E1044" s="229" t="s">
        <v>1772</v>
      </c>
      <c r="F1044" s="230" t="s">
        <v>1773</v>
      </c>
      <c r="G1044" s="231" t="s">
        <v>399</v>
      </c>
      <c r="H1044" s="232">
        <v>32</v>
      </c>
      <c r="I1044" s="233"/>
      <c r="J1044" s="234">
        <f>ROUND(I1044*H1044,2)</f>
        <v>0</v>
      </c>
      <c r="K1044" s="230" t="s">
        <v>1</v>
      </c>
      <c r="L1044" s="45"/>
      <c r="M1044" s="235" t="s">
        <v>1</v>
      </c>
      <c r="N1044" s="236" t="s">
        <v>43</v>
      </c>
      <c r="O1044" s="92"/>
      <c r="P1044" s="237">
        <f>O1044*H1044</f>
        <v>0</v>
      </c>
      <c r="Q1044" s="237">
        <v>0</v>
      </c>
      <c r="R1044" s="237">
        <f>Q1044*H1044</f>
        <v>0</v>
      </c>
      <c r="S1044" s="237">
        <v>0</v>
      </c>
      <c r="T1044" s="238">
        <f>S1044*H1044</f>
        <v>0</v>
      </c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R1044" s="239" t="s">
        <v>339</v>
      </c>
      <c r="AT1044" s="239" t="s">
        <v>249</v>
      </c>
      <c r="AU1044" s="239" t="s">
        <v>90</v>
      </c>
      <c r="AY1044" s="18" t="s">
        <v>247</v>
      </c>
      <c r="BE1044" s="240">
        <f>IF(N1044="základní",J1044,0)</f>
        <v>0</v>
      </c>
      <c r="BF1044" s="240">
        <f>IF(N1044="snížená",J1044,0)</f>
        <v>0</v>
      </c>
      <c r="BG1044" s="240">
        <f>IF(N1044="zákl. přenesená",J1044,0)</f>
        <v>0</v>
      </c>
      <c r="BH1044" s="240">
        <f>IF(N1044="sníž. přenesená",J1044,0)</f>
        <v>0</v>
      </c>
      <c r="BI1044" s="240">
        <f>IF(N1044="nulová",J1044,0)</f>
        <v>0</v>
      </c>
      <c r="BJ1044" s="18" t="s">
        <v>90</v>
      </c>
      <c r="BK1044" s="240">
        <f>ROUND(I1044*H1044,2)</f>
        <v>0</v>
      </c>
      <c r="BL1044" s="18" t="s">
        <v>339</v>
      </c>
      <c r="BM1044" s="239" t="s">
        <v>1774</v>
      </c>
    </row>
    <row r="1045" spans="1:65" s="2" customFormat="1" ht="21.75" customHeight="1">
      <c r="A1045" s="39"/>
      <c r="B1045" s="40"/>
      <c r="C1045" s="228" t="s">
        <v>1775</v>
      </c>
      <c r="D1045" s="228" t="s">
        <v>249</v>
      </c>
      <c r="E1045" s="229" t="s">
        <v>1776</v>
      </c>
      <c r="F1045" s="230" t="s">
        <v>1777</v>
      </c>
      <c r="G1045" s="231" t="s">
        <v>399</v>
      </c>
      <c r="H1045" s="232">
        <v>30</v>
      </c>
      <c r="I1045" s="233"/>
      <c r="J1045" s="234">
        <f>ROUND(I1045*H1045,2)</f>
        <v>0</v>
      </c>
      <c r="K1045" s="230" t="s">
        <v>253</v>
      </c>
      <c r="L1045" s="45"/>
      <c r="M1045" s="235" t="s">
        <v>1</v>
      </c>
      <c r="N1045" s="236" t="s">
        <v>43</v>
      </c>
      <c r="O1045" s="92"/>
      <c r="P1045" s="237">
        <f>O1045*H1045</f>
        <v>0</v>
      </c>
      <c r="Q1045" s="237">
        <v>0</v>
      </c>
      <c r="R1045" s="237">
        <f>Q1045*H1045</f>
        <v>0</v>
      </c>
      <c r="S1045" s="237">
        <v>0.00177</v>
      </c>
      <c r="T1045" s="238">
        <f>S1045*H1045</f>
        <v>0.0531</v>
      </c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R1045" s="239" t="s">
        <v>339</v>
      </c>
      <c r="AT1045" s="239" t="s">
        <v>249</v>
      </c>
      <c r="AU1045" s="239" t="s">
        <v>90</v>
      </c>
      <c r="AY1045" s="18" t="s">
        <v>247</v>
      </c>
      <c r="BE1045" s="240">
        <f>IF(N1045="základní",J1045,0)</f>
        <v>0</v>
      </c>
      <c r="BF1045" s="240">
        <f>IF(N1045="snížená",J1045,0)</f>
        <v>0</v>
      </c>
      <c r="BG1045" s="240">
        <f>IF(N1045="zákl. přenesená",J1045,0)</f>
        <v>0</v>
      </c>
      <c r="BH1045" s="240">
        <f>IF(N1045="sníž. přenesená",J1045,0)</f>
        <v>0</v>
      </c>
      <c r="BI1045" s="240">
        <f>IF(N1045="nulová",J1045,0)</f>
        <v>0</v>
      </c>
      <c r="BJ1045" s="18" t="s">
        <v>90</v>
      </c>
      <c r="BK1045" s="240">
        <f>ROUND(I1045*H1045,2)</f>
        <v>0</v>
      </c>
      <c r="BL1045" s="18" t="s">
        <v>339</v>
      </c>
      <c r="BM1045" s="239" t="s">
        <v>1778</v>
      </c>
    </row>
    <row r="1046" spans="1:65" s="2" customFormat="1" ht="16.5" customHeight="1">
      <c r="A1046" s="39"/>
      <c r="B1046" s="40"/>
      <c r="C1046" s="228" t="s">
        <v>1779</v>
      </c>
      <c r="D1046" s="228" t="s">
        <v>249</v>
      </c>
      <c r="E1046" s="229" t="s">
        <v>1780</v>
      </c>
      <c r="F1046" s="230" t="s">
        <v>1781</v>
      </c>
      <c r="G1046" s="231" t="s">
        <v>322</v>
      </c>
      <c r="H1046" s="232">
        <v>2</v>
      </c>
      <c r="I1046" s="233"/>
      <c r="J1046" s="234">
        <f>ROUND(I1046*H1046,2)</f>
        <v>0</v>
      </c>
      <c r="K1046" s="230" t="s">
        <v>253</v>
      </c>
      <c r="L1046" s="45"/>
      <c r="M1046" s="235" t="s">
        <v>1</v>
      </c>
      <c r="N1046" s="236" t="s">
        <v>43</v>
      </c>
      <c r="O1046" s="92"/>
      <c r="P1046" s="237">
        <f>O1046*H1046</f>
        <v>0</v>
      </c>
      <c r="Q1046" s="237">
        <v>0</v>
      </c>
      <c r="R1046" s="237">
        <f>Q1046*H1046</f>
        <v>0</v>
      </c>
      <c r="S1046" s="237">
        <v>0.00906</v>
      </c>
      <c r="T1046" s="238">
        <f>S1046*H1046</f>
        <v>0.01812</v>
      </c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R1046" s="239" t="s">
        <v>339</v>
      </c>
      <c r="AT1046" s="239" t="s">
        <v>249</v>
      </c>
      <c r="AU1046" s="239" t="s">
        <v>90</v>
      </c>
      <c r="AY1046" s="18" t="s">
        <v>247</v>
      </c>
      <c r="BE1046" s="240">
        <f>IF(N1046="základní",J1046,0)</f>
        <v>0</v>
      </c>
      <c r="BF1046" s="240">
        <f>IF(N1046="snížená",J1046,0)</f>
        <v>0</v>
      </c>
      <c r="BG1046" s="240">
        <f>IF(N1046="zákl. přenesená",J1046,0)</f>
        <v>0</v>
      </c>
      <c r="BH1046" s="240">
        <f>IF(N1046="sníž. přenesená",J1046,0)</f>
        <v>0</v>
      </c>
      <c r="BI1046" s="240">
        <f>IF(N1046="nulová",J1046,0)</f>
        <v>0</v>
      </c>
      <c r="BJ1046" s="18" t="s">
        <v>90</v>
      </c>
      <c r="BK1046" s="240">
        <f>ROUND(I1046*H1046,2)</f>
        <v>0</v>
      </c>
      <c r="BL1046" s="18" t="s">
        <v>339</v>
      </c>
      <c r="BM1046" s="239" t="s">
        <v>1782</v>
      </c>
    </row>
    <row r="1047" spans="1:65" s="2" customFormat="1" ht="24.15" customHeight="1">
      <c r="A1047" s="39"/>
      <c r="B1047" s="40"/>
      <c r="C1047" s="228" t="s">
        <v>1783</v>
      </c>
      <c r="D1047" s="228" t="s">
        <v>249</v>
      </c>
      <c r="E1047" s="229" t="s">
        <v>1784</v>
      </c>
      <c r="F1047" s="230" t="s">
        <v>1785</v>
      </c>
      <c r="G1047" s="231" t="s">
        <v>399</v>
      </c>
      <c r="H1047" s="232">
        <v>35.2</v>
      </c>
      <c r="I1047" s="233"/>
      <c r="J1047" s="234">
        <f>ROUND(I1047*H1047,2)</f>
        <v>0</v>
      </c>
      <c r="K1047" s="230" t="s">
        <v>253</v>
      </c>
      <c r="L1047" s="45"/>
      <c r="M1047" s="235" t="s">
        <v>1</v>
      </c>
      <c r="N1047" s="236" t="s">
        <v>43</v>
      </c>
      <c r="O1047" s="92"/>
      <c r="P1047" s="237">
        <f>O1047*H1047</f>
        <v>0</v>
      </c>
      <c r="Q1047" s="237">
        <v>0</v>
      </c>
      <c r="R1047" s="237">
        <f>Q1047*H1047</f>
        <v>0</v>
      </c>
      <c r="S1047" s="237">
        <v>0.00191</v>
      </c>
      <c r="T1047" s="238">
        <f>S1047*H1047</f>
        <v>0.067232</v>
      </c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R1047" s="239" t="s">
        <v>339</v>
      </c>
      <c r="AT1047" s="239" t="s">
        <v>249</v>
      </c>
      <c r="AU1047" s="239" t="s">
        <v>90</v>
      </c>
      <c r="AY1047" s="18" t="s">
        <v>247</v>
      </c>
      <c r="BE1047" s="240">
        <f>IF(N1047="základní",J1047,0)</f>
        <v>0</v>
      </c>
      <c r="BF1047" s="240">
        <f>IF(N1047="snížená",J1047,0)</f>
        <v>0</v>
      </c>
      <c r="BG1047" s="240">
        <f>IF(N1047="zákl. přenesená",J1047,0)</f>
        <v>0</v>
      </c>
      <c r="BH1047" s="240">
        <f>IF(N1047="sníž. přenesená",J1047,0)</f>
        <v>0</v>
      </c>
      <c r="BI1047" s="240">
        <f>IF(N1047="nulová",J1047,0)</f>
        <v>0</v>
      </c>
      <c r="BJ1047" s="18" t="s">
        <v>90</v>
      </c>
      <c r="BK1047" s="240">
        <f>ROUND(I1047*H1047,2)</f>
        <v>0</v>
      </c>
      <c r="BL1047" s="18" t="s">
        <v>339</v>
      </c>
      <c r="BM1047" s="239" t="s">
        <v>1786</v>
      </c>
    </row>
    <row r="1048" spans="1:65" s="2" customFormat="1" ht="16.5" customHeight="1">
      <c r="A1048" s="39"/>
      <c r="B1048" s="40"/>
      <c r="C1048" s="228" t="s">
        <v>1787</v>
      </c>
      <c r="D1048" s="228" t="s">
        <v>249</v>
      </c>
      <c r="E1048" s="229" t="s">
        <v>1788</v>
      </c>
      <c r="F1048" s="230" t="s">
        <v>1789</v>
      </c>
      <c r="G1048" s="231" t="s">
        <v>399</v>
      </c>
      <c r="H1048" s="232">
        <v>45</v>
      </c>
      <c r="I1048" s="233"/>
      <c r="J1048" s="234">
        <f>ROUND(I1048*H1048,2)</f>
        <v>0</v>
      </c>
      <c r="K1048" s="230" t="s">
        <v>253</v>
      </c>
      <c r="L1048" s="45"/>
      <c r="M1048" s="235" t="s">
        <v>1</v>
      </c>
      <c r="N1048" s="236" t="s">
        <v>43</v>
      </c>
      <c r="O1048" s="92"/>
      <c r="P1048" s="237">
        <f>O1048*H1048</f>
        <v>0</v>
      </c>
      <c r="Q1048" s="237">
        <v>0</v>
      </c>
      <c r="R1048" s="237">
        <f>Q1048*H1048</f>
        <v>0</v>
      </c>
      <c r="S1048" s="237">
        <v>0.00167</v>
      </c>
      <c r="T1048" s="238">
        <f>S1048*H1048</f>
        <v>0.07515000000000001</v>
      </c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R1048" s="239" t="s">
        <v>339</v>
      </c>
      <c r="AT1048" s="239" t="s">
        <v>249</v>
      </c>
      <c r="AU1048" s="239" t="s">
        <v>90</v>
      </c>
      <c r="AY1048" s="18" t="s">
        <v>247</v>
      </c>
      <c r="BE1048" s="240">
        <f>IF(N1048="základní",J1048,0)</f>
        <v>0</v>
      </c>
      <c r="BF1048" s="240">
        <f>IF(N1048="snížená",J1048,0)</f>
        <v>0</v>
      </c>
      <c r="BG1048" s="240">
        <f>IF(N1048="zákl. přenesená",J1048,0)</f>
        <v>0</v>
      </c>
      <c r="BH1048" s="240">
        <f>IF(N1048="sníž. přenesená",J1048,0)</f>
        <v>0</v>
      </c>
      <c r="BI1048" s="240">
        <f>IF(N1048="nulová",J1048,0)</f>
        <v>0</v>
      </c>
      <c r="BJ1048" s="18" t="s">
        <v>90</v>
      </c>
      <c r="BK1048" s="240">
        <f>ROUND(I1048*H1048,2)</f>
        <v>0</v>
      </c>
      <c r="BL1048" s="18" t="s">
        <v>339</v>
      </c>
      <c r="BM1048" s="239" t="s">
        <v>1790</v>
      </c>
    </row>
    <row r="1049" spans="1:65" s="2" customFormat="1" ht="21.75" customHeight="1">
      <c r="A1049" s="39"/>
      <c r="B1049" s="40"/>
      <c r="C1049" s="228" t="s">
        <v>1791</v>
      </c>
      <c r="D1049" s="228" t="s">
        <v>249</v>
      </c>
      <c r="E1049" s="229" t="s">
        <v>1792</v>
      </c>
      <c r="F1049" s="230" t="s">
        <v>1793</v>
      </c>
      <c r="G1049" s="231" t="s">
        <v>399</v>
      </c>
      <c r="H1049" s="232">
        <v>13.75</v>
      </c>
      <c r="I1049" s="233"/>
      <c r="J1049" s="234">
        <f>ROUND(I1049*H1049,2)</f>
        <v>0</v>
      </c>
      <c r="K1049" s="230" t="s">
        <v>253</v>
      </c>
      <c r="L1049" s="45"/>
      <c r="M1049" s="235" t="s">
        <v>1</v>
      </c>
      <c r="N1049" s="236" t="s">
        <v>43</v>
      </c>
      <c r="O1049" s="92"/>
      <c r="P1049" s="237">
        <f>O1049*H1049</f>
        <v>0</v>
      </c>
      <c r="Q1049" s="237">
        <v>0</v>
      </c>
      <c r="R1049" s="237">
        <f>Q1049*H1049</f>
        <v>0</v>
      </c>
      <c r="S1049" s="237">
        <v>0.00223</v>
      </c>
      <c r="T1049" s="238">
        <f>S1049*H1049</f>
        <v>0.030662500000000002</v>
      </c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R1049" s="239" t="s">
        <v>339</v>
      </c>
      <c r="AT1049" s="239" t="s">
        <v>249</v>
      </c>
      <c r="AU1049" s="239" t="s">
        <v>90</v>
      </c>
      <c r="AY1049" s="18" t="s">
        <v>247</v>
      </c>
      <c r="BE1049" s="240">
        <f>IF(N1049="základní",J1049,0)</f>
        <v>0</v>
      </c>
      <c r="BF1049" s="240">
        <f>IF(N1049="snížená",J1049,0)</f>
        <v>0</v>
      </c>
      <c r="BG1049" s="240">
        <f>IF(N1049="zákl. přenesená",J1049,0)</f>
        <v>0</v>
      </c>
      <c r="BH1049" s="240">
        <f>IF(N1049="sníž. přenesená",J1049,0)</f>
        <v>0</v>
      </c>
      <c r="BI1049" s="240">
        <f>IF(N1049="nulová",J1049,0)</f>
        <v>0</v>
      </c>
      <c r="BJ1049" s="18" t="s">
        <v>90</v>
      </c>
      <c r="BK1049" s="240">
        <f>ROUND(I1049*H1049,2)</f>
        <v>0</v>
      </c>
      <c r="BL1049" s="18" t="s">
        <v>339</v>
      </c>
      <c r="BM1049" s="239" t="s">
        <v>1794</v>
      </c>
    </row>
    <row r="1050" spans="1:51" s="13" customFormat="1" ht="12">
      <c r="A1050" s="13"/>
      <c r="B1050" s="241"/>
      <c r="C1050" s="242"/>
      <c r="D1050" s="243" t="s">
        <v>256</v>
      </c>
      <c r="E1050" s="244" t="s">
        <v>1</v>
      </c>
      <c r="F1050" s="245" t="s">
        <v>1795</v>
      </c>
      <c r="G1050" s="242"/>
      <c r="H1050" s="246">
        <v>13.75</v>
      </c>
      <c r="I1050" s="247"/>
      <c r="J1050" s="242"/>
      <c r="K1050" s="242"/>
      <c r="L1050" s="248"/>
      <c r="M1050" s="249"/>
      <c r="N1050" s="250"/>
      <c r="O1050" s="250"/>
      <c r="P1050" s="250"/>
      <c r="Q1050" s="250"/>
      <c r="R1050" s="250"/>
      <c r="S1050" s="250"/>
      <c r="T1050" s="251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52" t="s">
        <v>256</v>
      </c>
      <c r="AU1050" s="252" t="s">
        <v>90</v>
      </c>
      <c r="AV1050" s="13" t="s">
        <v>90</v>
      </c>
      <c r="AW1050" s="13" t="s">
        <v>32</v>
      </c>
      <c r="AX1050" s="13" t="s">
        <v>84</v>
      </c>
      <c r="AY1050" s="252" t="s">
        <v>247</v>
      </c>
    </row>
    <row r="1051" spans="1:65" s="2" customFormat="1" ht="33" customHeight="1">
      <c r="A1051" s="39"/>
      <c r="B1051" s="40"/>
      <c r="C1051" s="228" t="s">
        <v>1796</v>
      </c>
      <c r="D1051" s="228" t="s">
        <v>249</v>
      </c>
      <c r="E1051" s="229" t="s">
        <v>1797</v>
      </c>
      <c r="F1051" s="230" t="s">
        <v>1798</v>
      </c>
      <c r="G1051" s="231" t="s">
        <v>322</v>
      </c>
      <c r="H1051" s="232">
        <v>5</v>
      </c>
      <c r="I1051" s="233"/>
      <c r="J1051" s="234">
        <f>ROUND(I1051*H1051,2)</f>
        <v>0</v>
      </c>
      <c r="K1051" s="230" t="s">
        <v>253</v>
      </c>
      <c r="L1051" s="45"/>
      <c r="M1051" s="235" t="s">
        <v>1</v>
      </c>
      <c r="N1051" s="236" t="s">
        <v>43</v>
      </c>
      <c r="O1051" s="92"/>
      <c r="P1051" s="237">
        <f>O1051*H1051</f>
        <v>0</v>
      </c>
      <c r="Q1051" s="237">
        <v>0</v>
      </c>
      <c r="R1051" s="237">
        <f>Q1051*H1051</f>
        <v>0</v>
      </c>
      <c r="S1051" s="237">
        <v>0.00188</v>
      </c>
      <c r="T1051" s="238">
        <f>S1051*H1051</f>
        <v>0.0094</v>
      </c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R1051" s="239" t="s">
        <v>339</v>
      </c>
      <c r="AT1051" s="239" t="s">
        <v>249</v>
      </c>
      <c r="AU1051" s="239" t="s">
        <v>90</v>
      </c>
      <c r="AY1051" s="18" t="s">
        <v>247</v>
      </c>
      <c r="BE1051" s="240">
        <f>IF(N1051="základní",J1051,0)</f>
        <v>0</v>
      </c>
      <c r="BF1051" s="240">
        <f>IF(N1051="snížená",J1051,0)</f>
        <v>0</v>
      </c>
      <c r="BG1051" s="240">
        <f>IF(N1051="zákl. přenesená",J1051,0)</f>
        <v>0</v>
      </c>
      <c r="BH1051" s="240">
        <f>IF(N1051="sníž. přenesená",J1051,0)</f>
        <v>0</v>
      </c>
      <c r="BI1051" s="240">
        <f>IF(N1051="nulová",J1051,0)</f>
        <v>0</v>
      </c>
      <c r="BJ1051" s="18" t="s">
        <v>90</v>
      </c>
      <c r="BK1051" s="240">
        <f>ROUND(I1051*H1051,2)</f>
        <v>0</v>
      </c>
      <c r="BL1051" s="18" t="s">
        <v>339</v>
      </c>
      <c r="BM1051" s="239" t="s">
        <v>1799</v>
      </c>
    </row>
    <row r="1052" spans="1:65" s="2" customFormat="1" ht="16.5" customHeight="1">
      <c r="A1052" s="39"/>
      <c r="B1052" s="40"/>
      <c r="C1052" s="228" t="s">
        <v>1800</v>
      </c>
      <c r="D1052" s="228" t="s">
        <v>249</v>
      </c>
      <c r="E1052" s="229" t="s">
        <v>1801</v>
      </c>
      <c r="F1052" s="230" t="s">
        <v>1802</v>
      </c>
      <c r="G1052" s="231" t="s">
        <v>399</v>
      </c>
      <c r="H1052" s="232">
        <v>31.8</v>
      </c>
      <c r="I1052" s="233"/>
      <c r="J1052" s="234">
        <f>ROUND(I1052*H1052,2)</f>
        <v>0</v>
      </c>
      <c r="K1052" s="230" t="s">
        <v>253</v>
      </c>
      <c r="L1052" s="45"/>
      <c r="M1052" s="235" t="s">
        <v>1</v>
      </c>
      <c r="N1052" s="236" t="s">
        <v>43</v>
      </c>
      <c r="O1052" s="92"/>
      <c r="P1052" s="237">
        <f>O1052*H1052</f>
        <v>0</v>
      </c>
      <c r="Q1052" s="237">
        <v>0</v>
      </c>
      <c r="R1052" s="237">
        <f>Q1052*H1052</f>
        <v>0</v>
      </c>
      <c r="S1052" s="237">
        <v>0.0026</v>
      </c>
      <c r="T1052" s="238">
        <f>S1052*H1052</f>
        <v>0.08268</v>
      </c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R1052" s="239" t="s">
        <v>339</v>
      </c>
      <c r="AT1052" s="239" t="s">
        <v>249</v>
      </c>
      <c r="AU1052" s="239" t="s">
        <v>90</v>
      </c>
      <c r="AY1052" s="18" t="s">
        <v>247</v>
      </c>
      <c r="BE1052" s="240">
        <f>IF(N1052="základní",J1052,0)</f>
        <v>0</v>
      </c>
      <c r="BF1052" s="240">
        <f>IF(N1052="snížená",J1052,0)</f>
        <v>0</v>
      </c>
      <c r="BG1052" s="240">
        <f>IF(N1052="zákl. přenesená",J1052,0)</f>
        <v>0</v>
      </c>
      <c r="BH1052" s="240">
        <f>IF(N1052="sníž. přenesená",J1052,0)</f>
        <v>0</v>
      </c>
      <c r="BI1052" s="240">
        <f>IF(N1052="nulová",J1052,0)</f>
        <v>0</v>
      </c>
      <c r="BJ1052" s="18" t="s">
        <v>90</v>
      </c>
      <c r="BK1052" s="240">
        <f>ROUND(I1052*H1052,2)</f>
        <v>0</v>
      </c>
      <c r="BL1052" s="18" t="s">
        <v>339</v>
      </c>
      <c r="BM1052" s="239" t="s">
        <v>1803</v>
      </c>
    </row>
    <row r="1053" spans="1:65" s="2" customFormat="1" ht="16.5" customHeight="1">
      <c r="A1053" s="39"/>
      <c r="B1053" s="40"/>
      <c r="C1053" s="228" t="s">
        <v>1804</v>
      </c>
      <c r="D1053" s="228" t="s">
        <v>249</v>
      </c>
      <c r="E1053" s="229" t="s">
        <v>1805</v>
      </c>
      <c r="F1053" s="230" t="s">
        <v>1806</v>
      </c>
      <c r="G1053" s="231" t="s">
        <v>399</v>
      </c>
      <c r="H1053" s="232">
        <v>43</v>
      </c>
      <c r="I1053" s="233"/>
      <c r="J1053" s="234">
        <f>ROUND(I1053*H1053,2)</f>
        <v>0</v>
      </c>
      <c r="K1053" s="230" t="s">
        <v>253</v>
      </c>
      <c r="L1053" s="45"/>
      <c r="M1053" s="235" t="s">
        <v>1</v>
      </c>
      <c r="N1053" s="236" t="s">
        <v>43</v>
      </c>
      <c r="O1053" s="92"/>
      <c r="P1053" s="237">
        <f>O1053*H1053</f>
        <v>0</v>
      </c>
      <c r="Q1053" s="237">
        <v>0</v>
      </c>
      <c r="R1053" s="237">
        <f>Q1053*H1053</f>
        <v>0</v>
      </c>
      <c r="S1053" s="237">
        <v>0.00394</v>
      </c>
      <c r="T1053" s="238">
        <f>S1053*H1053</f>
        <v>0.16942</v>
      </c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R1053" s="239" t="s">
        <v>339</v>
      </c>
      <c r="AT1053" s="239" t="s">
        <v>249</v>
      </c>
      <c r="AU1053" s="239" t="s">
        <v>90</v>
      </c>
      <c r="AY1053" s="18" t="s">
        <v>247</v>
      </c>
      <c r="BE1053" s="240">
        <f>IF(N1053="základní",J1053,0)</f>
        <v>0</v>
      </c>
      <c r="BF1053" s="240">
        <f>IF(N1053="snížená",J1053,0)</f>
        <v>0</v>
      </c>
      <c r="BG1053" s="240">
        <f>IF(N1053="zákl. přenesená",J1053,0)</f>
        <v>0</v>
      </c>
      <c r="BH1053" s="240">
        <f>IF(N1053="sníž. přenesená",J1053,0)</f>
        <v>0</v>
      </c>
      <c r="BI1053" s="240">
        <f>IF(N1053="nulová",J1053,0)</f>
        <v>0</v>
      </c>
      <c r="BJ1053" s="18" t="s">
        <v>90</v>
      </c>
      <c r="BK1053" s="240">
        <f>ROUND(I1053*H1053,2)</f>
        <v>0</v>
      </c>
      <c r="BL1053" s="18" t="s">
        <v>339</v>
      </c>
      <c r="BM1053" s="239" t="s">
        <v>1807</v>
      </c>
    </row>
    <row r="1054" spans="1:65" s="2" customFormat="1" ht="24.15" customHeight="1">
      <c r="A1054" s="39"/>
      <c r="B1054" s="40"/>
      <c r="C1054" s="228" t="s">
        <v>1808</v>
      </c>
      <c r="D1054" s="228" t="s">
        <v>249</v>
      </c>
      <c r="E1054" s="229" t="s">
        <v>1809</v>
      </c>
      <c r="F1054" s="230" t="s">
        <v>1810</v>
      </c>
      <c r="G1054" s="231" t="s">
        <v>252</v>
      </c>
      <c r="H1054" s="232">
        <v>277.035</v>
      </c>
      <c r="I1054" s="233"/>
      <c r="J1054" s="234">
        <f>ROUND(I1054*H1054,2)</f>
        <v>0</v>
      </c>
      <c r="K1054" s="230" t="s">
        <v>253</v>
      </c>
      <c r="L1054" s="45"/>
      <c r="M1054" s="235" t="s">
        <v>1</v>
      </c>
      <c r="N1054" s="236" t="s">
        <v>43</v>
      </c>
      <c r="O1054" s="92"/>
      <c r="P1054" s="237">
        <f>O1054*H1054</f>
        <v>0</v>
      </c>
      <c r="Q1054" s="237">
        <v>0.00299</v>
      </c>
      <c r="R1054" s="237">
        <f>Q1054*H1054</f>
        <v>0.8283346500000001</v>
      </c>
      <c r="S1054" s="237">
        <v>0</v>
      </c>
      <c r="T1054" s="238">
        <f>S1054*H1054</f>
        <v>0</v>
      </c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R1054" s="239" t="s">
        <v>339</v>
      </c>
      <c r="AT1054" s="239" t="s">
        <v>249</v>
      </c>
      <c r="AU1054" s="239" t="s">
        <v>90</v>
      </c>
      <c r="AY1054" s="18" t="s">
        <v>247</v>
      </c>
      <c r="BE1054" s="240">
        <f>IF(N1054="základní",J1054,0)</f>
        <v>0</v>
      </c>
      <c r="BF1054" s="240">
        <f>IF(N1054="snížená",J1054,0)</f>
        <v>0</v>
      </c>
      <c r="BG1054" s="240">
        <f>IF(N1054="zákl. přenesená",J1054,0)</f>
        <v>0</v>
      </c>
      <c r="BH1054" s="240">
        <f>IF(N1054="sníž. přenesená",J1054,0)</f>
        <v>0</v>
      </c>
      <c r="BI1054" s="240">
        <f>IF(N1054="nulová",J1054,0)</f>
        <v>0</v>
      </c>
      <c r="BJ1054" s="18" t="s">
        <v>90</v>
      </c>
      <c r="BK1054" s="240">
        <f>ROUND(I1054*H1054,2)</f>
        <v>0</v>
      </c>
      <c r="BL1054" s="18" t="s">
        <v>339</v>
      </c>
      <c r="BM1054" s="239" t="s">
        <v>1811</v>
      </c>
    </row>
    <row r="1055" spans="1:51" s="13" customFormat="1" ht="12">
      <c r="A1055" s="13"/>
      <c r="B1055" s="241"/>
      <c r="C1055" s="242"/>
      <c r="D1055" s="243" t="s">
        <v>256</v>
      </c>
      <c r="E1055" s="244" t="s">
        <v>1</v>
      </c>
      <c r="F1055" s="245" t="s">
        <v>1812</v>
      </c>
      <c r="G1055" s="242"/>
      <c r="H1055" s="246">
        <v>124.762</v>
      </c>
      <c r="I1055" s="247"/>
      <c r="J1055" s="242"/>
      <c r="K1055" s="242"/>
      <c r="L1055" s="248"/>
      <c r="M1055" s="249"/>
      <c r="N1055" s="250"/>
      <c r="O1055" s="250"/>
      <c r="P1055" s="250"/>
      <c r="Q1055" s="250"/>
      <c r="R1055" s="250"/>
      <c r="S1055" s="250"/>
      <c r="T1055" s="251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52" t="s">
        <v>256</v>
      </c>
      <c r="AU1055" s="252" t="s">
        <v>90</v>
      </c>
      <c r="AV1055" s="13" t="s">
        <v>90</v>
      </c>
      <c r="AW1055" s="13" t="s">
        <v>32</v>
      </c>
      <c r="AX1055" s="13" t="s">
        <v>77</v>
      </c>
      <c r="AY1055" s="252" t="s">
        <v>247</v>
      </c>
    </row>
    <row r="1056" spans="1:51" s="13" customFormat="1" ht="12">
      <c r="A1056" s="13"/>
      <c r="B1056" s="241"/>
      <c r="C1056" s="242"/>
      <c r="D1056" s="243" t="s">
        <v>256</v>
      </c>
      <c r="E1056" s="244" t="s">
        <v>1</v>
      </c>
      <c r="F1056" s="245" t="s">
        <v>1813</v>
      </c>
      <c r="G1056" s="242"/>
      <c r="H1056" s="246">
        <v>84.112</v>
      </c>
      <c r="I1056" s="247"/>
      <c r="J1056" s="242"/>
      <c r="K1056" s="242"/>
      <c r="L1056" s="248"/>
      <c r="M1056" s="249"/>
      <c r="N1056" s="250"/>
      <c r="O1056" s="250"/>
      <c r="P1056" s="250"/>
      <c r="Q1056" s="250"/>
      <c r="R1056" s="250"/>
      <c r="S1056" s="250"/>
      <c r="T1056" s="251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52" t="s">
        <v>256</v>
      </c>
      <c r="AU1056" s="252" t="s">
        <v>90</v>
      </c>
      <c r="AV1056" s="13" t="s">
        <v>90</v>
      </c>
      <c r="AW1056" s="13" t="s">
        <v>32</v>
      </c>
      <c r="AX1056" s="13" t="s">
        <v>77</v>
      </c>
      <c r="AY1056" s="252" t="s">
        <v>247</v>
      </c>
    </row>
    <row r="1057" spans="1:51" s="13" customFormat="1" ht="12">
      <c r="A1057" s="13"/>
      <c r="B1057" s="241"/>
      <c r="C1057" s="242"/>
      <c r="D1057" s="243" t="s">
        <v>256</v>
      </c>
      <c r="E1057" s="244" t="s">
        <v>1</v>
      </c>
      <c r="F1057" s="245" t="s">
        <v>1814</v>
      </c>
      <c r="G1057" s="242"/>
      <c r="H1057" s="246">
        <v>55.19</v>
      </c>
      <c r="I1057" s="247"/>
      <c r="J1057" s="242"/>
      <c r="K1057" s="242"/>
      <c r="L1057" s="248"/>
      <c r="M1057" s="249"/>
      <c r="N1057" s="250"/>
      <c r="O1057" s="250"/>
      <c r="P1057" s="250"/>
      <c r="Q1057" s="250"/>
      <c r="R1057" s="250"/>
      <c r="S1057" s="250"/>
      <c r="T1057" s="251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52" t="s">
        <v>256</v>
      </c>
      <c r="AU1057" s="252" t="s">
        <v>90</v>
      </c>
      <c r="AV1057" s="13" t="s">
        <v>90</v>
      </c>
      <c r="AW1057" s="13" t="s">
        <v>32</v>
      </c>
      <c r="AX1057" s="13" t="s">
        <v>77</v>
      </c>
      <c r="AY1057" s="252" t="s">
        <v>247</v>
      </c>
    </row>
    <row r="1058" spans="1:51" s="13" customFormat="1" ht="12">
      <c r="A1058" s="13"/>
      <c r="B1058" s="241"/>
      <c r="C1058" s="242"/>
      <c r="D1058" s="243" t="s">
        <v>256</v>
      </c>
      <c r="E1058" s="244" t="s">
        <v>1</v>
      </c>
      <c r="F1058" s="245" t="s">
        <v>1815</v>
      </c>
      <c r="G1058" s="242"/>
      <c r="H1058" s="246">
        <v>12.971</v>
      </c>
      <c r="I1058" s="247"/>
      <c r="J1058" s="242"/>
      <c r="K1058" s="242"/>
      <c r="L1058" s="248"/>
      <c r="M1058" s="249"/>
      <c r="N1058" s="250"/>
      <c r="O1058" s="250"/>
      <c r="P1058" s="250"/>
      <c r="Q1058" s="250"/>
      <c r="R1058" s="250"/>
      <c r="S1058" s="250"/>
      <c r="T1058" s="251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52" t="s">
        <v>256</v>
      </c>
      <c r="AU1058" s="252" t="s">
        <v>90</v>
      </c>
      <c r="AV1058" s="13" t="s">
        <v>90</v>
      </c>
      <c r="AW1058" s="13" t="s">
        <v>32</v>
      </c>
      <c r="AX1058" s="13" t="s">
        <v>77</v>
      </c>
      <c r="AY1058" s="252" t="s">
        <v>247</v>
      </c>
    </row>
    <row r="1059" spans="1:51" s="14" customFormat="1" ht="12">
      <c r="A1059" s="14"/>
      <c r="B1059" s="253"/>
      <c r="C1059" s="254"/>
      <c r="D1059" s="243" t="s">
        <v>256</v>
      </c>
      <c r="E1059" s="255" t="s">
        <v>183</v>
      </c>
      <c r="F1059" s="256" t="s">
        <v>265</v>
      </c>
      <c r="G1059" s="254"/>
      <c r="H1059" s="257">
        <v>277.035</v>
      </c>
      <c r="I1059" s="258"/>
      <c r="J1059" s="254"/>
      <c r="K1059" s="254"/>
      <c r="L1059" s="259"/>
      <c r="M1059" s="260"/>
      <c r="N1059" s="261"/>
      <c r="O1059" s="261"/>
      <c r="P1059" s="261"/>
      <c r="Q1059" s="261"/>
      <c r="R1059" s="261"/>
      <c r="S1059" s="261"/>
      <c r="T1059" s="262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63" t="s">
        <v>256</v>
      </c>
      <c r="AU1059" s="263" t="s">
        <v>90</v>
      </c>
      <c r="AV1059" s="14" t="s">
        <v>254</v>
      </c>
      <c r="AW1059" s="14" t="s">
        <v>32</v>
      </c>
      <c r="AX1059" s="14" t="s">
        <v>84</v>
      </c>
      <c r="AY1059" s="263" t="s">
        <v>247</v>
      </c>
    </row>
    <row r="1060" spans="1:65" s="2" customFormat="1" ht="24.15" customHeight="1">
      <c r="A1060" s="39"/>
      <c r="B1060" s="40"/>
      <c r="C1060" s="228" t="s">
        <v>1816</v>
      </c>
      <c r="D1060" s="228" t="s">
        <v>249</v>
      </c>
      <c r="E1060" s="229" t="s">
        <v>1817</v>
      </c>
      <c r="F1060" s="230" t="s">
        <v>1818</v>
      </c>
      <c r="G1060" s="231" t="s">
        <v>399</v>
      </c>
      <c r="H1060" s="232">
        <v>15.5</v>
      </c>
      <c r="I1060" s="233"/>
      <c r="J1060" s="234">
        <f>ROUND(I1060*H1060,2)</f>
        <v>0</v>
      </c>
      <c r="K1060" s="230" t="s">
        <v>253</v>
      </c>
      <c r="L1060" s="45"/>
      <c r="M1060" s="235" t="s">
        <v>1</v>
      </c>
      <c r="N1060" s="236" t="s">
        <v>43</v>
      </c>
      <c r="O1060" s="92"/>
      <c r="P1060" s="237">
        <f>O1060*H1060</f>
        <v>0</v>
      </c>
      <c r="Q1060" s="237">
        <v>0.00492</v>
      </c>
      <c r="R1060" s="237">
        <f>Q1060*H1060</f>
        <v>0.07626</v>
      </c>
      <c r="S1060" s="237">
        <v>0</v>
      </c>
      <c r="T1060" s="238">
        <f>S1060*H1060</f>
        <v>0</v>
      </c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R1060" s="239" t="s">
        <v>339</v>
      </c>
      <c r="AT1060" s="239" t="s">
        <v>249</v>
      </c>
      <c r="AU1060" s="239" t="s">
        <v>90</v>
      </c>
      <c r="AY1060" s="18" t="s">
        <v>247</v>
      </c>
      <c r="BE1060" s="240">
        <f>IF(N1060="základní",J1060,0)</f>
        <v>0</v>
      </c>
      <c r="BF1060" s="240">
        <f>IF(N1060="snížená",J1060,0)</f>
        <v>0</v>
      </c>
      <c r="BG1060" s="240">
        <f>IF(N1060="zákl. přenesená",J1060,0)</f>
        <v>0</v>
      </c>
      <c r="BH1060" s="240">
        <f>IF(N1060="sníž. přenesená",J1060,0)</f>
        <v>0</v>
      </c>
      <c r="BI1060" s="240">
        <f>IF(N1060="nulová",J1060,0)</f>
        <v>0</v>
      </c>
      <c r="BJ1060" s="18" t="s">
        <v>90</v>
      </c>
      <c r="BK1060" s="240">
        <f>ROUND(I1060*H1060,2)</f>
        <v>0</v>
      </c>
      <c r="BL1060" s="18" t="s">
        <v>339</v>
      </c>
      <c r="BM1060" s="239" t="s">
        <v>1819</v>
      </c>
    </row>
    <row r="1061" spans="1:51" s="13" customFormat="1" ht="12">
      <c r="A1061" s="13"/>
      <c r="B1061" s="241"/>
      <c r="C1061" s="242"/>
      <c r="D1061" s="243" t="s">
        <v>256</v>
      </c>
      <c r="E1061" s="244" t="s">
        <v>1</v>
      </c>
      <c r="F1061" s="245" t="s">
        <v>1820</v>
      </c>
      <c r="G1061" s="242"/>
      <c r="H1061" s="246">
        <v>15.5</v>
      </c>
      <c r="I1061" s="247"/>
      <c r="J1061" s="242"/>
      <c r="K1061" s="242"/>
      <c r="L1061" s="248"/>
      <c r="M1061" s="249"/>
      <c r="N1061" s="250"/>
      <c r="O1061" s="250"/>
      <c r="P1061" s="250"/>
      <c r="Q1061" s="250"/>
      <c r="R1061" s="250"/>
      <c r="S1061" s="250"/>
      <c r="T1061" s="251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52" t="s">
        <v>256</v>
      </c>
      <c r="AU1061" s="252" t="s">
        <v>90</v>
      </c>
      <c r="AV1061" s="13" t="s">
        <v>90</v>
      </c>
      <c r="AW1061" s="13" t="s">
        <v>32</v>
      </c>
      <c r="AX1061" s="13" t="s">
        <v>84</v>
      </c>
      <c r="AY1061" s="252" t="s">
        <v>247</v>
      </c>
    </row>
    <row r="1062" spans="1:65" s="2" customFormat="1" ht="24.15" customHeight="1">
      <c r="A1062" s="39"/>
      <c r="B1062" s="40"/>
      <c r="C1062" s="228" t="s">
        <v>1821</v>
      </c>
      <c r="D1062" s="228" t="s">
        <v>249</v>
      </c>
      <c r="E1062" s="229" t="s">
        <v>1822</v>
      </c>
      <c r="F1062" s="230" t="s">
        <v>1823</v>
      </c>
      <c r="G1062" s="231" t="s">
        <v>399</v>
      </c>
      <c r="H1062" s="232">
        <v>16.88</v>
      </c>
      <c r="I1062" s="233"/>
      <c r="J1062" s="234">
        <f>ROUND(I1062*H1062,2)</f>
        <v>0</v>
      </c>
      <c r="K1062" s="230" t="s">
        <v>253</v>
      </c>
      <c r="L1062" s="45"/>
      <c r="M1062" s="235" t="s">
        <v>1</v>
      </c>
      <c r="N1062" s="236" t="s">
        <v>43</v>
      </c>
      <c r="O1062" s="92"/>
      <c r="P1062" s="237">
        <f>O1062*H1062</f>
        <v>0</v>
      </c>
      <c r="Q1062" s="237">
        <v>0.00287</v>
      </c>
      <c r="R1062" s="237">
        <f>Q1062*H1062</f>
        <v>0.0484456</v>
      </c>
      <c r="S1062" s="237">
        <v>0</v>
      </c>
      <c r="T1062" s="238">
        <f>S1062*H1062</f>
        <v>0</v>
      </c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R1062" s="239" t="s">
        <v>339</v>
      </c>
      <c r="AT1062" s="239" t="s">
        <v>249</v>
      </c>
      <c r="AU1062" s="239" t="s">
        <v>90</v>
      </c>
      <c r="AY1062" s="18" t="s">
        <v>247</v>
      </c>
      <c r="BE1062" s="240">
        <f>IF(N1062="základní",J1062,0)</f>
        <v>0</v>
      </c>
      <c r="BF1062" s="240">
        <f>IF(N1062="snížená",J1062,0)</f>
        <v>0</v>
      </c>
      <c r="BG1062" s="240">
        <f>IF(N1062="zákl. přenesená",J1062,0)</f>
        <v>0</v>
      </c>
      <c r="BH1062" s="240">
        <f>IF(N1062="sníž. přenesená",J1062,0)</f>
        <v>0</v>
      </c>
      <c r="BI1062" s="240">
        <f>IF(N1062="nulová",J1062,0)</f>
        <v>0</v>
      </c>
      <c r="BJ1062" s="18" t="s">
        <v>90</v>
      </c>
      <c r="BK1062" s="240">
        <f>ROUND(I1062*H1062,2)</f>
        <v>0</v>
      </c>
      <c r="BL1062" s="18" t="s">
        <v>339</v>
      </c>
      <c r="BM1062" s="239" t="s">
        <v>1824</v>
      </c>
    </row>
    <row r="1063" spans="1:51" s="13" customFormat="1" ht="12">
      <c r="A1063" s="13"/>
      <c r="B1063" s="241"/>
      <c r="C1063" s="242"/>
      <c r="D1063" s="243" t="s">
        <v>256</v>
      </c>
      <c r="E1063" s="244" t="s">
        <v>1</v>
      </c>
      <c r="F1063" s="245" t="s">
        <v>1825</v>
      </c>
      <c r="G1063" s="242"/>
      <c r="H1063" s="246">
        <v>16.88</v>
      </c>
      <c r="I1063" s="247"/>
      <c r="J1063" s="242"/>
      <c r="K1063" s="242"/>
      <c r="L1063" s="248"/>
      <c r="M1063" s="249"/>
      <c r="N1063" s="250"/>
      <c r="O1063" s="250"/>
      <c r="P1063" s="250"/>
      <c r="Q1063" s="250"/>
      <c r="R1063" s="250"/>
      <c r="S1063" s="250"/>
      <c r="T1063" s="251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52" t="s">
        <v>256</v>
      </c>
      <c r="AU1063" s="252" t="s">
        <v>90</v>
      </c>
      <c r="AV1063" s="13" t="s">
        <v>90</v>
      </c>
      <c r="AW1063" s="13" t="s">
        <v>32</v>
      </c>
      <c r="AX1063" s="13" t="s">
        <v>84</v>
      </c>
      <c r="AY1063" s="252" t="s">
        <v>247</v>
      </c>
    </row>
    <row r="1064" spans="1:65" s="2" customFormat="1" ht="24.15" customHeight="1">
      <c r="A1064" s="39"/>
      <c r="B1064" s="40"/>
      <c r="C1064" s="228" t="s">
        <v>1826</v>
      </c>
      <c r="D1064" s="228" t="s">
        <v>249</v>
      </c>
      <c r="E1064" s="229" t="s">
        <v>1827</v>
      </c>
      <c r="F1064" s="230" t="s">
        <v>1828</v>
      </c>
      <c r="G1064" s="231" t="s">
        <v>399</v>
      </c>
      <c r="H1064" s="232">
        <v>15.57</v>
      </c>
      <c r="I1064" s="233"/>
      <c r="J1064" s="234">
        <f>ROUND(I1064*H1064,2)</f>
        <v>0</v>
      </c>
      <c r="K1064" s="230" t="s">
        <v>1</v>
      </c>
      <c r="L1064" s="45"/>
      <c r="M1064" s="235" t="s">
        <v>1</v>
      </c>
      <c r="N1064" s="236" t="s">
        <v>43</v>
      </c>
      <c r="O1064" s="92"/>
      <c r="P1064" s="237">
        <f>O1064*H1064</f>
        <v>0</v>
      </c>
      <c r="Q1064" s="237">
        <v>0.00297</v>
      </c>
      <c r="R1064" s="237">
        <f>Q1064*H1064</f>
        <v>0.0462429</v>
      </c>
      <c r="S1064" s="237">
        <v>0</v>
      </c>
      <c r="T1064" s="238">
        <f>S1064*H1064</f>
        <v>0</v>
      </c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R1064" s="239" t="s">
        <v>339</v>
      </c>
      <c r="AT1064" s="239" t="s">
        <v>249</v>
      </c>
      <c r="AU1064" s="239" t="s">
        <v>90</v>
      </c>
      <c r="AY1064" s="18" t="s">
        <v>247</v>
      </c>
      <c r="BE1064" s="240">
        <f>IF(N1064="základní",J1064,0)</f>
        <v>0</v>
      </c>
      <c r="BF1064" s="240">
        <f>IF(N1064="snížená",J1064,0)</f>
        <v>0</v>
      </c>
      <c r="BG1064" s="240">
        <f>IF(N1064="zákl. přenesená",J1064,0)</f>
        <v>0</v>
      </c>
      <c r="BH1064" s="240">
        <f>IF(N1064="sníž. přenesená",J1064,0)</f>
        <v>0</v>
      </c>
      <c r="BI1064" s="240">
        <f>IF(N1064="nulová",J1064,0)</f>
        <v>0</v>
      </c>
      <c r="BJ1064" s="18" t="s">
        <v>90</v>
      </c>
      <c r="BK1064" s="240">
        <f>ROUND(I1064*H1064,2)</f>
        <v>0</v>
      </c>
      <c r="BL1064" s="18" t="s">
        <v>339</v>
      </c>
      <c r="BM1064" s="239" t="s">
        <v>1829</v>
      </c>
    </row>
    <row r="1065" spans="1:51" s="13" customFormat="1" ht="12">
      <c r="A1065" s="13"/>
      <c r="B1065" s="241"/>
      <c r="C1065" s="242"/>
      <c r="D1065" s="243" t="s">
        <v>256</v>
      </c>
      <c r="E1065" s="244" t="s">
        <v>1</v>
      </c>
      <c r="F1065" s="245" t="s">
        <v>1830</v>
      </c>
      <c r="G1065" s="242"/>
      <c r="H1065" s="246">
        <v>15.57</v>
      </c>
      <c r="I1065" s="247"/>
      <c r="J1065" s="242"/>
      <c r="K1065" s="242"/>
      <c r="L1065" s="248"/>
      <c r="M1065" s="249"/>
      <c r="N1065" s="250"/>
      <c r="O1065" s="250"/>
      <c r="P1065" s="250"/>
      <c r="Q1065" s="250"/>
      <c r="R1065" s="250"/>
      <c r="S1065" s="250"/>
      <c r="T1065" s="251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52" t="s">
        <v>256</v>
      </c>
      <c r="AU1065" s="252" t="s">
        <v>90</v>
      </c>
      <c r="AV1065" s="13" t="s">
        <v>90</v>
      </c>
      <c r="AW1065" s="13" t="s">
        <v>32</v>
      </c>
      <c r="AX1065" s="13" t="s">
        <v>84</v>
      </c>
      <c r="AY1065" s="252" t="s">
        <v>247</v>
      </c>
    </row>
    <row r="1066" spans="1:65" s="2" customFormat="1" ht="21.75" customHeight="1">
      <c r="A1066" s="39"/>
      <c r="B1066" s="40"/>
      <c r="C1066" s="228" t="s">
        <v>1831</v>
      </c>
      <c r="D1066" s="228" t="s">
        <v>249</v>
      </c>
      <c r="E1066" s="229" t="s">
        <v>1832</v>
      </c>
      <c r="F1066" s="230" t="s">
        <v>1833</v>
      </c>
      <c r="G1066" s="231" t="s">
        <v>322</v>
      </c>
      <c r="H1066" s="232">
        <v>110</v>
      </c>
      <c r="I1066" s="233"/>
      <c r="J1066" s="234">
        <f>ROUND(I1066*H1066,2)</f>
        <v>0</v>
      </c>
      <c r="K1066" s="230" t="s">
        <v>1</v>
      </c>
      <c r="L1066" s="45"/>
      <c r="M1066" s="235" t="s">
        <v>1</v>
      </c>
      <c r="N1066" s="236" t="s">
        <v>43</v>
      </c>
      <c r="O1066" s="92"/>
      <c r="P1066" s="237">
        <f>O1066*H1066</f>
        <v>0</v>
      </c>
      <c r="Q1066" s="237">
        <v>8E-05</v>
      </c>
      <c r="R1066" s="237">
        <f>Q1066*H1066</f>
        <v>0.0088</v>
      </c>
      <c r="S1066" s="237">
        <v>0</v>
      </c>
      <c r="T1066" s="238">
        <f>S1066*H1066</f>
        <v>0</v>
      </c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R1066" s="239" t="s">
        <v>339</v>
      </c>
      <c r="AT1066" s="239" t="s">
        <v>249</v>
      </c>
      <c r="AU1066" s="239" t="s">
        <v>90</v>
      </c>
      <c r="AY1066" s="18" t="s">
        <v>247</v>
      </c>
      <c r="BE1066" s="240">
        <f>IF(N1066="základní",J1066,0)</f>
        <v>0</v>
      </c>
      <c r="BF1066" s="240">
        <f>IF(N1066="snížená",J1066,0)</f>
        <v>0</v>
      </c>
      <c r="BG1066" s="240">
        <f>IF(N1066="zákl. přenesená",J1066,0)</f>
        <v>0</v>
      </c>
      <c r="BH1066" s="240">
        <f>IF(N1066="sníž. přenesená",J1066,0)</f>
        <v>0</v>
      </c>
      <c r="BI1066" s="240">
        <f>IF(N1066="nulová",J1066,0)</f>
        <v>0</v>
      </c>
      <c r="BJ1066" s="18" t="s">
        <v>90</v>
      </c>
      <c r="BK1066" s="240">
        <f>ROUND(I1066*H1066,2)</f>
        <v>0</v>
      </c>
      <c r="BL1066" s="18" t="s">
        <v>339</v>
      </c>
      <c r="BM1066" s="239" t="s">
        <v>1834</v>
      </c>
    </row>
    <row r="1067" spans="1:51" s="13" customFormat="1" ht="12">
      <c r="A1067" s="13"/>
      <c r="B1067" s="241"/>
      <c r="C1067" s="242"/>
      <c r="D1067" s="243" t="s">
        <v>256</v>
      </c>
      <c r="E1067" s="244" t="s">
        <v>1</v>
      </c>
      <c r="F1067" s="245" t="s">
        <v>1835</v>
      </c>
      <c r="G1067" s="242"/>
      <c r="H1067" s="246">
        <v>110</v>
      </c>
      <c r="I1067" s="247"/>
      <c r="J1067" s="242"/>
      <c r="K1067" s="242"/>
      <c r="L1067" s="248"/>
      <c r="M1067" s="249"/>
      <c r="N1067" s="250"/>
      <c r="O1067" s="250"/>
      <c r="P1067" s="250"/>
      <c r="Q1067" s="250"/>
      <c r="R1067" s="250"/>
      <c r="S1067" s="250"/>
      <c r="T1067" s="251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52" t="s">
        <v>256</v>
      </c>
      <c r="AU1067" s="252" t="s">
        <v>90</v>
      </c>
      <c r="AV1067" s="13" t="s">
        <v>90</v>
      </c>
      <c r="AW1067" s="13" t="s">
        <v>32</v>
      </c>
      <c r="AX1067" s="13" t="s">
        <v>77</v>
      </c>
      <c r="AY1067" s="252" t="s">
        <v>247</v>
      </c>
    </row>
    <row r="1068" spans="1:51" s="14" customFormat="1" ht="12">
      <c r="A1068" s="14"/>
      <c r="B1068" s="253"/>
      <c r="C1068" s="254"/>
      <c r="D1068" s="243" t="s">
        <v>256</v>
      </c>
      <c r="E1068" s="255" t="s">
        <v>1</v>
      </c>
      <c r="F1068" s="256" t="s">
        <v>265</v>
      </c>
      <c r="G1068" s="254"/>
      <c r="H1068" s="257">
        <v>110</v>
      </c>
      <c r="I1068" s="258"/>
      <c r="J1068" s="254"/>
      <c r="K1068" s="254"/>
      <c r="L1068" s="259"/>
      <c r="M1068" s="260"/>
      <c r="N1068" s="261"/>
      <c r="O1068" s="261"/>
      <c r="P1068" s="261"/>
      <c r="Q1068" s="261"/>
      <c r="R1068" s="261"/>
      <c r="S1068" s="261"/>
      <c r="T1068" s="262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63" t="s">
        <v>256</v>
      </c>
      <c r="AU1068" s="263" t="s">
        <v>90</v>
      </c>
      <c r="AV1068" s="14" t="s">
        <v>254</v>
      </c>
      <c r="AW1068" s="14" t="s">
        <v>32</v>
      </c>
      <c r="AX1068" s="14" t="s">
        <v>84</v>
      </c>
      <c r="AY1068" s="263" t="s">
        <v>247</v>
      </c>
    </row>
    <row r="1069" spans="1:65" s="2" customFormat="1" ht="33" customHeight="1">
      <c r="A1069" s="39"/>
      <c r="B1069" s="40"/>
      <c r="C1069" s="228" t="s">
        <v>1836</v>
      </c>
      <c r="D1069" s="228" t="s">
        <v>249</v>
      </c>
      <c r="E1069" s="229" t="s">
        <v>1837</v>
      </c>
      <c r="F1069" s="230" t="s">
        <v>1838</v>
      </c>
      <c r="G1069" s="231" t="s">
        <v>252</v>
      </c>
      <c r="H1069" s="232">
        <v>35.203</v>
      </c>
      <c r="I1069" s="233"/>
      <c r="J1069" s="234">
        <f>ROUND(I1069*H1069,2)</f>
        <v>0</v>
      </c>
      <c r="K1069" s="230" t="s">
        <v>253</v>
      </c>
      <c r="L1069" s="45"/>
      <c r="M1069" s="235" t="s">
        <v>1</v>
      </c>
      <c r="N1069" s="236" t="s">
        <v>43</v>
      </c>
      <c r="O1069" s="92"/>
      <c r="P1069" s="237">
        <f>O1069*H1069</f>
        <v>0</v>
      </c>
      <c r="Q1069" s="237">
        <v>0.00976</v>
      </c>
      <c r="R1069" s="237">
        <f>Q1069*H1069</f>
        <v>0.34358128</v>
      </c>
      <c r="S1069" s="237">
        <v>0</v>
      </c>
      <c r="T1069" s="238">
        <f>S1069*H1069</f>
        <v>0</v>
      </c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R1069" s="239" t="s">
        <v>339</v>
      </c>
      <c r="AT1069" s="239" t="s">
        <v>249</v>
      </c>
      <c r="AU1069" s="239" t="s">
        <v>90</v>
      </c>
      <c r="AY1069" s="18" t="s">
        <v>247</v>
      </c>
      <c r="BE1069" s="240">
        <f>IF(N1069="základní",J1069,0)</f>
        <v>0</v>
      </c>
      <c r="BF1069" s="240">
        <f>IF(N1069="snížená",J1069,0)</f>
        <v>0</v>
      </c>
      <c r="BG1069" s="240">
        <f>IF(N1069="zákl. přenesená",J1069,0)</f>
        <v>0</v>
      </c>
      <c r="BH1069" s="240">
        <f>IF(N1069="sníž. přenesená",J1069,0)</f>
        <v>0</v>
      </c>
      <c r="BI1069" s="240">
        <f>IF(N1069="nulová",J1069,0)</f>
        <v>0</v>
      </c>
      <c r="BJ1069" s="18" t="s">
        <v>90</v>
      </c>
      <c r="BK1069" s="240">
        <f>ROUND(I1069*H1069,2)</f>
        <v>0</v>
      </c>
      <c r="BL1069" s="18" t="s">
        <v>339</v>
      </c>
      <c r="BM1069" s="239" t="s">
        <v>1839</v>
      </c>
    </row>
    <row r="1070" spans="1:51" s="13" customFormat="1" ht="12">
      <c r="A1070" s="13"/>
      <c r="B1070" s="241"/>
      <c r="C1070" s="242"/>
      <c r="D1070" s="243" t="s">
        <v>256</v>
      </c>
      <c r="E1070" s="244" t="s">
        <v>1</v>
      </c>
      <c r="F1070" s="245" t="s">
        <v>1840</v>
      </c>
      <c r="G1070" s="242"/>
      <c r="H1070" s="246">
        <v>35.203</v>
      </c>
      <c r="I1070" s="247"/>
      <c r="J1070" s="242"/>
      <c r="K1070" s="242"/>
      <c r="L1070" s="248"/>
      <c r="M1070" s="249"/>
      <c r="N1070" s="250"/>
      <c r="O1070" s="250"/>
      <c r="P1070" s="250"/>
      <c r="Q1070" s="250"/>
      <c r="R1070" s="250"/>
      <c r="S1070" s="250"/>
      <c r="T1070" s="251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52" t="s">
        <v>256</v>
      </c>
      <c r="AU1070" s="252" t="s">
        <v>90</v>
      </c>
      <c r="AV1070" s="13" t="s">
        <v>90</v>
      </c>
      <c r="AW1070" s="13" t="s">
        <v>32</v>
      </c>
      <c r="AX1070" s="13" t="s">
        <v>84</v>
      </c>
      <c r="AY1070" s="252" t="s">
        <v>247</v>
      </c>
    </row>
    <row r="1071" spans="1:65" s="2" customFormat="1" ht="24.15" customHeight="1">
      <c r="A1071" s="39"/>
      <c r="B1071" s="40"/>
      <c r="C1071" s="228" t="s">
        <v>1841</v>
      </c>
      <c r="D1071" s="228" t="s">
        <v>249</v>
      </c>
      <c r="E1071" s="229" t="s">
        <v>1842</v>
      </c>
      <c r="F1071" s="230" t="s">
        <v>1843</v>
      </c>
      <c r="G1071" s="231" t="s">
        <v>399</v>
      </c>
      <c r="H1071" s="232">
        <v>3.75</v>
      </c>
      <c r="I1071" s="233"/>
      <c r="J1071" s="234">
        <f>ROUND(I1071*H1071,2)</f>
        <v>0</v>
      </c>
      <c r="K1071" s="230" t="s">
        <v>253</v>
      </c>
      <c r="L1071" s="45"/>
      <c r="M1071" s="235" t="s">
        <v>1</v>
      </c>
      <c r="N1071" s="236" t="s">
        <v>43</v>
      </c>
      <c r="O1071" s="92"/>
      <c r="P1071" s="237">
        <f>O1071*H1071</f>
        <v>0</v>
      </c>
      <c r="Q1071" s="237">
        <v>0.00269</v>
      </c>
      <c r="R1071" s="237">
        <f>Q1071*H1071</f>
        <v>0.010087500000000001</v>
      </c>
      <c r="S1071" s="237">
        <v>0</v>
      </c>
      <c r="T1071" s="238">
        <f>S1071*H1071</f>
        <v>0</v>
      </c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R1071" s="239" t="s">
        <v>339</v>
      </c>
      <c r="AT1071" s="239" t="s">
        <v>249</v>
      </c>
      <c r="AU1071" s="239" t="s">
        <v>90</v>
      </c>
      <c r="AY1071" s="18" t="s">
        <v>247</v>
      </c>
      <c r="BE1071" s="240">
        <f>IF(N1071="základní",J1071,0)</f>
        <v>0</v>
      </c>
      <c r="BF1071" s="240">
        <f>IF(N1071="snížená",J1071,0)</f>
        <v>0</v>
      </c>
      <c r="BG1071" s="240">
        <f>IF(N1071="zákl. přenesená",J1071,0)</f>
        <v>0</v>
      </c>
      <c r="BH1071" s="240">
        <f>IF(N1071="sníž. přenesená",J1071,0)</f>
        <v>0</v>
      </c>
      <c r="BI1071" s="240">
        <f>IF(N1071="nulová",J1071,0)</f>
        <v>0</v>
      </c>
      <c r="BJ1071" s="18" t="s">
        <v>90</v>
      </c>
      <c r="BK1071" s="240">
        <f>ROUND(I1071*H1071,2)</f>
        <v>0</v>
      </c>
      <c r="BL1071" s="18" t="s">
        <v>339</v>
      </c>
      <c r="BM1071" s="239" t="s">
        <v>1844</v>
      </c>
    </row>
    <row r="1072" spans="1:51" s="13" customFormat="1" ht="12">
      <c r="A1072" s="13"/>
      <c r="B1072" s="241"/>
      <c r="C1072" s="242"/>
      <c r="D1072" s="243" t="s">
        <v>256</v>
      </c>
      <c r="E1072" s="244" t="s">
        <v>1</v>
      </c>
      <c r="F1072" s="245" t="s">
        <v>1845</v>
      </c>
      <c r="G1072" s="242"/>
      <c r="H1072" s="246">
        <v>3.75</v>
      </c>
      <c r="I1072" s="247"/>
      <c r="J1072" s="242"/>
      <c r="K1072" s="242"/>
      <c r="L1072" s="248"/>
      <c r="M1072" s="249"/>
      <c r="N1072" s="250"/>
      <c r="O1072" s="250"/>
      <c r="P1072" s="250"/>
      <c r="Q1072" s="250"/>
      <c r="R1072" s="250"/>
      <c r="S1072" s="250"/>
      <c r="T1072" s="251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52" t="s">
        <v>256</v>
      </c>
      <c r="AU1072" s="252" t="s">
        <v>90</v>
      </c>
      <c r="AV1072" s="13" t="s">
        <v>90</v>
      </c>
      <c r="AW1072" s="13" t="s">
        <v>32</v>
      </c>
      <c r="AX1072" s="13" t="s">
        <v>84</v>
      </c>
      <c r="AY1072" s="252" t="s">
        <v>247</v>
      </c>
    </row>
    <row r="1073" spans="1:65" s="2" customFormat="1" ht="24.15" customHeight="1">
      <c r="A1073" s="39"/>
      <c r="B1073" s="40"/>
      <c r="C1073" s="228" t="s">
        <v>1846</v>
      </c>
      <c r="D1073" s="228" t="s">
        <v>249</v>
      </c>
      <c r="E1073" s="229" t="s">
        <v>1847</v>
      </c>
      <c r="F1073" s="230" t="s">
        <v>1848</v>
      </c>
      <c r="G1073" s="231" t="s">
        <v>399</v>
      </c>
      <c r="H1073" s="232">
        <v>41.24</v>
      </c>
      <c r="I1073" s="233"/>
      <c r="J1073" s="234">
        <f>ROUND(I1073*H1073,2)</f>
        <v>0</v>
      </c>
      <c r="K1073" s="230" t="s">
        <v>253</v>
      </c>
      <c r="L1073" s="45"/>
      <c r="M1073" s="235" t="s">
        <v>1</v>
      </c>
      <c r="N1073" s="236" t="s">
        <v>43</v>
      </c>
      <c r="O1073" s="92"/>
      <c r="P1073" s="237">
        <f>O1073*H1073</f>
        <v>0</v>
      </c>
      <c r="Q1073" s="237">
        <v>0.00358</v>
      </c>
      <c r="R1073" s="237">
        <f>Q1073*H1073</f>
        <v>0.1476392</v>
      </c>
      <c r="S1073" s="237">
        <v>0</v>
      </c>
      <c r="T1073" s="238">
        <f>S1073*H1073</f>
        <v>0</v>
      </c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R1073" s="239" t="s">
        <v>339</v>
      </c>
      <c r="AT1073" s="239" t="s">
        <v>249</v>
      </c>
      <c r="AU1073" s="239" t="s">
        <v>90</v>
      </c>
      <c r="AY1073" s="18" t="s">
        <v>247</v>
      </c>
      <c r="BE1073" s="240">
        <f>IF(N1073="základní",J1073,0)</f>
        <v>0</v>
      </c>
      <c r="BF1073" s="240">
        <f>IF(N1073="snížená",J1073,0)</f>
        <v>0</v>
      </c>
      <c r="BG1073" s="240">
        <f>IF(N1073="zákl. přenesená",J1073,0)</f>
        <v>0</v>
      </c>
      <c r="BH1073" s="240">
        <f>IF(N1073="sníž. přenesená",J1073,0)</f>
        <v>0</v>
      </c>
      <c r="BI1073" s="240">
        <f>IF(N1073="nulová",J1073,0)</f>
        <v>0</v>
      </c>
      <c r="BJ1073" s="18" t="s">
        <v>90</v>
      </c>
      <c r="BK1073" s="240">
        <f>ROUND(I1073*H1073,2)</f>
        <v>0</v>
      </c>
      <c r="BL1073" s="18" t="s">
        <v>339</v>
      </c>
      <c r="BM1073" s="239" t="s">
        <v>1849</v>
      </c>
    </row>
    <row r="1074" spans="1:51" s="13" customFormat="1" ht="12">
      <c r="A1074" s="13"/>
      <c r="B1074" s="241"/>
      <c r="C1074" s="242"/>
      <c r="D1074" s="243" t="s">
        <v>256</v>
      </c>
      <c r="E1074" s="244" t="s">
        <v>1</v>
      </c>
      <c r="F1074" s="245" t="s">
        <v>1850</v>
      </c>
      <c r="G1074" s="242"/>
      <c r="H1074" s="246">
        <v>8.16</v>
      </c>
      <c r="I1074" s="247"/>
      <c r="J1074" s="242"/>
      <c r="K1074" s="242"/>
      <c r="L1074" s="248"/>
      <c r="M1074" s="249"/>
      <c r="N1074" s="250"/>
      <c r="O1074" s="250"/>
      <c r="P1074" s="250"/>
      <c r="Q1074" s="250"/>
      <c r="R1074" s="250"/>
      <c r="S1074" s="250"/>
      <c r="T1074" s="251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52" t="s">
        <v>256</v>
      </c>
      <c r="AU1074" s="252" t="s">
        <v>90</v>
      </c>
      <c r="AV1074" s="13" t="s">
        <v>90</v>
      </c>
      <c r="AW1074" s="13" t="s">
        <v>32</v>
      </c>
      <c r="AX1074" s="13" t="s">
        <v>77</v>
      </c>
      <c r="AY1074" s="252" t="s">
        <v>247</v>
      </c>
    </row>
    <row r="1075" spans="1:51" s="13" customFormat="1" ht="12">
      <c r="A1075" s="13"/>
      <c r="B1075" s="241"/>
      <c r="C1075" s="242"/>
      <c r="D1075" s="243" t="s">
        <v>256</v>
      </c>
      <c r="E1075" s="244" t="s">
        <v>1</v>
      </c>
      <c r="F1075" s="245" t="s">
        <v>1851</v>
      </c>
      <c r="G1075" s="242"/>
      <c r="H1075" s="246">
        <v>6.3</v>
      </c>
      <c r="I1075" s="247"/>
      <c r="J1075" s="242"/>
      <c r="K1075" s="242"/>
      <c r="L1075" s="248"/>
      <c r="M1075" s="249"/>
      <c r="N1075" s="250"/>
      <c r="O1075" s="250"/>
      <c r="P1075" s="250"/>
      <c r="Q1075" s="250"/>
      <c r="R1075" s="250"/>
      <c r="S1075" s="250"/>
      <c r="T1075" s="251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52" t="s">
        <v>256</v>
      </c>
      <c r="AU1075" s="252" t="s">
        <v>90</v>
      </c>
      <c r="AV1075" s="13" t="s">
        <v>90</v>
      </c>
      <c r="AW1075" s="13" t="s">
        <v>32</v>
      </c>
      <c r="AX1075" s="13" t="s">
        <v>77</v>
      </c>
      <c r="AY1075" s="252" t="s">
        <v>247</v>
      </c>
    </row>
    <row r="1076" spans="1:51" s="13" customFormat="1" ht="12">
      <c r="A1076" s="13"/>
      <c r="B1076" s="241"/>
      <c r="C1076" s="242"/>
      <c r="D1076" s="243" t="s">
        <v>256</v>
      </c>
      <c r="E1076" s="244" t="s">
        <v>1</v>
      </c>
      <c r="F1076" s="245" t="s">
        <v>1852</v>
      </c>
      <c r="G1076" s="242"/>
      <c r="H1076" s="246">
        <v>13.95</v>
      </c>
      <c r="I1076" s="247"/>
      <c r="J1076" s="242"/>
      <c r="K1076" s="242"/>
      <c r="L1076" s="248"/>
      <c r="M1076" s="249"/>
      <c r="N1076" s="250"/>
      <c r="O1076" s="250"/>
      <c r="P1076" s="250"/>
      <c r="Q1076" s="250"/>
      <c r="R1076" s="250"/>
      <c r="S1076" s="250"/>
      <c r="T1076" s="251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52" t="s">
        <v>256</v>
      </c>
      <c r="AU1076" s="252" t="s">
        <v>90</v>
      </c>
      <c r="AV1076" s="13" t="s">
        <v>90</v>
      </c>
      <c r="AW1076" s="13" t="s">
        <v>32</v>
      </c>
      <c r="AX1076" s="13" t="s">
        <v>77</v>
      </c>
      <c r="AY1076" s="252" t="s">
        <v>247</v>
      </c>
    </row>
    <row r="1077" spans="1:51" s="13" customFormat="1" ht="12">
      <c r="A1077" s="13"/>
      <c r="B1077" s="241"/>
      <c r="C1077" s="242"/>
      <c r="D1077" s="243" t="s">
        <v>256</v>
      </c>
      <c r="E1077" s="244" t="s">
        <v>1</v>
      </c>
      <c r="F1077" s="245" t="s">
        <v>1853</v>
      </c>
      <c r="G1077" s="242"/>
      <c r="H1077" s="246">
        <v>8.24</v>
      </c>
      <c r="I1077" s="247"/>
      <c r="J1077" s="242"/>
      <c r="K1077" s="242"/>
      <c r="L1077" s="248"/>
      <c r="M1077" s="249"/>
      <c r="N1077" s="250"/>
      <c r="O1077" s="250"/>
      <c r="P1077" s="250"/>
      <c r="Q1077" s="250"/>
      <c r="R1077" s="250"/>
      <c r="S1077" s="250"/>
      <c r="T1077" s="251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52" t="s">
        <v>256</v>
      </c>
      <c r="AU1077" s="252" t="s">
        <v>90</v>
      </c>
      <c r="AV1077" s="13" t="s">
        <v>90</v>
      </c>
      <c r="AW1077" s="13" t="s">
        <v>32</v>
      </c>
      <c r="AX1077" s="13" t="s">
        <v>77</v>
      </c>
      <c r="AY1077" s="252" t="s">
        <v>247</v>
      </c>
    </row>
    <row r="1078" spans="1:51" s="13" customFormat="1" ht="12">
      <c r="A1078" s="13"/>
      <c r="B1078" s="241"/>
      <c r="C1078" s="242"/>
      <c r="D1078" s="243" t="s">
        <v>256</v>
      </c>
      <c r="E1078" s="244" t="s">
        <v>1</v>
      </c>
      <c r="F1078" s="245" t="s">
        <v>1854</v>
      </c>
      <c r="G1078" s="242"/>
      <c r="H1078" s="246">
        <v>1</v>
      </c>
      <c r="I1078" s="247"/>
      <c r="J1078" s="242"/>
      <c r="K1078" s="242"/>
      <c r="L1078" s="248"/>
      <c r="M1078" s="249"/>
      <c r="N1078" s="250"/>
      <c r="O1078" s="250"/>
      <c r="P1078" s="250"/>
      <c r="Q1078" s="250"/>
      <c r="R1078" s="250"/>
      <c r="S1078" s="250"/>
      <c r="T1078" s="251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52" t="s">
        <v>256</v>
      </c>
      <c r="AU1078" s="252" t="s">
        <v>90</v>
      </c>
      <c r="AV1078" s="13" t="s">
        <v>90</v>
      </c>
      <c r="AW1078" s="13" t="s">
        <v>32</v>
      </c>
      <c r="AX1078" s="13" t="s">
        <v>77</v>
      </c>
      <c r="AY1078" s="252" t="s">
        <v>247</v>
      </c>
    </row>
    <row r="1079" spans="1:51" s="13" customFormat="1" ht="12">
      <c r="A1079" s="13"/>
      <c r="B1079" s="241"/>
      <c r="C1079" s="242"/>
      <c r="D1079" s="243" t="s">
        <v>256</v>
      </c>
      <c r="E1079" s="244" t="s">
        <v>1</v>
      </c>
      <c r="F1079" s="245" t="s">
        <v>1855</v>
      </c>
      <c r="G1079" s="242"/>
      <c r="H1079" s="246">
        <v>1.55</v>
      </c>
      <c r="I1079" s="247"/>
      <c r="J1079" s="242"/>
      <c r="K1079" s="242"/>
      <c r="L1079" s="248"/>
      <c r="M1079" s="249"/>
      <c r="N1079" s="250"/>
      <c r="O1079" s="250"/>
      <c r="P1079" s="250"/>
      <c r="Q1079" s="250"/>
      <c r="R1079" s="250"/>
      <c r="S1079" s="250"/>
      <c r="T1079" s="251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52" t="s">
        <v>256</v>
      </c>
      <c r="AU1079" s="252" t="s">
        <v>90</v>
      </c>
      <c r="AV1079" s="13" t="s">
        <v>90</v>
      </c>
      <c r="AW1079" s="13" t="s">
        <v>32</v>
      </c>
      <c r="AX1079" s="13" t="s">
        <v>77</v>
      </c>
      <c r="AY1079" s="252" t="s">
        <v>247</v>
      </c>
    </row>
    <row r="1080" spans="1:51" s="13" customFormat="1" ht="12">
      <c r="A1080" s="13"/>
      <c r="B1080" s="241"/>
      <c r="C1080" s="242"/>
      <c r="D1080" s="243" t="s">
        <v>256</v>
      </c>
      <c r="E1080" s="244" t="s">
        <v>1</v>
      </c>
      <c r="F1080" s="245" t="s">
        <v>1856</v>
      </c>
      <c r="G1080" s="242"/>
      <c r="H1080" s="246">
        <v>2.04</v>
      </c>
      <c r="I1080" s="247"/>
      <c r="J1080" s="242"/>
      <c r="K1080" s="242"/>
      <c r="L1080" s="248"/>
      <c r="M1080" s="249"/>
      <c r="N1080" s="250"/>
      <c r="O1080" s="250"/>
      <c r="P1080" s="250"/>
      <c r="Q1080" s="250"/>
      <c r="R1080" s="250"/>
      <c r="S1080" s="250"/>
      <c r="T1080" s="251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52" t="s">
        <v>256</v>
      </c>
      <c r="AU1080" s="252" t="s">
        <v>90</v>
      </c>
      <c r="AV1080" s="13" t="s">
        <v>90</v>
      </c>
      <c r="AW1080" s="13" t="s">
        <v>32</v>
      </c>
      <c r="AX1080" s="13" t="s">
        <v>77</v>
      </c>
      <c r="AY1080" s="252" t="s">
        <v>247</v>
      </c>
    </row>
    <row r="1081" spans="1:51" s="14" customFormat="1" ht="12">
      <c r="A1081" s="14"/>
      <c r="B1081" s="253"/>
      <c r="C1081" s="254"/>
      <c r="D1081" s="243" t="s">
        <v>256</v>
      </c>
      <c r="E1081" s="255" t="s">
        <v>1</v>
      </c>
      <c r="F1081" s="256" t="s">
        <v>265</v>
      </c>
      <c r="G1081" s="254"/>
      <c r="H1081" s="257">
        <v>41.24</v>
      </c>
      <c r="I1081" s="258"/>
      <c r="J1081" s="254"/>
      <c r="K1081" s="254"/>
      <c r="L1081" s="259"/>
      <c r="M1081" s="260"/>
      <c r="N1081" s="261"/>
      <c r="O1081" s="261"/>
      <c r="P1081" s="261"/>
      <c r="Q1081" s="261"/>
      <c r="R1081" s="261"/>
      <c r="S1081" s="261"/>
      <c r="T1081" s="262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63" t="s">
        <v>256</v>
      </c>
      <c r="AU1081" s="263" t="s">
        <v>90</v>
      </c>
      <c r="AV1081" s="14" t="s">
        <v>254</v>
      </c>
      <c r="AW1081" s="14" t="s">
        <v>32</v>
      </c>
      <c r="AX1081" s="14" t="s">
        <v>84</v>
      </c>
      <c r="AY1081" s="263" t="s">
        <v>247</v>
      </c>
    </row>
    <row r="1082" spans="1:65" s="2" customFormat="1" ht="33" customHeight="1">
      <c r="A1082" s="39"/>
      <c r="B1082" s="40"/>
      <c r="C1082" s="228" t="s">
        <v>1857</v>
      </c>
      <c r="D1082" s="228" t="s">
        <v>249</v>
      </c>
      <c r="E1082" s="229" t="s">
        <v>1858</v>
      </c>
      <c r="F1082" s="230" t="s">
        <v>1859</v>
      </c>
      <c r="G1082" s="231" t="s">
        <v>399</v>
      </c>
      <c r="H1082" s="232">
        <v>16.88</v>
      </c>
      <c r="I1082" s="233"/>
      <c r="J1082" s="234">
        <f>ROUND(I1082*H1082,2)</f>
        <v>0</v>
      </c>
      <c r="K1082" s="230" t="s">
        <v>253</v>
      </c>
      <c r="L1082" s="45"/>
      <c r="M1082" s="235" t="s">
        <v>1</v>
      </c>
      <c r="N1082" s="236" t="s">
        <v>43</v>
      </c>
      <c r="O1082" s="92"/>
      <c r="P1082" s="237">
        <f>O1082*H1082</f>
        <v>0</v>
      </c>
      <c r="Q1082" s="237">
        <v>0.00289</v>
      </c>
      <c r="R1082" s="237">
        <f>Q1082*H1082</f>
        <v>0.0487832</v>
      </c>
      <c r="S1082" s="237">
        <v>0</v>
      </c>
      <c r="T1082" s="238">
        <f>S1082*H1082</f>
        <v>0</v>
      </c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R1082" s="239" t="s">
        <v>339</v>
      </c>
      <c r="AT1082" s="239" t="s">
        <v>249</v>
      </c>
      <c r="AU1082" s="239" t="s">
        <v>90</v>
      </c>
      <c r="AY1082" s="18" t="s">
        <v>247</v>
      </c>
      <c r="BE1082" s="240">
        <f>IF(N1082="základní",J1082,0)</f>
        <v>0</v>
      </c>
      <c r="BF1082" s="240">
        <f>IF(N1082="snížená",J1082,0)</f>
        <v>0</v>
      </c>
      <c r="BG1082" s="240">
        <f>IF(N1082="zákl. přenesená",J1082,0)</f>
        <v>0</v>
      </c>
      <c r="BH1082" s="240">
        <f>IF(N1082="sníž. přenesená",J1082,0)</f>
        <v>0</v>
      </c>
      <c r="BI1082" s="240">
        <f>IF(N1082="nulová",J1082,0)</f>
        <v>0</v>
      </c>
      <c r="BJ1082" s="18" t="s">
        <v>90</v>
      </c>
      <c r="BK1082" s="240">
        <f>ROUND(I1082*H1082,2)</f>
        <v>0</v>
      </c>
      <c r="BL1082" s="18" t="s">
        <v>339</v>
      </c>
      <c r="BM1082" s="239" t="s">
        <v>1860</v>
      </c>
    </row>
    <row r="1083" spans="1:51" s="13" customFormat="1" ht="12">
      <c r="A1083" s="13"/>
      <c r="B1083" s="241"/>
      <c r="C1083" s="242"/>
      <c r="D1083" s="243" t="s">
        <v>256</v>
      </c>
      <c r="E1083" s="244" t="s">
        <v>1</v>
      </c>
      <c r="F1083" s="245" t="s">
        <v>1861</v>
      </c>
      <c r="G1083" s="242"/>
      <c r="H1083" s="246">
        <v>16.88</v>
      </c>
      <c r="I1083" s="247"/>
      <c r="J1083" s="242"/>
      <c r="K1083" s="242"/>
      <c r="L1083" s="248"/>
      <c r="M1083" s="249"/>
      <c r="N1083" s="250"/>
      <c r="O1083" s="250"/>
      <c r="P1083" s="250"/>
      <c r="Q1083" s="250"/>
      <c r="R1083" s="250"/>
      <c r="S1083" s="250"/>
      <c r="T1083" s="251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52" t="s">
        <v>256</v>
      </c>
      <c r="AU1083" s="252" t="s">
        <v>90</v>
      </c>
      <c r="AV1083" s="13" t="s">
        <v>90</v>
      </c>
      <c r="AW1083" s="13" t="s">
        <v>32</v>
      </c>
      <c r="AX1083" s="13" t="s">
        <v>84</v>
      </c>
      <c r="AY1083" s="252" t="s">
        <v>247</v>
      </c>
    </row>
    <row r="1084" spans="1:65" s="2" customFormat="1" ht="24.15" customHeight="1">
      <c r="A1084" s="39"/>
      <c r="B1084" s="40"/>
      <c r="C1084" s="228" t="s">
        <v>1862</v>
      </c>
      <c r="D1084" s="228" t="s">
        <v>249</v>
      </c>
      <c r="E1084" s="229" t="s">
        <v>1863</v>
      </c>
      <c r="F1084" s="230" t="s">
        <v>1864</v>
      </c>
      <c r="G1084" s="231" t="s">
        <v>322</v>
      </c>
      <c r="H1084" s="232">
        <v>5</v>
      </c>
      <c r="I1084" s="233"/>
      <c r="J1084" s="234">
        <f>ROUND(I1084*H1084,2)</f>
        <v>0</v>
      </c>
      <c r="K1084" s="230" t="s">
        <v>253</v>
      </c>
      <c r="L1084" s="45"/>
      <c r="M1084" s="235" t="s">
        <v>1</v>
      </c>
      <c r="N1084" s="236" t="s">
        <v>43</v>
      </c>
      <c r="O1084" s="92"/>
      <c r="P1084" s="237">
        <f>O1084*H1084</f>
        <v>0</v>
      </c>
      <c r="Q1084" s="237">
        <v>0.00273</v>
      </c>
      <c r="R1084" s="237">
        <f>Q1084*H1084</f>
        <v>0.013649999999999999</v>
      </c>
      <c r="S1084" s="237">
        <v>0</v>
      </c>
      <c r="T1084" s="238">
        <f>S1084*H1084</f>
        <v>0</v>
      </c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R1084" s="239" t="s">
        <v>339</v>
      </c>
      <c r="AT1084" s="239" t="s">
        <v>249</v>
      </c>
      <c r="AU1084" s="239" t="s">
        <v>90</v>
      </c>
      <c r="AY1084" s="18" t="s">
        <v>247</v>
      </c>
      <c r="BE1084" s="240">
        <f>IF(N1084="základní",J1084,0)</f>
        <v>0</v>
      </c>
      <c r="BF1084" s="240">
        <f>IF(N1084="snížená",J1084,0)</f>
        <v>0</v>
      </c>
      <c r="BG1084" s="240">
        <f>IF(N1084="zákl. přenesená",J1084,0)</f>
        <v>0</v>
      </c>
      <c r="BH1084" s="240">
        <f>IF(N1084="sníž. přenesená",J1084,0)</f>
        <v>0</v>
      </c>
      <c r="BI1084" s="240">
        <f>IF(N1084="nulová",J1084,0)</f>
        <v>0</v>
      </c>
      <c r="BJ1084" s="18" t="s">
        <v>90</v>
      </c>
      <c r="BK1084" s="240">
        <f>ROUND(I1084*H1084,2)</f>
        <v>0</v>
      </c>
      <c r="BL1084" s="18" t="s">
        <v>339</v>
      </c>
      <c r="BM1084" s="239" t="s">
        <v>1865</v>
      </c>
    </row>
    <row r="1085" spans="1:51" s="13" customFormat="1" ht="12">
      <c r="A1085" s="13"/>
      <c r="B1085" s="241"/>
      <c r="C1085" s="242"/>
      <c r="D1085" s="243" t="s">
        <v>256</v>
      </c>
      <c r="E1085" s="244" t="s">
        <v>1</v>
      </c>
      <c r="F1085" s="245" t="s">
        <v>1866</v>
      </c>
      <c r="G1085" s="242"/>
      <c r="H1085" s="246">
        <v>5</v>
      </c>
      <c r="I1085" s="247"/>
      <c r="J1085" s="242"/>
      <c r="K1085" s="242"/>
      <c r="L1085" s="248"/>
      <c r="M1085" s="249"/>
      <c r="N1085" s="250"/>
      <c r="O1085" s="250"/>
      <c r="P1085" s="250"/>
      <c r="Q1085" s="250"/>
      <c r="R1085" s="250"/>
      <c r="S1085" s="250"/>
      <c r="T1085" s="251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52" t="s">
        <v>256</v>
      </c>
      <c r="AU1085" s="252" t="s">
        <v>90</v>
      </c>
      <c r="AV1085" s="13" t="s">
        <v>90</v>
      </c>
      <c r="AW1085" s="13" t="s">
        <v>32</v>
      </c>
      <c r="AX1085" s="13" t="s">
        <v>84</v>
      </c>
      <c r="AY1085" s="252" t="s">
        <v>247</v>
      </c>
    </row>
    <row r="1086" spans="1:65" s="2" customFormat="1" ht="24.15" customHeight="1">
      <c r="A1086" s="39"/>
      <c r="B1086" s="40"/>
      <c r="C1086" s="228" t="s">
        <v>1867</v>
      </c>
      <c r="D1086" s="228" t="s">
        <v>249</v>
      </c>
      <c r="E1086" s="229" t="s">
        <v>1868</v>
      </c>
      <c r="F1086" s="230" t="s">
        <v>1869</v>
      </c>
      <c r="G1086" s="231" t="s">
        <v>399</v>
      </c>
      <c r="H1086" s="232">
        <v>31.8</v>
      </c>
      <c r="I1086" s="233"/>
      <c r="J1086" s="234">
        <f>ROUND(I1086*H1086,2)</f>
        <v>0</v>
      </c>
      <c r="K1086" s="230" t="s">
        <v>253</v>
      </c>
      <c r="L1086" s="45"/>
      <c r="M1086" s="235" t="s">
        <v>1</v>
      </c>
      <c r="N1086" s="236" t="s">
        <v>43</v>
      </c>
      <c r="O1086" s="92"/>
      <c r="P1086" s="237">
        <f>O1086*H1086</f>
        <v>0</v>
      </c>
      <c r="Q1086" s="237">
        <v>0.00169</v>
      </c>
      <c r="R1086" s="237">
        <f>Q1086*H1086</f>
        <v>0.053742000000000005</v>
      </c>
      <c r="S1086" s="237">
        <v>0</v>
      </c>
      <c r="T1086" s="238">
        <f>S1086*H1086</f>
        <v>0</v>
      </c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R1086" s="239" t="s">
        <v>339</v>
      </c>
      <c r="AT1086" s="239" t="s">
        <v>249</v>
      </c>
      <c r="AU1086" s="239" t="s">
        <v>90</v>
      </c>
      <c r="AY1086" s="18" t="s">
        <v>247</v>
      </c>
      <c r="BE1086" s="240">
        <f>IF(N1086="základní",J1086,0)</f>
        <v>0</v>
      </c>
      <c r="BF1086" s="240">
        <f>IF(N1086="snížená",J1086,0)</f>
        <v>0</v>
      </c>
      <c r="BG1086" s="240">
        <f>IF(N1086="zákl. přenesená",J1086,0)</f>
        <v>0</v>
      </c>
      <c r="BH1086" s="240">
        <f>IF(N1086="sníž. přenesená",J1086,0)</f>
        <v>0</v>
      </c>
      <c r="BI1086" s="240">
        <f>IF(N1086="nulová",J1086,0)</f>
        <v>0</v>
      </c>
      <c r="BJ1086" s="18" t="s">
        <v>90</v>
      </c>
      <c r="BK1086" s="240">
        <f>ROUND(I1086*H1086,2)</f>
        <v>0</v>
      </c>
      <c r="BL1086" s="18" t="s">
        <v>339</v>
      </c>
      <c r="BM1086" s="239" t="s">
        <v>1870</v>
      </c>
    </row>
    <row r="1087" spans="1:65" s="2" customFormat="1" ht="24.15" customHeight="1">
      <c r="A1087" s="39"/>
      <c r="B1087" s="40"/>
      <c r="C1087" s="228" t="s">
        <v>1871</v>
      </c>
      <c r="D1087" s="228" t="s">
        <v>249</v>
      </c>
      <c r="E1087" s="229" t="s">
        <v>1872</v>
      </c>
      <c r="F1087" s="230" t="s">
        <v>1873</v>
      </c>
      <c r="G1087" s="231" t="s">
        <v>399</v>
      </c>
      <c r="H1087" s="232">
        <v>43</v>
      </c>
      <c r="I1087" s="233"/>
      <c r="J1087" s="234">
        <f>ROUND(I1087*H1087,2)</f>
        <v>0</v>
      </c>
      <c r="K1087" s="230" t="s">
        <v>253</v>
      </c>
      <c r="L1087" s="45"/>
      <c r="M1087" s="235" t="s">
        <v>1</v>
      </c>
      <c r="N1087" s="236" t="s">
        <v>43</v>
      </c>
      <c r="O1087" s="92"/>
      <c r="P1087" s="237">
        <f>O1087*H1087</f>
        <v>0</v>
      </c>
      <c r="Q1087" s="237">
        <v>0.00217</v>
      </c>
      <c r="R1087" s="237">
        <f>Q1087*H1087</f>
        <v>0.09331</v>
      </c>
      <c r="S1087" s="237">
        <v>0</v>
      </c>
      <c r="T1087" s="238">
        <f>S1087*H1087</f>
        <v>0</v>
      </c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R1087" s="239" t="s">
        <v>339</v>
      </c>
      <c r="AT1087" s="239" t="s">
        <v>249</v>
      </c>
      <c r="AU1087" s="239" t="s">
        <v>90</v>
      </c>
      <c r="AY1087" s="18" t="s">
        <v>247</v>
      </c>
      <c r="BE1087" s="240">
        <f>IF(N1087="základní",J1087,0)</f>
        <v>0</v>
      </c>
      <c r="BF1087" s="240">
        <f>IF(N1087="snížená",J1087,0)</f>
        <v>0</v>
      </c>
      <c r="BG1087" s="240">
        <f>IF(N1087="zákl. přenesená",J1087,0)</f>
        <v>0</v>
      </c>
      <c r="BH1087" s="240">
        <f>IF(N1087="sníž. přenesená",J1087,0)</f>
        <v>0</v>
      </c>
      <c r="BI1087" s="240">
        <f>IF(N1087="nulová",J1087,0)</f>
        <v>0</v>
      </c>
      <c r="BJ1087" s="18" t="s">
        <v>90</v>
      </c>
      <c r="BK1087" s="240">
        <f>ROUND(I1087*H1087,2)</f>
        <v>0</v>
      </c>
      <c r="BL1087" s="18" t="s">
        <v>339</v>
      </c>
      <c r="BM1087" s="239" t="s">
        <v>1874</v>
      </c>
    </row>
    <row r="1088" spans="1:65" s="2" customFormat="1" ht="24.15" customHeight="1">
      <c r="A1088" s="39"/>
      <c r="B1088" s="40"/>
      <c r="C1088" s="228" t="s">
        <v>1875</v>
      </c>
      <c r="D1088" s="228" t="s">
        <v>249</v>
      </c>
      <c r="E1088" s="229" t="s">
        <v>1876</v>
      </c>
      <c r="F1088" s="230" t="s">
        <v>1877</v>
      </c>
      <c r="G1088" s="231" t="s">
        <v>1440</v>
      </c>
      <c r="H1088" s="299"/>
      <c r="I1088" s="233"/>
      <c r="J1088" s="234">
        <f>ROUND(I1088*H1088,2)</f>
        <v>0</v>
      </c>
      <c r="K1088" s="230" t="s">
        <v>253</v>
      </c>
      <c r="L1088" s="45"/>
      <c r="M1088" s="235" t="s">
        <v>1</v>
      </c>
      <c r="N1088" s="236" t="s">
        <v>43</v>
      </c>
      <c r="O1088" s="92"/>
      <c r="P1088" s="237">
        <f>O1088*H1088</f>
        <v>0</v>
      </c>
      <c r="Q1088" s="237">
        <v>0</v>
      </c>
      <c r="R1088" s="237">
        <f>Q1088*H1088</f>
        <v>0</v>
      </c>
      <c r="S1088" s="237">
        <v>0</v>
      </c>
      <c r="T1088" s="238">
        <f>S1088*H1088</f>
        <v>0</v>
      </c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R1088" s="239" t="s">
        <v>339</v>
      </c>
      <c r="AT1088" s="239" t="s">
        <v>249</v>
      </c>
      <c r="AU1088" s="239" t="s">
        <v>90</v>
      </c>
      <c r="AY1088" s="18" t="s">
        <v>247</v>
      </c>
      <c r="BE1088" s="240">
        <f>IF(N1088="základní",J1088,0)</f>
        <v>0</v>
      </c>
      <c r="BF1088" s="240">
        <f>IF(N1088="snížená",J1088,0)</f>
        <v>0</v>
      </c>
      <c r="BG1088" s="240">
        <f>IF(N1088="zákl. přenesená",J1088,0)</f>
        <v>0</v>
      </c>
      <c r="BH1088" s="240">
        <f>IF(N1088="sníž. přenesená",J1088,0)</f>
        <v>0</v>
      </c>
      <c r="BI1088" s="240">
        <f>IF(N1088="nulová",J1088,0)</f>
        <v>0</v>
      </c>
      <c r="BJ1088" s="18" t="s">
        <v>90</v>
      </c>
      <c r="BK1088" s="240">
        <f>ROUND(I1088*H1088,2)</f>
        <v>0</v>
      </c>
      <c r="BL1088" s="18" t="s">
        <v>339</v>
      </c>
      <c r="BM1088" s="239" t="s">
        <v>1878</v>
      </c>
    </row>
    <row r="1089" spans="1:63" s="12" customFormat="1" ht="22.8" customHeight="1">
      <c r="A1089" s="12"/>
      <c r="B1089" s="212"/>
      <c r="C1089" s="213"/>
      <c r="D1089" s="214" t="s">
        <v>76</v>
      </c>
      <c r="E1089" s="226" t="s">
        <v>1879</v>
      </c>
      <c r="F1089" s="226" t="s">
        <v>1880</v>
      </c>
      <c r="G1089" s="213"/>
      <c r="H1089" s="213"/>
      <c r="I1089" s="216"/>
      <c r="J1089" s="227">
        <f>BK1089</f>
        <v>0</v>
      </c>
      <c r="K1089" s="213"/>
      <c r="L1089" s="218"/>
      <c r="M1089" s="219"/>
      <c r="N1089" s="220"/>
      <c r="O1089" s="220"/>
      <c r="P1089" s="221">
        <f>SUM(P1090:P1094)</f>
        <v>0</v>
      </c>
      <c r="Q1089" s="220"/>
      <c r="R1089" s="221">
        <f>SUM(R1090:R1094)</f>
        <v>0.055911999999999996</v>
      </c>
      <c r="S1089" s="220"/>
      <c r="T1089" s="222">
        <f>SUM(T1090:T1094)</f>
        <v>0</v>
      </c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R1089" s="223" t="s">
        <v>90</v>
      </c>
      <c r="AT1089" s="224" t="s">
        <v>76</v>
      </c>
      <c r="AU1089" s="224" t="s">
        <v>84</v>
      </c>
      <c r="AY1089" s="223" t="s">
        <v>247</v>
      </c>
      <c r="BK1089" s="225">
        <f>SUM(BK1090:BK1094)</f>
        <v>0</v>
      </c>
    </row>
    <row r="1090" spans="1:65" s="2" customFormat="1" ht="24.15" customHeight="1">
      <c r="A1090" s="39"/>
      <c r="B1090" s="40"/>
      <c r="C1090" s="228" t="s">
        <v>1881</v>
      </c>
      <c r="D1090" s="228" t="s">
        <v>249</v>
      </c>
      <c r="E1090" s="229" t="s">
        <v>1882</v>
      </c>
      <c r="F1090" s="230" t="s">
        <v>1883</v>
      </c>
      <c r="G1090" s="231" t="s">
        <v>252</v>
      </c>
      <c r="H1090" s="232">
        <v>29</v>
      </c>
      <c r="I1090" s="233"/>
      <c r="J1090" s="234">
        <f>ROUND(I1090*H1090,2)</f>
        <v>0</v>
      </c>
      <c r="K1090" s="230" t="s">
        <v>253</v>
      </c>
      <c r="L1090" s="45"/>
      <c r="M1090" s="235" t="s">
        <v>1</v>
      </c>
      <c r="N1090" s="236" t="s">
        <v>43</v>
      </c>
      <c r="O1090" s="92"/>
      <c r="P1090" s="237">
        <f>O1090*H1090</f>
        <v>0</v>
      </c>
      <c r="Q1090" s="237">
        <v>0.00026</v>
      </c>
      <c r="R1090" s="237">
        <f>Q1090*H1090</f>
        <v>0.007539999999999999</v>
      </c>
      <c r="S1090" s="237">
        <v>0</v>
      </c>
      <c r="T1090" s="238">
        <f>S1090*H1090</f>
        <v>0</v>
      </c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R1090" s="239" t="s">
        <v>339</v>
      </c>
      <c r="AT1090" s="239" t="s">
        <v>249</v>
      </c>
      <c r="AU1090" s="239" t="s">
        <v>90</v>
      </c>
      <c r="AY1090" s="18" t="s">
        <v>247</v>
      </c>
      <c r="BE1090" s="240">
        <f>IF(N1090="základní",J1090,0)</f>
        <v>0</v>
      </c>
      <c r="BF1090" s="240">
        <f>IF(N1090="snížená",J1090,0)</f>
        <v>0</v>
      </c>
      <c r="BG1090" s="240">
        <f>IF(N1090="zákl. přenesená",J1090,0)</f>
        <v>0</v>
      </c>
      <c r="BH1090" s="240">
        <f>IF(N1090="sníž. přenesená",J1090,0)</f>
        <v>0</v>
      </c>
      <c r="BI1090" s="240">
        <f>IF(N1090="nulová",J1090,0)</f>
        <v>0</v>
      </c>
      <c r="BJ1090" s="18" t="s">
        <v>90</v>
      </c>
      <c r="BK1090" s="240">
        <f>ROUND(I1090*H1090,2)</f>
        <v>0</v>
      </c>
      <c r="BL1090" s="18" t="s">
        <v>339</v>
      </c>
      <c r="BM1090" s="239" t="s">
        <v>1884</v>
      </c>
    </row>
    <row r="1091" spans="1:51" s="13" customFormat="1" ht="12">
      <c r="A1091" s="13"/>
      <c r="B1091" s="241"/>
      <c r="C1091" s="242"/>
      <c r="D1091" s="243" t="s">
        <v>256</v>
      </c>
      <c r="E1091" s="244" t="s">
        <v>1</v>
      </c>
      <c r="F1091" s="245" t="s">
        <v>1885</v>
      </c>
      <c r="G1091" s="242"/>
      <c r="H1091" s="246">
        <v>29</v>
      </c>
      <c r="I1091" s="247"/>
      <c r="J1091" s="242"/>
      <c r="K1091" s="242"/>
      <c r="L1091" s="248"/>
      <c r="M1091" s="249"/>
      <c r="N1091" s="250"/>
      <c r="O1091" s="250"/>
      <c r="P1091" s="250"/>
      <c r="Q1091" s="250"/>
      <c r="R1091" s="250"/>
      <c r="S1091" s="250"/>
      <c r="T1091" s="251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52" t="s">
        <v>256</v>
      </c>
      <c r="AU1091" s="252" t="s">
        <v>90</v>
      </c>
      <c r="AV1091" s="13" t="s">
        <v>90</v>
      </c>
      <c r="AW1091" s="13" t="s">
        <v>32</v>
      </c>
      <c r="AX1091" s="13" t="s">
        <v>84</v>
      </c>
      <c r="AY1091" s="252" t="s">
        <v>247</v>
      </c>
    </row>
    <row r="1092" spans="1:65" s="2" customFormat="1" ht="16.5" customHeight="1">
      <c r="A1092" s="39"/>
      <c r="B1092" s="40"/>
      <c r="C1092" s="285" t="s">
        <v>1886</v>
      </c>
      <c r="D1092" s="285" t="s">
        <v>422</v>
      </c>
      <c r="E1092" s="286" t="s">
        <v>1887</v>
      </c>
      <c r="F1092" s="287" t="s">
        <v>1888</v>
      </c>
      <c r="G1092" s="288" t="s">
        <v>252</v>
      </c>
      <c r="H1092" s="289">
        <v>40.31</v>
      </c>
      <c r="I1092" s="290"/>
      <c r="J1092" s="291">
        <f>ROUND(I1092*H1092,2)</f>
        <v>0</v>
      </c>
      <c r="K1092" s="287" t="s">
        <v>1</v>
      </c>
      <c r="L1092" s="292"/>
      <c r="M1092" s="293" t="s">
        <v>1</v>
      </c>
      <c r="N1092" s="294" t="s">
        <v>43</v>
      </c>
      <c r="O1092" s="92"/>
      <c r="P1092" s="237">
        <f>O1092*H1092</f>
        <v>0</v>
      </c>
      <c r="Q1092" s="237">
        <v>0.0012</v>
      </c>
      <c r="R1092" s="237">
        <f>Q1092*H1092</f>
        <v>0.048372</v>
      </c>
      <c r="S1092" s="237">
        <v>0</v>
      </c>
      <c r="T1092" s="238">
        <f>S1092*H1092</f>
        <v>0</v>
      </c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R1092" s="239" t="s">
        <v>432</v>
      </c>
      <c r="AT1092" s="239" t="s">
        <v>422</v>
      </c>
      <c r="AU1092" s="239" t="s">
        <v>90</v>
      </c>
      <c r="AY1092" s="18" t="s">
        <v>247</v>
      </c>
      <c r="BE1092" s="240">
        <f>IF(N1092="základní",J1092,0)</f>
        <v>0</v>
      </c>
      <c r="BF1092" s="240">
        <f>IF(N1092="snížená",J1092,0)</f>
        <v>0</v>
      </c>
      <c r="BG1092" s="240">
        <f>IF(N1092="zákl. přenesená",J1092,0)</f>
        <v>0</v>
      </c>
      <c r="BH1092" s="240">
        <f>IF(N1092="sníž. přenesená",J1092,0)</f>
        <v>0</v>
      </c>
      <c r="BI1092" s="240">
        <f>IF(N1092="nulová",J1092,0)</f>
        <v>0</v>
      </c>
      <c r="BJ1092" s="18" t="s">
        <v>90</v>
      </c>
      <c r="BK1092" s="240">
        <f>ROUND(I1092*H1092,2)</f>
        <v>0</v>
      </c>
      <c r="BL1092" s="18" t="s">
        <v>339</v>
      </c>
      <c r="BM1092" s="239" t="s">
        <v>1889</v>
      </c>
    </row>
    <row r="1093" spans="1:51" s="13" customFormat="1" ht="12">
      <c r="A1093" s="13"/>
      <c r="B1093" s="241"/>
      <c r="C1093" s="242"/>
      <c r="D1093" s="243" t="s">
        <v>256</v>
      </c>
      <c r="E1093" s="244" t="s">
        <v>1</v>
      </c>
      <c r="F1093" s="245" t="s">
        <v>1890</v>
      </c>
      <c r="G1093" s="242"/>
      <c r="H1093" s="246">
        <v>40.31</v>
      </c>
      <c r="I1093" s="247"/>
      <c r="J1093" s="242"/>
      <c r="K1093" s="242"/>
      <c r="L1093" s="248"/>
      <c r="M1093" s="249"/>
      <c r="N1093" s="250"/>
      <c r="O1093" s="250"/>
      <c r="P1093" s="250"/>
      <c r="Q1093" s="250"/>
      <c r="R1093" s="250"/>
      <c r="S1093" s="250"/>
      <c r="T1093" s="251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52" t="s">
        <v>256</v>
      </c>
      <c r="AU1093" s="252" t="s">
        <v>90</v>
      </c>
      <c r="AV1093" s="13" t="s">
        <v>90</v>
      </c>
      <c r="AW1093" s="13" t="s">
        <v>32</v>
      </c>
      <c r="AX1093" s="13" t="s">
        <v>84</v>
      </c>
      <c r="AY1093" s="252" t="s">
        <v>247</v>
      </c>
    </row>
    <row r="1094" spans="1:65" s="2" customFormat="1" ht="24.15" customHeight="1">
      <c r="A1094" s="39"/>
      <c r="B1094" s="40"/>
      <c r="C1094" s="228" t="s">
        <v>1891</v>
      </c>
      <c r="D1094" s="228" t="s">
        <v>249</v>
      </c>
      <c r="E1094" s="229" t="s">
        <v>1892</v>
      </c>
      <c r="F1094" s="230" t="s">
        <v>1893</v>
      </c>
      <c r="G1094" s="231" t="s">
        <v>1440</v>
      </c>
      <c r="H1094" s="299"/>
      <c r="I1094" s="233"/>
      <c r="J1094" s="234">
        <f>ROUND(I1094*H1094,2)</f>
        <v>0</v>
      </c>
      <c r="K1094" s="230" t="s">
        <v>253</v>
      </c>
      <c r="L1094" s="45"/>
      <c r="M1094" s="235" t="s">
        <v>1</v>
      </c>
      <c r="N1094" s="236" t="s">
        <v>43</v>
      </c>
      <c r="O1094" s="92"/>
      <c r="P1094" s="237">
        <f>O1094*H1094</f>
        <v>0</v>
      </c>
      <c r="Q1094" s="237">
        <v>0</v>
      </c>
      <c r="R1094" s="237">
        <f>Q1094*H1094</f>
        <v>0</v>
      </c>
      <c r="S1094" s="237">
        <v>0</v>
      </c>
      <c r="T1094" s="238">
        <f>S1094*H1094</f>
        <v>0</v>
      </c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R1094" s="239" t="s">
        <v>339</v>
      </c>
      <c r="AT1094" s="239" t="s">
        <v>249</v>
      </c>
      <c r="AU1094" s="239" t="s">
        <v>90</v>
      </c>
      <c r="AY1094" s="18" t="s">
        <v>247</v>
      </c>
      <c r="BE1094" s="240">
        <f>IF(N1094="základní",J1094,0)</f>
        <v>0</v>
      </c>
      <c r="BF1094" s="240">
        <f>IF(N1094="snížená",J1094,0)</f>
        <v>0</v>
      </c>
      <c r="BG1094" s="240">
        <f>IF(N1094="zákl. přenesená",J1094,0)</f>
        <v>0</v>
      </c>
      <c r="BH1094" s="240">
        <f>IF(N1094="sníž. přenesená",J1094,0)</f>
        <v>0</v>
      </c>
      <c r="BI1094" s="240">
        <f>IF(N1094="nulová",J1094,0)</f>
        <v>0</v>
      </c>
      <c r="BJ1094" s="18" t="s">
        <v>90</v>
      </c>
      <c r="BK1094" s="240">
        <f>ROUND(I1094*H1094,2)</f>
        <v>0</v>
      </c>
      <c r="BL1094" s="18" t="s">
        <v>339</v>
      </c>
      <c r="BM1094" s="239" t="s">
        <v>1894</v>
      </c>
    </row>
    <row r="1095" spans="1:63" s="12" customFormat="1" ht="22.8" customHeight="1">
      <c r="A1095" s="12"/>
      <c r="B1095" s="212"/>
      <c r="C1095" s="213"/>
      <c r="D1095" s="214" t="s">
        <v>76</v>
      </c>
      <c r="E1095" s="226" t="s">
        <v>1895</v>
      </c>
      <c r="F1095" s="226" t="s">
        <v>1896</v>
      </c>
      <c r="G1095" s="213"/>
      <c r="H1095" s="213"/>
      <c r="I1095" s="216"/>
      <c r="J1095" s="227">
        <f>BK1095</f>
        <v>0</v>
      </c>
      <c r="K1095" s="213"/>
      <c r="L1095" s="218"/>
      <c r="M1095" s="219"/>
      <c r="N1095" s="220"/>
      <c r="O1095" s="220"/>
      <c r="P1095" s="221">
        <f>SUM(P1096:P1187)</f>
        <v>0</v>
      </c>
      <c r="Q1095" s="220"/>
      <c r="R1095" s="221">
        <f>SUM(R1096:R1187)</f>
        <v>2.36561144</v>
      </c>
      <c r="S1095" s="220"/>
      <c r="T1095" s="222">
        <f>SUM(T1096:T1187)</f>
        <v>1.9412999999999998</v>
      </c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R1095" s="223" t="s">
        <v>90</v>
      </c>
      <c r="AT1095" s="224" t="s">
        <v>76</v>
      </c>
      <c r="AU1095" s="224" t="s">
        <v>84</v>
      </c>
      <c r="AY1095" s="223" t="s">
        <v>247</v>
      </c>
      <c r="BK1095" s="225">
        <f>SUM(BK1096:BK1187)</f>
        <v>0</v>
      </c>
    </row>
    <row r="1096" spans="1:65" s="2" customFormat="1" ht="24.15" customHeight="1">
      <c r="A1096" s="39"/>
      <c r="B1096" s="40"/>
      <c r="C1096" s="228" t="s">
        <v>1897</v>
      </c>
      <c r="D1096" s="228" t="s">
        <v>249</v>
      </c>
      <c r="E1096" s="229" t="s">
        <v>1898</v>
      </c>
      <c r="F1096" s="230" t="s">
        <v>1899</v>
      </c>
      <c r="G1096" s="231" t="s">
        <v>252</v>
      </c>
      <c r="H1096" s="232">
        <v>4.116</v>
      </c>
      <c r="I1096" s="233"/>
      <c r="J1096" s="234">
        <f>ROUND(I1096*H1096,2)</f>
        <v>0</v>
      </c>
      <c r="K1096" s="230" t="s">
        <v>253</v>
      </c>
      <c r="L1096" s="45"/>
      <c r="M1096" s="235" t="s">
        <v>1</v>
      </c>
      <c r="N1096" s="236" t="s">
        <v>43</v>
      </c>
      <c r="O1096" s="92"/>
      <c r="P1096" s="237">
        <f>O1096*H1096</f>
        <v>0</v>
      </c>
      <c r="Q1096" s="237">
        <v>0.00027</v>
      </c>
      <c r="R1096" s="237">
        <f>Q1096*H1096</f>
        <v>0.0011113199999999998</v>
      </c>
      <c r="S1096" s="237">
        <v>0</v>
      </c>
      <c r="T1096" s="238">
        <f>S1096*H1096</f>
        <v>0</v>
      </c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R1096" s="239" t="s">
        <v>339</v>
      </c>
      <c r="AT1096" s="239" t="s">
        <v>249</v>
      </c>
      <c r="AU1096" s="239" t="s">
        <v>90</v>
      </c>
      <c r="AY1096" s="18" t="s">
        <v>247</v>
      </c>
      <c r="BE1096" s="240">
        <f>IF(N1096="základní",J1096,0)</f>
        <v>0</v>
      </c>
      <c r="BF1096" s="240">
        <f>IF(N1096="snížená",J1096,0)</f>
        <v>0</v>
      </c>
      <c r="BG1096" s="240">
        <f>IF(N1096="zákl. přenesená",J1096,0)</f>
        <v>0</v>
      </c>
      <c r="BH1096" s="240">
        <f>IF(N1096="sníž. přenesená",J1096,0)</f>
        <v>0</v>
      </c>
      <c r="BI1096" s="240">
        <f>IF(N1096="nulová",J1096,0)</f>
        <v>0</v>
      </c>
      <c r="BJ1096" s="18" t="s">
        <v>90</v>
      </c>
      <c r="BK1096" s="240">
        <f>ROUND(I1096*H1096,2)</f>
        <v>0</v>
      </c>
      <c r="BL1096" s="18" t="s">
        <v>339</v>
      </c>
      <c r="BM1096" s="239" t="s">
        <v>1900</v>
      </c>
    </row>
    <row r="1097" spans="1:51" s="13" customFormat="1" ht="12">
      <c r="A1097" s="13"/>
      <c r="B1097" s="241"/>
      <c r="C1097" s="242"/>
      <c r="D1097" s="243" t="s">
        <v>256</v>
      </c>
      <c r="E1097" s="244" t="s">
        <v>1</v>
      </c>
      <c r="F1097" s="245" t="s">
        <v>1901</v>
      </c>
      <c r="G1097" s="242"/>
      <c r="H1097" s="246">
        <v>1.68</v>
      </c>
      <c r="I1097" s="247"/>
      <c r="J1097" s="242"/>
      <c r="K1097" s="242"/>
      <c r="L1097" s="248"/>
      <c r="M1097" s="249"/>
      <c r="N1097" s="250"/>
      <c r="O1097" s="250"/>
      <c r="P1097" s="250"/>
      <c r="Q1097" s="250"/>
      <c r="R1097" s="250"/>
      <c r="S1097" s="250"/>
      <c r="T1097" s="251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52" t="s">
        <v>256</v>
      </c>
      <c r="AU1097" s="252" t="s">
        <v>90</v>
      </c>
      <c r="AV1097" s="13" t="s">
        <v>90</v>
      </c>
      <c r="AW1097" s="13" t="s">
        <v>32</v>
      </c>
      <c r="AX1097" s="13" t="s">
        <v>77</v>
      </c>
      <c r="AY1097" s="252" t="s">
        <v>247</v>
      </c>
    </row>
    <row r="1098" spans="1:51" s="13" customFormat="1" ht="12">
      <c r="A1098" s="13"/>
      <c r="B1098" s="241"/>
      <c r="C1098" s="242"/>
      <c r="D1098" s="243" t="s">
        <v>256</v>
      </c>
      <c r="E1098" s="244" t="s">
        <v>1</v>
      </c>
      <c r="F1098" s="245" t="s">
        <v>1902</v>
      </c>
      <c r="G1098" s="242"/>
      <c r="H1098" s="246">
        <v>2.436</v>
      </c>
      <c r="I1098" s="247"/>
      <c r="J1098" s="242"/>
      <c r="K1098" s="242"/>
      <c r="L1098" s="248"/>
      <c r="M1098" s="249"/>
      <c r="N1098" s="250"/>
      <c r="O1098" s="250"/>
      <c r="P1098" s="250"/>
      <c r="Q1098" s="250"/>
      <c r="R1098" s="250"/>
      <c r="S1098" s="250"/>
      <c r="T1098" s="251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52" t="s">
        <v>256</v>
      </c>
      <c r="AU1098" s="252" t="s">
        <v>90</v>
      </c>
      <c r="AV1098" s="13" t="s">
        <v>90</v>
      </c>
      <c r="AW1098" s="13" t="s">
        <v>32</v>
      </c>
      <c r="AX1098" s="13" t="s">
        <v>77</v>
      </c>
      <c r="AY1098" s="252" t="s">
        <v>247</v>
      </c>
    </row>
    <row r="1099" spans="1:51" s="14" customFormat="1" ht="12">
      <c r="A1099" s="14"/>
      <c r="B1099" s="253"/>
      <c r="C1099" s="254"/>
      <c r="D1099" s="243" t="s">
        <v>256</v>
      </c>
      <c r="E1099" s="255" t="s">
        <v>1</v>
      </c>
      <c r="F1099" s="256" t="s">
        <v>265</v>
      </c>
      <c r="G1099" s="254"/>
      <c r="H1099" s="257">
        <v>4.116</v>
      </c>
      <c r="I1099" s="258"/>
      <c r="J1099" s="254"/>
      <c r="K1099" s="254"/>
      <c r="L1099" s="259"/>
      <c r="M1099" s="260"/>
      <c r="N1099" s="261"/>
      <c r="O1099" s="261"/>
      <c r="P1099" s="261"/>
      <c r="Q1099" s="261"/>
      <c r="R1099" s="261"/>
      <c r="S1099" s="261"/>
      <c r="T1099" s="262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63" t="s">
        <v>256</v>
      </c>
      <c r="AU1099" s="263" t="s">
        <v>90</v>
      </c>
      <c r="AV1099" s="14" t="s">
        <v>254</v>
      </c>
      <c r="AW1099" s="14" t="s">
        <v>32</v>
      </c>
      <c r="AX1099" s="14" t="s">
        <v>84</v>
      </c>
      <c r="AY1099" s="263" t="s">
        <v>247</v>
      </c>
    </row>
    <row r="1100" spans="1:65" s="2" customFormat="1" ht="24.15" customHeight="1">
      <c r="A1100" s="39"/>
      <c r="B1100" s="40"/>
      <c r="C1100" s="228" t="s">
        <v>1903</v>
      </c>
      <c r="D1100" s="228" t="s">
        <v>249</v>
      </c>
      <c r="E1100" s="229" t="s">
        <v>1904</v>
      </c>
      <c r="F1100" s="230" t="s">
        <v>1905</v>
      </c>
      <c r="G1100" s="231" t="s">
        <v>252</v>
      </c>
      <c r="H1100" s="232">
        <v>58.462</v>
      </c>
      <c r="I1100" s="233"/>
      <c r="J1100" s="234">
        <f>ROUND(I1100*H1100,2)</f>
        <v>0</v>
      </c>
      <c r="K1100" s="230" t="s">
        <v>253</v>
      </c>
      <c r="L1100" s="45"/>
      <c r="M1100" s="235" t="s">
        <v>1</v>
      </c>
      <c r="N1100" s="236" t="s">
        <v>43</v>
      </c>
      <c r="O1100" s="92"/>
      <c r="P1100" s="237">
        <f>O1100*H1100</f>
        <v>0</v>
      </c>
      <c r="Q1100" s="237">
        <v>0.00026</v>
      </c>
      <c r="R1100" s="237">
        <f>Q1100*H1100</f>
        <v>0.01520012</v>
      </c>
      <c r="S1100" s="237">
        <v>0</v>
      </c>
      <c r="T1100" s="238">
        <f>S1100*H1100</f>
        <v>0</v>
      </c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R1100" s="239" t="s">
        <v>339</v>
      </c>
      <c r="AT1100" s="239" t="s">
        <v>249</v>
      </c>
      <c r="AU1100" s="239" t="s">
        <v>90</v>
      </c>
      <c r="AY1100" s="18" t="s">
        <v>247</v>
      </c>
      <c r="BE1100" s="240">
        <f>IF(N1100="základní",J1100,0)</f>
        <v>0</v>
      </c>
      <c r="BF1100" s="240">
        <f>IF(N1100="snížená",J1100,0)</f>
        <v>0</v>
      </c>
      <c r="BG1100" s="240">
        <f>IF(N1100="zákl. přenesená",J1100,0)</f>
        <v>0</v>
      </c>
      <c r="BH1100" s="240">
        <f>IF(N1100="sníž. přenesená",J1100,0)</f>
        <v>0</v>
      </c>
      <c r="BI1100" s="240">
        <f>IF(N1100="nulová",J1100,0)</f>
        <v>0</v>
      </c>
      <c r="BJ1100" s="18" t="s">
        <v>90</v>
      </c>
      <c r="BK1100" s="240">
        <f>ROUND(I1100*H1100,2)</f>
        <v>0</v>
      </c>
      <c r="BL1100" s="18" t="s">
        <v>339</v>
      </c>
      <c r="BM1100" s="239" t="s">
        <v>1906</v>
      </c>
    </row>
    <row r="1101" spans="1:51" s="13" customFormat="1" ht="12">
      <c r="A1101" s="13"/>
      <c r="B1101" s="241"/>
      <c r="C1101" s="242"/>
      <c r="D1101" s="243" t="s">
        <v>256</v>
      </c>
      <c r="E1101" s="244" t="s">
        <v>1</v>
      </c>
      <c r="F1101" s="245" t="s">
        <v>1907</v>
      </c>
      <c r="G1101" s="242"/>
      <c r="H1101" s="246">
        <v>13.546</v>
      </c>
      <c r="I1101" s="247"/>
      <c r="J1101" s="242"/>
      <c r="K1101" s="242"/>
      <c r="L1101" s="248"/>
      <c r="M1101" s="249"/>
      <c r="N1101" s="250"/>
      <c r="O1101" s="250"/>
      <c r="P1101" s="250"/>
      <c r="Q1101" s="250"/>
      <c r="R1101" s="250"/>
      <c r="S1101" s="250"/>
      <c r="T1101" s="251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52" t="s">
        <v>256</v>
      </c>
      <c r="AU1101" s="252" t="s">
        <v>90</v>
      </c>
      <c r="AV1101" s="13" t="s">
        <v>90</v>
      </c>
      <c r="AW1101" s="13" t="s">
        <v>32</v>
      </c>
      <c r="AX1101" s="13" t="s">
        <v>77</v>
      </c>
      <c r="AY1101" s="252" t="s">
        <v>247</v>
      </c>
    </row>
    <row r="1102" spans="1:51" s="13" customFormat="1" ht="12">
      <c r="A1102" s="13"/>
      <c r="B1102" s="241"/>
      <c r="C1102" s="242"/>
      <c r="D1102" s="243" t="s">
        <v>256</v>
      </c>
      <c r="E1102" s="244" t="s">
        <v>1</v>
      </c>
      <c r="F1102" s="245" t="s">
        <v>1908</v>
      </c>
      <c r="G1102" s="242"/>
      <c r="H1102" s="246">
        <v>9.342</v>
      </c>
      <c r="I1102" s="247"/>
      <c r="J1102" s="242"/>
      <c r="K1102" s="242"/>
      <c r="L1102" s="248"/>
      <c r="M1102" s="249"/>
      <c r="N1102" s="250"/>
      <c r="O1102" s="250"/>
      <c r="P1102" s="250"/>
      <c r="Q1102" s="250"/>
      <c r="R1102" s="250"/>
      <c r="S1102" s="250"/>
      <c r="T1102" s="251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52" t="s">
        <v>256</v>
      </c>
      <c r="AU1102" s="252" t="s">
        <v>90</v>
      </c>
      <c r="AV1102" s="13" t="s">
        <v>90</v>
      </c>
      <c r="AW1102" s="13" t="s">
        <v>32</v>
      </c>
      <c r="AX1102" s="13" t="s">
        <v>77</v>
      </c>
      <c r="AY1102" s="252" t="s">
        <v>247</v>
      </c>
    </row>
    <row r="1103" spans="1:51" s="13" customFormat="1" ht="12">
      <c r="A1103" s="13"/>
      <c r="B1103" s="241"/>
      <c r="C1103" s="242"/>
      <c r="D1103" s="243" t="s">
        <v>256</v>
      </c>
      <c r="E1103" s="244" t="s">
        <v>1</v>
      </c>
      <c r="F1103" s="245" t="s">
        <v>1909</v>
      </c>
      <c r="G1103" s="242"/>
      <c r="H1103" s="246">
        <v>21.924</v>
      </c>
      <c r="I1103" s="247"/>
      <c r="J1103" s="242"/>
      <c r="K1103" s="242"/>
      <c r="L1103" s="248"/>
      <c r="M1103" s="249"/>
      <c r="N1103" s="250"/>
      <c r="O1103" s="250"/>
      <c r="P1103" s="250"/>
      <c r="Q1103" s="250"/>
      <c r="R1103" s="250"/>
      <c r="S1103" s="250"/>
      <c r="T1103" s="251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52" t="s">
        <v>256</v>
      </c>
      <c r="AU1103" s="252" t="s">
        <v>90</v>
      </c>
      <c r="AV1103" s="13" t="s">
        <v>90</v>
      </c>
      <c r="AW1103" s="13" t="s">
        <v>32</v>
      </c>
      <c r="AX1103" s="13" t="s">
        <v>77</v>
      </c>
      <c r="AY1103" s="252" t="s">
        <v>247</v>
      </c>
    </row>
    <row r="1104" spans="1:51" s="13" customFormat="1" ht="12">
      <c r="A1104" s="13"/>
      <c r="B1104" s="241"/>
      <c r="C1104" s="242"/>
      <c r="D1104" s="243" t="s">
        <v>256</v>
      </c>
      <c r="E1104" s="244" t="s">
        <v>1</v>
      </c>
      <c r="F1104" s="245" t="s">
        <v>1910</v>
      </c>
      <c r="G1104" s="242"/>
      <c r="H1104" s="246">
        <v>12.179</v>
      </c>
      <c r="I1104" s="247"/>
      <c r="J1104" s="242"/>
      <c r="K1104" s="242"/>
      <c r="L1104" s="248"/>
      <c r="M1104" s="249"/>
      <c r="N1104" s="250"/>
      <c r="O1104" s="250"/>
      <c r="P1104" s="250"/>
      <c r="Q1104" s="250"/>
      <c r="R1104" s="250"/>
      <c r="S1104" s="250"/>
      <c r="T1104" s="251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52" t="s">
        <v>256</v>
      </c>
      <c r="AU1104" s="252" t="s">
        <v>90</v>
      </c>
      <c r="AV1104" s="13" t="s">
        <v>90</v>
      </c>
      <c r="AW1104" s="13" t="s">
        <v>32</v>
      </c>
      <c r="AX1104" s="13" t="s">
        <v>77</v>
      </c>
      <c r="AY1104" s="252" t="s">
        <v>247</v>
      </c>
    </row>
    <row r="1105" spans="1:51" s="13" customFormat="1" ht="12">
      <c r="A1105" s="13"/>
      <c r="B1105" s="241"/>
      <c r="C1105" s="242"/>
      <c r="D1105" s="243" t="s">
        <v>256</v>
      </c>
      <c r="E1105" s="244" t="s">
        <v>1</v>
      </c>
      <c r="F1105" s="245" t="s">
        <v>1911</v>
      </c>
      <c r="G1105" s="242"/>
      <c r="H1105" s="246">
        <v>1.471</v>
      </c>
      <c r="I1105" s="247"/>
      <c r="J1105" s="242"/>
      <c r="K1105" s="242"/>
      <c r="L1105" s="248"/>
      <c r="M1105" s="249"/>
      <c r="N1105" s="250"/>
      <c r="O1105" s="250"/>
      <c r="P1105" s="250"/>
      <c r="Q1105" s="250"/>
      <c r="R1105" s="250"/>
      <c r="S1105" s="250"/>
      <c r="T1105" s="251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52" t="s">
        <v>256</v>
      </c>
      <c r="AU1105" s="252" t="s">
        <v>90</v>
      </c>
      <c r="AV1105" s="13" t="s">
        <v>90</v>
      </c>
      <c r="AW1105" s="13" t="s">
        <v>32</v>
      </c>
      <c r="AX1105" s="13" t="s">
        <v>77</v>
      </c>
      <c r="AY1105" s="252" t="s">
        <v>247</v>
      </c>
    </row>
    <row r="1106" spans="1:51" s="14" customFormat="1" ht="12">
      <c r="A1106" s="14"/>
      <c r="B1106" s="253"/>
      <c r="C1106" s="254"/>
      <c r="D1106" s="243" t="s">
        <v>256</v>
      </c>
      <c r="E1106" s="255" t="s">
        <v>1</v>
      </c>
      <c r="F1106" s="256" t="s">
        <v>265</v>
      </c>
      <c r="G1106" s="254"/>
      <c r="H1106" s="257">
        <v>58.462</v>
      </c>
      <c r="I1106" s="258"/>
      <c r="J1106" s="254"/>
      <c r="K1106" s="254"/>
      <c r="L1106" s="259"/>
      <c r="M1106" s="260"/>
      <c r="N1106" s="261"/>
      <c r="O1106" s="261"/>
      <c r="P1106" s="261"/>
      <c r="Q1106" s="261"/>
      <c r="R1106" s="261"/>
      <c r="S1106" s="261"/>
      <c r="T1106" s="262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63" t="s">
        <v>256</v>
      </c>
      <c r="AU1106" s="263" t="s">
        <v>90</v>
      </c>
      <c r="AV1106" s="14" t="s">
        <v>254</v>
      </c>
      <c r="AW1106" s="14" t="s">
        <v>32</v>
      </c>
      <c r="AX1106" s="14" t="s">
        <v>84</v>
      </c>
      <c r="AY1106" s="263" t="s">
        <v>247</v>
      </c>
    </row>
    <row r="1107" spans="1:65" s="2" customFormat="1" ht="33" customHeight="1">
      <c r="A1107" s="39"/>
      <c r="B1107" s="40"/>
      <c r="C1107" s="285" t="s">
        <v>1912</v>
      </c>
      <c r="D1107" s="285" t="s">
        <v>422</v>
      </c>
      <c r="E1107" s="286" t="s">
        <v>1913</v>
      </c>
      <c r="F1107" s="287" t="s">
        <v>1914</v>
      </c>
      <c r="G1107" s="288" t="s">
        <v>322</v>
      </c>
      <c r="H1107" s="289">
        <v>9</v>
      </c>
      <c r="I1107" s="290"/>
      <c r="J1107" s="291">
        <f>ROUND(I1107*H1107,2)</f>
        <v>0</v>
      </c>
      <c r="K1107" s="287" t="s">
        <v>1</v>
      </c>
      <c r="L1107" s="292"/>
      <c r="M1107" s="293" t="s">
        <v>1</v>
      </c>
      <c r="N1107" s="294" t="s">
        <v>43</v>
      </c>
      <c r="O1107" s="92"/>
      <c r="P1107" s="237">
        <f>O1107*H1107</f>
        <v>0</v>
      </c>
      <c r="Q1107" s="237">
        <v>0</v>
      </c>
      <c r="R1107" s="237">
        <f>Q1107*H1107</f>
        <v>0</v>
      </c>
      <c r="S1107" s="237">
        <v>0</v>
      </c>
      <c r="T1107" s="238">
        <f>S1107*H1107</f>
        <v>0</v>
      </c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R1107" s="239" t="s">
        <v>432</v>
      </c>
      <c r="AT1107" s="239" t="s">
        <v>422</v>
      </c>
      <c r="AU1107" s="239" t="s">
        <v>90</v>
      </c>
      <c r="AY1107" s="18" t="s">
        <v>247</v>
      </c>
      <c r="BE1107" s="240">
        <f>IF(N1107="základní",J1107,0)</f>
        <v>0</v>
      </c>
      <c r="BF1107" s="240">
        <f>IF(N1107="snížená",J1107,0)</f>
        <v>0</v>
      </c>
      <c r="BG1107" s="240">
        <f>IF(N1107="zákl. přenesená",J1107,0)</f>
        <v>0</v>
      </c>
      <c r="BH1107" s="240">
        <f>IF(N1107="sníž. přenesená",J1107,0)</f>
        <v>0</v>
      </c>
      <c r="BI1107" s="240">
        <f>IF(N1107="nulová",J1107,0)</f>
        <v>0</v>
      </c>
      <c r="BJ1107" s="18" t="s">
        <v>90</v>
      </c>
      <c r="BK1107" s="240">
        <f>ROUND(I1107*H1107,2)</f>
        <v>0</v>
      </c>
      <c r="BL1107" s="18" t="s">
        <v>339</v>
      </c>
      <c r="BM1107" s="239" t="s">
        <v>1915</v>
      </c>
    </row>
    <row r="1108" spans="1:65" s="2" customFormat="1" ht="33" customHeight="1">
      <c r="A1108" s="39"/>
      <c r="B1108" s="40"/>
      <c r="C1108" s="285" t="s">
        <v>1916</v>
      </c>
      <c r="D1108" s="285" t="s">
        <v>422</v>
      </c>
      <c r="E1108" s="286" t="s">
        <v>1917</v>
      </c>
      <c r="F1108" s="287" t="s">
        <v>1918</v>
      </c>
      <c r="G1108" s="288" t="s">
        <v>322</v>
      </c>
      <c r="H1108" s="289">
        <v>6</v>
      </c>
      <c r="I1108" s="290"/>
      <c r="J1108" s="291">
        <f>ROUND(I1108*H1108,2)</f>
        <v>0</v>
      </c>
      <c r="K1108" s="287" t="s">
        <v>1</v>
      </c>
      <c r="L1108" s="292"/>
      <c r="M1108" s="293" t="s">
        <v>1</v>
      </c>
      <c r="N1108" s="294" t="s">
        <v>43</v>
      </c>
      <c r="O1108" s="92"/>
      <c r="P1108" s="237">
        <f>O1108*H1108</f>
        <v>0</v>
      </c>
      <c r="Q1108" s="237">
        <v>0</v>
      </c>
      <c r="R1108" s="237">
        <f>Q1108*H1108</f>
        <v>0</v>
      </c>
      <c r="S1108" s="237">
        <v>0</v>
      </c>
      <c r="T1108" s="238">
        <f>S1108*H1108</f>
        <v>0</v>
      </c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R1108" s="239" t="s">
        <v>432</v>
      </c>
      <c r="AT1108" s="239" t="s">
        <v>422</v>
      </c>
      <c r="AU1108" s="239" t="s">
        <v>90</v>
      </c>
      <c r="AY1108" s="18" t="s">
        <v>247</v>
      </c>
      <c r="BE1108" s="240">
        <f>IF(N1108="základní",J1108,0)</f>
        <v>0</v>
      </c>
      <c r="BF1108" s="240">
        <f>IF(N1108="snížená",J1108,0)</f>
        <v>0</v>
      </c>
      <c r="BG1108" s="240">
        <f>IF(N1108="zákl. přenesená",J1108,0)</f>
        <v>0</v>
      </c>
      <c r="BH1108" s="240">
        <f>IF(N1108="sníž. přenesená",J1108,0)</f>
        <v>0</v>
      </c>
      <c r="BI1108" s="240">
        <f>IF(N1108="nulová",J1108,0)</f>
        <v>0</v>
      </c>
      <c r="BJ1108" s="18" t="s">
        <v>90</v>
      </c>
      <c r="BK1108" s="240">
        <f>ROUND(I1108*H1108,2)</f>
        <v>0</v>
      </c>
      <c r="BL1108" s="18" t="s">
        <v>339</v>
      </c>
      <c r="BM1108" s="239" t="s">
        <v>1919</v>
      </c>
    </row>
    <row r="1109" spans="1:65" s="2" customFormat="1" ht="33" customHeight="1">
      <c r="A1109" s="39"/>
      <c r="B1109" s="40"/>
      <c r="C1109" s="285" t="s">
        <v>1920</v>
      </c>
      <c r="D1109" s="285" t="s">
        <v>422</v>
      </c>
      <c r="E1109" s="286" t="s">
        <v>1921</v>
      </c>
      <c r="F1109" s="287" t="s">
        <v>1922</v>
      </c>
      <c r="G1109" s="288" t="s">
        <v>322</v>
      </c>
      <c r="H1109" s="289">
        <v>9</v>
      </c>
      <c r="I1109" s="290"/>
      <c r="J1109" s="291">
        <f>ROUND(I1109*H1109,2)</f>
        <v>0</v>
      </c>
      <c r="K1109" s="287" t="s">
        <v>1</v>
      </c>
      <c r="L1109" s="292"/>
      <c r="M1109" s="293" t="s">
        <v>1</v>
      </c>
      <c r="N1109" s="294" t="s">
        <v>43</v>
      </c>
      <c r="O1109" s="92"/>
      <c r="P1109" s="237">
        <f>O1109*H1109</f>
        <v>0</v>
      </c>
      <c r="Q1109" s="237">
        <v>0</v>
      </c>
      <c r="R1109" s="237">
        <f>Q1109*H1109</f>
        <v>0</v>
      </c>
      <c r="S1109" s="237">
        <v>0</v>
      </c>
      <c r="T1109" s="238">
        <f>S1109*H1109</f>
        <v>0</v>
      </c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R1109" s="239" t="s">
        <v>432</v>
      </c>
      <c r="AT1109" s="239" t="s">
        <v>422</v>
      </c>
      <c r="AU1109" s="239" t="s">
        <v>90</v>
      </c>
      <c r="AY1109" s="18" t="s">
        <v>247</v>
      </c>
      <c r="BE1109" s="240">
        <f>IF(N1109="základní",J1109,0)</f>
        <v>0</v>
      </c>
      <c r="BF1109" s="240">
        <f>IF(N1109="snížená",J1109,0)</f>
        <v>0</v>
      </c>
      <c r="BG1109" s="240">
        <f>IF(N1109="zákl. přenesená",J1109,0)</f>
        <v>0</v>
      </c>
      <c r="BH1109" s="240">
        <f>IF(N1109="sníž. přenesená",J1109,0)</f>
        <v>0</v>
      </c>
      <c r="BI1109" s="240">
        <f>IF(N1109="nulová",J1109,0)</f>
        <v>0</v>
      </c>
      <c r="BJ1109" s="18" t="s">
        <v>90</v>
      </c>
      <c r="BK1109" s="240">
        <f>ROUND(I1109*H1109,2)</f>
        <v>0</v>
      </c>
      <c r="BL1109" s="18" t="s">
        <v>339</v>
      </c>
      <c r="BM1109" s="239" t="s">
        <v>1923</v>
      </c>
    </row>
    <row r="1110" spans="1:65" s="2" customFormat="1" ht="33" customHeight="1">
      <c r="A1110" s="39"/>
      <c r="B1110" s="40"/>
      <c r="C1110" s="285" t="s">
        <v>1924</v>
      </c>
      <c r="D1110" s="285" t="s">
        <v>422</v>
      </c>
      <c r="E1110" s="286" t="s">
        <v>1925</v>
      </c>
      <c r="F1110" s="287" t="s">
        <v>1926</v>
      </c>
      <c r="G1110" s="288" t="s">
        <v>322</v>
      </c>
      <c r="H1110" s="289">
        <v>8</v>
      </c>
      <c r="I1110" s="290"/>
      <c r="J1110" s="291">
        <f>ROUND(I1110*H1110,2)</f>
        <v>0</v>
      </c>
      <c r="K1110" s="287" t="s">
        <v>1</v>
      </c>
      <c r="L1110" s="292"/>
      <c r="M1110" s="293" t="s">
        <v>1</v>
      </c>
      <c r="N1110" s="294" t="s">
        <v>43</v>
      </c>
      <c r="O1110" s="92"/>
      <c r="P1110" s="237">
        <f>O1110*H1110</f>
        <v>0</v>
      </c>
      <c r="Q1110" s="237">
        <v>0</v>
      </c>
      <c r="R1110" s="237">
        <f>Q1110*H1110</f>
        <v>0</v>
      </c>
      <c r="S1110" s="237">
        <v>0</v>
      </c>
      <c r="T1110" s="238">
        <f>S1110*H1110</f>
        <v>0</v>
      </c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R1110" s="239" t="s">
        <v>432</v>
      </c>
      <c r="AT1110" s="239" t="s">
        <v>422</v>
      </c>
      <c r="AU1110" s="239" t="s">
        <v>90</v>
      </c>
      <c r="AY1110" s="18" t="s">
        <v>247</v>
      </c>
      <c r="BE1110" s="240">
        <f>IF(N1110="základní",J1110,0)</f>
        <v>0</v>
      </c>
      <c r="BF1110" s="240">
        <f>IF(N1110="snížená",J1110,0)</f>
        <v>0</v>
      </c>
      <c r="BG1110" s="240">
        <f>IF(N1110="zákl. přenesená",J1110,0)</f>
        <v>0</v>
      </c>
      <c r="BH1110" s="240">
        <f>IF(N1110="sníž. přenesená",J1110,0)</f>
        <v>0</v>
      </c>
      <c r="BI1110" s="240">
        <f>IF(N1110="nulová",J1110,0)</f>
        <v>0</v>
      </c>
      <c r="BJ1110" s="18" t="s">
        <v>90</v>
      </c>
      <c r="BK1110" s="240">
        <f>ROUND(I1110*H1110,2)</f>
        <v>0</v>
      </c>
      <c r="BL1110" s="18" t="s">
        <v>339</v>
      </c>
      <c r="BM1110" s="239" t="s">
        <v>1927</v>
      </c>
    </row>
    <row r="1111" spans="1:65" s="2" customFormat="1" ht="33" customHeight="1">
      <c r="A1111" s="39"/>
      <c r="B1111" s="40"/>
      <c r="C1111" s="285" t="s">
        <v>1928</v>
      </c>
      <c r="D1111" s="285" t="s">
        <v>422</v>
      </c>
      <c r="E1111" s="286" t="s">
        <v>1929</v>
      </c>
      <c r="F1111" s="287" t="s">
        <v>1930</v>
      </c>
      <c r="G1111" s="288" t="s">
        <v>322</v>
      </c>
      <c r="H1111" s="289">
        <v>1</v>
      </c>
      <c r="I1111" s="290"/>
      <c r="J1111" s="291">
        <f>ROUND(I1111*H1111,2)</f>
        <v>0</v>
      </c>
      <c r="K1111" s="287" t="s">
        <v>1</v>
      </c>
      <c r="L1111" s="292"/>
      <c r="M1111" s="293" t="s">
        <v>1</v>
      </c>
      <c r="N1111" s="294" t="s">
        <v>43</v>
      </c>
      <c r="O1111" s="92"/>
      <c r="P1111" s="237">
        <f>O1111*H1111</f>
        <v>0</v>
      </c>
      <c r="Q1111" s="237">
        <v>0</v>
      </c>
      <c r="R1111" s="237">
        <f>Q1111*H1111</f>
        <v>0</v>
      </c>
      <c r="S1111" s="237">
        <v>0</v>
      </c>
      <c r="T1111" s="238">
        <f>S1111*H1111</f>
        <v>0</v>
      </c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R1111" s="239" t="s">
        <v>432</v>
      </c>
      <c r="AT1111" s="239" t="s">
        <v>422</v>
      </c>
      <c r="AU1111" s="239" t="s">
        <v>90</v>
      </c>
      <c r="AY1111" s="18" t="s">
        <v>247</v>
      </c>
      <c r="BE1111" s="240">
        <f>IF(N1111="základní",J1111,0)</f>
        <v>0</v>
      </c>
      <c r="BF1111" s="240">
        <f>IF(N1111="snížená",J1111,0)</f>
        <v>0</v>
      </c>
      <c r="BG1111" s="240">
        <f>IF(N1111="zákl. přenesená",J1111,0)</f>
        <v>0</v>
      </c>
      <c r="BH1111" s="240">
        <f>IF(N1111="sníž. přenesená",J1111,0)</f>
        <v>0</v>
      </c>
      <c r="BI1111" s="240">
        <f>IF(N1111="nulová",J1111,0)</f>
        <v>0</v>
      </c>
      <c r="BJ1111" s="18" t="s">
        <v>90</v>
      </c>
      <c r="BK1111" s="240">
        <f>ROUND(I1111*H1111,2)</f>
        <v>0</v>
      </c>
      <c r="BL1111" s="18" t="s">
        <v>339</v>
      </c>
      <c r="BM1111" s="239" t="s">
        <v>1931</v>
      </c>
    </row>
    <row r="1112" spans="1:65" s="2" customFormat="1" ht="33" customHeight="1">
      <c r="A1112" s="39"/>
      <c r="B1112" s="40"/>
      <c r="C1112" s="285" t="s">
        <v>1932</v>
      </c>
      <c r="D1112" s="285" t="s">
        <v>422</v>
      </c>
      <c r="E1112" s="286" t="s">
        <v>1933</v>
      </c>
      <c r="F1112" s="287" t="s">
        <v>1934</v>
      </c>
      <c r="G1112" s="288" t="s">
        <v>322</v>
      </c>
      <c r="H1112" s="289">
        <v>1</v>
      </c>
      <c r="I1112" s="290"/>
      <c r="J1112" s="291">
        <f>ROUND(I1112*H1112,2)</f>
        <v>0</v>
      </c>
      <c r="K1112" s="287" t="s">
        <v>1</v>
      </c>
      <c r="L1112" s="292"/>
      <c r="M1112" s="293" t="s">
        <v>1</v>
      </c>
      <c r="N1112" s="294" t="s">
        <v>43</v>
      </c>
      <c r="O1112" s="92"/>
      <c r="P1112" s="237">
        <f>O1112*H1112</f>
        <v>0</v>
      </c>
      <c r="Q1112" s="237">
        <v>0</v>
      </c>
      <c r="R1112" s="237">
        <f>Q1112*H1112</f>
        <v>0</v>
      </c>
      <c r="S1112" s="237">
        <v>0</v>
      </c>
      <c r="T1112" s="238">
        <f>S1112*H1112</f>
        <v>0</v>
      </c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R1112" s="239" t="s">
        <v>432</v>
      </c>
      <c r="AT1112" s="239" t="s">
        <v>422</v>
      </c>
      <c r="AU1112" s="239" t="s">
        <v>90</v>
      </c>
      <c r="AY1112" s="18" t="s">
        <v>247</v>
      </c>
      <c r="BE1112" s="240">
        <f>IF(N1112="základní",J1112,0)</f>
        <v>0</v>
      </c>
      <c r="BF1112" s="240">
        <f>IF(N1112="snížená",J1112,0)</f>
        <v>0</v>
      </c>
      <c r="BG1112" s="240">
        <f>IF(N1112="zákl. přenesená",J1112,0)</f>
        <v>0</v>
      </c>
      <c r="BH1112" s="240">
        <f>IF(N1112="sníž. přenesená",J1112,0)</f>
        <v>0</v>
      </c>
      <c r="BI1112" s="240">
        <f>IF(N1112="nulová",J1112,0)</f>
        <v>0</v>
      </c>
      <c r="BJ1112" s="18" t="s">
        <v>90</v>
      </c>
      <c r="BK1112" s="240">
        <f>ROUND(I1112*H1112,2)</f>
        <v>0</v>
      </c>
      <c r="BL1112" s="18" t="s">
        <v>339</v>
      </c>
      <c r="BM1112" s="239" t="s">
        <v>1935</v>
      </c>
    </row>
    <row r="1113" spans="1:65" s="2" customFormat="1" ht="33" customHeight="1">
      <c r="A1113" s="39"/>
      <c r="B1113" s="40"/>
      <c r="C1113" s="285" t="s">
        <v>1936</v>
      </c>
      <c r="D1113" s="285" t="s">
        <v>422</v>
      </c>
      <c r="E1113" s="286" t="s">
        <v>1937</v>
      </c>
      <c r="F1113" s="287" t="s">
        <v>1938</v>
      </c>
      <c r="G1113" s="288" t="s">
        <v>322</v>
      </c>
      <c r="H1113" s="289">
        <v>2</v>
      </c>
      <c r="I1113" s="290"/>
      <c r="J1113" s="291">
        <f>ROUND(I1113*H1113,2)</f>
        <v>0</v>
      </c>
      <c r="K1113" s="287" t="s">
        <v>1</v>
      </c>
      <c r="L1113" s="292"/>
      <c r="M1113" s="293" t="s">
        <v>1</v>
      </c>
      <c r="N1113" s="294" t="s">
        <v>43</v>
      </c>
      <c r="O1113" s="92"/>
      <c r="P1113" s="237">
        <f>O1113*H1113</f>
        <v>0</v>
      </c>
      <c r="Q1113" s="237">
        <v>0</v>
      </c>
      <c r="R1113" s="237">
        <f>Q1113*H1113</f>
        <v>0</v>
      </c>
      <c r="S1113" s="237">
        <v>0</v>
      </c>
      <c r="T1113" s="238">
        <f>S1113*H1113</f>
        <v>0</v>
      </c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R1113" s="239" t="s">
        <v>432</v>
      </c>
      <c r="AT1113" s="239" t="s">
        <v>422</v>
      </c>
      <c r="AU1113" s="239" t="s">
        <v>90</v>
      </c>
      <c r="AY1113" s="18" t="s">
        <v>247</v>
      </c>
      <c r="BE1113" s="240">
        <f>IF(N1113="základní",J1113,0)</f>
        <v>0</v>
      </c>
      <c r="BF1113" s="240">
        <f>IF(N1113="snížená",J1113,0)</f>
        <v>0</v>
      </c>
      <c r="BG1113" s="240">
        <f>IF(N1113="zákl. přenesená",J1113,0)</f>
        <v>0</v>
      </c>
      <c r="BH1113" s="240">
        <f>IF(N1113="sníž. přenesená",J1113,0)</f>
        <v>0</v>
      </c>
      <c r="BI1113" s="240">
        <f>IF(N1113="nulová",J1113,0)</f>
        <v>0</v>
      </c>
      <c r="BJ1113" s="18" t="s">
        <v>90</v>
      </c>
      <c r="BK1113" s="240">
        <f>ROUND(I1113*H1113,2)</f>
        <v>0</v>
      </c>
      <c r="BL1113" s="18" t="s">
        <v>339</v>
      </c>
      <c r="BM1113" s="239" t="s">
        <v>1939</v>
      </c>
    </row>
    <row r="1114" spans="1:65" s="2" customFormat="1" ht="16.5" customHeight="1">
      <c r="A1114" s="39"/>
      <c r="B1114" s="40"/>
      <c r="C1114" s="228" t="s">
        <v>1940</v>
      </c>
      <c r="D1114" s="228" t="s">
        <v>249</v>
      </c>
      <c r="E1114" s="229" t="s">
        <v>1941</v>
      </c>
      <c r="F1114" s="230" t="s">
        <v>1942</v>
      </c>
      <c r="G1114" s="231" t="s">
        <v>252</v>
      </c>
      <c r="H1114" s="232">
        <v>62.578</v>
      </c>
      <c r="I1114" s="233"/>
      <c r="J1114" s="234">
        <f>ROUND(I1114*H1114,2)</f>
        <v>0</v>
      </c>
      <c r="K1114" s="230" t="s">
        <v>1</v>
      </c>
      <c r="L1114" s="45"/>
      <c r="M1114" s="235" t="s">
        <v>1</v>
      </c>
      <c r="N1114" s="236" t="s">
        <v>43</v>
      </c>
      <c r="O1114" s="92"/>
      <c r="P1114" s="237">
        <f>O1114*H1114</f>
        <v>0</v>
      </c>
      <c r="Q1114" s="237">
        <v>0</v>
      </c>
      <c r="R1114" s="237">
        <f>Q1114*H1114</f>
        <v>0</v>
      </c>
      <c r="S1114" s="237">
        <v>0</v>
      </c>
      <c r="T1114" s="238">
        <f>S1114*H1114</f>
        <v>0</v>
      </c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R1114" s="239" t="s">
        <v>339</v>
      </c>
      <c r="AT1114" s="239" t="s">
        <v>249</v>
      </c>
      <c r="AU1114" s="239" t="s">
        <v>90</v>
      </c>
      <c r="AY1114" s="18" t="s">
        <v>247</v>
      </c>
      <c r="BE1114" s="240">
        <f>IF(N1114="základní",J1114,0)</f>
        <v>0</v>
      </c>
      <c r="BF1114" s="240">
        <f>IF(N1114="snížená",J1114,0)</f>
        <v>0</v>
      </c>
      <c r="BG1114" s="240">
        <f>IF(N1114="zákl. přenesená",J1114,0)</f>
        <v>0</v>
      </c>
      <c r="BH1114" s="240">
        <f>IF(N1114="sníž. přenesená",J1114,0)</f>
        <v>0</v>
      </c>
      <c r="BI1114" s="240">
        <f>IF(N1114="nulová",J1114,0)</f>
        <v>0</v>
      </c>
      <c r="BJ1114" s="18" t="s">
        <v>90</v>
      </c>
      <c r="BK1114" s="240">
        <f>ROUND(I1114*H1114,2)</f>
        <v>0</v>
      </c>
      <c r="BL1114" s="18" t="s">
        <v>339</v>
      </c>
      <c r="BM1114" s="239" t="s">
        <v>1943</v>
      </c>
    </row>
    <row r="1115" spans="1:51" s="13" customFormat="1" ht="12">
      <c r="A1115" s="13"/>
      <c r="B1115" s="241"/>
      <c r="C1115" s="242"/>
      <c r="D1115" s="243" t="s">
        <v>256</v>
      </c>
      <c r="E1115" s="244" t="s">
        <v>1</v>
      </c>
      <c r="F1115" s="245" t="s">
        <v>1944</v>
      </c>
      <c r="G1115" s="242"/>
      <c r="H1115" s="246">
        <v>62.578</v>
      </c>
      <c r="I1115" s="247"/>
      <c r="J1115" s="242"/>
      <c r="K1115" s="242"/>
      <c r="L1115" s="248"/>
      <c r="M1115" s="249"/>
      <c r="N1115" s="250"/>
      <c r="O1115" s="250"/>
      <c r="P1115" s="250"/>
      <c r="Q1115" s="250"/>
      <c r="R1115" s="250"/>
      <c r="S1115" s="250"/>
      <c r="T1115" s="251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52" t="s">
        <v>256</v>
      </c>
      <c r="AU1115" s="252" t="s">
        <v>90</v>
      </c>
      <c r="AV1115" s="13" t="s">
        <v>90</v>
      </c>
      <c r="AW1115" s="13" t="s">
        <v>32</v>
      </c>
      <c r="AX1115" s="13" t="s">
        <v>84</v>
      </c>
      <c r="AY1115" s="252" t="s">
        <v>247</v>
      </c>
    </row>
    <row r="1116" spans="1:65" s="2" customFormat="1" ht="16.5" customHeight="1">
      <c r="A1116" s="39"/>
      <c r="B1116" s="40"/>
      <c r="C1116" s="228" t="s">
        <v>1945</v>
      </c>
      <c r="D1116" s="228" t="s">
        <v>249</v>
      </c>
      <c r="E1116" s="229" t="s">
        <v>1946</v>
      </c>
      <c r="F1116" s="230" t="s">
        <v>1947</v>
      </c>
      <c r="G1116" s="231" t="s">
        <v>322</v>
      </c>
      <c r="H1116" s="232">
        <v>35</v>
      </c>
      <c r="I1116" s="233"/>
      <c r="J1116" s="234">
        <f>ROUND(I1116*H1116,2)</f>
        <v>0</v>
      </c>
      <c r="K1116" s="230" t="s">
        <v>1</v>
      </c>
      <c r="L1116" s="45"/>
      <c r="M1116" s="235" t="s">
        <v>1</v>
      </c>
      <c r="N1116" s="236" t="s">
        <v>43</v>
      </c>
      <c r="O1116" s="92"/>
      <c r="P1116" s="237">
        <f>O1116*H1116</f>
        <v>0</v>
      </c>
      <c r="Q1116" s="237">
        <v>0</v>
      </c>
      <c r="R1116" s="237">
        <f>Q1116*H1116</f>
        <v>0</v>
      </c>
      <c r="S1116" s="237">
        <v>0</v>
      </c>
      <c r="T1116" s="238">
        <f>S1116*H1116</f>
        <v>0</v>
      </c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R1116" s="239" t="s">
        <v>339</v>
      </c>
      <c r="AT1116" s="239" t="s">
        <v>249</v>
      </c>
      <c r="AU1116" s="239" t="s">
        <v>90</v>
      </c>
      <c r="AY1116" s="18" t="s">
        <v>247</v>
      </c>
      <c r="BE1116" s="240">
        <f>IF(N1116="základní",J1116,0)</f>
        <v>0</v>
      </c>
      <c r="BF1116" s="240">
        <f>IF(N1116="snížená",J1116,0)</f>
        <v>0</v>
      </c>
      <c r="BG1116" s="240">
        <f>IF(N1116="zákl. přenesená",J1116,0)</f>
        <v>0</v>
      </c>
      <c r="BH1116" s="240">
        <f>IF(N1116="sníž. přenesená",J1116,0)</f>
        <v>0</v>
      </c>
      <c r="BI1116" s="240">
        <f>IF(N1116="nulová",J1116,0)</f>
        <v>0</v>
      </c>
      <c r="BJ1116" s="18" t="s">
        <v>90</v>
      </c>
      <c r="BK1116" s="240">
        <f>ROUND(I1116*H1116,2)</f>
        <v>0</v>
      </c>
      <c r="BL1116" s="18" t="s">
        <v>339</v>
      </c>
      <c r="BM1116" s="239" t="s">
        <v>1948</v>
      </c>
    </row>
    <row r="1117" spans="1:65" s="2" customFormat="1" ht="49.05" customHeight="1">
      <c r="A1117" s="39"/>
      <c r="B1117" s="40"/>
      <c r="C1117" s="228" t="s">
        <v>1949</v>
      </c>
      <c r="D1117" s="228" t="s">
        <v>249</v>
      </c>
      <c r="E1117" s="229" t="s">
        <v>1950</v>
      </c>
      <c r="F1117" s="230" t="s">
        <v>1951</v>
      </c>
      <c r="G1117" s="231" t="s">
        <v>322</v>
      </c>
      <c r="H1117" s="232">
        <v>1</v>
      </c>
      <c r="I1117" s="233"/>
      <c r="J1117" s="234">
        <f>ROUND(I1117*H1117,2)</f>
        <v>0</v>
      </c>
      <c r="K1117" s="230" t="s">
        <v>1</v>
      </c>
      <c r="L1117" s="45"/>
      <c r="M1117" s="235" t="s">
        <v>1</v>
      </c>
      <c r="N1117" s="236" t="s">
        <v>43</v>
      </c>
      <c r="O1117" s="92"/>
      <c r="P1117" s="237">
        <f>O1117*H1117</f>
        <v>0</v>
      </c>
      <c r="Q1117" s="237">
        <v>0</v>
      </c>
      <c r="R1117" s="237">
        <f>Q1117*H1117</f>
        <v>0</v>
      </c>
      <c r="S1117" s="237">
        <v>0</v>
      </c>
      <c r="T1117" s="238">
        <f>S1117*H1117</f>
        <v>0</v>
      </c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R1117" s="239" t="s">
        <v>339</v>
      </c>
      <c r="AT1117" s="239" t="s">
        <v>249</v>
      </c>
      <c r="AU1117" s="239" t="s">
        <v>90</v>
      </c>
      <c r="AY1117" s="18" t="s">
        <v>247</v>
      </c>
      <c r="BE1117" s="240">
        <f>IF(N1117="základní",J1117,0)</f>
        <v>0</v>
      </c>
      <c r="BF1117" s="240">
        <f>IF(N1117="snížená",J1117,0)</f>
        <v>0</v>
      </c>
      <c r="BG1117" s="240">
        <f>IF(N1117="zákl. přenesená",J1117,0)</f>
        <v>0</v>
      </c>
      <c r="BH1117" s="240">
        <f>IF(N1117="sníž. přenesená",J1117,0)</f>
        <v>0</v>
      </c>
      <c r="BI1117" s="240">
        <f>IF(N1117="nulová",J1117,0)</f>
        <v>0</v>
      </c>
      <c r="BJ1117" s="18" t="s">
        <v>90</v>
      </c>
      <c r="BK1117" s="240">
        <f>ROUND(I1117*H1117,2)</f>
        <v>0</v>
      </c>
      <c r="BL1117" s="18" t="s">
        <v>339</v>
      </c>
      <c r="BM1117" s="239" t="s">
        <v>1952</v>
      </c>
    </row>
    <row r="1118" spans="1:65" s="2" customFormat="1" ht="44.25" customHeight="1">
      <c r="A1118" s="39"/>
      <c r="B1118" s="40"/>
      <c r="C1118" s="228" t="s">
        <v>1953</v>
      </c>
      <c r="D1118" s="228" t="s">
        <v>249</v>
      </c>
      <c r="E1118" s="229" t="s">
        <v>1954</v>
      </c>
      <c r="F1118" s="230" t="s">
        <v>1955</v>
      </c>
      <c r="G1118" s="231" t="s">
        <v>322</v>
      </c>
      <c r="H1118" s="232">
        <v>1</v>
      </c>
      <c r="I1118" s="233"/>
      <c r="J1118" s="234">
        <f>ROUND(I1118*H1118,2)</f>
        <v>0</v>
      </c>
      <c r="K1118" s="230" t="s">
        <v>1</v>
      </c>
      <c r="L1118" s="45"/>
      <c r="M1118" s="235" t="s">
        <v>1</v>
      </c>
      <c r="N1118" s="236" t="s">
        <v>43</v>
      </c>
      <c r="O1118" s="92"/>
      <c r="P1118" s="237">
        <f>O1118*H1118</f>
        <v>0</v>
      </c>
      <c r="Q1118" s="237">
        <v>0</v>
      </c>
      <c r="R1118" s="237">
        <f>Q1118*H1118</f>
        <v>0</v>
      </c>
      <c r="S1118" s="237">
        <v>0</v>
      </c>
      <c r="T1118" s="238">
        <f>S1118*H1118</f>
        <v>0</v>
      </c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R1118" s="239" t="s">
        <v>339</v>
      </c>
      <c r="AT1118" s="239" t="s">
        <v>249</v>
      </c>
      <c r="AU1118" s="239" t="s">
        <v>90</v>
      </c>
      <c r="AY1118" s="18" t="s">
        <v>247</v>
      </c>
      <c r="BE1118" s="240">
        <f>IF(N1118="základní",J1118,0)</f>
        <v>0</v>
      </c>
      <c r="BF1118" s="240">
        <f>IF(N1118="snížená",J1118,0)</f>
        <v>0</v>
      </c>
      <c r="BG1118" s="240">
        <f>IF(N1118="zákl. přenesená",J1118,0)</f>
        <v>0</v>
      </c>
      <c r="BH1118" s="240">
        <f>IF(N1118="sníž. přenesená",J1118,0)</f>
        <v>0</v>
      </c>
      <c r="BI1118" s="240">
        <f>IF(N1118="nulová",J1118,0)</f>
        <v>0</v>
      </c>
      <c r="BJ1118" s="18" t="s">
        <v>90</v>
      </c>
      <c r="BK1118" s="240">
        <f>ROUND(I1118*H1118,2)</f>
        <v>0</v>
      </c>
      <c r="BL1118" s="18" t="s">
        <v>339</v>
      </c>
      <c r="BM1118" s="239" t="s">
        <v>1956</v>
      </c>
    </row>
    <row r="1119" spans="1:65" s="2" customFormat="1" ht="44.25" customHeight="1">
      <c r="A1119" s="39"/>
      <c r="B1119" s="40"/>
      <c r="C1119" s="228" t="s">
        <v>1957</v>
      </c>
      <c r="D1119" s="228" t="s">
        <v>249</v>
      </c>
      <c r="E1119" s="229" t="s">
        <v>1958</v>
      </c>
      <c r="F1119" s="230" t="s">
        <v>1959</v>
      </c>
      <c r="G1119" s="231" t="s">
        <v>322</v>
      </c>
      <c r="H1119" s="232">
        <v>2</v>
      </c>
      <c r="I1119" s="233"/>
      <c r="J1119" s="234">
        <f>ROUND(I1119*H1119,2)</f>
        <v>0</v>
      </c>
      <c r="K1119" s="230" t="s">
        <v>1</v>
      </c>
      <c r="L1119" s="45"/>
      <c r="M1119" s="235" t="s">
        <v>1</v>
      </c>
      <c r="N1119" s="236" t="s">
        <v>43</v>
      </c>
      <c r="O1119" s="92"/>
      <c r="P1119" s="237">
        <f>O1119*H1119</f>
        <v>0</v>
      </c>
      <c r="Q1119" s="237">
        <v>0</v>
      </c>
      <c r="R1119" s="237">
        <f>Q1119*H1119</f>
        <v>0</v>
      </c>
      <c r="S1119" s="237">
        <v>0</v>
      </c>
      <c r="T1119" s="238">
        <f>S1119*H1119</f>
        <v>0</v>
      </c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R1119" s="239" t="s">
        <v>339</v>
      </c>
      <c r="AT1119" s="239" t="s">
        <v>249</v>
      </c>
      <c r="AU1119" s="239" t="s">
        <v>90</v>
      </c>
      <c r="AY1119" s="18" t="s">
        <v>247</v>
      </c>
      <c r="BE1119" s="240">
        <f>IF(N1119="základní",J1119,0)</f>
        <v>0</v>
      </c>
      <c r="BF1119" s="240">
        <f>IF(N1119="snížená",J1119,0)</f>
        <v>0</v>
      </c>
      <c r="BG1119" s="240">
        <f>IF(N1119="zákl. přenesená",J1119,0)</f>
        <v>0</v>
      </c>
      <c r="BH1119" s="240">
        <f>IF(N1119="sníž. přenesená",J1119,0)</f>
        <v>0</v>
      </c>
      <c r="BI1119" s="240">
        <f>IF(N1119="nulová",J1119,0)</f>
        <v>0</v>
      </c>
      <c r="BJ1119" s="18" t="s">
        <v>90</v>
      </c>
      <c r="BK1119" s="240">
        <f>ROUND(I1119*H1119,2)</f>
        <v>0</v>
      </c>
      <c r="BL1119" s="18" t="s">
        <v>339</v>
      </c>
      <c r="BM1119" s="239" t="s">
        <v>1960</v>
      </c>
    </row>
    <row r="1120" spans="1:65" s="2" customFormat="1" ht="37.8" customHeight="1">
      <c r="A1120" s="39"/>
      <c r="B1120" s="40"/>
      <c r="C1120" s="228" t="s">
        <v>1961</v>
      </c>
      <c r="D1120" s="228" t="s">
        <v>249</v>
      </c>
      <c r="E1120" s="229" t="s">
        <v>1962</v>
      </c>
      <c r="F1120" s="230" t="s">
        <v>1963</v>
      </c>
      <c r="G1120" s="231" t="s">
        <v>322</v>
      </c>
      <c r="H1120" s="232">
        <v>1</v>
      </c>
      <c r="I1120" s="233"/>
      <c r="J1120" s="234">
        <f>ROUND(I1120*H1120,2)</f>
        <v>0</v>
      </c>
      <c r="K1120" s="230" t="s">
        <v>1</v>
      </c>
      <c r="L1120" s="45"/>
      <c r="M1120" s="235" t="s">
        <v>1</v>
      </c>
      <c r="N1120" s="236" t="s">
        <v>43</v>
      </c>
      <c r="O1120" s="92"/>
      <c r="P1120" s="237">
        <f>O1120*H1120</f>
        <v>0</v>
      </c>
      <c r="Q1120" s="237">
        <v>0</v>
      </c>
      <c r="R1120" s="237">
        <f>Q1120*H1120</f>
        <v>0</v>
      </c>
      <c r="S1120" s="237">
        <v>0</v>
      </c>
      <c r="T1120" s="238">
        <f>S1120*H1120</f>
        <v>0</v>
      </c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R1120" s="239" t="s">
        <v>339</v>
      </c>
      <c r="AT1120" s="239" t="s">
        <v>249</v>
      </c>
      <c r="AU1120" s="239" t="s">
        <v>90</v>
      </c>
      <c r="AY1120" s="18" t="s">
        <v>247</v>
      </c>
      <c r="BE1120" s="240">
        <f>IF(N1120="základní",J1120,0)</f>
        <v>0</v>
      </c>
      <c r="BF1120" s="240">
        <f>IF(N1120="snížená",J1120,0)</f>
        <v>0</v>
      </c>
      <c r="BG1120" s="240">
        <f>IF(N1120="zákl. přenesená",J1120,0)</f>
        <v>0</v>
      </c>
      <c r="BH1120" s="240">
        <f>IF(N1120="sníž. přenesená",J1120,0)</f>
        <v>0</v>
      </c>
      <c r="BI1120" s="240">
        <f>IF(N1120="nulová",J1120,0)</f>
        <v>0</v>
      </c>
      <c r="BJ1120" s="18" t="s">
        <v>90</v>
      </c>
      <c r="BK1120" s="240">
        <f>ROUND(I1120*H1120,2)</f>
        <v>0</v>
      </c>
      <c r="BL1120" s="18" t="s">
        <v>339</v>
      </c>
      <c r="BM1120" s="239" t="s">
        <v>1964</v>
      </c>
    </row>
    <row r="1121" spans="1:65" s="2" customFormat="1" ht="24.15" customHeight="1">
      <c r="A1121" s="39"/>
      <c r="B1121" s="40"/>
      <c r="C1121" s="228" t="s">
        <v>1965</v>
      </c>
      <c r="D1121" s="228" t="s">
        <v>249</v>
      </c>
      <c r="E1121" s="229" t="s">
        <v>1966</v>
      </c>
      <c r="F1121" s="230" t="s">
        <v>1967</v>
      </c>
      <c r="G1121" s="231" t="s">
        <v>322</v>
      </c>
      <c r="H1121" s="232">
        <v>2</v>
      </c>
      <c r="I1121" s="233"/>
      <c r="J1121" s="234">
        <f>ROUND(I1121*H1121,2)</f>
        <v>0</v>
      </c>
      <c r="K1121" s="230" t="s">
        <v>253</v>
      </c>
      <c r="L1121" s="45"/>
      <c r="M1121" s="235" t="s">
        <v>1</v>
      </c>
      <c r="N1121" s="236" t="s">
        <v>43</v>
      </c>
      <c r="O1121" s="92"/>
      <c r="P1121" s="237">
        <f>O1121*H1121</f>
        <v>0</v>
      </c>
      <c r="Q1121" s="237">
        <v>0</v>
      </c>
      <c r="R1121" s="237">
        <f>Q1121*H1121</f>
        <v>0</v>
      </c>
      <c r="S1121" s="237">
        <v>0</v>
      </c>
      <c r="T1121" s="238">
        <f>S1121*H1121</f>
        <v>0</v>
      </c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R1121" s="239" t="s">
        <v>339</v>
      </c>
      <c r="AT1121" s="239" t="s">
        <v>249</v>
      </c>
      <c r="AU1121" s="239" t="s">
        <v>90</v>
      </c>
      <c r="AY1121" s="18" t="s">
        <v>247</v>
      </c>
      <c r="BE1121" s="240">
        <f>IF(N1121="základní",J1121,0)</f>
        <v>0</v>
      </c>
      <c r="BF1121" s="240">
        <f>IF(N1121="snížená",J1121,0)</f>
        <v>0</v>
      </c>
      <c r="BG1121" s="240">
        <f>IF(N1121="zákl. přenesená",J1121,0)</f>
        <v>0</v>
      </c>
      <c r="BH1121" s="240">
        <f>IF(N1121="sníž. přenesená",J1121,0)</f>
        <v>0</v>
      </c>
      <c r="BI1121" s="240">
        <f>IF(N1121="nulová",J1121,0)</f>
        <v>0</v>
      </c>
      <c r="BJ1121" s="18" t="s">
        <v>90</v>
      </c>
      <c r="BK1121" s="240">
        <f>ROUND(I1121*H1121,2)</f>
        <v>0</v>
      </c>
      <c r="BL1121" s="18" t="s">
        <v>339</v>
      </c>
      <c r="BM1121" s="239" t="s">
        <v>1968</v>
      </c>
    </row>
    <row r="1122" spans="1:65" s="2" customFormat="1" ht="37.8" customHeight="1">
      <c r="A1122" s="39"/>
      <c r="B1122" s="40"/>
      <c r="C1122" s="285" t="s">
        <v>1969</v>
      </c>
      <c r="D1122" s="285" t="s">
        <v>422</v>
      </c>
      <c r="E1122" s="286" t="s">
        <v>1970</v>
      </c>
      <c r="F1122" s="287" t="s">
        <v>1971</v>
      </c>
      <c r="G1122" s="288" t="s">
        <v>322</v>
      </c>
      <c r="H1122" s="289">
        <v>1</v>
      </c>
      <c r="I1122" s="290"/>
      <c r="J1122" s="291">
        <f>ROUND(I1122*H1122,2)</f>
        <v>0</v>
      </c>
      <c r="K1122" s="287" t="s">
        <v>1</v>
      </c>
      <c r="L1122" s="292"/>
      <c r="M1122" s="293" t="s">
        <v>1</v>
      </c>
      <c r="N1122" s="294" t="s">
        <v>43</v>
      </c>
      <c r="O1122" s="92"/>
      <c r="P1122" s="237">
        <f>O1122*H1122</f>
        <v>0</v>
      </c>
      <c r="Q1122" s="237">
        <v>0.043</v>
      </c>
      <c r="R1122" s="237">
        <f>Q1122*H1122</f>
        <v>0.043</v>
      </c>
      <c r="S1122" s="237">
        <v>0</v>
      </c>
      <c r="T1122" s="238">
        <f>S1122*H1122</f>
        <v>0</v>
      </c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R1122" s="239" t="s">
        <v>432</v>
      </c>
      <c r="AT1122" s="239" t="s">
        <v>422</v>
      </c>
      <c r="AU1122" s="239" t="s">
        <v>90</v>
      </c>
      <c r="AY1122" s="18" t="s">
        <v>247</v>
      </c>
      <c r="BE1122" s="240">
        <f>IF(N1122="základní",J1122,0)</f>
        <v>0</v>
      </c>
      <c r="BF1122" s="240">
        <f>IF(N1122="snížená",J1122,0)</f>
        <v>0</v>
      </c>
      <c r="BG1122" s="240">
        <f>IF(N1122="zákl. přenesená",J1122,0)</f>
        <v>0</v>
      </c>
      <c r="BH1122" s="240">
        <f>IF(N1122="sníž. přenesená",J1122,0)</f>
        <v>0</v>
      </c>
      <c r="BI1122" s="240">
        <f>IF(N1122="nulová",J1122,0)</f>
        <v>0</v>
      </c>
      <c r="BJ1122" s="18" t="s">
        <v>90</v>
      </c>
      <c r="BK1122" s="240">
        <f>ROUND(I1122*H1122,2)</f>
        <v>0</v>
      </c>
      <c r="BL1122" s="18" t="s">
        <v>339</v>
      </c>
      <c r="BM1122" s="239" t="s">
        <v>1972</v>
      </c>
    </row>
    <row r="1123" spans="1:65" s="2" customFormat="1" ht="37.8" customHeight="1">
      <c r="A1123" s="39"/>
      <c r="B1123" s="40"/>
      <c r="C1123" s="285" t="s">
        <v>1973</v>
      </c>
      <c r="D1123" s="285" t="s">
        <v>422</v>
      </c>
      <c r="E1123" s="286" t="s">
        <v>1974</v>
      </c>
      <c r="F1123" s="287" t="s">
        <v>1975</v>
      </c>
      <c r="G1123" s="288" t="s">
        <v>322</v>
      </c>
      <c r="H1123" s="289">
        <v>1</v>
      </c>
      <c r="I1123" s="290"/>
      <c r="J1123" s="291">
        <f>ROUND(I1123*H1123,2)</f>
        <v>0</v>
      </c>
      <c r="K1123" s="287" t="s">
        <v>1</v>
      </c>
      <c r="L1123" s="292"/>
      <c r="M1123" s="293" t="s">
        <v>1</v>
      </c>
      <c r="N1123" s="294" t="s">
        <v>43</v>
      </c>
      <c r="O1123" s="92"/>
      <c r="P1123" s="237">
        <f>O1123*H1123</f>
        <v>0</v>
      </c>
      <c r="Q1123" s="237">
        <v>0.043</v>
      </c>
      <c r="R1123" s="237">
        <f>Q1123*H1123</f>
        <v>0.043</v>
      </c>
      <c r="S1123" s="237">
        <v>0</v>
      </c>
      <c r="T1123" s="238">
        <f>S1123*H1123</f>
        <v>0</v>
      </c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R1123" s="239" t="s">
        <v>432</v>
      </c>
      <c r="AT1123" s="239" t="s">
        <v>422</v>
      </c>
      <c r="AU1123" s="239" t="s">
        <v>90</v>
      </c>
      <c r="AY1123" s="18" t="s">
        <v>247</v>
      </c>
      <c r="BE1123" s="240">
        <f>IF(N1123="základní",J1123,0)</f>
        <v>0</v>
      </c>
      <c r="BF1123" s="240">
        <f>IF(N1123="snížená",J1123,0)</f>
        <v>0</v>
      </c>
      <c r="BG1123" s="240">
        <f>IF(N1123="zákl. přenesená",J1123,0)</f>
        <v>0</v>
      </c>
      <c r="BH1123" s="240">
        <f>IF(N1123="sníž. přenesená",J1123,0)</f>
        <v>0</v>
      </c>
      <c r="BI1123" s="240">
        <f>IF(N1123="nulová",J1123,0)</f>
        <v>0</v>
      </c>
      <c r="BJ1123" s="18" t="s">
        <v>90</v>
      </c>
      <c r="BK1123" s="240">
        <f>ROUND(I1123*H1123,2)</f>
        <v>0</v>
      </c>
      <c r="BL1123" s="18" t="s">
        <v>339</v>
      </c>
      <c r="BM1123" s="239" t="s">
        <v>1976</v>
      </c>
    </row>
    <row r="1124" spans="1:65" s="2" customFormat="1" ht="24.15" customHeight="1">
      <c r="A1124" s="39"/>
      <c r="B1124" s="40"/>
      <c r="C1124" s="228" t="s">
        <v>1977</v>
      </c>
      <c r="D1124" s="228" t="s">
        <v>249</v>
      </c>
      <c r="E1124" s="229" t="s">
        <v>1978</v>
      </c>
      <c r="F1124" s="230" t="s">
        <v>1979</v>
      </c>
      <c r="G1124" s="231" t="s">
        <v>322</v>
      </c>
      <c r="H1124" s="232">
        <v>1</v>
      </c>
      <c r="I1124" s="233"/>
      <c r="J1124" s="234">
        <f>ROUND(I1124*H1124,2)</f>
        <v>0</v>
      </c>
      <c r="K1124" s="230" t="s">
        <v>253</v>
      </c>
      <c r="L1124" s="45"/>
      <c r="M1124" s="235" t="s">
        <v>1</v>
      </c>
      <c r="N1124" s="236" t="s">
        <v>43</v>
      </c>
      <c r="O1124" s="92"/>
      <c r="P1124" s="237">
        <f>O1124*H1124</f>
        <v>0</v>
      </c>
      <c r="Q1124" s="237">
        <v>0</v>
      </c>
      <c r="R1124" s="237">
        <f>Q1124*H1124</f>
        <v>0</v>
      </c>
      <c r="S1124" s="237">
        <v>0</v>
      </c>
      <c r="T1124" s="238">
        <f>S1124*H1124</f>
        <v>0</v>
      </c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R1124" s="239" t="s">
        <v>339</v>
      </c>
      <c r="AT1124" s="239" t="s">
        <v>249</v>
      </c>
      <c r="AU1124" s="239" t="s">
        <v>90</v>
      </c>
      <c r="AY1124" s="18" t="s">
        <v>247</v>
      </c>
      <c r="BE1124" s="240">
        <f>IF(N1124="základní",J1124,0)</f>
        <v>0</v>
      </c>
      <c r="BF1124" s="240">
        <f>IF(N1124="snížená",J1124,0)</f>
        <v>0</v>
      </c>
      <c r="BG1124" s="240">
        <f>IF(N1124="zákl. přenesená",J1124,0)</f>
        <v>0</v>
      </c>
      <c r="BH1124" s="240">
        <f>IF(N1124="sníž. přenesená",J1124,0)</f>
        <v>0</v>
      </c>
      <c r="BI1124" s="240">
        <f>IF(N1124="nulová",J1124,0)</f>
        <v>0</v>
      </c>
      <c r="BJ1124" s="18" t="s">
        <v>90</v>
      </c>
      <c r="BK1124" s="240">
        <f>ROUND(I1124*H1124,2)</f>
        <v>0</v>
      </c>
      <c r="BL1124" s="18" t="s">
        <v>339</v>
      </c>
      <c r="BM1124" s="239" t="s">
        <v>1980</v>
      </c>
    </row>
    <row r="1125" spans="1:65" s="2" customFormat="1" ht="37.8" customHeight="1">
      <c r="A1125" s="39"/>
      <c r="B1125" s="40"/>
      <c r="C1125" s="285" t="s">
        <v>1981</v>
      </c>
      <c r="D1125" s="285" t="s">
        <v>422</v>
      </c>
      <c r="E1125" s="286" t="s">
        <v>1982</v>
      </c>
      <c r="F1125" s="287" t="s">
        <v>1983</v>
      </c>
      <c r="G1125" s="288" t="s">
        <v>322</v>
      </c>
      <c r="H1125" s="289">
        <v>1</v>
      </c>
      <c r="I1125" s="290"/>
      <c r="J1125" s="291">
        <f>ROUND(I1125*H1125,2)</f>
        <v>0</v>
      </c>
      <c r="K1125" s="287" t="s">
        <v>1</v>
      </c>
      <c r="L1125" s="292"/>
      <c r="M1125" s="293" t="s">
        <v>1</v>
      </c>
      <c r="N1125" s="294" t="s">
        <v>43</v>
      </c>
      <c r="O1125" s="92"/>
      <c r="P1125" s="237">
        <f>O1125*H1125</f>
        <v>0</v>
      </c>
      <c r="Q1125" s="237">
        <v>0.043</v>
      </c>
      <c r="R1125" s="237">
        <f>Q1125*H1125</f>
        <v>0.043</v>
      </c>
      <c r="S1125" s="237">
        <v>0</v>
      </c>
      <c r="T1125" s="238">
        <f>S1125*H1125</f>
        <v>0</v>
      </c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R1125" s="239" t="s">
        <v>432</v>
      </c>
      <c r="AT1125" s="239" t="s">
        <v>422</v>
      </c>
      <c r="AU1125" s="239" t="s">
        <v>90</v>
      </c>
      <c r="AY1125" s="18" t="s">
        <v>247</v>
      </c>
      <c r="BE1125" s="240">
        <f>IF(N1125="základní",J1125,0)</f>
        <v>0</v>
      </c>
      <c r="BF1125" s="240">
        <f>IF(N1125="snížená",J1125,0)</f>
        <v>0</v>
      </c>
      <c r="BG1125" s="240">
        <f>IF(N1125="zákl. přenesená",J1125,0)</f>
        <v>0</v>
      </c>
      <c r="BH1125" s="240">
        <f>IF(N1125="sníž. přenesená",J1125,0)</f>
        <v>0</v>
      </c>
      <c r="BI1125" s="240">
        <f>IF(N1125="nulová",J1125,0)</f>
        <v>0</v>
      </c>
      <c r="BJ1125" s="18" t="s">
        <v>90</v>
      </c>
      <c r="BK1125" s="240">
        <f>ROUND(I1125*H1125,2)</f>
        <v>0</v>
      </c>
      <c r="BL1125" s="18" t="s">
        <v>339</v>
      </c>
      <c r="BM1125" s="239" t="s">
        <v>1984</v>
      </c>
    </row>
    <row r="1126" spans="1:65" s="2" customFormat="1" ht="24.15" customHeight="1">
      <c r="A1126" s="39"/>
      <c r="B1126" s="40"/>
      <c r="C1126" s="228" t="s">
        <v>1985</v>
      </c>
      <c r="D1126" s="228" t="s">
        <v>249</v>
      </c>
      <c r="E1126" s="229" t="s">
        <v>1986</v>
      </c>
      <c r="F1126" s="230" t="s">
        <v>1987</v>
      </c>
      <c r="G1126" s="231" t="s">
        <v>322</v>
      </c>
      <c r="H1126" s="232">
        <v>2</v>
      </c>
      <c r="I1126" s="233"/>
      <c r="J1126" s="234">
        <f>ROUND(I1126*H1126,2)</f>
        <v>0</v>
      </c>
      <c r="K1126" s="230" t="s">
        <v>253</v>
      </c>
      <c r="L1126" s="45"/>
      <c r="M1126" s="235" t="s">
        <v>1</v>
      </c>
      <c r="N1126" s="236" t="s">
        <v>43</v>
      </c>
      <c r="O1126" s="92"/>
      <c r="P1126" s="237">
        <f>O1126*H1126</f>
        <v>0</v>
      </c>
      <c r="Q1126" s="237">
        <v>0</v>
      </c>
      <c r="R1126" s="237">
        <f>Q1126*H1126</f>
        <v>0</v>
      </c>
      <c r="S1126" s="237">
        <v>0</v>
      </c>
      <c r="T1126" s="238">
        <f>S1126*H1126</f>
        <v>0</v>
      </c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R1126" s="239" t="s">
        <v>339</v>
      </c>
      <c r="AT1126" s="239" t="s">
        <v>249</v>
      </c>
      <c r="AU1126" s="239" t="s">
        <v>90</v>
      </c>
      <c r="AY1126" s="18" t="s">
        <v>247</v>
      </c>
      <c r="BE1126" s="240">
        <f>IF(N1126="základní",J1126,0)</f>
        <v>0</v>
      </c>
      <c r="BF1126" s="240">
        <f>IF(N1126="snížená",J1126,0)</f>
        <v>0</v>
      </c>
      <c r="BG1126" s="240">
        <f>IF(N1126="zákl. přenesená",J1126,0)</f>
        <v>0</v>
      </c>
      <c r="BH1126" s="240">
        <f>IF(N1126="sníž. přenesená",J1126,0)</f>
        <v>0</v>
      </c>
      <c r="BI1126" s="240">
        <f>IF(N1126="nulová",J1126,0)</f>
        <v>0</v>
      </c>
      <c r="BJ1126" s="18" t="s">
        <v>90</v>
      </c>
      <c r="BK1126" s="240">
        <f>ROUND(I1126*H1126,2)</f>
        <v>0</v>
      </c>
      <c r="BL1126" s="18" t="s">
        <v>339</v>
      </c>
      <c r="BM1126" s="239" t="s">
        <v>1988</v>
      </c>
    </row>
    <row r="1127" spans="1:65" s="2" customFormat="1" ht="44.25" customHeight="1">
      <c r="A1127" s="39"/>
      <c r="B1127" s="40"/>
      <c r="C1127" s="285" t="s">
        <v>1989</v>
      </c>
      <c r="D1127" s="285" t="s">
        <v>422</v>
      </c>
      <c r="E1127" s="286" t="s">
        <v>1990</v>
      </c>
      <c r="F1127" s="287" t="s">
        <v>1991</v>
      </c>
      <c r="G1127" s="288" t="s">
        <v>322</v>
      </c>
      <c r="H1127" s="289">
        <v>2</v>
      </c>
      <c r="I1127" s="290"/>
      <c r="J1127" s="291">
        <f>ROUND(I1127*H1127,2)</f>
        <v>0</v>
      </c>
      <c r="K1127" s="287" t="s">
        <v>1</v>
      </c>
      <c r="L1127" s="292"/>
      <c r="M1127" s="293" t="s">
        <v>1</v>
      </c>
      <c r="N1127" s="294" t="s">
        <v>43</v>
      </c>
      <c r="O1127" s="92"/>
      <c r="P1127" s="237">
        <f>O1127*H1127</f>
        <v>0</v>
      </c>
      <c r="Q1127" s="237">
        <v>0.043</v>
      </c>
      <c r="R1127" s="237">
        <f>Q1127*H1127</f>
        <v>0.086</v>
      </c>
      <c r="S1127" s="237">
        <v>0</v>
      </c>
      <c r="T1127" s="238">
        <f>S1127*H1127</f>
        <v>0</v>
      </c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R1127" s="239" t="s">
        <v>432</v>
      </c>
      <c r="AT1127" s="239" t="s">
        <v>422</v>
      </c>
      <c r="AU1127" s="239" t="s">
        <v>90</v>
      </c>
      <c r="AY1127" s="18" t="s">
        <v>247</v>
      </c>
      <c r="BE1127" s="240">
        <f>IF(N1127="základní",J1127,0)</f>
        <v>0</v>
      </c>
      <c r="BF1127" s="240">
        <f>IF(N1127="snížená",J1127,0)</f>
        <v>0</v>
      </c>
      <c r="BG1127" s="240">
        <f>IF(N1127="zákl. přenesená",J1127,0)</f>
        <v>0</v>
      </c>
      <c r="BH1127" s="240">
        <f>IF(N1127="sníž. přenesená",J1127,0)</f>
        <v>0</v>
      </c>
      <c r="BI1127" s="240">
        <f>IF(N1127="nulová",J1127,0)</f>
        <v>0</v>
      </c>
      <c r="BJ1127" s="18" t="s">
        <v>90</v>
      </c>
      <c r="BK1127" s="240">
        <f>ROUND(I1127*H1127,2)</f>
        <v>0</v>
      </c>
      <c r="BL1127" s="18" t="s">
        <v>339</v>
      </c>
      <c r="BM1127" s="239" t="s">
        <v>1992</v>
      </c>
    </row>
    <row r="1128" spans="1:65" s="2" customFormat="1" ht="24.15" customHeight="1">
      <c r="A1128" s="39"/>
      <c r="B1128" s="40"/>
      <c r="C1128" s="228" t="s">
        <v>1993</v>
      </c>
      <c r="D1128" s="228" t="s">
        <v>249</v>
      </c>
      <c r="E1128" s="229" t="s">
        <v>1994</v>
      </c>
      <c r="F1128" s="230" t="s">
        <v>1995</v>
      </c>
      <c r="G1128" s="231" t="s">
        <v>322</v>
      </c>
      <c r="H1128" s="232">
        <v>12</v>
      </c>
      <c r="I1128" s="233"/>
      <c r="J1128" s="234">
        <f>ROUND(I1128*H1128,2)</f>
        <v>0</v>
      </c>
      <c r="K1128" s="230" t="s">
        <v>253</v>
      </c>
      <c r="L1128" s="45"/>
      <c r="M1128" s="235" t="s">
        <v>1</v>
      </c>
      <c r="N1128" s="236" t="s">
        <v>43</v>
      </c>
      <c r="O1128" s="92"/>
      <c r="P1128" s="237">
        <f>O1128*H1128</f>
        <v>0</v>
      </c>
      <c r="Q1128" s="237">
        <v>0</v>
      </c>
      <c r="R1128" s="237">
        <f>Q1128*H1128</f>
        <v>0</v>
      </c>
      <c r="S1128" s="237">
        <v>0</v>
      </c>
      <c r="T1128" s="238">
        <f>S1128*H1128</f>
        <v>0</v>
      </c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R1128" s="239" t="s">
        <v>339</v>
      </c>
      <c r="AT1128" s="239" t="s">
        <v>249</v>
      </c>
      <c r="AU1128" s="239" t="s">
        <v>90</v>
      </c>
      <c r="AY1128" s="18" t="s">
        <v>247</v>
      </c>
      <c r="BE1128" s="240">
        <f>IF(N1128="základní",J1128,0)</f>
        <v>0</v>
      </c>
      <c r="BF1128" s="240">
        <f>IF(N1128="snížená",J1128,0)</f>
        <v>0</v>
      </c>
      <c r="BG1128" s="240">
        <f>IF(N1128="zákl. přenesená",J1128,0)</f>
        <v>0</v>
      </c>
      <c r="BH1128" s="240">
        <f>IF(N1128="sníž. přenesená",J1128,0)</f>
        <v>0</v>
      </c>
      <c r="BI1128" s="240">
        <f>IF(N1128="nulová",J1128,0)</f>
        <v>0</v>
      </c>
      <c r="BJ1128" s="18" t="s">
        <v>90</v>
      </c>
      <c r="BK1128" s="240">
        <f>ROUND(I1128*H1128,2)</f>
        <v>0</v>
      </c>
      <c r="BL1128" s="18" t="s">
        <v>339</v>
      </c>
      <c r="BM1128" s="239" t="s">
        <v>1996</v>
      </c>
    </row>
    <row r="1129" spans="1:65" s="2" customFormat="1" ht="44.25" customHeight="1">
      <c r="A1129" s="39"/>
      <c r="B1129" s="40"/>
      <c r="C1129" s="285" t="s">
        <v>1997</v>
      </c>
      <c r="D1129" s="285" t="s">
        <v>422</v>
      </c>
      <c r="E1129" s="286" t="s">
        <v>1998</v>
      </c>
      <c r="F1129" s="287" t="s">
        <v>1999</v>
      </c>
      <c r="G1129" s="288" t="s">
        <v>322</v>
      </c>
      <c r="H1129" s="289">
        <v>2</v>
      </c>
      <c r="I1129" s="290"/>
      <c r="J1129" s="291">
        <f>ROUND(I1129*H1129,2)</f>
        <v>0</v>
      </c>
      <c r="K1129" s="287" t="s">
        <v>1</v>
      </c>
      <c r="L1129" s="292"/>
      <c r="M1129" s="293" t="s">
        <v>1</v>
      </c>
      <c r="N1129" s="294" t="s">
        <v>43</v>
      </c>
      <c r="O1129" s="92"/>
      <c r="P1129" s="237">
        <f>O1129*H1129</f>
        <v>0</v>
      </c>
      <c r="Q1129" s="237">
        <v>0.043</v>
      </c>
      <c r="R1129" s="237">
        <f>Q1129*H1129</f>
        <v>0.086</v>
      </c>
      <c r="S1129" s="237">
        <v>0</v>
      </c>
      <c r="T1129" s="238">
        <f>S1129*H1129</f>
        <v>0</v>
      </c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R1129" s="239" t="s">
        <v>432</v>
      </c>
      <c r="AT1129" s="239" t="s">
        <v>422</v>
      </c>
      <c r="AU1129" s="239" t="s">
        <v>90</v>
      </c>
      <c r="AY1129" s="18" t="s">
        <v>247</v>
      </c>
      <c r="BE1129" s="240">
        <f>IF(N1129="základní",J1129,0)</f>
        <v>0</v>
      </c>
      <c r="BF1129" s="240">
        <f>IF(N1129="snížená",J1129,0)</f>
        <v>0</v>
      </c>
      <c r="BG1129" s="240">
        <f>IF(N1129="zákl. přenesená",J1129,0)</f>
        <v>0</v>
      </c>
      <c r="BH1129" s="240">
        <f>IF(N1129="sníž. přenesená",J1129,0)</f>
        <v>0</v>
      </c>
      <c r="BI1129" s="240">
        <f>IF(N1129="nulová",J1129,0)</f>
        <v>0</v>
      </c>
      <c r="BJ1129" s="18" t="s">
        <v>90</v>
      </c>
      <c r="BK1129" s="240">
        <f>ROUND(I1129*H1129,2)</f>
        <v>0</v>
      </c>
      <c r="BL1129" s="18" t="s">
        <v>339</v>
      </c>
      <c r="BM1129" s="239" t="s">
        <v>2000</v>
      </c>
    </row>
    <row r="1130" spans="1:65" s="2" customFormat="1" ht="44.25" customHeight="1">
      <c r="A1130" s="39"/>
      <c r="B1130" s="40"/>
      <c r="C1130" s="285" t="s">
        <v>2001</v>
      </c>
      <c r="D1130" s="285" t="s">
        <v>422</v>
      </c>
      <c r="E1130" s="286" t="s">
        <v>2002</v>
      </c>
      <c r="F1130" s="287" t="s">
        <v>2003</v>
      </c>
      <c r="G1130" s="288" t="s">
        <v>322</v>
      </c>
      <c r="H1130" s="289">
        <v>2</v>
      </c>
      <c r="I1130" s="290"/>
      <c r="J1130" s="291">
        <f>ROUND(I1130*H1130,2)</f>
        <v>0</v>
      </c>
      <c r="K1130" s="287" t="s">
        <v>1</v>
      </c>
      <c r="L1130" s="292"/>
      <c r="M1130" s="293" t="s">
        <v>1</v>
      </c>
      <c r="N1130" s="294" t="s">
        <v>43</v>
      </c>
      <c r="O1130" s="92"/>
      <c r="P1130" s="237">
        <f>O1130*H1130</f>
        <v>0</v>
      </c>
      <c r="Q1130" s="237">
        <v>0.043</v>
      </c>
      <c r="R1130" s="237">
        <f>Q1130*H1130</f>
        <v>0.086</v>
      </c>
      <c r="S1130" s="237">
        <v>0</v>
      </c>
      <c r="T1130" s="238">
        <f>S1130*H1130</f>
        <v>0</v>
      </c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R1130" s="239" t="s">
        <v>432</v>
      </c>
      <c r="AT1130" s="239" t="s">
        <v>422</v>
      </c>
      <c r="AU1130" s="239" t="s">
        <v>90</v>
      </c>
      <c r="AY1130" s="18" t="s">
        <v>247</v>
      </c>
      <c r="BE1130" s="240">
        <f>IF(N1130="základní",J1130,0)</f>
        <v>0</v>
      </c>
      <c r="BF1130" s="240">
        <f>IF(N1130="snížená",J1130,0)</f>
        <v>0</v>
      </c>
      <c r="BG1130" s="240">
        <f>IF(N1130="zákl. přenesená",J1130,0)</f>
        <v>0</v>
      </c>
      <c r="BH1130" s="240">
        <f>IF(N1130="sníž. přenesená",J1130,0)</f>
        <v>0</v>
      </c>
      <c r="BI1130" s="240">
        <f>IF(N1130="nulová",J1130,0)</f>
        <v>0</v>
      </c>
      <c r="BJ1130" s="18" t="s">
        <v>90</v>
      </c>
      <c r="BK1130" s="240">
        <f>ROUND(I1130*H1130,2)</f>
        <v>0</v>
      </c>
      <c r="BL1130" s="18" t="s">
        <v>339</v>
      </c>
      <c r="BM1130" s="239" t="s">
        <v>2004</v>
      </c>
    </row>
    <row r="1131" spans="1:65" s="2" customFormat="1" ht="44.25" customHeight="1">
      <c r="A1131" s="39"/>
      <c r="B1131" s="40"/>
      <c r="C1131" s="285" t="s">
        <v>2005</v>
      </c>
      <c r="D1131" s="285" t="s">
        <v>422</v>
      </c>
      <c r="E1131" s="286" t="s">
        <v>2006</v>
      </c>
      <c r="F1131" s="287" t="s">
        <v>2007</v>
      </c>
      <c r="G1131" s="288" t="s">
        <v>322</v>
      </c>
      <c r="H1131" s="289">
        <v>6</v>
      </c>
      <c r="I1131" s="290"/>
      <c r="J1131" s="291">
        <f>ROUND(I1131*H1131,2)</f>
        <v>0</v>
      </c>
      <c r="K1131" s="287" t="s">
        <v>1</v>
      </c>
      <c r="L1131" s="292"/>
      <c r="M1131" s="293" t="s">
        <v>1</v>
      </c>
      <c r="N1131" s="294" t="s">
        <v>43</v>
      </c>
      <c r="O1131" s="92"/>
      <c r="P1131" s="237">
        <f>O1131*H1131</f>
        <v>0</v>
      </c>
      <c r="Q1131" s="237">
        <v>0.043</v>
      </c>
      <c r="R1131" s="237">
        <f>Q1131*H1131</f>
        <v>0.258</v>
      </c>
      <c r="S1131" s="237">
        <v>0</v>
      </c>
      <c r="T1131" s="238">
        <f>S1131*H1131</f>
        <v>0</v>
      </c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R1131" s="239" t="s">
        <v>432</v>
      </c>
      <c r="AT1131" s="239" t="s">
        <v>422</v>
      </c>
      <c r="AU1131" s="239" t="s">
        <v>90</v>
      </c>
      <c r="AY1131" s="18" t="s">
        <v>247</v>
      </c>
      <c r="BE1131" s="240">
        <f>IF(N1131="základní",J1131,0)</f>
        <v>0</v>
      </c>
      <c r="BF1131" s="240">
        <f>IF(N1131="snížená",J1131,0)</f>
        <v>0</v>
      </c>
      <c r="BG1131" s="240">
        <f>IF(N1131="zákl. přenesená",J1131,0)</f>
        <v>0</v>
      </c>
      <c r="BH1131" s="240">
        <f>IF(N1131="sníž. přenesená",J1131,0)</f>
        <v>0</v>
      </c>
      <c r="BI1131" s="240">
        <f>IF(N1131="nulová",J1131,0)</f>
        <v>0</v>
      </c>
      <c r="BJ1131" s="18" t="s">
        <v>90</v>
      </c>
      <c r="BK1131" s="240">
        <f>ROUND(I1131*H1131,2)</f>
        <v>0</v>
      </c>
      <c r="BL1131" s="18" t="s">
        <v>339</v>
      </c>
      <c r="BM1131" s="239" t="s">
        <v>2008</v>
      </c>
    </row>
    <row r="1132" spans="1:65" s="2" customFormat="1" ht="44.25" customHeight="1">
      <c r="A1132" s="39"/>
      <c r="B1132" s="40"/>
      <c r="C1132" s="285" t="s">
        <v>2009</v>
      </c>
      <c r="D1132" s="285" t="s">
        <v>422</v>
      </c>
      <c r="E1132" s="286" t="s">
        <v>2010</v>
      </c>
      <c r="F1132" s="287" t="s">
        <v>2011</v>
      </c>
      <c r="G1132" s="288" t="s">
        <v>322</v>
      </c>
      <c r="H1132" s="289">
        <v>2</v>
      </c>
      <c r="I1132" s="290"/>
      <c r="J1132" s="291">
        <f>ROUND(I1132*H1132,2)</f>
        <v>0</v>
      </c>
      <c r="K1132" s="287" t="s">
        <v>1</v>
      </c>
      <c r="L1132" s="292"/>
      <c r="M1132" s="293" t="s">
        <v>1</v>
      </c>
      <c r="N1132" s="294" t="s">
        <v>43</v>
      </c>
      <c r="O1132" s="92"/>
      <c r="P1132" s="237">
        <f>O1132*H1132</f>
        <v>0</v>
      </c>
      <c r="Q1132" s="237">
        <v>0.043</v>
      </c>
      <c r="R1132" s="237">
        <f>Q1132*H1132</f>
        <v>0.086</v>
      </c>
      <c r="S1132" s="237">
        <v>0</v>
      </c>
      <c r="T1132" s="238">
        <f>S1132*H1132</f>
        <v>0</v>
      </c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R1132" s="239" t="s">
        <v>432</v>
      </c>
      <c r="AT1132" s="239" t="s">
        <v>422</v>
      </c>
      <c r="AU1132" s="239" t="s">
        <v>90</v>
      </c>
      <c r="AY1132" s="18" t="s">
        <v>247</v>
      </c>
      <c r="BE1132" s="240">
        <f>IF(N1132="základní",J1132,0)</f>
        <v>0</v>
      </c>
      <c r="BF1132" s="240">
        <f>IF(N1132="snížená",J1132,0)</f>
        <v>0</v>
      </c>
      <c r="BG1132" s="240">
        <f>IF(N1132="zákl. přenesená",J1132,0)</f>
        <v>0</v>
      </c>
      <c r="BH1132" s="240">
        <f>IF(N1132="sníž. přenesená",J1132,0)</f>
        <v>0</v>
      </c>
      <c r="BI1132" s="240">
        <f>IF(N1132="nulová",J1132,0)</f>
        <v>0</v>
      </c>
      <c r="BJ1132" s="18" t="s">
        <v>90</v>
      </c>
      <c r="BK1132" s="240">
        <f>ROUND(I1132*H1132,2)</f>
        <v>0</v>
      </c>
      <c r="BL1132" s="18" t="s">
        <v>339</v>
      </c>
      <c r="BM1132" s="239" t="s">
        <v>2012</v>
      </c>
    </row>
    <row r="1133" spans="1:65" s="2" customFormat="1" ht="24.15" customHeight="1">
      <c r="A1133" s="39"/>
      <c r="B1133" s="40"/>
      <c r="C1133" s="228" t="s">
        <v>2013</v>
      </c>
      <c r="D1133" s="228" t="s">
        <v>249</v>
      </c>
      <c r="E1133" s="229" t="s">
        <v>2014</v>
      </c>
      <c r="F1133" s="230" t="s">
        <v>2015</v>
      </c>
      <c r="G1133" s="231" t="s">
        <v>322</v>
      </c>
      <c r="H1133" s="232">
        <v>10</v>
      </c>
      <c r="I1133" s="233"/>
      <c r="J1133" s="234">
        <f>ROUND(I1133*H1133,2)</f>
        <v>0</v>
      </c>
      <c r="K1133" s="230" t="s">
        <v>253</v>
      </c>
      <c r="L1133" s="45"/>
      <c r="M1133" s="235" t="s">
        <v>1</v>
      </c>
      <c r="N1133" s="236" t="s">
        <v>43</v>
      </c>
      <c r="O1133" s="92"/>
      <c r="P1133" s="237">
        <f>O1133*H1133</f>
        <v>0</v>
      </c>
      <c r="Q1133" s="237">
        <v>0</v>
      </c>
      <c r="R1133" s="237">
        <f>Q1133*H1133</f>
        <v>0</v>
      </c>
      <c r="S1133" s="237">
        <v>0</v>
      </c>
      <c r="T1133" s="238">
        <f>S1133*H1133</f>
        <v>0</v>
      </c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R1133" s="239" t="s">
        <v>339</v>
      </c>
      <c r="AT1133" s="239" t="s">
        <v>249</v>
      </c>
      <c r="AU1133" s="239" t="s">
        <v>90</v>
      </c>
      <c r="AY1133" s="18" t="s">
        <v>247</v>
      </c>
      <c r="BE1133" s="240">
        <f>IF(N1133="základní",J1133,0)</f>
        <v>0</v>
      </c>
      <c r="BF1133" s="240">
        <f>IF(N1133="snížená",J1133,0)</f>
        <v>0</v>
      </c>
      <c r="BG1133" s="240">
        <f>IF(N1133="zákl. přenesená",J1133,0)</f>
        <v>0</v>
      </c>
      <c r="BH1133" s="240">
        <f>IF(N1133="sníž. přenesená",J1133,0)</f>
        <v>0</v>
      </c>
      <c r="BI1133" s="240">
        <f>IF(N1133="nulová",J1133,0)</f>
        <v>0</v>
      </c>
      <c r="BJ1133" s="18" t="s">
        <v>90</v>
      </c>
      <c r="BK1133" s="240">
        <f>ROUND(I1133*H1133,2)</f>
        <v>0</v>
      </c>
      <c r="BL1133" s="18" t="s">
        <v>339</v>
      </c>
      <c r="BM1133" s="239" t="s">
        <v>2016</v>
      </c>
    </row>
    <row r="1134" spans="1:65" s="2" customFormat="1" ht="37.8" customHeight="1">
      <c r="A1134" s="39"/>
      <c r="B1134" s="40"/>
      <c r="C1134" s="285" t="s">
        <v>2017</v>
      </c>
      <c r="D1134" s="285" t="s">
        <v>422</v>
      </c>
      <c r="E1134" s="286" t="s">
        <v>2018</v>
      </c>
      <c r="F1134" s="287" t="s">
        <v>2019</v>
      </c>
      <c r="G1134" s="288" t="s">
        <v>322</v>
      </c>
      <c r="H1134" s="289">
        <v>8</v>
      </c>
      <c r="I1134" s="290"/>
      <c r="J1134" s="291">
        <f>ROUND(I1134*H1134,2)</f>
        <v>0</v>
      </c>
      <c r="K1134" s="287" t="s">
        <v>1</v>
      </c>
      <c r="L1134" s="292"/>
      <c r="M1134" s="293" t="s">
        <v>1</v>
      </c>
      <c r="N1134" s="294" t="s">
        <v>43</v>
      </c>
      <c r="O1134" s="92"/>
      <c r="P1134" s="237">
        <f>O1134*H1134</f>
        <v>0</v>
      </c>
      <c r="Q1134" s="237">
        <v>0.043</v>
      </c>
      <c r="R1134" s="237">
        <f>Q1134*H1134</f>
        <v>0.344</v>
      </c>
      <c r="S1134" s="237">
        <v>0</v>
      </c>
      <c r="T1134" s="238">
        <f>S1134*H1134</f>
        <v>0</v>
      </c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R1134" s="239" t="s">
        <v>432</v>
      </c>
      <c r="AT1134" s="239" t="s">
        <v>422</v>
      </c>
      <c r="AU1134" s="239" t="s">
        <v>90</v>
      </c>
      <c r="AY1134" s="18" t="s">
        <v>247</v>
      </c>
      <c r="BE1134" s="240">
        <f>IF(N1134="základní",J1134,0)</f>
        <v>0</v>
      </c>
      <c r="BF1134" s="240">
        <f>IF(N1134="snížená",J1134,0)</f>
        <v>0</v>
      </c>
      <c r="BG1134" s="240">
        <f>IF(N1134="zákl. přenesená",J1134,0)</f>
        <v>0</v>
      </c>
      <c r="BH1134" s="240">
        <f>IF(N1134="sníž. přenesená",J1134,0)</f>
        <v>0</v>
      </c>
      <c r="BI1134" s="240">
        <f>IF(N1134="nulová",J1134,0)</f>
        <v>0</v>
      </c>
      <c r="BJ1134" s="18" t="s">
        <v>90</v>
      </c>
      <c r="BK1134" s="240">
        <f>ROUND(I1134*H1134,2)</f>
        <v>0</v>
      </c>
      <c r="BL1134" s="18" t="s">
        <v>339</v>
      </c>
      <c r="BM1134" s="239" t="s">
        <v>2020</v>
      </c>
    </row>
    <row r="1135" spans="1:65" s="2" customFormat="1" ht="37.8" customHeight="1">
      <c r="A1135" s="39"/>
      <c r="B1135" s="40"/>
      <c r="C1135" s="285" t="s">
        <v>2021</v>
      </c>
      <c r="D1135" s="285" t="s">
        <v>422</v>
      </c>
      <c r="E1135" s="286" t="s">
        <v>2022</v>
      </c>
      <c r="F1135" s="287" t="s">
        <v>2023</v>
      </c>
      <c r="G1135" s="288" t="s">
        <v>322</v>
      </c>
      <c r="H1135" s="289">
        <v>2</v>
      </c>
      <c r="I1135" s="290"/>
      <c r="J1135" s="291">
        <f>ROUND(I1135*H1135,2)</f>
        <v>0</v>
      </c>
      <c r="K1135" s="287" t="s">
        <v>1</v>
      </c>
      <c r="L1135" s="292"/>
      <c r="M1135" s="293" t="s">
        <v>1</v>
      </c>
      <c r="N1135" s="294" t="s">
        <v>43</v>
      </c>
      <c r="O1135" s="92"/>
      <c r="P1135" s="237">
        <f>O1135*H1135</f>
        <v>0</v>
      </c>
      <c r="Q1135" s="237">
        <v>0.043</v>
      </c>
      <c r="R1135" s="237">
        <f>Q1135*H1135</f>
        <v>0.086</v>
      </c>
      <c r="S1135" s="237">
        <v>0</v>
      </c>
      <c r="T1135" s="238">
        <f>S1135*H1135</f>
        <v>0</v>
      </c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R1135" s="239" t="s">
        <v>432</v>
      </c>
      <c r="AT1135" s="239" t="s">
        <v>422</v>
      </c>
      <c r="AU1135" s="239" t="s">
        <v>90</v>
      </c>
      <c r="AY1135" s="18" t="s">
        <v>247</v>
      </c>
      <c r="BE1135" s="240">
        <f>IF(N1135="základní",J1135,0)</f>
        <v>0</v>
      </c>
      <c r="BF1135" s="240">
        <f>IF(N1135="snížená",J1135,0)</f>
        <v>0</v>
      </c>
      <c r="BG1135" s="240">
        <f>IF(N1135="zákl. přenesená",J1135,0)</f>
        <v>0</v>
      </c>
      <c r="BH1135" s="240">
        <f>IF(N1135="sníž. přenesená",J1135,0)</f>
        <v>0</v>
      </c>
      <c r="BI1135" s="240">
        <f>IF(N1135="nulová",J1135,0)</f>
        <v>0</v>
      </c>
      <c r="BJ1135" s="18" t="s">
        <v>90</v>
      </c>
      <c r="BK1135" s="240">
        <f>ROUND(I1135*H1135,2)</f>
        <v>0</v>
      </c>
      <c r="BL1135" s="18" t="s">
        <v>339</v>
      </c>
      <c r="BM1135" s="239" t="s">
        <v>2024</v>
      </c>
    </row>
    <row r="1136" spans="1:65" s="2" customFormat="1" ht="24.15" customHeight="1">
      <c r="A1136" s="39"/>
      <c r="B1136" s="40"/>
      <c r="C1136" s="228" t="s">
        <v>2025</v>
      </c>
      <c r="D1136" s="228" t="s">
        <v>249</v>
      </c>
      <c r="E1136" s="229" t="s">
        <v>2026</v>
      </c>
      <c r="F1136" s="230" t="s">
        <v>2027</v>
      </c>
      <c r="G1136" s="231" t="s">
        <v>322</v>
      </c>
      <c r="H1136" s="232">
        <v>6</v>
      </c>
      <c r="I1136" s="233"/>
      <c r="J1136" s="234">
        <f>ROUND(I1136*H1136,2)</f>
        <v>0</v>
      </c>
      <c r="K1136" s="230" t="s">
        <v>253</v>
      </c>
      <c r="L1136" s="45"/>
      <c r="M1136" s="235" t="s">
        <v>1</v>
      </c>
      <c r="N1136" s="236" t="s">
        <v>43</v>
      </c>
      <c r="O1136" s="92"/>
      <c r="P1136" s="237">
        <f>O1136*H1136</f>
        <v>0</v>
      </c>
      <c r="Q1136" s="237">
        <v>0</v>
      </c>
      <c r="R1136" s="237">
        <f>Q1136*H1136</f>
        <v>0</v>
      </c>
      <c r="S1136" s="237">
        <v>0</v>
      </c>
      <c r="T1136" s="238">
        <f>S1136*H1136</f>
        <v>0</v>
      </c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R1136" s="239" t="s">
        <v>339</v>
      </c>
      <c r="AT1136" s="239" t="s">
        <v>249</v>
      </c>
      <c r="AU1136" s="239" t="s">
        <v>90</v>
      </c>
      <c r="AY1136" s="18" t="s">
        <v>247</v>
      </c>
      <c r="BE1136" s="240">
        <f>IF(N1136="základní",J1136,0)</f>
        <v>0</v>
      </c>
      <c r="BF1136" s="240">
        <f>IF(N1136="snížená",J1136,0)</f>
        <v>0</v>
      </c>
      <c r="BG1136" s="240">
        <f>IF(N1136="zákl. přenesená",J1136,0)</f>
        <v>0</v>
      </c>
      <c r="BH1136" s="240">
        <f>IF(N1136="sníž. přenesená",J1136,0)</f>
        <v>0</v>
      </c>
      <c r="BI1136" s="240">
        <f>IF(N1136="nulová",J1136,0)</f>
        <v>0</v>
      </c>
      <c r="BJ1136" s="18" t="s">
        <v>90</v>
      </c>
      <c r="BK1136" s="240">
        <f>ROUND(I1136*H1136,2)</f>
        <v>0</v>
      </c>
      <c r="BL1136" s="18" t="s">
        <v>339</v>
      </c>
      <c r="BM1136" s="239" t="s">
        <v>2028</v>
      </c>
    </row>
    <row r="1137" spans="1:65" s="2" customFormat="1" ht="37.8" customHeight="1">
      <c r="A1137" s="39"/>
      <c r="B1137" s="40"/>
      <c r="C1137" s="285" t="s">
        <v>2029</v>
      </c>
      <c r="D1137" s="285" t="s">
        <v>422</v>
      </c>
      <c r="E1137" s="286" t="s">
        <v>2030</v>
      </c>
      <c r="F1137" s="287" t="s">
        <v>2031</v>
      </c>
      <c r="G1137" s="288" t="s">
        <v>322</v>
      </c>
      <c r="H1137" s="289">
        <v>3</v>
      </c>
      <c r="I1137" s="290"/>
      <c r="J1137" s="291">
        <f>ROUND(I1137*H1137,2)</f>
        <v>0</v>
      </c>
      <c r="K1137" s="287" t="s">
        <v>1</v>
      </c>
      <c r="L1137" s="292"/>
      <c r="M1137" s="293" t="s">
        <v>1</v>
      </c>
      <c r="N1137" s="294" t="s">
        <v>43</v>
      </c>
      <c r="O1137" s="92"/>
      <c r="P1137" s="237">
        <f>O1137*H1137</f>
        <v>0</v>
      </c>
      <c r="Q1137" s="237">
        <v>0.043</v>
      </c>
      <c r="R1137" s="237">
        <f>Q1137*H1137</f>
        <v>0.129</v>
      </c>
      <c r="S1137" s="237">
        <v>0</v>
      </c>
      <c r="T1137" s="238">
        <f>S1137*H1137</f>
        <v>0</v>
      </c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R1137" s="239" t="s">
        <v>432</v>
      </c>
      <c r="AT1137" s="239" t="s">
        <v>422</v>
      </c>
      <c r="AU1137" s="239" t="s">
        <v>90</v>
      </c>
      <c r="AY1137" s="18" t="s">
        <v>247</v>
      </c>
      <c r="BE1137" s="240">
        <f>IF(N1137="základní",J1137,0)</f>
        <v>0</v>
      </c>
      <c r="BF1137" s="240">
        <f>IF(N1137="snížená",J1137,0)</f>
        <v>0</v>
      </c>
      <c r="BG1137" s="240">
        <f>IF(N1137="zákl. přenesená",J1137,0)</f>
        <v>0</v>
      </c>
      <c r="BH1137" s="240">
        <f>IF(N1137="sníž. přenesená",J1137,0)</f>
        <v>0</v>
      </c>
      <c r="BI1137" s="240">
        <f>IF(N1137="nulová",J1137,0)</f>
        <v>0</v>
      </c>
      <c r="BJ1137" s="18" t="s">
        <v>90</v>
      </c>
      <c r="BK1137" s="240">
        <f>ROUND(I1137*H1137,2)</f>
        <v>0</v>
      </c>
      <c r="BL1137" s="18" t="s">
        <v>339</v>
      </c>
      <c r="BM1137" s="239" t="s">
        <v>2032</v>
      </c>
    </row>
    <row r="1138" spans="1:65" s="2" customFormat="1" ht="37.8" customHeight="1">
      <c r="A1138" s="39"/>
      <c r="B1138" s="40"/>
      <c r="C1138" s="285" t="s">
        <v>2033</v>
      </c>
      <c r="D1138" s="285" t="s">
        <v>422</v>
      </c>
      <c r="E1138" s="286" t="s">
        <v>2034</v>
      </c>
      <c r="F1138" s="287" t="s">
        <v>2035</v>
      </c>
      <c r="G1138" s="288" t="s">
        <v>322</v>
      </c>
      <c r="H1138" s="289">
        <v>3</v>
      </c>
      <c r="I1138" s="290"/>
      <c r="J1138" s="291">
        <f>ROUND(I1138*H1138,2)</f>
        <v>0</v>
      </c>
      <c r="K1138" s="287" t="s">
        <v>1</v>
      </c>
      <c r="L1138" s="292"/>
      <c r="M1138" s="293" t="s">
        <v>1</v>
      </c>
      <c r="N1138" s="294" t="s">
        <v>43</v>
      </c>
      <c r="O1138" s="92"/>
      <c r="P1138" s="237">
        <f>O1138*H1138</f>
        <v>0</v>
      </c>
      <c r="Q1138" s="237">
        <v>0.043</v>
      </c>
      <c r="R1138" s="237">
        <f>Q1138*H1138</f>
        <v>0.129</v>
      </c>
      <c r="S1138" s="237">
        <v>0</v>
      </c>
      <c r="T1138" s="238">
        <f>S1138*H1138</f>
        <v>0</v>
      </c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R1138" s="239" t="s">
        <v>432</v>
      </c>
      <c r="AT1138" s="239" t="s">
        <v>422</v>
      </c>
      <c r="AU1138" s="239" t="s">
        <v>90</v>
      </c>
      <c r="AY1138" s="18" t="s">
        <v>247</v>
      </c>
      <c r="BE1138" s="240">
        <f>IF(N1138="základní",J1138,0)</f>
        <v>0</v>
      </c>
      <c r="BF1138" s="240">
        <f>IF(N1138="snížená",J1138,0)</f>
        <v>0</v>
      </c>
      <c r="BG1138" s="240">
        <f>IF(N1138="zákl. přenesená",J1138,0)</f>
        <v>0</v>
      </c>
      <c r="BH1138" s="240">
        <f>IF(N1138="sníž. přenesená",J1138,0)</f>
        <v>0</v>
      </c>
      <c r="BI1138" s="240">
        <f>IF(N1138="nulová",J1138,0)</f>
        <v>0</v>
      </c>
      <c r="BJ1138" s="18" t="s">
        <v>90</v>
      </c>
      <c r="BK1138" s="240">
        <f>ROUND(I1138*H1138,2)</f>
        <v>0</v>
      </c>
      <c r="BL1138" s="18" t="s">
        <v>339</v>
      </c>
      <c r="BM1138" s="239" t="s">
        <v>2036</v>
      </c>
    </row>
    <row r="1139" spans="1:65" s="2" customFormat="1" ht="24.15" customHeight="1">
      <c r="A1139" s="39"/>
      <c r="B1139" s="40"/>
      <c r="C1139" s="228" t="s">
        <v>2037</v>
      </c>
      <c r="D1139" s="228" t="s">
        <v>249</v>
      </c>
      <c r="E1139" s="229" t="s">
        <v>2038</v>
      </c>
      <c r="F1139" s="230" t="s">
        <v>2039</v>
      </c>
      <c r="G1139" s="231" t="s">
        <v>322</v>
      </c>
      <c r="H1139" s="232">
        <v>4</v>
      </c>
      <c r="I1139" s="233"/>
      <c r="J1139" s="234">
        <f>ROUND(I1139*H1139,2)</f>
        <v>0</v>
      </c>
      <c r="K1139" s="230" t="s">
        <v>253</v>
      </c>
      <c r="L1139" s="45"/>
      <c r="M1139" s="235" t="s">
        <v>1</v>
      </c>
      <c r="N1139" s="236" t="s">
        <v>43</v>
      </c>
      <c r="O1139" s="92"/>
      <c r="P1139" s="237">
        <f>O1139*H1139</f>
        <v>0</v>
      </c>
      <c r="Q1139" s="237">
        <v>0</v>
      </c>
      <c r="R1139" s="237">
        <f>Q1139*H1139</f>
        <v>0</v>
      </c>
      <c r="S1139" s="237">
        <v>0</v>
      </c>
      <c r="T1139" s="238">
        <f>S1139*H1139</f>
        <v>0</v>
      </c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R1139" s="239" t="s">
        <v>339</v>
      </c>
      <c r="AT1139" s="239" t="s">
        <v>249</v>
      </c>
      <c r="AU1139" s="239" t="s">
        <v>90</v>
      </c>
      <c r="AY1139" s="18" t="s">
        <v>247</v>
      </c>
      <c r="BE1139" s="240">
        <f>IF(N1139="základní",J1139,0)</f>
        <v>0</v>
      </c>
      <c r="BF1139" s="240">
        <f>IF(N1139="snížená",J1139,0)</f>
        <v>0</v>
      </c>
      <c r="BG1139" s="240">
        <f>IF(N1139="zákl. přenesená",J1139,0)</f>
        <v>0</v>
      </c>
      <c r="BH1139" s="240">
        <f>IF(N1139="sníž. přenesená",J1139,0)</f>
        <v>0</v>
      </c>
      <c r="BI1139" s="240">
        <f>IF(N1139="nulová",J1139,0)</f>
        <v>0</v>
      </c>
      <c r="BJ1139" s="18" t="s">
        <v>90</v>
      </c>
      <c r="BK1139" s="240">
        <f>ROUND(I1139*H1139,2)</f>
        <v>0</v>
      </c>
      <c r="BL1139" s="18" t="s">
        <v>339</v>
      </c>
      <c r="BM1139" s="239" t="s">
        <v>2040</v>
      </c>
    </row>
    <row r="1140" spans="1:65" s="2" customFormat="1" ht="37.8" customHeight="1">
      <c r="A1140" s="39"/>
      <c r="B1140" s="40"/>
      <c r="C1140" s="285" t="s">
        <v>2041</v>
      </c>
      <c r="D1140" s="285" t="s">
        <v>422</v>
      </c>
      <c r="E1140" s="286" t="s">
        <v>2042</v>
      </c>
      <c r="F1140" s="287" t="s">
        <v>2043</v>
      </c>
      <c r="G1140" s="288" t="s">
        <v>322</v>
      </c>
      <c r="H1140" s="289">
        <v>4</v>
      </c>
      <c r="I1140" s="290"/>
      <c r="J1140" s="291">
        <f>ROUND(I1140*H1140,2)</f>
        <v>0</v>
      </c>
      <c r="K1140" s="287" t="s">
        <v>1</v>
      </c>
      <c r="L1140" s="292"/>
      <c r="M1140" s="293" t="s">
        <v>1</v>
      </c>
      <c r="N1140" s="294" t="s">
        <v>43</v>
      </c>
      <c r="O1140" s="92"/>
      <c r="P1140" s="237">
        <f>O1140*H1140</f>
        <v>0</v>
      </c>
      <c r="Q1140" s="237">
        <v>0.043</v>
      </c>
      <c r="R1140" s="237">
        <f>Q1140*H1140</f>
        <v>0.172</v>
      </c>
      <c r="S1140" s="237">
        <v>0</v>
      </c>
      <c r="T1140" s="238">
        <f>S1140*H1140</f>
        <v>0</v>
      </c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R1140" s="239" t="s">
        <v>432</v>
      </c>
      <c r="AT1140" s="239" t="s">
        <v>422</v>
      </c>
      <c r="AU1140" s="239" t="s">
        <v>90</v>
      </c>
      <c r="AY1140" s="18" t="s">
        <v>247</v>
      </c>
      <c r="BE1140" s="240">
        <f>IF(N1140="základní",J1140,0)</f>
        <v>0</v>
      </c>
      <c r="BF1140" s="240">
        <f>IF(N1140="snížená",J1140,0)</f>
        <v>0</v>
      </c>
      <c r="BG1140" s="240">
        <f>IF(N1140="zákl. přenesená",J1140,0)</f>
        <v>0</v>
      </c>
      <c r="BH1140" s="240">
        <f>IF(N1140="sníž. přenesená",J1140,0)</f>
        <v>0</v>
      </c>
      <c r="BI1140" s="240">
        <f>IF(N1140="nulová",J1140,0)</f>
        <v>0</v>
      </c>
      <c r="BJ1140" s="18" t="s">
        <v>90</v>
      </c>
      <c r="BK1140" s="240">
        <f>ROUND(I1140*H1140,2)</f>
        <v>0</v>
      </c>
      <c r="BL1140" s="18" t="s">
        <v>339</v>
      </c>
      <c r="BM1140" s="239" t="s">
        <v>2044</v>
      </c>
    </row>
    <row r="1141" spans="1:65" s="2" customFormat="1" ht="16.5" customHeight="1">
      <c r="A1141" s="39"/>
      <c r="B1141" s="40"/>
      <c r="C1141" s="228" t="s">
        <v>2045</v>
      </c>
      <c r="D1141" s="228" t="s">
        <v>249</v>
      </c>
      <c r="E1141" s="229" t="s">
        <v>2046</v>
      </c>
      <c r="F1141" s="230" t="s">
        <v>2047</v>
      </c>
      <c r="G1141" s="231" t="s">
        <v>322</v>
      </c>
      <c r="H1141" s="232">
        <v>5</v>
      </c>
      <c r="I1141" s="233"/>
      <c r="J1141" s="234">
        <f>ROUND(I1141*H1141,2)</f>
        <v>0</v>
      </c>
      <c r="K1141" s="230" t="s">
        <v>253</v>
      </c>
      <c r="L1141" s="45"/>
      <c r="M1141" s="235" t="s">
        <v>1</v>
      </c>
      <c r="N1141" s="236" t="s">
        <v>43</v>
      </c>
      <c r="O1141" s="92"/>
      <c r="P1141" s="237">
        <f>O1141*H1141</f>
        <v>0</v>
      </c>
      <c r="Q1141" s="237">
        <v>0</v>
      </c>
      <c r="R1141" s="237">
        <f>Q1141*H1141</f>
        <v>0</v>
      </c>
      <c r="S1141" s="237">
        <v>0</v>
      </c>
      <c r="T1141" s="238">
        <f>S1141*H1141</f>
        <v>0</v>
      </c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R1141" s="239" t="s">
        <v>339</v>
      </c>
      <c r="AT1141" s="239" t="s">
        <v>249</v>
      </c>
      <c r="AU1141" s="239" t="s">
        <v>90</v>
      </c>
      <c r="AY1141" s="18" t="s">
        <v>247</v>
      </c>
      <c r="BE1141" s="240">
        <f>IF(N1141="základní",J1141,0)</f>
        <v>0</v>
      </c>
      <c r="BF1141" s="240">
        <f>IF(N1141="snížená",J1141,0)</f>
        <v>0</v>
      </c>
      <c r="BG1141" s="240">
        <f>IF(N1141="zákl. přenesená",J1141,0)</f>
        <v>0</v>
      </c>
      <c r="BH1141" s="240">
        <f>IF(N1141="sníž. přenesená",J1141,0)</f>
        <v>0</v>
      </c>
      <c r="BI1141" s="240">
        <f>IF(N1141="nulová",J1141,0)</f>
        <v>0</v>
      </c>
      <c r="BJ1141" s="18" t="s">
        <v>90</v>
      </c>
      <c r="BK1141" s="240">
        <f>ROUND(I1141*H1141,2)</f>
        <v>0</v>
      </c>
      <c r="BL1141" s="18" t="s">
        <v>339</v>
      </c>
      <c r="BM1141" s="239" t="s">
        <v>2048</v>
      </c>
    </row>
    <row r="1142" spans="1:51" s="13" customFormat="1" ht="12">
      <c r="A1142" s="13"/>
      <c r="B1142" s="241"/>
      <c r="C1142" s="242"/>
      <c r="D1142" s="243" t="s">
        <v>256</v>
      </c>
      <c r="E1142" s="244" t="s">
        <v>1</v>
      </c>
      <c r="F1142" s="245" t="s">
        <v>2049</v>
      </c>
      <c r="G1142" s="242"/>
      <c r="H1142" s="246">
        <v>1</v>
      </c>
      <c r="I1142" s="247"/>
      <c r="J1142" s="242"/>
      <c r="K1142" s="242"/>
      <c r="L1142" s="248"/>
      <c r="M1142" s="249"/>
      <c r="N1142" s="250"/>
      <c r="O1142" s="250"/>
      <c r="P1142" s="250"/>
      <c r="Q1142" s="250"/>
      <c r="R1142" s="250"/>
      <c r="S1142" s="250"/>
      <c r="T1142" s="251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52" t="s">
        <v>256</v>
      </c>
      <c r="AU1142" s="252" t="s">
        <v>90</v>
      </c>
      <c r="AV1142" s="13" t="s">
        <v>90</v>
      </c>
      <c r="AW1142" s="13" t="s">
        <v>32</v>
      </c>
      <c r="AX1142" s="13" t="s">
        <v>77</v>
      </c>
      <c r="AY1142" s="252" t="s">
        <v>247</v>
      </c>
    </row>
    <row r="1143" spans="1:51" s="13" customFormat="1" ht="12">
      <c r="A1143" s="13"/>
      <c r="B1143" s="241"/>
      <c r="C1143" s="242"/>
      <c r="D1143" s="243" t="s">
        <v>256</v>
      </c>
      <c r="E1143" s="244" t="s">
        <v>1</v>
      </c>
      <c r="F1143" s="245" t="s">
        <v>2050</v>
      </c>
      <c r="G1143" s="242"/>
      <c r="H1143" s="246">
        <v>2</v>
      </c>
      <c r="I1143" s="247"/>
      <c r="J1143" s="242"/>
      <c r="K1143" s="242"/>
      <c r="L1143" s="248"/>
      <c r="M1143" s="249"/>
      <c r="N1143" s="250"/>
      <c r="O1143" s="250"/>
      <c r="P1143" s="250"/>
      <c r="Q1143" s="250"/>
      <c r="R1143" s="250"/>
      <c r="S1143" s="250"/>
      <c r="T1143" s="251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52" t="s">
        <v>256</v>
      </c>
      <c r="AU1143" s="252" t="s">
        <v>90</v>
      </c>
      <c r="AV1143" s="13" t="s">
        <v>90</v>
      </c>
      <c r="AW1143" s="13" t="s">
        <v>32</v>
      </c>
      <c r="AX1143" s="13" t="s">
        <v>77</v>
      </c>
      <c r="AY1143" s="252" t="s">
        <v>247</v>
      </c>
    </row>
    <row r="1144" spans="1:51" s="13" customFormat="1" ht="12">
      <c r="A1144" s="13"/>
      <c r="B1144" s="241"/>
      <c r="C1144" s="242"/>
      <c r="D1144" s="243" t="s">
        <v>256</v>
      </c>
      <c r="E1144" s="244" t="s">
        <v>1</v>
      </c>
      <c r="F1144" s="245" t="s">
        <v>2051</v>
      </c>
      <c r="G1144" s="242"/>
      <c r="H1144" s="246">
        <v>2</v>
      </c>
      <c r="I1144" s="247"/>
      <c r="J1144" s="242"/>
      <c r="K1144" s="242"/>
      <c r="L1144" s="248"/>
      <c r="M1144" s="249"/>
      <c r="N1144" s="250"/>
      <c r="O1144" s="250"/>
      <c r="P1144" s="250"/>
      <c r="Q1144" s="250"/>
      <c r="R1144" s="250"/>
      <c r="S1144" s="250"/>
      <c r="T1144" s="251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52" t="s">
        <v>256</v>
      </c>
      <c r="AU1144" s="252" t="s">
        <v>90</v>
      </c>
      <c r="AV1144" s="13" t="s">
        <v>90</v>
      </c>
      <c r="AW1144" s="13" t="s">
        <v>32</v>
      </c>
      <c r="AX1144" s="13" t="s">
        <v>77</v>
      </c>
      <c r="AY1144" s="252" t="s">
        <v>247</v>
      </c>
    </row>
    <row r="1145" spans="1:51" s="14" customFormat="1" ht="12">
      <c r="A1145" s="14"/>
      <c r="B1145" s="253"/>
      <c r="C1145" s="254"/>
      <c r="D1145" s="243" t="s">
        <v>256</v>
      </c>
      <c r="E1145" s="255" t="s">
        <v>1</v>
      </c>
      <c r="F1145" s="256" t="s">
        <v>265</v>
      </c>
      <c r="G1145" s="254"/>
      <c r="H1145" s="257">
        <v>5</v>
      </c>
      <c r="I1145" s="258"/>
      <c r="J1145" s="254"/>
      <c r="K1145" s="254"/>
      <c r="L1145" s="259"/>
      <c r="M1145" s="260"/>
      <c r="N1145" s="261"/>
      <c r="O1145" s="261"/>
      <c r="P1145" s="261"/>
      <c r="Q1145" s="261"/>
      <c r="R1145" s="261"/>
      <c r="S1145" s="261"/>
      <c r="T1145" s="262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63" t="s">
        <v>256</v>
      </c>
      <c r="AU1145" s="263" t="s">
        <v>90</v>
      </c>
      <c r="AV1145" s="14" t="s">
        <v>254</v>
      </c>
      <c r="AW1145" s="14" t="s">
        <v>32</v>
      </c>
      <c r="AX1145" s="14" t="s">
        <v>84</v>
      </c>
      <c r="AY1145" s="263" t="s">
        <v>247</v>
      </c>
    </row>
    <row r="1146" spans="1:65" s="2" customFormat="1" ht="16.5" customHeight="1">
      <c r="A1146" s="39"/>
      <c r="B1146" s="40"/>
      <c r="C1146" s="285" t="s">
        <v>2052</v>
      </c>
      <c r="D1146" s="285" t="s">
        <v>422</v>
      </c>
      <c r="E1146" s="286" t="s">
        <v>2053</v>
      </c>
      <c r="F1146" s="287" t="s">
        <v>2054</v>
      </c>
      <c r="G1146" s="288" t="s">
        <v>322</v>
      </c>
      <c r="H1146" s="289">
        <v>5</v>
      </c>
      <c r="I1146" s="290"/>
      <c r="J1146" s="291">
        <f>ROUND(I1146*H1146,2)</f>
        <v>0</v>
      </c>
      <c r="K1146" s="287" t="s">
        <v>1</v>
      </c>
      <c r="L1146" s="292"/>
      <c r="M1146" s="293" t="s">
        <v>1</v>
      </c>
      <c r="N1146" s="294" t="s">
        <v>43</v>
      </c>
      <c r="O1146" s="92"/>
      <c r="P1146" s="237">
        <f>O1146*H1146</f>
        <v>0</v>
      </c>
      <c r="Q1146" s="237">
        <v>0.0038</v>
      </c>
      <c r="R1146" s="237">
        <f>Q1146*H1146</f>
        <v>0.019</v>
      </c>
      <c r="S1146" s="237">
        <v>0</v>
      </c>
      <c r="T1146" s="238">
        <f>S1146*H1146</f>
        <v>0</v>
      </c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R1146" s="239" t="s">
        <v>432</v>
      </c>
      <c r="AT1146" s="239" t="s">
        <v>422</v>
      </c>
      <c r="AU1146" s="239" t="s">
        <v>90</v>
      </c>
      <c r="AY1146" s="18" t="s">
        <v>247</v>
      </c>
      <c r="BE1146" s="240">
        <f>IF(N1146="základní",J1146,0)</f>
        <v>0</v>
      </c>
      <c r="BF1146" s="240">
        <f>IF(N1146="snížená",J1146,0)</f>
        <v>0</v>
      </c>
      <c r="BG1146" s="240">
        <f>IF(N1146="zákl. přenesená",J1146,0)</f>
        <v>0</v>
      </c>
      <c r="BH1146" s="240">
        <f>IF(N1146="sníž. přenesená",J1146,0)</f>
        <v>0</v>
      </c>
      <c r="BI1146" s="240">
        <f>IF(N1146="nulová",J1146,0)</f>
        <v>0</v>
      </c>
      <c r="BJ1146" s="18" t="s">
        <v>90</v>
      </c>
      <c r="BK1146" s="240">
        <f>ROUND(I1146*H1146,2)</f>
        <v>0</v>
      </c>
      <c r="BL1146" s="18" t="s">
        <v>339</v>
      </c>
      <c r="BM1146" s="239" t="s">
        <v>2055</v>
      </c>
    </row>
    <row r="1147" spans="1:65" s="2" customFormat="1" ht="21.75" customHeight="1">
      <c r="A1147" s="39"/>
      <c r="B1147" s="40"/>
      <c r="C1147" s="228" t="s">
        <v>2056</v>
      </c>
      <c r="D1147" s="228" t="s">
        <v>249</v>
      </c>
      <c r="E1147" s="229" t="s">
        <v>2057</v>
      </c>
      <c r="F1147" s="230" t="s">
        <v>2058</v>
      </c>
      <c r="G1147" s="231" t="s">
        <v>2059</v>
      </c>
      <c r="H1147" s="232">
        <v>1</v>
      </c>
      <c r="I1147" s="233"/>
      <c r="J1147" s="234">
        <f>ROUND(I1147*H1147,2)</f>
        <v>0</v>
      </c>
      <c r="K1147" s="230" t="s">
        <v>1</v>
      </c>
      <c r="L1147" s="45"/>
      <c r="M1147" s="235" t="s">
        <v>1</v>
      </c>
      <c r="N1147" s="236" t="s">
        <v>43</v>
      </c>
      <c r="O1147" s="92"/>
      <c r="P1147" s="237">
        <f>O1147*H1147</f>
        <v>0</v>
      </c>
      <c r="Q1147" s="237">
        <v>0</v>
      </c>
      <c r="R1147" s="237">
        <f>Q1147*H1147</f>
        <v>0</v>
      </c>
      <c r="S1147" s="237">
        <v>0</v>
      </c>
      <c r="T1147" s="238">
        <f>S1147*H1147</f>
        <v>0</v>
      </c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R1147" s="239" t="s">
        <v>339</v>
      </c>
      <c r="AT1147" s="239" t="s">
        <v>249</v>
      </c>
      <c r="AU1147" s="239" t="s">
        <v>90</v>
      </c>
      <c r="AY1147" s="18" t="s">
        <v>247</v>
      </c>
      <c r="BE1147" s="240">
        <f>IF(N1147="základní",J1147,0)</f>
        <v>0</v>
      </c>
      <c r="BF1147" s="240">
        <f>IF(N1147="snížená",J1147,0)</f>
        <v>0</v>
      </c>
      <c r="BG1147" s="240">
        <f>IF(N1147="zákl. přenesená",J1147,0)</f>
        <v>0</v>
      </c>
      <c r="BH1147" s="240">
        <f>IF(N1147="sníž. přenesená",J1147,0)</f>
        <v>0</v>
      </c>
      <c r="BI1147" s="240">
        <f>IF(N1147="nulová",J1147,0)</f>
        <v>0</v>
      </c>
      <c r="BJ1147" s="18" t="s">
        <v>90</v>
      </c>
      <c r="BK1147" s="240">
        <f>ROUND(I1147*H1147,2)</f>
        <v>0</v>
      </c>
      <c r="BL1147" s="18" t="s">
        <v>339</v>
      </c>
      <c r="BM1147" s="239" t="s">
        <v>2060</v>
      </c>
    </row>
    <row r="1148" spans="1:65" s="2" customFormat="1" ht="21.75" customHeight="1">
      <c r="A1148" s="39"/>
      <c r="B1148" s="40"/>
      <c r="C1148" s="228" t="s">
        <v>2061</v>
      </c>
      <c r="D1148" s="228" t="s">
        <v>249</v>
      </c>
      <c r="E1148" s="229" t="s">
        <v>2062</v>
      </c>
      <c r="F1148" s="230" t="s">
        <v>2063</v>
      </c>
      <c r="G1148" s="231" t="s">
        <v>322</v>
      </c>
      <c r="H1148" s="232">
        <v>2</v>
      </c>
      <c r="I1148" s="233"/>
      <c r="J1148" s="234">
        <f>ROUND(I1148*H1148,2)</f>
        <v>0</v>
      </c>
      <c r="K1148" s="230" t="s">
        <v>1</v>
      </c>
      <c r="L1148" s="45"/>
      <c r="M1148" s="235" t="s">
        <v>1</v>
      </c>
      <c r="N1148" s="236" t="s">
        <v>43</v>
      </c>
      <c r="O1148" s="92"/>
      <c r="P1148" s="237">
        <f>O1148*H1148</f>
        <v>0</v>
      </c>
      <c r="Q1148" s="237">
        <v>0.00027</v>
      </c>
      <c r="R1148" s="237">
        <f>Q1148*H1148</f>
        <v>0.00054</v>
      </c>
      <c r="S1148" s="237">
        <v>0</v>
      </c>
      <c r="T1148" s="238">
        <f>S1148*H1148</f>
        <v>0</v>
      </c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R1148" s="239" t="s">
        <v>339</v>
      </c>
      <c r="AT1148" s="239" t="s">
        <v>249</v>
      </c>
      <c r="AU1148" s="239" t="s">
        <v>90</v>
      </c>
      <c r="AY1148" s="18" t="s">
        <v>247</v>
      </c>
      <c r="BE1148" s="240">
        <f>IF(N1148="základní",J1148,0)</f>
        <v>0</v>
      </c>
      <c r="BF1148" s="240">
        <f>IF(N1148="snížená",J1148,0)</f>
        <v>0</v>
      </c>
      <c r="BG1148" s="240">
        <f>IF(N1148="zákl. přenesená",J1148,0)</f>
        <v>0</v>
      </c>
      <c r="BH1148" s="240">
        <f>IF(N1148="sníž. přenesená",J1148,0)</f>
        <v>0</v>
      </c>
      <c r="BI1148" s="240">
        <f>IF(N1148="nulová",J1148,0)</f>
        <v>0</v>
      </c>
      <c r="BJ1148" s="18" t="s">
        <v>90</v>
      </c>
      <c r="BK1148" s="240">
        <f>ROUND(I1148*H1148,2)</f>
        <v>0</v>
      </c>
      <c r="BL1148" s="18" t="s">
        <v>339</v>
      </c>
      <c r="BM1148" s="239" t="s">
        <v>2064</v>
      </c>
    </row>
    <row r="1149" spans="1:65" s="2" customFormat="1" ht="37.8" customHeight="1">
      <c r="A1149" s="39"/>
      <c r="B1149" s="40"/>
      <c r="C1149" s="285" t="s">
        <v>2065</v>
      </c>
      <c r="D1149" s="285" t="s">
        <v>422</v>
      </c>
      <c r="E1149" s="286" t="s">
        <v>2066</v>
      </c>
      <c r="F1149" s="287" t="s">
        <v>2067</v>
      </c>
      <c r="G1149" s="288" t="s">
        <v>322</v>
      </c>
      <c r="H1149" s="289">
        <v>2</v>
      </c>
      <c r="I1149" s="290"/>
      <c r="J1149" s="291">
        <f>ROUND(I1149*H1149,2)</f>
        <v>0</v>
      </c>
      <c r="K1149" s="287" t="s">
        <v>1</v>
      </c>
      <c r="L1149" s="292"/>
      <c r="M1149" s="293" t="s">
        <v>1</v>
      </c>
      <c r="N1149" s="294" t="s">
        <v>43</v>
      </c>
      <c r="O1149" s="92"/>
      <c r="P1149" s="237">
        <f>O1149*H1149</f>
        <v>0</v>
      </c>
      <c r="Q1149" s="237">
        <v>0.0355</v>
      </c>
      <c r="R1149" s="237">
        <f>Q1149*H1149</f>
        <v>0.071</v>
      </c>
      <c r="S1149" s="237">
        <v>0</v>
      </c>
      <c r="T1149" s="238">
        <f>S1149*H1149</f>
        <v>0</v>
      </c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R1149" s="239" t="s">
        <v>432</v>
      </c>
      <c r="AT1149" s="239" t="s">
        <v>422</v>
      </c>
      <c r="AU1149" s="239" t="s">
        <v>90</v>
      </c>
      <c r="AY1149" s="18" t="s">
        <v>247</v>
      </c>
      <c r="BE1149" s="240">
        <f>IF(N1149="základní",J1149,0)</f>
        <v>0</v>
      </c>
      <c r="BF1149" s="240">
        <f>IF(N1149="snížená",J1149,0)</f>
        <v>0</v>
      </c>
      <c r="BG1149" s="240">
        <f>IF(N1149="zákl. přenesená",J1149,0)</f>
        <v>0</v>
      </c>
      <c r="BH1149" s="240">
        <f>IF(N1149="sníž. přenesená",J1149,0)</f>
        <v>0</v>
      </c>
      <c r="BI1149" s="240">
        <f>IF(N1149="nulová",J1149,0)</f>
        <v>0</v>
      </c>
      <c r="BJ1149" s="18" t="s">
        <v>90</v>
      </c>
      <c r="BK1149" s="240">
        <f>ROUND(I1149*H1149,2)</f>
        <v>0</v>
      </c>
      <c r="BL1149" s="18" t="s">
        <v>339</v>
      </c>
      <c r="BM1149" s="239" t="s">
        <v>2068</v>
      </c>
    </row>
    <row r="1150" spans="1:65" s="2" customFormat="1" ht="21.75" customHeight="1">
      <c r="A1150" s="39"/>
      <c r="B1150" s="40"/>
      <c r="C1150" s="228" t="s">
        <v>2069</v>
      </c>
      <c r="D1150" s="228" t="s">
        <v>249</v>
      </c>
      <c r="E1150" s="229" t="s">
        <v>2070</v>
      </c>
      <c r="F1150" s="230" t="s">
        <v>2071</v>
      </c>
      <c r="G1150" s="231" t="s">
        <v>322</v>
      </c>
      <c r="H1150" s="232">
        <v>6</v>
      </c>
      <c r="I1150" s="233"/>
      <c r="J1150" s="234">
        <f>ROUND(I1150*H1150,2)</f>
        <v>0</v>
      </c>
      <c r="K1150" s="230" t="s">
        <v>253</v>
      </c>
      <c r="L1150" s="45"/>
      <c r="M1150" s="235" t="s">
        <v>1</v>
      </c>
      <c r="N1150" s="236" t="s">
        <v>43</v>
      </c>
      <c r="O1150" s="92"/>
      <c r="P1150" s="237">
        <f>O1150*H1150</f>
        <v>0</v>
      </c>
      <c r="Q1150" s="237">
        <v>0.00026</v>
      </c>
      <c r="R1150" s="237">
        <f>Q1150*H1150</f>
        <v>0.0015599999999999998</v>
      </c>
      <c r="S1150" s="237">
        <v>0</v>
      </c>
      <c r="T1150" s="238">
        <f>S1150*H1150</f>
        <v>0</v>
      </c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R1150" s="239" t="s">
        <v>339</v>
      </c>
      <c r="AT1150" s="239" t="s">
        <v>249</v>
      </c>
      <c r="AU1150" s="239" t="s">
        <v>90</v>
      </c>
      <c r="AY1150" s="18" t="s">
        <v>247</v>
      </c>
      <c r="BE1150" s="240">
        <f>IF(N1150="základní",J1150,0)</f>
        <v>0</v>
      </c>
      <c r="BF1150" s="240">
        <f>IF(N1150="snížená",J1150,0)</f>
        <v>0</v>
      </c>
      <c r="BG1150" s="240">
        <f>IF(N1150="zákl. přenesená",J1150,0)</f>
        <v>0</v>
      </c>
      <c r="BH1150" s="240">
        <f>IF(N1150="sníž. přenesená",J1150,0)</f>
        <v>0</v>
      </c>
      <c r="BI1150" s="240">
        <f>IF(N1150="nulová",J1150,0)</f>
        <v>0</v>
      </c>
      <c r="BJ1150" s="18" t="s">
        <v>90</v>
      </c>
      <c r="BK1150" s="240">
        <f>ROUND(I1150*H1150,2)</f>
        <v>0</v>
      </c>
      <c r="BL1150" s="18" t="s">
        <v>339</v>
      </c>
      <c r="BM1150" s="239" t="s">
        <v>2072</v>
      </c>
    </row>
    <row r="1151" spans="1:65" s="2" customFormat="1" ht="37.8" customHeight="1">
      <c r="A1151" s="39"/>
      <c r="B1151" s="40"/>
      <c r="C1151" s="285" t="s">
        <v>2073</v>
      </c>
      <c r="D1151" s="285" t="s">
        <v>422</v>
      </c>
      <c r="E1151" s="286" t="s">
        <v>2074</v>
      </c>
      <c r="F1151" s="287" t="s">
        <v>2075</v>
      </c>
      <c r="G1151" s="288" t="s">
        <v>322</v>
      </c>
      <c r="H1151" s="289">
        <v>6</v>
      </c>
      <c r="I1151" s="290"/>
      <c r="J1151" s="291">
        <f>ROUND(I1151*H1151,2)</f>
        <v>0</v>
      </c>
      <c r="K1151" s="287" t="s">
        <v>1</v>
      </c>
      <c r="L1151" s="292"/>
      <c r="M1151" s="293" t="s">
        <v>1</v>
      </c>
      <c r="N1151" s="294" t="s">
        <v>43</v>
      </c>
      <c r="O1151" s="92"/>
      <c r="P1151" s="237">
        <f>O1151*H1151</f>
        <v>0</v>
      </c>
      <c r="Q1151" s="237">
        <v>0.0355</v>
      </c>
      <c r="R1151" s="237">
        <f>Q1151*H1151</f>
        <v>0.21299999999999997</v>
      </c>
      <c r="S1151" s="237">
        <v>0</v>
      </c>
      <c r="T1151" s="238">
        <f>S1151*H1151</f>
        <v>0</v>
      </c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R1151" s="239" t="s">
        <v>432</v>
      </c>
      <c r="AT1151" s="239" t="s">
        <v>422</v>
      </c>
      <c r="AU1151" s="239" t="s">
        <v>90</v>
      </c>
      <c r="AY1151" s="18" t="s">
        <v>247</v>
      </c>
      <c r="BE1151" s="240">
        <f>IF(N1151="základní",J1151,0)</f>
        <v>0</v>
      </c>
      <c r="BF1151" s="240">
        <f>IF(N1151="snížená",J1151,0)</f>
        <v>0</v>
      </c>
      <c r="BG1151" s="240">
        <f>IF(N1151="zákl. přenesená",J1151,0)</f>
        <v>0</v>
      </c>
      <c r="BH1151" s="240">
        <f>IF(N1151="sníž. přenesená",J1151,0)</f>
        <v>0</v>
      </c>
      <c r="BI1151" s="240">
        <f>IF(N1151="nulová",J1151,0)</f>
        <v>0</v>
      </c>
      <c r="BJ1151" s="18" t="s">
        <v>90</v>
      </c>
      <c r="BK1151" s="240">
        <f>ROUND(I1151*H1151,2)</f>
        <v>0</v>
      </c>
      <c r="BL1151" s="18" t="s">
        <v>339</v>
      </c>
      <c r="BM1151" s="239" t="s">
        <v>2076</v>
      </c>
    </row>
    <row r="1152" spans="1:65" s="2" customFormat="1" ht="16.5" customHeight="1">
      <c r="A1152" s="39"/>
      <c r="B1152" s="40"/>
      <c r="C1152" s="228" t="s">
        <v>2077</v>
      </c>
      <c r="D1152" s="228" t="s">
        <v>249</v>
      </c>
      <c r="E1152" s="229" t="s">
        <v>2078</v>
      </c>
      <c r="F1152" s="230" t="s">
        <v>2079</v>
      </c>
      <c r="G1152" s="231" t="s">
        <v>322</v>
      </c>
      <c r="H1152" s="232">
        <v>9</v>
      </c>
      <c r="I1152" s="233"/>
      <c r="J1152" s="234">
        <f>ROUND(I1152*H1152,2)</f>
        <v>0</v>
      </c>
      <c r="K1152" s="230" t="s">
        <v>253</v>
      </c>
      <c r="L1152" s="45"/>
      <c r="M1152" s="235" t="s">
        <v>1</v>
      </c>
      <c r="N1152" s="236" t="s">
        <v>43</v>
      </c>
      <c r="O1152" s="92"/>
      <c r="P1152" s="237">
        <f>O1152*H1152</f>
        <v>0</v>
      </c>
      <c r="Q1152" s="237">
        <v>0</v>
      </c>
      <c r="R1152" s="237">
        <f>Q1152*H1152</f>
        <v>0</v>
      </c>
      <c r="S1152" s="237">
        <v>0.0417</v>
      </c>
      <c r="T1152" s="238">
        <f>S1152*H1152</f>
        <v>0.3753</v>
      </c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R1152" s="239" t="s">
        <v>339</v>
      </c>
      <c r="AT1152" s="239" t="s">
        <v>249</v>
      </c>
      <c r="AU1152" s="239" t="s">
        <v>90</v>
      </c>
      <c r="AY1152" s="18" t="s">
        <v>247</v>
      </c>
      <c r="BE1152" s="240">
        <f>IF(N1152="základní",J1152,0)</f>
        <v>0</v>
      </c>
      <c r="BF1152" s="240">
        <f>IF(N1152="snížená",J1152,0)</f>
        <v>0</v>
      </c>
      <c r="BG1152" s="240">
        <f>IF(N1152="zákl. přenesená",J1152,0)</f>
        <v>0</v>
      </c>
      <c r="BH1152" s="240">
        <f>IF(N1152="sníž. přenesená",J1152,0)</f>
        <v>0</v>
      </c>
      <c r="BI1152" s="240">
        <f>IF(N1152="nulová",J1152,0)</f>
        <v>0</v>
      </c>
      <c r="BJ1152" s="18" t="s">
        <v>90</v>
      </c>
      <c r="BK1152" s="240">
        <f>ROUND(I1152*H1152,2)</f>
        <v>0</v>
      </c>
      <c r="BL1152" s="18" t="s">
        <v>339</v>
      </c>
      <c r="BM1152" s="239" t="s">
        <v>2080</v>
      </c>
    </row>
    <row r="1153" spans="1:65" s="2" customFormat="1" ht="24.15" customHeight="1">
      <c r="A1153" s="39"/>
      <c r="B1153" s="40"/>
      <c r="C1153" s="228" t="s">
        <v>2081</v>
      </c>
      <c r="D1153" s="228" t="s">
        <v>249</v>
      </c>
      <c r="E1153" s="229" t="s">
        <v>2082</v>
      </c>
      <c r="F1153" s="230" t="s">
        <v>2083</v>
      </c>
      <c r="G1153" s="231" t="s">
        <v>322</v>
      </c>
      <c r="H1153" s="232">
        <v>20</v>
      </c>
      <c r="I1153" s="233"/>
      <c r="J1153" s="234">
        <f>ROUND(I1153*H1153,2)</f>
        <v>0</v>
      </c>
      <c r="K1153" s="230" t="s">
        <v>253</v>
      </c>
      <c r="L1153" s="45"/>
      <c r="M1153" s="235" t="s">
        <v>1</v>
      </c>
      <c r="N1153" s="236" t="s">
        <v>43</v>
      </c>
      <c r="O1153" s="92"/>
      <c r="P1153" s="237">
        <f>O1153*H1153</f>
        <v>0</v>
      </c>
      <c r="Q1153" s="237">
        <v>0.00047</v>
      </c>
      <c r="R1153" s="237">
        <f>Q1153*H1153</f>
        <v>0.0094</v>
      </c>
      <c r="S1153" s="237">
        <v>0</v>
      </c>
      <c r="T1153" s="238">
        <f>S1153*H1153</f>
        <v>0</v>
      </c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R1153" s="239" t="s">
        <v>339</v>
      </c>
      <c r="AT1153" s="239" t="s">
        <v>249</v>
      </c>
      <c r="AU1153" s="239" t="s">
        <v>90</v>
      </c>
      <c r="AY1153" s="18" t="s">
        <v>247</v>
      </c>
      <c r="BE1153" s="240">
        <f>IF(N1153="základní",J1153,0)</f>
        <v>0</v>
      </c>
      <c r="BF1153" s="240">
        <f>IF(N1153="snížená",J1153,0)</f>
        <v>0</v>
      </c>
      <c r="BG1153" s="240">
        <f>IF(N1153="zákl. přenesená",J1153,0)</f>
        <v>0</v>
      </c>
      <c r="BH1153" s="240">
        <f>IF(N1153="sníž. přenesená",J1153,0)</f>
        <v>0</v>
      </c>
      <c r="BI1153" s="240">
        <f>IF(N1153="nulová",J1153,0)</f>
        <v>0</v>
      </c>
      <c r="BJ1153" s="18" t="s">
        <v>90</v>
      </c>
      <c r="BK1153" s="240">
        <f>ROUND(I1153*H1153,2)</f>
        <v>0</v>
      </c>
      <c r="BL1153" s="18" t="s">
        <v>339</v>
      </c>
      <c r="BM1153" s="239" t="s">
        <v>2084</v>
      </c>
    </row>
    <row r="1154" spans="1:65" s="2" customFormat="1" ht="24.15" customHeight="1">
      <c r="A1154" s="39"/>
      <c r="B1154" s="40"/>
      <c r="C1154" s="285" t="s">
        <v>2085</v>
      </c>
      <c r="D1154" s="285" t="s">
        <v>422</v>
      </c>
      <c r="E1154" s="286" t="s">
        <v>2086</v>
      </c>
      <c r="F1154" s="287" t="s">
        <v>2087</v>
      </c>
      <c r="G1154" s="288" t="s">
        <v>322</v>
      </c>
      <c r="H1154" s="289">
        <v>16</v>
      </c>
      <c r="I1154" s="290"/>
      <c r="J1154" s="291">
        <f>ROUND(I1154*H1154,2)</f>
        <v>0</v>
      </c>
      <c r="K1154" s="287" t="s">
        <v>1</v>
      </c>
      <c r="L1154" s="292"/>
      <c r="M1154" s="293" t="s">
        <v>1</v>
      </c>
      <c r="N1154" s="294" t="s">
        <v>43</v>
      </c>
      <c r="O1154" s="92"/>
      <c r="P1154" s="237">
        <f>O1154*H1154</f>
        <v>0</v>
      </c>
      <c r="Q1154" s="237">
        <v>0.016</v>
      </c>
      <c r="R1154" s="237">
        <f>Q1154*H1154</f>
        <v>0.256</v>
      </c>
      <c r="S1154" s="237">
        <v>0</v>
      </c>
      <c r="T1154" s="238">
        <f>S1154*H1154</f>
        <v>0</v>
      </c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R1154" s="239" t="s">
        <v>432</v>
      </c>
      <c r="AT1154" s="239" t="s">
        <v>422</v>
      </c>
      <c r="AU1154" s="239" t="s">
        <v>90</v>
      </c>
      <c r="AY1154" s="18" t="s">
        <v>247</v>
      </c>
      <c r="BE1154" s="240">
        <f>IF(N1154="základní",J1154,0)</f>
        <v>0</v>
      </c>
      <c r="BF1154" s="240">
        <f>IF(N1154="snížená",J1154,0)</f>
        <v>0</v>
      </c>
      <c r="BG1154" s="240">
        <f>IF(N1154="zákl. přenesená",J1154,0)</f>
        <v>0</v>
      </c>
      <c r="BH1154" s="240">
        <f>IF(N1154="sníž. přenesená",J1154,0)</f>
        <v>0</v>
      </c>
      <c r="BI1154" s="240">
        <f>IF(N1154="nulová",J1154,0)</f>
        <v>0</v>
      </c>
      <c r="BJ1154" s="18" t="s">
        <v>90</v>
      </c>
      <c r="BK1154" s="240">
        <f>ROUND(I1154*H1154,2)</f>
        <v>0</v>
      </c>
      <c r="BL1154" s="18" t="s">
        <v>339</v>
      </c>
      <c r="BM1154" s="239" t="s">
        <v>2088</v>
      </c>
    </row>
    <row r="1155" spans="1:65" s="2" customFormat="1" ht="33" customHeight="1">
      <c r="A1155" s="39"/>
      <c r="B1155" s="40"/>
      <c r="C1155" s="285" t="s">
        <v>2089</v>
      </c>
      <c r="D1155" s="285" t="s">
        <v>422</v>
      </c>
      <c r="E1155" s="286" t="s">
        <v>2090</v>
      </c>
      <c r="F1155" s="287" t="s">
        <v>2091</v>
      </c>
      <c r="G1155" s="288" t="s">
        <v>322</v>
      </c>
      <c r="H1155" s="289">
        <v>4</v>
      </c>
      <c r="I1155" s="290"/>
      <c r="J1155" s="291">
        <f>ROUND(I1155*H1155,2)</f>
        <v>0</v>
      </c>
      <c r="K1155" s="287" t="s">
        <v>1</v>
      </c>
      <c r="L1155" s="292"/>
      <c r="M1155" s="293" t="s">
        <v>1</v>
      </c>
      <c r="N1155" s="294" t="s">
        <v>43</v>
      </c>
      <c r="O1155" s="92"/>
      <c r="P1155" s="237">
        <f>O1155*H1155</f>
        <v>0</v>
      </c>
      <c r="Q1155" s="237">
        <v>0.018</v>
      </c>
      <c r="R1155" s="237">
        <f>Q1155*H1155</f>
        <v>0.072</v>
      </c>
      <c r="S1155" s="237">
        <v>0</v>
      </c>
      <c r="T1155" s="238">
        <f>S1155*H1155</f>
        <v>0</v>
      </c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R1155" s="239" t="s">
        <v>432</v>
      </c>
      <c r="AT1155" s="239" t="s">
        <v>422</v>
      </c>
      <c r="AU1155" s="239" t="s">
        <v>90</v>
      </c>
      <c r="AY1155" s="18" t="s">
        <v>247</v>
      </c>
      <c r="BE1155" s="240">
        <f>IF(N1155="základní",J1155,0)</f>
        <v>0</v>
      </c>
      <c r="BF1155" s="240">
        <f>IF(N1155="snížená",J1155,0)</f>
        <v>0</v>
      </c>
      <c r="BG1155" s="240">
        <f>IF(N1155="zákl. přenesená",J1155,0)</f>
        <v>0</v>
      </c>
      <c r="BH1155" s="240">
        <f>IF(N1155="sníž. přenesená",J1155,0)</f>
        <v>0</v>
      </c>
      <c r="BI1155" s="240">
        <f>IF(N1155="nulová",J1155,0)</f>
        <v>0</v>
      </c>
      <c r="BJ1155" s="18" t="s">
        <v>90</v>
      </c>
      <c r="BK1155" s="240">
        <f>ROUND(I1155*H1155,2)</f>
        <v>0</v>
      </c>
      <c r="BL1155" s="18" t="s">
        <v>339</v>
      </c>
      <c r="BM1155" s="239" t="s">
        <v>2092</v>
      </c>
    </row>
    <row r="1156" spans="1:65" s="2" customFormat="1" ht="24.15" customHeight="1">
      <c r="A1156" s="39"/>
      <c r="B1156" s="40"/>
      <c r="C1156" s="228" t="s">
        <v>2093</v>
      </c>
      <c r="D1156" s="228" t="s">
        <v>249</v>
      </c>
      <c r="E1156" s="229" t="s">
        <v>2094</v>
      </c>
      <c r="F1156" s="230" t="s">
        <v>2095</v>
      </c>
      <c r="G1156" s="231" t="s">
        <v>399</v>
      </c>
      <c r="H1156" s="232">
        <v>38.6</v>
      </c>
      <c r="I1156" s="233"/>
      <c r="J1156" s="234">
        <f>ROUND(I1156*H1156,2)</f>
        <v>0</v>
      </c>
      <c r="K1156" s="230" t="s">
        <v>1</v>
      </c>
      <c r="L1156" s="45"/>
      <c r="M1156" s="235" t="s">
        <v>1</v>
      </c>
      <c r="N1156" s="236" t="s">
        <v>43</v>
      </c>
      <c r="O1156" s="92"/>
      <c r="P1156" s="237">
        <f>O1156*H1156</f>
        <v>0</v>
      </c>
      <c r="Q1156" s="237">
        <v>0</v>
      </c>
      <c r="R1156" s="237">
        <f>Q1156*H1156</f>
        <v>0</v>
      </c>
      <c r="S1156" s="237">
        <v>0</v>
      </c>
      <c r="T1156" s="238">
        <f>S1156*H1156</f>
        <v>0</v>
      </c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R1156" s="239" t="s">
        <v>339</v>
      </c>
      <c r="AT1156" s="239" t="s">
        <v>249</v>
      </c>
      <c r="AU1156" s="239" t="s">
        <v>90</v>
      </c>
      <c r="AY1156" s="18" t="s">
        <v>247</v>
      </c>
      <c r="BE1156" s="240">
        <f>IF(N1156="základní",J1156,0)</f>
        <v>0</v>
      </c>
      <c r="BF1156" s="240">
        <f>IF(N1156="snížená",J1156,0)</f>
        <v>0</v>
      </c>
      <c r="BG1156" s="240">
        <f>IF(N1156="zákl. přenesená",J1156,0)</f>
        <v>0</v>
      </c>
      <c r="BH1156" s="240">
        <f>IF(N1156="sníž. přenesená",J1156,0)</f>
        <v>0</v>
      </c>
      <c r="BI1156" s="240">
        <f>IF(N1156="nulová",J1156,0)</f>
        <v>0</v>
      </c>
      <c r="BJ1156" s="18" t="s">
        <v>90</v>
      </c>
      <c r="BK1156" s="240">
        <f>ROUND(I1156*H1156,2)</f>
        <v>0</v>
      </c>
      <c r="BL1156" s="18" t="s">
        <v>339</v>
      </c>
      <c r="BM1156" s="239" t="s">
        <v>2096</v>
      </c>
    </row>
    <row r="1157" spans="1:51" s="13" customFormat="1" ht="12">
      <c r="A1157" s="13"/>
      <c r="B1157" s="241"/>
      <c r="C1157" s="242"/>
      <c r="D1157" s="243" t="s">
        <v>256</v>
      </c>
      <c r="E1157" s="244" t="s">
        <v>1</v>
      </c>
      <c r="F1157" s="245" t="s">
        <v>2097</v>
      </c>
      <c r="G1157" s="242"/>
      <c r="H1157" s="246">
        <v>1.4</v>
      </c>
      <c r="I1157" s="247"/>
      <c r="J1157" s="242"/>
      <c r="K1157" s="242"/>
      <c r="L1157" s="248"/>
      <c r="M1157" s="249"/>
      <c r="N1157" s="250"/>
      <c r="O1157" s="250"/>
      <c r="P1157" s="250"/>
      <c r="Q1157" s="250"/>
      <c r="R1157" s="250"/>
      <c r="S1157" s="250"/>
      <c r="T1157" s="251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52" t="s">
        <v>256</v>
      </c>
      <c r="AU1157" s="252" t="s">
        <v>90</v>
      </c>
      <c r="AV1157" s="13" t="s">
        <v>90</v>
      </c>
      <c r="AW1157" s="13" t="s">
        <v>32</v>
      </c>
      <c r="AX1157" s="13" t="s">
        <v>77</v>
      </c>
      <c r="AY1157" s="252" t="s">
        <v>247</v>
      </c>
    </row>
    <row r="1158" spans="1:51" s="13" customFormat="1" ht="12">
      <c r="A1158" s="13"/>
      <c r="B1158" s="241"/>
      <c r="C1158" s="242"/>
      <c r="D1158" s="243" t="s">
        <v>256</v>
      </c>
      <c r="E1158" s="244" t="s">
        <v>1</v>
      </c>
      <c r="F1158" s="245" t="s">
        <v>2098</v>
      </c>
      <c r="G1158" s="242"/>
      <c r="H1158" s="246">
        <v>11.4</v>
      </c>
      <c r="I1158" s="247"/>
      <c r="J1158" s="242"/>
      <c r="K1158" s="242"/>
      <c r="L1158" s="248"/>
      <c r="M1158" s="249"/>
      <c r="N1158" s="250"/>
      <c r="O1158" s="250"/>
      <c r="P1158" s="250"/>
      <c r="Q1158" s="250"/>
      <c r="R1158" s="250"/>
      <c r="S1158" s="250"/>
      <c r="T1158" s="251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52" t="s">
        <v>256</v>
      </c>
      <c r="AU1158" s="252" t="s">
        <v>90</v>
      </c>
      <c r="AV1158" s="13" t="s">
        <v>90</v>
      </c>
      <c r="AW1158" s="13" t="s">
        <v>32</v>
      </c>
      <c r="AX1158" s="13" t="s">
        <v>77</v>
      </c>
      <c r="AY1158" s="252" t="s">
        <v>247</v>
      </c>
    </row>
    <row r="1159" spans="1:51" s="13" customFormat="1" ht="12">
      <c r="A1159" s="13"/>
      <c r="B1159" s="241"/>
      <c r="C1159" s="242"/>
      <c r="D1159" s="243" t="s">
        <v>256</v>
      </c>
      <c r="E1159" s="244" t="s">
        <v>1</v>
      </c>
      <c r="F1159" s="245" t="s">
        <v>2099</v>
      </c>
      <c r="G1159" s="242"/>
      <c r="H1159" s="246">
        <v>13.5</v>
      </c>
      <c r="I1159" s="247"/>
      <c r="J1159" s="242"/>
      <c r="K1159" s="242"/>
      <c r="L1159" s="248"/>
      <c r="M1159" s="249"/>
      <c r="N1159" s="250"/>
      <c r="O1159" s="250"/>
      <c r="P1159" s="250"/>
      <c r="Q1159" s="250"/>
      <c r="R1159" s="250"/>
      <c r="S1159" s="250"/>
      <c r="T1159" s="251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52" t="s">
        <v>256</v>
      </c>
      <c r="AU1159" s="252" t="s">
        <v>90</v>
      </c>
      <c r="AV1159" s="13" t="s">
        <v>90</v>
      </c>
      <c r="AW1159" s="13" t="s">
        <v>32</v>
      </c>
      <c r="AX1159" s="13" t="s">
        <v>77</v>
      </c>
      <c r="AY1159" s="252" t="s">
        <v>247</v>
      </c>
    </row>
    <row r="1160" spans="1:51" s="13" customFormat="1" ht="12">
      <c r="A1160" s="13"/>
      <c r="B1160" s="241"/>
      <c r="C1160" s="242"/>
      <c r="D1160" s="243" t="s">
        <v>256</v>
      </c>
      <c r="E1160" s="244" t="s">
        <v>1</v>
      </c>
      <c r="F1160" s="245" t="s">
        <v>2100</v>
      </c>
      <c r="G1160" s="242"/>
      <c r="H1160" s="246">
        <v>12.3</v>
      </c>
      <c r="I1160" s="247"/>
      <c r="J1160" s="242"/>
      <c r="K1160" s="242"/>
      <c r="L1160" s="248"/>
      <c r="M1160" s="249"/>
      <c r="N1160" s="250"/>
      <c r="O1160" s="250"/>
      <c r="P1160" s="250"/>
      <c r="Q1160" s="250"/>
      <c r="R1160" s="250"/>
      <c r="S1160" s="250"/>
      <c r="T1160" s="251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52" t="s">
        <v>256</v>
      </c>
      <c r="AU1160" s="252" t="s">
        <v>90</v>
      </c>
      <c r="AV1160" s="13" t="s">
        <v>90</v>
      </c>
      <c r="AW1160" s="13" t="s">
        <v>32</v>
      </c>
      <c r="AX1160" s="13" t="s">
        <v>77</v>
      </c>
      <c r="AY1160" s="252" t="s">
        <v>247</v>
      </c>
    </row>
    <row r="1161" spans="1:51" s="14" customFormat="1" ht="12">
      <c r="A1161" s="14"/>
      <c r="B1161" s="253"/>
      <c r="C1161" s="254"/>
      <c r="D1161" s="243" t="s">
        <v>256</v>
      </c>
      <c r="E1161" s="255" t="s">
        <v>1</v>
      </c>
      <c r="F1161" s="256" t="s">
        <v>265</v>
      </c>
      <c r="G1161" s="254"/>
      <c r="H1161" s="257">
        <v>38.6</v>
      </c>
      <c r="I1161" s="258"/>
      <c r="J1161" s="254"/>
      <c r="K1161" s="254"/>
      <c r="L1161" s="259"/>
      <c r="M1161" s="260"/>
      <c r="N1161" s="261"/>
      <c r="O1161" s="261"/>
      <c r="P1161" s="261"/>
      <c r="Q1161" s="261"/>
      <c r="R1161" s="261"/>
      <c r="S1161" s="261"/>
      <c r="T1161" s="262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63" t="s">
        <v>256</v>
      </c>
      <c r="AU1161" s="263" t="s">
        <v>90</v>
      </c>
      <c r="AV1161" s="14" t="s">
        <v>254</v>
      </c>
      <c r="AW1161" s="14" t="s">
        <v>32</v>
      </c>
      <c r="AX1161" s="14" t="s">
        <v>84</v>
      </c>
      <c r="AY1161" s="263" t="s">
        <v>247</v>
      </c>
    </row>
    <row r="1162" spans="1:65" s="2" customFormat="1" ht="24.15" customHeight="1">
      <c r="A1162" s="39"/>
      <c r="B1162" s="40"/>
      <c r="C1162" s="285" t="s">
        <v>2101</v>
      </c>
      <c r="D1162" s="285" t="s">
        <v>422</v>
      </c>
      <c r="E1162" s="286" t="s">
        <v>2102</v>
      </c>
      <c r="F1162" s="287" t="s">
        <v>2103</v>
      </c>
      <c r="G1162" s="288" t="s">
        <v>399</v>
      </c>
      <c r="H1162" s="289">
        <v>1.4</v>
      </c>
      <c r="I1162" s="290"/>
      <c r="J1162" s="291">
        <f>ROUND(I1162*H1162,2)</f>
        <v>0</v>
      </c>
      <c r="K1162" s="287" t="s">
        <v>1</v>
      </c>
      <c r="L1162" s="292"/>
      <c r="M1162" s="293" t="s">
        <v>1</v>
      </c>
      <c r="N1162" s="294" t="s">
        <v>43</v>
      </c>
      <c r="O1162" s="92"/>
      <c r="P1162" s="237">
        <f>O1162*H1162</f>
        <v>0</v>
      </c>
      <c r="Q1162" s="237">
        <v>0.003</v>
      </c>
      <c r="R1162" s="237">
        <f>Q1162*H1162</f>
        <v>0.0042</v>
      </c>
      <c r="S1162" s="237">
        <v>0</v>
      </c>
      <c r="T1162" s="238">
        <f>S1162*H1162</f>
        <v>0</v>
      </c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R1162" s="239" t="s">
        <v>432</v>
      </c>
      <c r="AT1162" s="239" t="s">
        <v>422</v>
      </c>
      <c r="AU1162" s="239" t="s">
        <v>90</v>
      </c>
      <c r="AY1162" s="18" t="s">
        <v>247</v>
      </c>
      <c r="BE1162" s="240">
        <f>IF(N1162="základní",J1162,0)</f>
        <v>0</v>
      </c>
      <c r="BF1162" s="240">
        <f>IF(N1162="snížená",J1162,0)</f>
        <v>0</v>
      </c>
      <c r="BG1162" s="240">
        <f>IF(N1162="zákl. přenesená",J1162,0)</f>
        <v>0</v>
      </c>
      <c r="BH1162" s="240">
        <f>IF(N1162="sníž. přenesená",J1162,0)</f>
        <v>0</v>
      </c>
      <c r="BI1162" s="240">
        <f>IF(N1162="nulová",J1162,0)</f>
        <v>0</v>
      </c>
      <c r="BJ1162" s="18" t="s">
        <v>90</v>
      </c>
      <c r="BK1162" s="240">
        <f>ROUND(I1162*H1162,2)</f>
        <v>0</v>
      </c>
      <c r="BL1162" s="18" t="s">
        <v>339</v>
      </c>
      <c r="BM1162" s="239" t="s">
        <v>2104</v>
      </c>
    </row>
    <row r="1163" spans="1:51" s="13" customFormat="1" ht="12">
      <c r="A1163" s="13"/>
      <c r="B1163" s="241"/>
      <c r="C1163" s="242"/>
      <c r="D1163" s="243" t="s">
        <v>256</v>
      </c>
      <c r="E1163" s="244" t="s">
        <v>1</v>
      </c>
      <c r="F1163" s="245" t="s">
        <v>2097</v>
      </c>
      <c r="G1163" s="242"/>
      <c r="H1163" s="246">
        <v>1.4</v>
      </c>
      <c r="I1163" s="247"/>
      <c r="J1163" s="242"/>
      <c r="K1163" s="242"/>
      <c r="L1163" s="248"/>
      <c r="M1163" s="249"/>
      <c r="N1163" s="250"/>
      <c r="O1163" s="250"/>
      <c r="P1163" s="250"/>
      <c r="Q1163" s="250"/>
      <c r="R1163" s="250"/>
      <c r="S1163" s="250"/>
      <c r="T1163" s="251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52" t="s">
        <v>256</v>
      </c>
      <c r="AU1163" s="252" t="s">
        <v>90</v>
      </c>
      <c r="AV1163" s="13" t="s">
        <v>90</v>
      </c>
      <c r="AW1163" s="13" t="s">
        <v>32</v>
      </c>
      <c r="AX1163" s="13" t="s">
        <v>84</v>
      </c>
      <c r="AY1163" s="252" t="s">
        <v>247</v>
      </c>
    </row>
    <row r="1164" spans="1:65" s="2" customFormat="1" ht="24.15" customHeight="1">
      <c r="A1164" s="39"/>
      <c r="B1164" s="40"/>
      <c r="C1164" s="285" t="s">
        <v>2105</v>
      </c>
      <c r="D1164" s="285" t="s">
        <v>422</v>
      </c>
      <c r="E1164" s="286" t="s">
        <v>2106</v>
      </c>
      <c r="F1164" s="287" t="s">
        <v>2107</v>
      </c>
      <c r="G1164" s="288" t="s">
        <v>399</v>
      </c>
      <c r="H1164" s="289">
        <v>19.5</v>
      </c>
      <c r="I1164" s="290"/>
      <c r="J1164" s="291">
        <f>ROUND(I1164*H1164,2)</f>
        <v>0</v>
      </c>
      <c r="K1164" s="287" t="s">
        <v>1</v>
      </c>
      <c r="L1164" s="292"/>
      <c r="M1164" s="293" t="s">
        <v>1</v>
      </c>
      <c r="N1164" s="294" t="s">
        <v>43</v>
      </c>
      <c r="O1164" s="92"/>
      <c r="P1164" s="237">
        <f>O1164*H1164</f>
        <v>0</v>
      </c>
      <c r="Q1164" s="237">
        <v>0.003</v>
      </c>
      <c r="R1164" s="237">
        <f>Q1164*H1164</f>
        <v>0.0585</v>
      </c>
      <c r="S1164" s="237">
        <v>0</v>
      </c>
      <c r="T1164" s="238">
        <f>S1164*H1164</f>
        <v>0</v>
      </c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R1164" s="239" t="s">
        <v>432</v>
      </c>
      <c r="AT1164" s="239" t="s">
        <v>422</v>
      </c>
      <c r="AU1164" s="239" t="s">
        <v>90</v>
      </c>
      <c r="AY1164" s="18" t="s">
        <v>247</v>
      </c>
      <c r="BE1164" s="240">
        <f>IF(N1164="základní",J1164,0)</f>
        <v>0</v>
      </c>
      <c r="BF1164" s="240">
        <f>IF(N1164="snížená",J1164,0)</f>
        <v>0</v>
      </c>
      <c r="BG1164" s="240">
        <f>IF(N1164="zákl. přenesená",J1164,0)</f>
        <v>0</v>
      </c>
      <c r="BH1164" s="240">
        <f>IF(N1164="sníž. přenesená",J1164,0)</f>
        <v>0</v>
      </c>
      <c r="BI1164" s="240">
        <f>IF(N1164="nulová",J1164,0)</f>
        <v>0</v>
      </c>
      <c r="BJ1164" s="18" t="s">
        <v>90</v>
      </c>
      <c r="BK1164" s="240">
        <f>ROUND(I1164*H1164,2)</f>
        <v>0</v>
      </c>
      <c r="BL1164" s="18" t="s">
        <v>339</v>
      </c>
      <c r="BM1164" s="239" t="s">
        <v>2108</v>
      </c>
    </row>
    <row r="1165" spans="1:51" s="13" customFormat="1" ht="12">
      <c r="A1165" s="13"/>
      <c r="B1165" s="241"/>
      <c r="C1165" s="242"/>
      <c r="D1165" s="243" t="s">
        <v>256</v>
      </c>
      <c r="E1165" s="244" t="s">
        <v>1</v>
      </c>
      <c r="F1165" s="245" t="s">
        <v>2109</v>
      </c>
      <c r="G1165" s="242"/>
      <c r="H1165" s="246">
        <v>8.7</v>
      </c>
      <c r="I1165" s="247"/>
      <c r="J1165" s="242"/>
      <c r="K1165" s="242"/>
      <c r="L1165" s="248"/>
      <c r="M1165" s="249"/>
      <c r="N1165" s="250"/>
      <c r="O1165" s="250"/>
      <c r="P1165" s="250"/>
      <c r="Q1165" s="250"/>
      <c r="R1165" s="250"/>
      <c r="S1165" s="250"/>
      <c r="T1165" s="251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52" t="s">
        <v>256</v>
      </c>
      <c r="AU1165" s="252" t="s">
        <v>90</v>
      </c>
      <c r="AV1165" s="13" t="s">
        <v>90</v>
      </c>
      <c r="AW1165" s="13" t="s">
        <v>32</v>
      </c>
      <c r="AX1165" s="13" t="s">
        <v>77</v>
      </c>
      <c r="AY1165" s="252" t="s">
        <v>247</v>
      </c>
    </row>
    <row r="1166" spans="1:51" s="13" customFormat="1" ht="12">
      <c r="A1166" s="13"/>
      <c r="B1166" s="241"/>
      <c r="C1166" s="242"/>
      <c r="D1166" s="243" t="s">
        <v>256</v>
      </c>
      <c r="E1166" s="244" t="s">
        <v>1</v>
      </c>
      <c r="F1166" s="245" t="s">
        <v>2110</v>
      </c>
      <c r="G1166" s="242"/>
      <c r="H1166" s="246">
        <v>10.8</v>
      </c>
      <c r="I1166" s="247"/>
      <c r="J1166" s="242"/>
      <c r="K1166" s="242"/>
      <c r="L1166" s="248"/>
      <c r="M1166" s="249"/>
      <c r="N1166" s="250"/>
      <c r="O1166" s="250"/>
      <c r="P1166" s="250"/>
      <c r="Q1166" s="250"/>
      <c r="R1166" s="250"/>
      <c r="S1166" s="250"/>
      <c r="T1166" s="251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52" t="s">
        <v>256</v>
      </c>
      <c r="AU1166" s="252" t="s">
        <v>90</v>
      </c>
      <c r="AV1166" s="13" t="s">
        <v>90</v>
      </c>
      <c r="AW1166" s="13" t="s">
        <v>32</v>
      </c>
      <c r="AX1166" s="13" t="s">
        <v>77</v>
      </c>
      <c r="AY1166" s="252" t="s">
        <v>247</v>
      </c>
    </row>
    <row r="1167" spans="1:51" s="14" customFormat="1" ht="12">
      <c r="A1167" s="14"/>
      <c r="B1167" s="253"/>
      <c r="C1167" s="254"/>
      <c r="D1167" s="243" t="s">
        <v>256</v>
      </c>
      <c r="E1167" s="255" t="s">
        <v>1</v>
      </c>
      <c r="F1167" s="256" t="s">
        <v>265</v>
      </c>
      <c r="G1167" s="254"/>
      <c r="H1167" s="257">
        <v>19.5</v>
      </c>
      <c r="I1167" s="258"/>
      <c r="J1167" s="254"/>
      <c r="K1167" s="254"/>
      <c r="L1167" s="259"/>
      <c r="M1167" s="260"/>
      <c r="N1167" s="261"/>
      <c r="O1167" s="261"/>
      <c r="P1167" s="261"/>
      <c r="Q1167" s="261"/>
      <c r="R1167" s="261"/>
      <c r="S1167" s="261"/>
      <c r="T1167" s="262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63" t="s">
        <v>256</v>
      </c>
      <c r="AU1167" s="263" t="s">
        <v>90</v>
      </c>
      <c r="AV1167" s="14" t="s">
        <v>254</v>
      </c>
      <c r="AW1167" s="14" t="s">
        <v>32</v>
      </c>
      <c r="AX1167" s="14" t="s">
        <v>84</v>
      </c>
      <c r="AY1167" s="263" t="s">
        <v>247</v>
      </c>
    </row>
    <row r="1168" spans="1:65" s="2" customFormat="1" ht="24.15" customHeight="1">
      <c r="A1168" s="39"/>
      <c r="B1168" s="40"/>
      <c r="C1168" s="285" t="s">
        <v>2111</v>
      </c>
      <c r="D1168" s="285" t="s">
        <v>422</v>
      </c>
      <c r="E1168" s="286" t="s">
        <v>2112</v>
      </c>
      <c r="F1168" s="287" t="s">
        <v>2113</v>
      </c>
      <c r="G1168" s="288" t="s">
        <v>399</v>
      </c>
      <c r="H1168" s="289">
        <v>17.7</v>
      </c>
      <c r="I1168" s="290"/>
      <c r="J1168" s="291">
        <f>ROUND(I1168*H1168,2)</f>
        <v>0</v>
      </c>
      <c r="K1168" s="287" t="s">
        <v>1</v>
      </c>
      <c r="L1168" s="292"/>
      <c r="M1168" s="293" t="s">
        <v>1</v>
      </c>
      <c r="N1168" s="294" t="s">
        <v>43</v>
      </c>
      <c r="O1168" s="92"/>
      <c r="P1168" s="237">
        <f>O1168*H1168</f>
        <v>0</v>
      </c>
      <c r="Q1168" s="237">
        <v>0.003</v>
      </c>
      <c r="R1168" s="237">
        <f>Q1168*H1168</f>
        <v>0.0531</v>
      </c>
      <c r="S1168" s="237">
        <v>0</v>
      </c>
      <c r="T1168" s="238">
        <f>S1168*H1168</f>
        <v>0</v>
      </c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R1168" s="239" t="s">
        <v>432</v>
      </c>
      <c r="AT1168" s="239" t="s">
        <v>422</v>
      </c>
      <c r="AU1168" s="239" t="s">
        <v>90</v>
      </c>
      <c r="AY1168" s="18" t="s">
        <v>247</v>
      </c>
      <c r="BE1168" s="240">
        <f>IF(N1168="základní",J1168,0)</f>
        <v>0</v>
      </c>
      <c r="BF1168" s="240">
        <f>IF(N1168="snížená",J1168,0)</f>
        <v>0</v>
      </c>
      <c r="BG1168" s="240">
        <f>IF(N1168="zákl. přenesená",J1168,0)</f>
        <v>0</v>
      </c>
      <c r="BH1168" s="240">
        <f>IF(N1168="sníž. přenesená",J1168,0)</f>
        <v>0</v>
      </c>
      <c r="BI1168" s="240">
        <f>IF(N1168="nulová",J1168,0)</f>
        <v>0</v>
      </c>
      <c r="BJ1168" s="18" t="s">
        <v>90</v>
      </c>
      <c r="BK1168" s="240">
        <f>ROUND(I1168*H1168,2)</f>
        <v>0</v>
      </c>
      <c r="BL1168" s="18" t="s">
        <v>339</v>
      </c>
      <c r="BM1168" s="239" t="s">
        <v>2114</v>
      </c>
    </row>
    <row r="1169" spans="1:51" s="13" customFormat="1" ht="12">
      <c r="A1169" s="13"/>
      <c r="B1169" s="241"/>
      <c r="C1169" s="242"/>
      <c r="D1169" s="243" t="s">
        <v>256</v>
      </c>
      <c r="E1169" s="244" t="s">
        <v>1</v>
      </c>
      <c r="F1169" s="245" t="s">
        <v>2115</v>
      </c>
      <c r="G1169" s="242"/>
      <c r="H1169" s="246">
        <v>2.7</v>
      </c>
      <c r="I1169" s="247"/>
      <c r="J1169" s="242"/>
      <c r="K1169" s="242"/>
      <c r="L1169" s="248"/>
      <c r="M1169" s="249"/>
      <c r="N1169" s="250"/>
      <c r="O1169" s="250"/>
      <c r="P1169" s="250"/>
      <c r="Q1169" s="250"/>
      <c r="R1169" s="250"/>
      <c r="S1169" s="250"/>
      <c r="T1169" s="251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52" t="s">
        <v>256</v>
      </c>
      <c r="AU1169" s="252" t="s">
        <v>90</v>
      </c>
      <c r="AV1169" s="13" t="s">
        <v>90</v>
      </c>
      <c r="AW1169" s="13" t="s">
        <v>32</v>
      </c>
      <c r="AX1169" s="13" t="s">
        <v>77</v>
      </c>
      <c r="AY1169" s="252" t="s">
        <v>247</v>
      </c>
    </row>
    <row r="1170" spans="1:51" s="13" customFormat="1" ht="12">
      <c r="A1170" s="13"/>
      <c r="B1170" s="241"/>
      <c r="C1170" s="242"/>
      <c r="D1170" s="243" t="s">
        <v>256</v>
      </c>
      <c r="E1170" s="244" t="s">
        <v>1</v>
      </c>
      <c r="F1170" s="245" t="s">
        <v>2116</v>
      </c>
      <c r="G1170" s="242"/>
      <c r="H1170" s="246">
        <v>2.7</v>
      </c>
      <c r="I1170" s="247"/>
      <c r="J1170" s="242"/>
      <c r="K1170" s="242"/>
      <c r="L1170" s="248"/>
      <c r="M1170" s="249"/>
      <c r="N1170" s="250"/>
      <c r="O1170" s="250"/>
      <c r="P1170" s="250"/>
      <c r="Q1170" s="250"/>
      <c r="R1170" s="250"/>
      <c r="S1170" s="250"/>
      <c r="T1170" s="251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52" t="s">
        <v>256</v>
      </c>
      <c r="AU1170" s="252" t="s">
        <v>90</v>
      </c>
      <c r="AV1170" s="13" t="s">
        <v>90</v>
      </c>
      <c r="AW1170" s="13" t="s">
        <v>32</v>
      </c>
      <c r="AX1170" s="13" t="s">
        <v>77</v>
      </c>
      <c r="AY1170" s="252" t="s">
        <v>247</v>
      </c>
    </row>
    <row r="1171" spans="1:51" s="13" customFormat="1" ht="12">
      <c r="A1171" s="13"/>
      <c r="B1171" s="241"/>
      <c r="C1171" s="242"/>
      <c r="D1171" s="243" t="s">
        <v>256</v>
      </c>
      <c r="E1171" s="244" t="s">
        <v>1</v>
      </c>
      <c r="F1171" s="245" t="s">
        <v>2100</v>
      </c>
      <c r="G1171" s="242"/>
      <c r="H1171" s="246">
        <v>12.3</v>
      </c>
      <c r="I1171" s="247"/>
      <c r="J1171" s="242"/>
      <c r="K1171" s="242"/>
      <c r="L1171" s="248"/>
      <c r="M1171" s="249"/>
      <c r="N1171" s="250"/>
      <c r="O1171" s="250"/>
      <c r="P1171" s="250"/>
      <c r="Q1171" s="250"/>
      <c r="R1171" s="250"/>
      <c r="S1171" s="250"/>
      <c r="T1171" s="251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52" t="s">
        <v>256</v>
      </c>
      <c r="AU1171" s="252" t="s">
        <v>90</v>
      </c>
      <c r="AV1171" s="13" t="s">
        <v>90</v>
      </c>
      <c r="AW1171" s="13" t="s">
        <v>32</v>
      </c>
      <c r="AX1171" s="13" t="s">
        <v>77</v>
      </c>
      <c r="AY1171" s="252" t="s">
        <v>247</v>
      </c>
    </row>
    <row r="1172" spans="1:51" s="14" customFormat="1" ht="12">
      <c r="A1172" s="14"/>
      <c r="B1172" s="253"/>
      <c r="C1172" s="254"/>
      <c r="D1172" s="243" t="s">
        <v>256</v>
      </c>
      <c r="E1172" s="255" t="s">
        <v>1</v>
      </c>
      <c r="F1172" s="256" t="s">
        <v>265</v>
      </c>
      <c r="G1172" s="254"/>
      <c r="H1172" s="257">
        <v>17.7</v>
      </c>
      <c r="I1172" s="258"/>
      <c r="J1172" s="254"/>
      <c r="K1172" s="254"/>
      <c r="L1172" s="259"/>
      <c r="M1172" s="260"/>
      <c r="N1172" s="261"/>
      <c r="O1172" s="261"/>
      <c r="P1172" s="261"/>
      <c r="Q1172" s="261"/>
      <c r="R1172" s="261"/>
      <c r="S1172" s="261"/>
      <c r="T1172" s="262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63" t="s">
        <v>256</v>
      </c>
      <c r="AU1172" s="263" t="s">
        <v>90</v>
      </c>
      <c r="AV1172" s="14" t="s">
        <v>254</v>
      </c>
      <c r="AW1172" s="14" t="s">
        <v>32</v>
      </c>
      <c r="AX1172" s="14" t="s">
        <v>84</v>
      </c>
      <c r="AY1172" s="263" t="s">
        <v>247</v>
      </c>
    </row>
    <row r="1173" spans="1:65" s="2" customFormat="1" ht="24.15" customHeight="1">
      <c r="A1173" s="39"/>
      <c r="B1173" s="40"/>
      <c r="C1173" s="228" t="s">
        <v>2117</v>
      </c>
      <c r="D1173" s="228" t="s">
        <v>249</v>
      </c>
      <c r="E1173" s="229" t="s">
        <v>2118</v>
      </c>
      <c r="F1173" s="230" t="s">
        <v>2119</v>
      </c>
      <c r="G1173" s="231" t="s">
        <v>322</v>
      </c>
      <c r="H1173" s="232">
        <v>1</v>
      </c>
      <c r="I1173" s="233"/>
      <c r="J1173" s="234">
        <f>ROUND(I1173*H1173,2)</f>
        <v>0</v>
      </c>
      <c r="K1173" s="230" t="s">
        <v>1</v>
      </c>
      <c r="L1173" s="45"/>
      <c r="M1173" s="235" t="s">
        <v>1</v>
      </c>
      <c r="N1173" s="236" t="s">
        <v>43</v>
      </c>
      <c r="O1173" s="92"/>
      <c r="P1173" s="237">
        <f>O1173*H1173</f>
        <v>0</v>
      </c>
      <c r="Q1173" s="237">
        <v>0</v>
      </c>
      <c r="R1173" s="237">
        <f>Q1173*H1173</f>
        <v>0</v>
      </c>
      <c r="S1173" s="237">
        <v>0</v>
      </c>
      <c r="T1173" s="238">
        <f>S1173*H1173</f>
        <v>0</v>
      </c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R1173" s="239" t="s">
        <v>339</v>
      </c>
      <c r="AT1173" s="239" t="s">
        <v>249</v>
      </c>
      <c r="AU1173" s="239" t="s">
        <v>90</v>
      </c>
      <c r="AY1173" s="18" t="s">
        <v>247</v>
      </c>
      <c r="BE1173" s="240">
        <f>IF(N1173="základní",J1173,0)</f>
        <v>0</v>
      </c>
      <c r="BF1173" s="240">
        <f>IF(N1173="snížená",J1173,0)</f>
        <v>0</v>
      </c>
      <c r="BG1173" s="240">
        <f>IF(N1173="zákl. přenesená",J1173,0)</f>
        <v>0</v>
      </c>
      <c r="BH1173" s="240">
        <f>IF(N1173="sníž. přenesená",J1173,0)</f>
        <v>0</v>
      </c>
      <c r="BI1173" s="240">
        <f>IF(N1173="nulová",J1173,0)</f>
        <v>0</v>
      </c>
      <c r="BJ1173" s="18" t="s">
        <v>90</v>
      </c>
      <c r="BK1173" s="240">
        <f>ROUND(I1173*H1173,2)</f>
        <v>0</v>
      </c>
      <c r="BL1173" s="18" t="s">
        <v>339</v>
      </c>
      <c r="BM1173" s="239" t="s">
        <v>2120</v>
      </c>
    </row>
    <row r="1174" spans="1:65" s="2" customFormat="1" ht="24.15" customHeight="1">
      <c r="A1174" s="39"/>
      <c r="B1174" s="40"/>
      <c r="C1174" s="228" t="s">
        <v>2121</v>
      </c>
      <c r="D1174" s="228" t="s">
        <v>249</v>
      </c>
      <c r="E1174" s="229" t="s">
        <v>2122</v>
      </c>
      <c r="F1174" s="230" t="s">
        <v>2123</v>
      </c>
      <c r="G1174" s="231" t="s">
        <v>322</v>
      </c>
      <c r="H1174" s="232">
        <v>1</v>
      </c>
      <c r="I1174" s="233"/>
      <c r="J1174" s="234">
        <f>ROUND(I1174*H1174,2)</f>
        <v>0</v>
      </c>
      <c r="K1174" s="230" t="s">
        <v>1</v>
      </c>
      <c r="L1174" s="45"/>
      <c r="M1174" s="235" t="s">
        <v>1</v>
      </c>
      <c r="N1174" s="236" t="s">
        <v>43</v>
      </c>
      <c r="O1174" s="92"/>
      <c r="P1174" s="237">
        <f>O1174*H1174</f>
        <v>0</v>
      </c>
      <c r="Q1174" s="237">
        <v>0</v>
      </c>
      <c r="R1174" s="237">
        <f>Q1174*H1174</f>
        <v>0</v>
      </c>
      <c r="S1174" s="237">
        <v>0</v>
      </c>
      <c r="T1174" s="238">
        <f>S1174*H1174</f>
        <v>0</v>
      </c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R1174" s="239" t="s">
        <v>339</v>
      </c>
      <c r="AT1174" s="239" t="s">
        <v>249</v>
      </c>
      <c r="AU1174" s="239" t="s">
        <v>90</v>
      </c>
      <c r="AY1174" s="18" t="s">
        <v>247</v>
      </c>
      <c r="BE1174" s="240">
        <f>IF(N1174="základní",J1174,0)</f>
        <v>0</v>
      </c>
      <c r="BF1174" s="240">
        <f>IF(N1174="snížená",J1174,0)</f>
        <v>0</v>
      </c>
      <c r="BG1174" s="240">
        <f>IF(N1174="zákl. přenesená",J1174,0)</f>
        <v>0</v>
      </c>
      <c r="BH1174" s="240">
        <f>IF(N1174="sníž. přenesená",J1174,0)</f>
        <v>0</v>
      </c>
      <c r="BI1174" s="240">
        <f>IF(N1174="nulová",J1174,0)</f>
        <v>0</v>
      </c>
      <c r="BJ1174" s="18" t="s">
        <v>90</v>
      </c>
      <c r="BK1174" s="240">
        <f>ROUND(I1174*H1174,2)</f>
        <v>0</v>
      </c>
      <c r="BL1174" s="18" t="s">
        <v>339</v>
      </c>
      <c r="BM1174" s="239" t="s">
        <v>2124</v>
      </c>
    </row>
    <row r="1175" spans="1:65" s="2" customFormat="1" ht="24.15" customHeight="1">
      <c r="A1175" s="39"/>
      <c r="B1175" s="40"/>
      <c r="C1175" s="228" t="s">
        <v>2125</v>
      </c>
      <c r="D1175" s="228" t="s">
        <v>249</v>
      </c>
      <c r="E1175" s="229" t="s">
        <v>2126</v>
      </c>
      <c r="F1175" s="230" t="s">
        <v>2127</v>
      </c>
      <c r="G1175" s="231" t="s">
        <v>322</v>
      </c>
      <c r="H1175" s="232">
        <v>1</v>
      </c>
      <c r="I1175" s="233"/>
      <c r="J1175" s="234">
        <f>ROUND(I1175*H1175,2)</f>
        <v>0</v>
      </c>
      <c r="K1175" s="230" t="s">
        <v>1</v>
      </c>
      <c r="L1175" s="45"/>
      <c r="M1175" s="235" t="s">
        <v>1</v>
      </c>
      <c r="N1175" s="236" t="s">
        <v>43</v>
      </c>
      <c r="O1175" s="92"/>
      <c r="P1175" s="237">
        <f>O1175*H1175</f>
        <v>0</v>
      </c>
      <c r="Q1175" s="237">
        <v>0</v>
      </c>
      <c r="R1175" s="237">
        <f>Q1175*H1175</f>
        <v>0</v>
      </c>
      <c r="S1175" s="237">
        <v>0</v>
      </c>
      <c r="T1175" s="238">
        <f>S1175*H1175</f>
        <v>0</v>
      </c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R1175" s="239" t="s">
        <v>339</v>
      </c>
      <c r="AT1175" s="239" t="s">
        <v>249</v>
      </c>
      <c r="AU1175" s="239" t="s">
        <v>90</v>
      </c>
      <c r="AY1175" s="18" t="s">
        <v>247</v>
      </c>
      <c r="BE1175" s="240">
        <f>IF(N1175="základní",J1175,0)</f>
        <v>0</v>
      </c>
      <c r="BF1175" s="240">
        <f>IF(N1175="snížená",J1175,0)</f>
        <v>0</v>
      </c>
      <c r="BG1175" s="240">
        <f>IF(N1175="zákl. přenesená",J1175,0)</f>
        <v>0</v>
      </c>
      <c r="BH1175" s="240">
        <f>IF(N1175="sníž. přenesená",J1175,0)</f>
        <v>0</v>
      </c>
      <c r="BI1175" s="240">
        <f>IF(N1175="nulová",J1175,0)</f>
        <v>0</v>
      </c>
      <c r="BJ1175" s="18" t="s">
        <v>90</v>
      </c>
      <c r="BK1175" s="240">
        <f>ROUND(I1175*H1175,2)</f>
        <v>0</v>
      </c>
      <c r="BL1175" s="18" t="s">
        <v>339</v>
      </c>
      <c r="BM1175" s="239" t="s">
        <v>2128</v>
      </c>
    </row>
    <row r="1176" spans="1:65" s="2" customFormat="1" ht="24.15" customHeight="1">
      <c r="A1176" s="39"/>
      <c r="B1176" s="40"/>
      <c r="C1176" s="228" t="s">
        <v>2129</v>
      </c>
      <c r="D1176" s="228" t="s">
        <v>249</v>
      </c>
      <c r="E1176" s="229" t="s">
        <v>2130</v>
      </c>
      <c r="F1176" s="230" t="s">
        <v>2131</v>
      </c>
      <c r="G1176" s="231" t="s">
        <v>322</v>
      </c>
      <c r="H1176" s="232">
        <v>1</v>
      </c>
      <c r="I1176" s="233"/>
      <c r="J1176" s="234">
        <f>ROUND(I1176*H1176,2)</f>
        <v>0</v>
      </c>
      <c r="K1176" s="230" t="s">
        <v>1</v>
      </c>
      <c r="L1176" s="45"/>
      <c r="M1176" s="235" t="s">
        <v>1</v>
      </c>
      <c r="N1176" s="236" t="s">
        <v>43</v>
      </c>
      <c r="O1176" s="92"/>
      <c r="P1176" s="237">
        <f>O1176*H1176</f>
        <v>0</v>
      </c>
      <c r="Q1176" s="237">
        <v>0</v>
      </c>
      <c r="R1176" s="237">
        <f>Q1176*H1176</f>
        <v>0</v>
      </c>
      <c r="S1176" s="237">
        <v>0</v>
      </c>
      <c r="T1176" s="238">
        <f>S1176*H1176</f>
        <v>0</v>
      </c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R1176" s="239" t="s">
        <v>339</v>
      </c>
      <c r="AT1176" s="239" t="s">
        <v>249</v>
      </c>
      <c r="AU1176" s="239" t="s">
        <v>90</v>
      </c>
      <c r="AY1176" s="18" t="s">
        <v>247</v>
      </c>
      <c r="BE1176" s="240">
        <f>IF(N1176="základní",J1176,0)</f>
        <v>0</v>
      </c>
      <c r="BF1176" s="240">
        <f>IF(N1176="snížená",J1176,0)</f>
        <v>0</v>
      </c>
      <c r="BG1176" s="240">
        <f>IF(N1176="zákl. přenesená",J1176,0)</f>
        <v>0</v>
      </c>
      <c r="BH1176" s="240">
        <f>IF(N1176="sníž. přenesená",J1176,0)</f>
        <v>0</v>
      </c>
      <c r="BI1176" s="240">
        <f>IF(N1176="nulová",J1176,0)</f>
        <v>0</v>
      </c>
      <c r="BJ1176" s="18" t="s">
        <v>90</v>
      </c>
      <c r="BK1176" s="240">
        <f>ROUND(I1176*H1176,2)</f>
        <v>0</v>
      </c>
      <c r="BL1176" s="18" t="s">
        <v>339</v>
      </c>
      <c r="BM1176" s="239" t="s">
        <v>2132</v>
      </c>
    </row>
    <row r="1177" spans="1:65" s="2" customFormat="1" ht="24.15" customHeight="1">
      <c r="A1177" s="39"/>
      <c r="B1177" s="40"/>
      <c r="C1177" s="228" t="s">
        <v>2133</v>
      </c>
      <c r="D1177" s="228" t="s">
        <v>249</v>
      </c>
      <c r="E1177" s="229" t="s">
        <v>2134</v>
      </c>
      <c r="F1177" s="230" t="s">
        <v>2135</v>
      </c>
      <c r="G1177" s="231" t="s">
        <v>322</v>
      </c>
      <c r="H1177" s="232">
        <v>1</v>
      </c>
      <c r="I1177" s="233"/>
      <c r="J1177" s="234">
        <f>ROUND(I1177*H1177,2)</f>
        <v>0</v>
      </c>
      <c r="K1177" s="230" t="s">
        <v>1</v>
      </c>
      <c r="L1177" s="45"/>
      <c r="M1177" s="235" t="s">
        <v>1</v>
      </c>
      <c r="N1177" s="236" t="s">
        <v>43</v>
      </c>
      <c r="O1177" s="92"/>
      <c r="P1177" s="237">
        <f>O1177*H1177</f>
        <v>0</v>
      </c>
      <c r="Q1177" s="237">
        <v>0</v>
      </c>
      <c r="R1177" s="237">
        <f>Q1177*H1177</f>
        <v>0</v>
      </c>
      <c r="S1177" s="237">
        <v>0</v>
      </c>
      <c r="T1177" s="238">
        <f>S1177*H1177</f>
        <v>0</v>
      </c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R1177" s="239" t="s">
        <v>339</v>
      </c>
      <c r="AT1177" s="239" t="s">
        <v>249</v>
      </c>
      <c r="AU1177" s="239" t="s">
        <v>90</v>
      </c>
      <c r="AY1177" s="18" t="s">
        <v>247</v>
      </c>
      <c r="BE1177" s="240">
        <f>IF(N1177="základní",J1177,0)</f>
        <v>0</v>
      </c>
      <c r="BF1177" s="240">
        <f>IF(N1177="snížená",J1177,0)</f>
        <v>0</v>
      </c>
      <c r="BG1177" s="240">
        <f>IF(N1177="zákl. přenesená",J1177,0)</f>
        <v>0</v>
      </c>
      <c r="BH1177" s="240">
        <f>IF(N1177="sníž. přenesená",J1177,0)</f>
        <v>0</v>
      </c>
      <c r="BI1177" s="240">
        <f>IF(N1177="nulová",J1177,0)</f>
        <v>0</v>
      </c>
      <c r="BJ1177" s="18" t="s">
        <v>90</v>
      </c>
      <c r="BK1177" s="240">
        <f>ROUND(I1177*H1177,2)</f>
        <v>0</v>
      </c>
      <c r="BL1177" s="18" t="s">
        <v>339</v>
      </c>
      <c r="BM1177" s="239" t="s">
        <v>2136</v>
      </c>
    </row>
    <row r="1178" spans="1:65" s="2" customFormat="1" ht="24.15" customHeight="1">
      <c r="A1178" s="39"/>
      <c r="B1178" s="40"/>
      <c r="C1178" s="228" t="s">
        <v>2137</v>
      </c>
      <c r="D1178" s="228" t="s">
        <v>249</v>
      </c>
      <c r="E1178" s="229" t="s">
        <v>2138</v>
      </c>
      <c r="F1178" s="230" t="s">
        <v>2139</v>
      </c>
      <c r="G1178" s="231" t="s">
        <v>322</v>
      </c>
      <c r="H1178" s="232">
        <v>5</v>
      </c>
      <c r="I1178" s="233"/>
      <c r="J1178" s="234">
        <f>ROUND(I1178*H1178,2)</f>
        <v>0</v>
      </c>
      <c r="K1178" s="230" t="s">
        <v>1</v>
      </c>
      <c r="L1178" s="45"/>
      <c r="M1178" s="235" t="s">
        <v>1</v>
      </c>
      <c r="N1178" s="236" t="s">
        <v>43</v>
      </c>
      <c r="O1178" s="92"/>
      <c r="P1178" s="237">
        <f>O1178*H1178</f>
        <v>0</v>
      </c>
      <c r="Q1178" s="237">
        <v>0</v>
      </c>
      <c r="R1178" s="237">
        <f>Q1178*H1178</f>
        <v>0</v>
      </c>
      <c r="S1178" s="237">
        <v>0</v>
      </c>
      <c r="T1178" s="238">
        <f>S1178*H1178</f>
        <v>0</v>
      </c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R1178" s="239" t="s">
        <v>339</v>
      </c>
      <c r="AT1178" s="239" t="s">
        <v>249</v>
      </c>
      <c r="AU1178" s="239" t="s">
        <v>90</v>
      </c>
      <c r="AY1178" s="18" t="s">
        <v>247</v>
      </c>
      <c r="BE1178" s="240">
        <f>IF(N1178="základní",J1178,0)</f>
        <v>0</v>
      </c>
      <c r="BF1178" s="240">
        <f>IF(N1178="snížená",J1178,0)</f>
        <v>0</v>
      </c>
      <c r="BG1178" s="240">
        <f>IF(N1178="zákl. přenesená",J1178,0)</f>
        <v>0</v>
      </c>
      <c r="BH1178" s="240">
        <f>IF(N1178="sníž. přenesená",J1178,0)</f>
        <v>0</v>
      </c>
      <c r="BI1178" s="240">
        <f>IF(N1178="nulová",J1178,0)</f>
        <v>0</v>
      </c>
      <c r="BJ1178" s="18" t="s">
        <v>90</v>
      </c>
      <c r="BK1178" s="240">
        <f>ROUND(I1178*H1178,2)</f>
        <v>0</v>
      </c>
      <c r="BL1178" s="18" t="s">
        <v>339</v>
      </c>
      <c r="BM1178" s="239" t="s">
        <v>2140</v>
      </c>
    </row>
    <row r="1179" spans="1:65" s="2" customFormat="1" ht="24.15" customHeight="1">
      <c r="A1179" s="39"/>
      <c r="B1179" s="40"/>
      <c r="C1179" s="228" t="s">
        <v>2141</v>
      </c>
      <c r="D1179" s="228" t="s">
        <v>249</v>
      </c>
      <c r="E1179" s="229" t="s">
        <v>2142</v>
      </c>
      <c r="F1179" s="230" t="s">
        <v>2143</v>
      </c>
      <c r="G1179" s="231" t="s">
        <v>322</v>
      </c>
      <c r="H1179" s="232">
        <v>5</v>
      </c>
      <c r="I1179" s="233"/>
      <c r="J1179" s="234">
        <f>ROUND(I1179*H1179,2)</f>
        <v>0</v>
      </c>
      <c r="K1179" s="230" t="s">
        <v>1</v>
      </c>
      <c r="L1179" s="45"/>
      <c r="M1179" s="235" t="s">
        <v>1</v>
      </c>
      <c r="N1179" s="236" t="s">
        <v>43</v>
      </c>
      <c r="O1179" s="92"/>
      <c r="P1179" s="237">
        <f>O1179*H1179</f>
        <v>0</v>
      </c>
      <c r="Q1179" s="237">
        <v>0</v>
      </c>
      <c r="R1179" s="237">
        <f>Q1179*H1179</f>
        <v>0</v>
      </c>
      <c r="S1179" s="237">
        <v>0</v>
      </c>
      <c r="T1179" s="238">
        <f>S1179*H1179</f>
        <v>0</v>
      </c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R1179" s="239" t="s">
        <v>339</v>
      </c>
      <c r="AT1179" s="239" t="s">
        <v>249</v>
      </c>
      <c r="AU1179" s="239" t="s">
        <v>90</v>
      </c>
      <c r="AY1179" s="18" t="s">
        <v>247</v>
      </c>
      <c r="BE1179" s="240">
        <f>IF(N1179="základní",J1179,0)</f>
        <v>0</v>
      </c>
      <c r="BF1179" s="240">
        <f>IF(N1179="snížená",J1179,0)</f>
        <v>0</v>
      </c>
      <c r="BG1179" s="240">
        <f>IF(N1179="zákl. přenesená",J1179,0)</f>
        <v>0</v>
      </c>
      <c r="BH1179" s="240">
        <f>IF(N1179="sníž. přenesená",J1179,0)</f>
        <v>0</v>
      </c>
      <c r="BI1179" s="240">
        <f>IF(N1179="nulová",J1179,0)</f>
        <v>0</v>
      </c>
      <c r="BJ1179" s="18" t="s">
        <v>90</v>
      </c>
      <c r="BK1179" s="240">
        <f>ROUND(I1179*H1179,2)</f>
        <v>0</v>
      </c>
      <c r="BL1179" s="18" t="s">
        <v>339</v>
      </c>
      <c r="BM1179" s="239" t="s">
        <v>2144</v>
      </c>
    </row>
    <row r="1180" spans="1:65" s="2" customFormat="1" ht="24.15" customHeight="1">
      <c r="A1180" s="39"/>
      <c r="B1180" s="40"/>
      <c r="C1180" s="228" t="s">
        <v>2145</v>
      </c>
      <c r="D1180" s="228" t="s">
        <v>249</v>
      </c>
      <c r="E1180" s="229" t="s">
        <v>2146</v>
      </c>
      <c r="F1180" s="230" t="s">
        <v>2147</v>
      </c>
      <c r="G1180" s="231" t="s">
        <v>322</v>
      </c>
      <c r="H1180" s="232">
        <v>4</v>
      </c>
      <c r="I1180" s="233"/>
      <c r="J1180" s="234">
        <f>ROUND(I1180*H1180,2)</f>
        <v>0</v>
      </c>
      <c r="K1180" s="230" t="s">
        <v>1</v>
      </c>
      <c r="L1180" s="45"/>
      <c r="M1180" s="235" t="s">
        <v>1</v>
      </c>
      <c r="N1180" s="236" t="s">
        <v>43</v>
      </c>
      <c r="O1180" s="92"/>
      <c r="P1180" s="237">
        <f>O1180*H1180</f>
        <v>0</v>
      </c>
      <c r="Q1180" s="237">
        <v>0</v>
      </c>
      <c r="R1180" s="237">
        <f>Q1180*H1180</f>
        <v>0</v>
      </c>
      <c r="S1180" s="237">
        <v>0</v>
      </c>
      <c r="T1180" s="238">
        <f>S1180*H1180</f>
        <v>0</v>
      </c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R1180" s="239" t="s">
        <v>339</v>
      </c>
      <c r="AT1180" s="239" t="s">
        <v>249</v>
      </c>
      <c r="AU1180" s="239" t="s">
        <v>90</v>
      </c>
      <c r="AY1180" s="18" t="s">
        <v>247</v>
      </c>
      <c r="BE1180" s="240">
        <f>IF(N1180="základní",J1180,0)</f>
        <v>0</v>
      </c>
      <c r="BF1180" s="240">
        <f>IF(N1180="snížená",J1180,0)</f>
        <v>0</v>
      </c>
      <c r="BG1180" s="240">
        <f>IF(N1180="zákl. přenesená",J1180,0)</f>
        <v>0</v>
      </c>
      <c r="BH1180" s="240">
        <f>IF(N1180="sníž. přenesená",J1180,0)</f>
        <v>0</v>
      </c>
      <c r="BI1180" s="240">
        <f>IF(N1180="nulová",J1180,0)</f>
        <v>0</v>
      </c>
      <c r="BJ1180" s="18" t="s">
        <v>90</v>
      </c>
      <c r="BK1180" s="240">
        <f>ROUND(I1180*H1180,2)</f>
        <v>0</v>
      </c>
      <c r="BL1180" s="18" t="s">
        <v>339</v>
      </c>
      <c r="BM1180" s="239" t="s">
        <v>2148</v>
      </c>
    </row>
    <row r="1181" spans="1:65" s="2" customFormat="1" ht="21.75" customHeight="1">
      <c r="A1181" s="39"/>
      <c r="B1181" s="40"/>
      <c r="C1181" s="228" t="s">
        <v>2149</v>
      </c>
      <c r="D1181" s="228" t="s">
        <v>249</v>
      </c>
      <c r="E1181" s="229" t="s">
        <v>2150</v>
      </c>
      <c r="F1181" s="230" t="s">
        <v>2151</v>
      </c>
      <c r="G1181" s="231" t="s">
        <v>322</v>
      </c>
      <c r="H1181" s="232">
        <v>5</v>
      </c>
      <c r="I1181" s="233"/>
      <c r="J1181" s="234">
        <f>ROUND(I1181*H1181,2)</f>
        <v>0</v>
      </c>
      <c r="K1181" s="230" t="s">
        <v>1</v>
      </c>
      <c r="L1181" s="45"/>
      <c r="M1181" s="235" t="s">
        <v>1</v>
      </c>
      <c r="N1181" s="236" t="s">
        <v>43</v>
      </c>
      <c r="O1181" s="92"/>
      <c r="P1181" s="237">
        <f>O1181*H1181</f>
        <v>0</v>
      </c>
      <c r="Q1181" s="237">
        <v>0</v>
      </c>
      <c r="R1181" s="237">
        <f>Q1181*H1181</f>
        <v>0</v>
      </c>
      <c r="S1181" s="237">
        <v>0</v>
      </c>
      <c r="T1181" s="238">
        <f>S1181*H1181</f>
        <v>0</v>
      </c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R1181" s="239" t="s">
        <v>339</v>
      </c>
      <c r="AT1181" s="239" t="s">
        <v>249</v>
      </c>
      <c r="AU1181" s="239" t="s">
        <v>90</v>
      </c>
      <c r="AY1181" s="18" t="s">
        <v>247</v>
      </c>
      <c r="BE1181" s="240">
        <f>IF(N1181="základní",J1181,0)</f>
        <v>0</v>
      </c>
      <c r="BF1181" s="240">
        <f>IF(N1181="snížená",J1181,0)</f>
        <v>0</v>
      </c>
      <c r="BG1181" s="240">
        <f>IF(N1181="zákl. přenesená",J1181,0)</f>
        <v>0</v>
      </c>
      <c r="BH1181" s="240">
        <f>IF(N1181="sníž. přenesená",J1181,0)</f>
        <v>0</v>
      </c>
      <c r="BI1181" s="240">
        <f>IF(N1181="nulová",J1181,0)</f>
        <v>0</v>
      </c>
      <c r="BJ1181" s="18" t="s">
        <v>90</v>
      </c>
      <c r="BK1181" s="240">
        <f>ROUND(I1181*H1181,2)</f>
        <v>0</v>
      </c>
      <c r="BL1181" s="18" t="s">
        <v>339</v>
      </c>
      <c r="BM1181" s="239" t="s">
        <v>2152</v>
      </c>
    </row>
    <row r="1182" spans="1:65" s="2" customFormat="1" ht="24.15" customHeight="1">
      <c r="A1182" s="39"/>
      <c r="B1182" s="40"/>
      <c r="C1182" s="228" t="s">
        <v>2153</v>
      </c>
      <c r="D1182" s="228" t="s">
        <v>249</v>
      </c>
      <c r="E1182" s="229" t="s">
        <v>2154</v>
      </c>
      <c r="F1182" s="230" t="s">
        <v>2155</v>
      </c>
      <c r="G1182" s="231" t="s">
        <v>322</v>
      </c>
      <c r="H1182" s="232">
        <v>5</v>
      </c>
      <c r="I1182" s="233"/>
      <c r="J1182" s="234">
        <f>ROUND(I1182*H1182,2)</f>
        <v>0</v>
      </c>
      <c r="K1182" s="230" t="s">
        <v>1</v>
      </c>
      <c r="L1182" s="45"/>
      <c r="M1182" s="235" t="s">
        <v>1</v>
      </c>
      <c r="N1182" s="236" t="s">
        <v>43</v>
      </c>
      <c r="O1182" s="92"/>
      <c r="P1182" s="237">
        <f>O1182*H1182</f>
        <v>0</v>
      </c>
      <c r="Q1182" s="237">
        <v>0</v>
      </c>
      <c r="R1182" s="237">
        <f>Q1182*H1182</f>
        <v>0</v>
      </c>
      <c r="S1182" s="237">
        <v>0</v>
      </c>
      <c r="T1182" s="238">
        <f>S1182*H1182</f>
        <v>0</v>
      </c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R1182" s="239" t="s">
        <v>339</v>
      </c>
      <c r="AT1182" s="239" t="s">
        <v>249</v>
      </c>
      <c r="AU1182" s="239" t="s">
        <v>90</v>
      </c>
      <c r="AY1182" s="18" t="s">
        <v>247</v>
      </c>
      <c r="BE1182" s="240">
        <f>IF(N1182="základní",J1182,0)</f>
        <v>0</v>
      </c>
      <c r="BF1182" s="240">
        <f>IF(N1182="snížená",J1182,0)</f>
        <v>0</v>
      </c>
      <c r="BG1182" s="240">
        <f>IF(N1182="zákl. přenesená",J1182,0)</f>
        <v>0</v>
      </c>
      <c r="BH1182" s="240">
        <f>IF(N1182="sníž. přenesená",J1182,0)</f>
        <v>0</v>
      </c>
      <c r="BI1182" s="240">
        <f>IF(N1182="nulová",J1182,0)</f>
        <v>0</v>
      </c>
      <c r="BJ1182" s="18" t="s">
        <v>90</v>
      </c>
      <c r="BK1182" s="240">
        <f>ROUND(I1182*H1182,2)</f>
        <v>0</v>
      </c>
      <c r="BL1182" s="18" t="s">
        <v>339</v>
      </c>
      <c r="BM1182" s="239" t="s">
        <v>2156</v>
      </c>
    </row>
    <row r="1183" spans="1:65" s="2" customFormat="1" ht="24.15" customHeight="1">
      <c r="A1183" s="39"/>
      <c r="B1183" s="40"/>
      <c r="C1183" s="228" t="s">
        <v>2157</v>
      </c>
      <c r="D1183" s="228" t="s">
        <v>249</v>
      </c>
      <c r="E1183" s="229" t="s">
        <v>2158</v>
      </c>
      <c r="F1183" s="230" t="s">
        <v>2159</v>
      </c>
      <c r="G1183" s="231" t="s">
        <v>322</v>
      </c>
      <c r="H1183" s="232">
        <v>5</v>
      </c>
      <c r="I1183" s="233"/>
      <c r="J1183" s="234">
        <f>ROUND(I1183*H1183,2)</f>
        <v>0</v>
      </c>
      <c r="K1183" s="230" t="s">
        <v>1</v>
      </c>
      <c r="L1183" s="45"/>
      <c r="M1183" s="235" t="s">
        <v>1</v>
      </c>
      <c r="N1183" s="236" t="s">
        <v>43</v>
      </c>
      <c r="O1183" s="92"/>
      <c r="P1183" s="237">
        <f>O1183*H1183</f>
        <v>0</v>
      </c>
      <c r="Q1183" s="237">
        <v>0</v>
      </c>
      <c r="R1183" s="237">
        <f>Q1183*H1183</f>
        <v>0</v>
      </c>
      <c r="S1183" s="237">
        <v>0</v>
      </c>
      <c r="T1183" s="238">
        <f>S1183*H1183</f>
        <v>0</v>
      </c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R1183" s="239" t="s">
        <v>339</v>
      </c>
      <c r="AT1183" s="239" t="s">
        <v>249</v>
      </c>
      <c r="AU1183" s="239" t="s">
        <v>90</v>
      </c>
      <c r="AY1183" s="18" t="s">
        <v>247</v>
      </c>
      <c r="BE1183" s="240">
        <f>IF(N1183="základní",J1183,0)</f>
        <v>0</v>
      </c>
      <c r="BF1183" s="240">
        <f>IF(N1183="snížená",J1183,0)</f>
        <v>0</v>
      </c>
      <c r="BG1183" s="240">
        <f>IF(N1183="zákl. přenesená",J1183,0)</f>
        <v>0</v>
      </c>
      <c r="BH1183" s="240">
        <f>IF(N1183="sníž. přenesená",J1183,0)</f>
        <v>0</v>
      </c>
      <c r="BI1183" s="240">
        <f>IF(N1183="nulová",J1183,0)</f>
        <v>0</v>
      </c>
      <c r="BJ1183" s="18" t="s">
        <v>90</v>
      </c>
      <c r="BK1183" s="240">
        <f>ROUND(I1183*H1183,2)</f>
        <v>0</v>
      </c>
      <c r="BL1183" s="18" t="s">
        <v>339</v>
      </c>
      <c r="BM1183" s="239" t="s">
        <v>2160</v>
      </c>
    </row>
    <row r="1184" spans="1:65" s="2" customFormat="1" ht="24.15" customHeight="1">
      <c r="A1184" s="39"/>
      <c r="B1184" s="40"/>
      <c r="C1184" s="228" t="s">
        <v>2161</v>
      </c>
      <c r="D1184" s="228" t="s">
        <v>249</v>
      </c>
      <c r="E1184" s="229" t="s">
        <v>2162</v>
      </c>
      <c r="F1184" s="230" t="s">
        <v>2163</v>
      </c>
      <c r="G1184" s="231" t="s">
        <v>322</v>
      </c>
      <c r="H1184" s="232">
        <v>5</v>
      </c>
      <c r="I1184" s="233"/>
      <c r="J1184" s="234">
        <f>ROUND(I1184*H1184,2)</f>
        <v>0</v>
      </c>
      <c r="K1184" s="230" t="s">
        <v>1</v>
      </c>
      <c r="L1184" s="45"/>
      <c r="M1184" s="235" t="s">
        <v>1</v>
      </c>
      <c r="N1184" s="236" t="s">
        <v>43</v>
      </c>
      <c r="O1184" s="92"/>
      <c r="P1184" s="237">
        <f>O1184*H1184</f>
        <v>0</v>
      </c>
      <c r="Q1184" s="237">
        <v>0</v>
      </c>
      <c r="R1184" s="237">
        <f>Q1184*H1184</f>
        <v>0</v>
      </c>
      <c r="S1184" s="237">
        <v>0</v>
      </c>
      <c r="T1184" s="238">
        <f>S1184*H1184</f>
        <v>0</v>
      </c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R1184" s="239" t="s">
        <v>339</v>
      </c>
      <c r="AT1184" s="239" t="s">
        <v>249</v>
      </c>
      <c r="AU1184" s="239" t="s">
        <v>90</v>
      </c>
      <c r="AY1184" s="18" t="s">
        <v>247</v>
      </c>
      <c r="BE1184" s="240">
        <f>IF(N1184="základní",J1184,0)</f>
        <v>0</v>
      </c>
      <c r="BF1184" s="240">
        <f>IF(N1184="snížená",J1184,0)</f>
        <v>0</v>
      </c>
      <c r="BG1184" s="240">
        <f>IF(N1184="zákl. přenesená",J1184,0)</f>
        <v>0</v>
      </c>
      <c r="BH1184" s="240">
        <f>IF(N1184="sníž. přenesená",J1184,0)</f>
        <v>0</v>
      </c>
      <c r="BI1184" s="240">
        <f>IF(N1184="nulová",J1184,0)</f>
        <v>0</v>
      </c>
      <c r="BJ1184" s="18" t="s">
        <v>90</v>
      </c>
      <c r="BK1184" s="240">
        <f>ROUND(I1184*H1184,2)</f>
        <v>0</v>
      </c>
      <c r="BL1184" s="18" t="s">
        <v>339</v>
      </c>
      <c r="BM1184" s="239" t="s">
        <v>2164</v>
      </c>
    </row>
    <row r="1185" spans="1:65" s="2" customFormat="1" ht="16.5" customHeight="1">
      <c r="A1185" s="39"/>
      <c r="B1185" s="40"/>
      <c r="C1185" s="228" t="s">
        <v>2165</v>
      </c>
      <c r="D1185" s="228" t="s">
        <v>249</v>
      </c>
      <c r="E1185" s="229" t="s">
        <v>2166</v>
      </c>
      <c r="F1185" s="230" t="s">
        <v>2167</v>
      </c>
      <c r="G1185" s="231" t="s">
        <v>322</v>
      </c>
      <c r="H1185" s="232">
        <v>5</v>
      </c>
      <c r="I1185" s="233"/>
      <c r="J1185" s="234">
        <f>ROUND(I1185*H1185,2)</f>
        <v>0</v>
      </c>
      <c r="K1185" s="230" t="s">
        <v>1</v>
      </c>
      <c r="L1185" s="45"/>
      <c r="M1185" s="235" t="s">
        <v>1</v>
      </c>
      <c r="N1185" s="236" t="s">
        <v>43</v>
      </c>
      <c r="O1185" s="92"/>
      <c r="P1185" s="237">
        <f>O1185*H1185</f>
        <v>0</v>
      </c>
      <c r="Q1185" s="237">
        <v>0</v>
      </c>
      <c r="R1185" s="237">
        <f>Q1185*H1185</f>
        <v>0</v>
      </c>
      <c r="S1185" s="237">
        <v>0</v>
      </c>
      <c r="T1185" s="238">
        <f>S1185*H1185</f>
        <v>0</v>
      </c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R1185" s="239" t="s">
        <v>339</v>
      </c>
      <c r="AT1185" s="239" t="s">
        <v>249</v>
      </c>
      <c r="AU1185" s="239" t="s">
        <v>90</v>
      </c>
      <c r="AY1185" s="18" t="s">
        <v>247</v>
      </c>
      <c r="BE1185" s="240">
        <f>IF(N1185="základní",J1185,0)</f>
        <v>0</v>
      </c>
      <c r="BF1185" s="240">
        <f>IF(N1185="snížená",J1185,0)</f>
        <v>0</v>
      </c>
      <c r="BG1185" s="240">
        <f>IF(N1185="zákl. přenesená",J1185,0)</f>
        <v>0</v>
      </c>
      <c r="BH1185" s="240">
        <f>IF(N1185="sníž. přenesená",J1185,0)</f>
        <v>0</v>
      </c>
      <c r="BI1185" s="240">
        <f>IF(N1185="nulová",J1185,0)</f>
        <v>0</v>
      </c>
      <c r="BJ1185" s="18" t="s">
        <v>90</v>
      </c>
      <c r="BK1185" s="240">
        <f>ROUND(I1185*H1185,2)</f>
        <v>0</v>
      </c>
      <c r="BL1185" s="18" t="s">
        <v>339</v>
      </c>
      <c r="BM1185" s="239" t="s">
        <v>2168</v>
      </c>
    </row>
    <row r="1186" spans="1:65" s="2" customFormat="1" ht="21.75" customHeight="1">
      <c r="A1186" s="39"/>
      <c r="B1186" s="40"/>
      <c r="C1186" s="228" t="s">
        <v>2169</v>
      </c>
      <c r="D1186" s="228" t="s">
        <v>249</v>
      </c>
      <c r="E1186" s="229" t="s">
        <v>2170</v>
      </c>
      <c r="F1186" s="230" t="s">
        <v>2171</v>
      </c>
      <c r="G1186" s="231" t="s">
        <v>322</v>
      </c>
      <c r="H1186" s="232">
        <v>9</v>
      </c>
      <c r="I1186" s="233"/>
      <c r="J1186" s="234">
        <f>ROUND(I1186*H1186,2)</f>
        <v>0</v>
      </c>
      <c r="K1186" s="230" t="s">
        <v>253</v>
      </c>
      <c r="L1186" s="45"/>
      <c r="M1186" s="235" t="s">
        <v>1</v>
      </c>
      <c r="N1186" s="236" t="s">
        <v>43</v>
      </c>
      <c r="O1186" s="92"/>
      <c r="P1186" s="237">
        <f>O1186*H1186</f>
        <v>0</v>
      </c>
      <c r="Q1186" s="237">
        <v>0</v>
      </c>
      <c r="R1186" s="237">
        <f>Q1186*H1186</f>
        <v>0</v>
      </c>
      <c r="S1186" s="237">
        <v>0.174</v>
      </c>
      <c r="T1186" s="238">
        <f>S1186*H1186</f>
        <v>1.5659999999999998</v>
      </c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R1186" s="239" t="s">
        <v>339</v>
      </c>
      <c r="AT1186" s="239" t="s">
        <v>249</v>
      </c>
      <c r="AU1186" s="239" t="s">
        <v>90</v>
      </c>
      <c r="AY1186" s="18" t="s">
        <v>247</v>
      </c>
      <c r="BE1186" s="240">
        <f>IF(N1186="základní",J1186,0)</f>
        <v>0</v>
      </c>
      <c r="BF1186" s="240">
        <f>IF(N1186="snížená",J1186,0)</f>
        <v>0</v>
      </c>
      <c r="BG1186" s="240">
        <f>IF(N1186="zákl. přenesená",J1186,0)</f>
        <v>0</v>
      </c>
      <c r="BH1186" s="240">
        <f>IF(N1186="sníž. přenesená",J1186,0)</f>
        <v>0</v>
      </c>
      <c r="BI1186" s="240">
        <f>IF(N1186="nulová",J1186,0)</f>
        <v>0</v>
      </c>
      <c r="BJ1186" s="18" t="s">
        <v>90</v>
      </c>
      <c r="BK1186" s="240">
        <f>ROUND(I1186*H1186,2)</f>
        <v>0</v>
      </c>
      <c r="BL1186" s="18" t="s">
        <v>339</v>
      </c>
      <c r="BM1186" s="239" t="s">
        <v>2172</v>
      </c>
    </row>
    <row r="1187" spans="1:65" s="2" customFormat="1" ht="24.15" customHeight="1">
      <c r="A1187" s="39"/>
      <c r="B1187" s="40"/>
      <c r="C1187" s="228" t="s">
        <v>2173</v>
      </c>
      <c r="D1187" s="228" t="s">
        <v>249</v>
      </c>
      <c r="E1187" s="229" t="s">
        <v>2174</v>
      </c>
      <c r="F1187" s="230" t="s">
        <v>2175</v>
      </c>
      <c r="G1187" s="231" t="s">
        <v>1440</v>
      </c>
      <c r="H1187" s="299"/>
      <c r="I1187" s="233"/>
      <c r="J1187" s="234">
        <f>ROUND(I1187*H1187,2)</f>
        <v>0</v>
      </c>
      <c r="K1187" s="230" t="s">
        <v>253</v>
      </c>
      <c r="L1187" s="45"/>
      <c r="M1187" s="235" t="s">
        <v>1</v>
      </c>
      <c r="N1187" s="236" t="s">
        <v>43</v>
      </c>
      <c r="O1187" s="92"/>
      <c r="P1187" s="237">
        <f>O1187*H1187</f>
        <v>0</v>
      </c>
      <c r="Q1187" s="237">
        <v>0</v>
      </c>
      <c r="R1187" s="237">
        <f>Q1187*H1187</f>
        <v>0</v>
      </c>
      <c r="S1187" s="237">
        <v>0</v>
      </c>
      <c r="T1187" s="238">
        <f>S1187*H1187</f>
        <v>0</v>
      </c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R1187" s="239" t="s">
        <v>339</v>
      </c>
      <c r="AT1187" s="239" t="s">
        <v>249</v>
      </c>
      <c r="AU1187" s="239" t="s">
        <v>90</v>
      </c>
      <c r="AY1187" s="18" t="s">
        <v>247</v>
      </c>
      <c r="BE1187" s="240">
        <f>IF(N1187="základní",J1187,0)</f>
        <v>0</v>
      </c>
      <c r="BF1187" s="240">
        <f>IF(N1187="snížená",J1187,0)</f>
        <v>0</v>
      </c>
      <c r="BG1187" s="240">
        <f>IF(N1187="zákl. přenesená",J1187,0)</f>
        <v>0</v>
      </c>
      <c r="BH1187" s="240">
        <f>IF(N1187="sníž. přenesená",J1187,0)</f>
        <v>0</v>
      </c>
      <c r="BI1187" s="240">
        <f>IF(N1187="nulová",J1187,0)</f>
        <v>0</v>
      </c>
      <c r="BJ1187" s="18" t="s">
        <v>90</v>
      </c>
      <c r="BK1187" s="240">
        <f>ROUND(I1187*H1187,2)</f>
        <v>0</v>
      </c>
      <c r="BL1187" s="18" t="s">
        <v>339</v>
      </c>
      <c r="BM1187" s="239" t="s">
        <v>2176</v>
      </c>
    </row>
    <row r="1188" spans="1:63" s="12" customFormat="1" ht="22.8" customHeight="1">
      <c r="A1188" s="12"/>
      <c r="B1188" s="212"/>
      <c r="C1188" s="213"/>
      <c r="D1188" s="214" t="s">
        <v>76</v>
      </c>
      <c r="E1188" s="226" t="s">
        <v>2177</v>
      </c>
      <c r="F1188" s="226" t="s">
        <v>2178</v>
      </c>
      <c r="G1188" s="213"/>
      <c r="H1188" s="213"/>
      <c r="I1188" s="216"/>
      <c r="J1188" s="227">
        <f>BK1188</f>
        <v>0</v>
      </c>
      <c r="K1188" s="213"/>
      <c r="L1188" s="218"/>
      <c r="M1188" s="219"/>
      <c r="N1188" s="220"/>
      <c r="O1188" s="220"/>
      <c r="P1188" s="221">
        <f>SUM(P1189:P1200)</f>
        <v>0</v>
      </c>
      <c r="Q1188" s="220"/>
      <c r="R1188" s="221">
        <f>SUM(R1189:R1200)</f>
        <v>0.1609575</v>
      </c>
      <c r="S1188" s="220"/>
      <c r="T1188" s="222">
        <f>SUM(T1189:T1200)</f>
        <v>0</v>
      </c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R1188" s="223" t="s">
        <v>90</v>
      </c>
      <c r="AT1188" s="224" t="s">
        <v>76</v>
      </c>
      <c r="AU1188" s="224" t="s">
        <v>84</v>
      </c>
      <c r="AY1188" s="223" t="s">
        <v>247</v>
      </c>
      <c r="BK1188" s="225">
        <f>SUM(BK1189:BK1200)</f>
        <v>0</v>
      </c>
    </row>
    <row r="1189" spans="1:65" s="2" customFormat="1" ht="37.8" customHeight="1">
      <c r="A1189" s="39"/>
      <c r="B1189" s="40"/>
      <c r="C1189" s="228" t="s">
        <v>2179</v>
      </c>
      <c r="D1189" s="228" t="s">
        <v>249</v>
      </c>
      <c r="E1189" s="229" t="s">
        <v>2180</v>
      </c>
      <c r="F1189" s="230" t="s">
        <v>2181</v>
      </c>
      <c r="G1189" s="231" t="s">
        <v>322</v>
      </c>
      <c r="H1189" s="232">
        <v>1</v>
      </c>
      <c r="I1189" s="233"/>
      <c r="J1189" s="234">
        <f>ROUND(I1189*H1189,2)</f>
        <v>0</v>
      </c>
      <c r="K1189" s="230" t="s">
        <v>1</v>
      </c>
      <c r="L1189" s="45"/>
      <c r="M1189" s="235" t="s">
        <v>1</v>
      </c>
      <c r="N1189" s="236" t="s">
        <v>43</v>
      </c>
      <c r="O1189" s="92"/>
      <c r="P1189" s="237">
        <f>O1189*H1189</f>
        <v>0</v>
      </c>
      <c r="Q1189" s="237">
        <v>0</v>
      </c>
      <c r="R1189" s="237">
        <f>Q1189*H1189</f>
        <v>0</v>
      </c>
      <c r="S1189" s="237">
        <v>0</v>
      </c>
      <c r="T1189" s="238">
        <f>S1189*H1189</f>
        <v>0</v>
      </c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R1189" s="239" t="s">
        <v>339</v>
      </c>
      <c r="AT1189" s="239" t="s">
        <v>249</v>
      </c>
      <c r="AU1189" s="239" t="s">
        <v>90</v>
      </c>
      <c r="AY1189" s="18" t="s">
        <v>247</v>
      </c>
      <c r="BE1189" s="240">
        <f>IF(N1189="základní",J1189,0)</f>
        <v>0</v>
      </c>
      <c r="BF1189" s="240">
        <f>IF(N1189="snížená",J1189,0)</f>
        <v>0</v>
      </c>
      <c r="BG1189" s="240">
        <f>IF(N1189="zákl. přenesená",J1189,0)</f>
        <v>0</v>
      </c>
      <c r="BH1189" s="240">
        <f>IF(N1189="sníž. přenesená",J1189,0)</f>
        <v>0</v>
      </c>
      <c r="BI1189" s="240">
        <f>IF(N1189="nulová",J1189,0)</f>
        <v>0</v>
      </c>
      <c r="BJ1189" s="18" t="s">
        <v>90</v>
      </c>
      <c r="BK1189" s="240">
        <f>ROUND(I1189*H1189,2)</f>
        <v>0</v>
      </c>
      <c r="BL1189" s="18" t="s">
        <v>339</v>
      </c>
      <c r="BM1189" s="239" t="s">
        <v>2182</v>
      </c>
    </row>
    <row r="1190" spans="1:65" s="2" customFormat="1" ht="24.15" customHeight="1">
      <c r="A1190" s="39"/>
      <c r="B1190" s="40"/>
      <c r="C1190" s="228" t="s">
        <v>2183</v>
      </c>
      <c r="D1190" s="228" t="s">
        <v>249</v>
      </c>
      <c r="E1190" s="229" t="s">
        <v>2184</v>
      </c>
      <c r="F1190" s="230" t="s">
        <v>2185</v>
      </c>
      <c r="G1190" s="231" t="s">
        <v>399</v>
      </c>
      <c r="H1190" s="232">
        <v>29.85</v>
      </c>
      <c r="I1190" s="233"/>
      <c r="J1190" s="234">
        <f>ROUND(I1190*H1190,2)</f>
        <v>0</v>
      </c>
      <c r="K1190" s="230" t="s">
        <v>1</v>
      </c>
      <c r="L1190" s="45"/>
      <c r="M1190" s="235" t="s">
        <v>1</v>
      </c>
      <c r="N1190" s="236" t="s">
        <v>43</v>
      </c>
      <c r="O1190" s="92"/>
      <c r="P1190" s="237">
        <f>O1190*H1190</f>
        <v>0</v>
      </c>
      <c r="Q1190" s="237">
        <v>0</v>
      </c>
      <c r="R1190" s="237">
        <f>Q1190*H1190</f>
        <v>0</v>
      </c>
      <c r="S1190" s="237">
        <v>0</v>
      </c>
      <c r="T1190" s="238">
        <f>S1190*H1190</f>
        <v>0</v>
      </c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R1190" s="239" t="s">
        <v>339</v>
      </c>
      <c r="AT1190" s="239" t="s">
        <v>249</v>
      </c>
      <c r="AU1190" s="239" t="s">
        <v>90</v>
      </c>
      <c r="AY1190" s="18" t="s">
        <v>247</v>
      </c>
      <c r="BE1190" s="240">
        <f>IF(N1190="základní",J1190,0)</f>
        <v>0</v>
      </c>
      <c r="BF1190" s="240">
        <f>IF(N1190="snížená",J1190,0)</f>
        <v>0</v>
      </c>
      <c r="BG1190" s="240">
        <f>IF(N1190="zákl. přenesená",J1190,0)</f>
        <v>0</v>
      </c>
      <c r="BH1190" s="240">
        <f>IF(N1190="sníž. přenesená",J1190,0)</f>
        <v>0</v>
      </c>
      <c r="BI1190" s="240">
        <f>IF(N1190="nulová",J1190,0)</f>
        <v>0</v>
      </c>
      <c r="BJ1190" s="18" t="s">
        <v>90</v>
      </c>
      <c r="BK1190" s="240">
        <f>ROUND(I1190*H1190,2)</f>
        <v>0</v>
      </c>
      <c r="BL1190" s="18" t="s">
        <v>339</v>
      </c>
      <c r="BM1190" s="239" t="s">
        <v>2186</v>
      </c>
    </row>
    <row r="1191" spans="1:51" s="13" customFormat="1" ht="12">
      <c r="A1191" s="13"/>
      <c r="B1191" s="241"/>
      <c r="C1191" s="242"/>
      <c r="D1191" s="243" t="s">
        <v>256</v>
      </c>
      <c r="E1191" s="244" t="s">
        <v>1</v>
      </c>
      <c r="F1191" s="245" t="s">
        <v>2187</v>
      </c>
      <c r="G1191" s="242"/>
      <c r="H1191" s="246">
        <v>29.85</v>
      </c>
      <c r="I1191" s="247"/>
      <c r="J1191" s="242"/>
      <c r="K1191" s="242"/>
      <c r="L1191" s="248"/>
      <c r="M1191" s="249"/>
      <c r="N1191" s="250"/>
      <c r="O1191" s="250"/>
      <c r="P1191" s="250"/>
      <c r="Q1191" s="250"/>
      <c r="R1191" s="250"/>
      <c r="S1191" s="250"/>
      <c r="T1191" s="251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52" t="s">
        <v>256</v>
      </c>
      <c r="AU1191" s="252" t="s">
        <v>90</v>
      </c>
      <c r="AV1191" s="13" t="s">
        <v>90</v>
      </c>
      <c r="AW1191" s="13" t="s">
        <v>32</v>
      </c>
      <c r="AX1191" s="13" t="s">
        <v>84</v>
      </c>
      <c r="AY1191" s="252" t="s">
        <v>247</v>
      </c>
    </row>
    <row r="1192" spans="1:65" s="2" customFormat="1" ht="24.15" customHeight="1">
      <c r="A1192" s="39"/>
      <c r="B1192" s="40"/>
      <c r="C1192" s="228" t="s">
        <v>2188</v>
      </c>
      <c r="D1192" s="228" t="s">
        <v>249</v>
      </c>
      <c r="E1192" s="229" t="s">
        <v>2189</v>
      </c>
      <c r="F1192" s="230" t="s">
        <v>2190</v>
      </c>
      <c r="G1192" s="231" t="s">
        <v>2191</v>
      </c>
      <c r="H1192" s="232">
        <v>2818.35</v>
      </c>
      <c r="I1192" s="233"/>
      <c r="J1192" s="234">
        <f>ROUND(I1192*H1192,2)</f>
        <v>0</v>
      </c>
      <c r="K1192" s="230" t="s">
        <v>1</v>
      </c>
      <c r="L1192" s="45"/>
      <c r="M1192" s="235" t="s">
        <v>1</v>
      </c>
      <c r="N1192" s="236" t="s">
        <v>43</v>
      </c>
      <c r="O1192" s="92"/>
      <c r="P1192" s="237">
        <f>O1192*H1192</f>
        <v>0</v>
      </c>
      <c r="Q1192" s="237">
        <v>5E-05</v>
      </c>
      <c r="R1192" s="237">
        <f>Q1192*H1192</f>
        <v>0.1409175</v>
      </c>
      <c r="S1192" s="237">
        <v>0</v>
      </c>
      <c r="T1192" s="238">
        <f>S1192*H1192</f>
        <v>0</v>
      </c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R1192" s="239" t="s">
        <v>339</v>
      </c>
      <c r="AT1192" s="239" t="s">
        <v>249</v>
      </c>
      <c r="AU1192" s="239" t="s">
        <v>90</v>
      </c>
      <c r="AY1192" s="18" t="s">
        <v>247</v>
      </c>
      <c r="BE1192" s="240">
        <f>IF(N1192="základní",J1192,0)</f>
        <v>0</v>
      </c>
      <c r="BF1192" s="240">
        <f>IF(N1192="snížená",J1192,0)</f>
        <v>0</v>
      </c>
      <c r="BG1192" s="240">
        <f>IF(N1192="zákl. přenesená",J1192,0)</f>
        <v>0</v>
      </c>
      <c r="BH1192" s="240">
        <f>IF(N1192="sníž. přenesená",J1192,0)</f>
        <v>0</v>
      </c>
      <c r="BI1192" s="240">
        <f>IF(N1192="nulová",J1192,0)</f>
        <v>0</v>
      </c>
      <c r="BJ1192" s="18" t="s">
        <v>90</v>
      </c>
      <c r="BK1192" s="240">
        <f>ROUND(I1192*H1192,2)</f>
        <v>0</v>
      </c>
      <c r="BL1192" s="18" t="s">
        <v>339</v>
      </c>
      <c r="BM1192" s="239" t="s">
        <v>2192</v>
      </c>
    </row>
    <row r="1193" spans="1:51" s="13" customFormat="1" ht="12">
      <c r="A1193" s="13"/>
      <c r="B1193" s="241"/>
      <c r="C1193" s="242"/>
      <c r="D1193" s="243" t="s">
        <v>256</v>
      </c>
      <c r="E1193" s="244" t="s">
        <v>1</v>
      </c>
      <c r="F1193" s="245" t="s">
        <v>2193</v>
      </c>
      <c r="G1193" s="242"/>
      <c r="H1193" s="246">
        <v>2818.35</v>
      </c>
      <c r="I1193" s="247"/>
      <c r="J1193" s="242"/>
      <c r="K1193" s="242"/>
      <c r="L1193" s="248"/>
      <c r="M1193" s="249"/>
      <c r="N1193" s="250"/>
      <c r="O1193" s="250"/>
      <c r="P1193" s="250"/>
      <c r="Q1193" s="250"/>
      <c r="R1193" s="250"/>
      <c r="S1193" s="250"/>
      <c r="T1193" s="251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52" t="s">
        <v>256</v>
      </c>
      <c r="AU1193" s="252" t="s">
        <v>90</v>
      </c>
      <c r="AV1193" s="13" t="s">
        <v>90</v>
      </c>
      <c r="AW1193" s="13" t="s">
        <v>32</v>
      </c>
      <c r="AX1193" s="13" t="s">
        <v>77</v>
      </c>
      <c r="AY1193" s="252" t="s">
        <v>247</v>
      </c>
    </row>
    <row r="1194" spans="1:51" s="14" customFormat="1" ht="12">
      <c r="A1194" s="14"/>
      <c r="B1194" s="253"/>
      <c r="C1194" s="254"/>
      <c r="D1194" s="243" t="s">
        <v>256</v>
      </c>
      <c r="E1194" s="255" t="s">
        <v>1</v>
      </c>
      <c r="F1194" s="256" t="s">
        <v>265</v>
      </c>
      <c r="G1194" s="254"/>
      <c r="H1194" s="257">
        <v>2818.35</v>
      </c>
      <c r="I1194" s="258"/>
      <c r="J1194" s="254"/>
      <c r="K1194" s="254"/>
      <c r="L1194" s="259"/>
      <c r="M1194" s="260"/>
      <c r="N1194" s="261"/>
      <c r="O1194" s="261"/>
      <c r="P1194" s="261"/>
      <c r="Q1194" s="261"/>
      <c r="R1194" s="261"/>
      <c r="S1194" s="261"/>
      <c r="T1194" s="262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63" t="s">
        <v>256</v>
      </c>
      <c r="AU1194" s="263" t="s">
        <v>90</v>
      </c>
      <c r="AV1194" s="14" t="s">
        <v>254</v>
      </c>
      <c r="AW1194" s="14" t="s">
        <v>32</v>
      </c>
      <c r="AX1194" s="14" t="s">
        <v>84</v>
      </c>
      <c r="AY1194" s="263" t="s">
        <v>247</v>
      </c>
    </row>
    <row r="1195" spans="1:65" s="2" customFormat="1" ht="37.8" customHeight="1">
      <c r="A1195" s="39"/>
      <c r="B1195" s="40"/>
      <c r="C1195" s="228" t="s">
        <v>2194</v>
      </c>
      <c r="D1195" s="228" t="s">
        <v>249</v>
      </c>
      <c r="E1195" s="229" t="s">
        <v>2195</v>
      </c>
      <c r="F1195" s="230" t="s">
        <v>2196</v>
      </c>
      <c r="G1195" s="231" t="s">
        <v>322</v>
      </c>
      <c r="H1195" s="232">
        <v>1</v>
      </c>
      <c r="I1195" s="233"/>
      <c r="J1195" s="234">
        <f>ROUND(I1195*H1195,2)</f>
        <v>0</v>
      </c>
      <c r="K1195" s="230" t="s">
        <v>253</v>
      </c>
      <c r="L1195" s="45"/>
      <c r="M1195" s="235" t="s">
        <v>1</v>
      </c>
      <c r="N1195" s="236" t="s">
        <v>43</v>
      </c>
      <c r="O1195" s="92"/>
      <c r="P1195" s="237">
        <f>O1195*H1195</f>
        <v>0</v>
      </c>
      <c r="Q1195" s="237">
        <v>4E-05</v>
      </c>
      <c r="R1195" s="237">
        <f>Q1195*H1195</f>
        <v>4E-05</v>
      </c>
      <c r="S1195" s="237">
        <v>0</v>
      </c>
      <c r="T1195" s="238">
        <f>S1195*H1195</f>
        <v>0</v>
      </c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R1195" s="239" t="s">
        <v>339</v>
      </c>
      <c r="AT1195" s="239" t="s">
        <v>249</v>
      </c>
      <c r="AU1195" s="239" t="s">
        <v>90</v>
      </c>
      <c r="AY1195" s="18" t="s">
        <v>247</v>
      </c>
      <c r="BE1195" s="240">
        <f>IF(N1195="základní",J1195,0)</f>
        <v>0</v>
      </c>
      <c r="BF1195" s="240">
        <f>IF(N1195="snížená",J1195,0)</f>
        <v>0</v>
      </c>
      <c r="BG1195" s="240">
        <f>IF(N1195="zákl. přenesená",J1195,0)</f>
        <v>0</v>
      </c>
      <c r="BH1195" s="240">
        <f>IF(N1195="sníž. přenesená",J1195,0)</f>
        <v>0</v>
      </c>
      <c r="BI1195" s="240">
        <f>IF(N1195="nulová",J1195,0)</f>
        <v>0</v>
      </c>
      <c r="BJ1195" s="18" t="s">
        <v>90</v>
      </c>
      <c r="BK1195" s="240">
        <f>ROUND(I1195*H1195,2)</f>
        <v>0</v>
      </c>
      <c r="BL1195" s="18" t="s">
        <v>339</v>
      </c>
      <c r="BM1195" s="239" t="s">
        <v>2197</v>
      </c>
    </row>
    <row r="1196" spans="1:65" s="2" customFormat="1" ht="37.8" customHeight="1">
      <c r="A1196" s="39"/>
      <c r="B1196" s="40"/>
      <c r="C1196" s="285" t="s">
        <v>2198</v>
      </c>
      <c r="D1196" s="285" t="s">
        <v>422</v>
      </c>
      <c r="E1196" s="286" t="s">
        <v>2199</v>
      </c>
      <c r="F1196" s="287" t="s">
        <v>2200</v>
      </c>
      <c r="G1196" s="288" t="s">
        <v>322</v>
      </c>
      <c r="H1196" s="289">
        <v>1</v>
      </c>
      <c r="I1196" s="290"/>
      <c r="J1196" s="291">
        <f>ROUND(I1196*H1196,2)</f>
        <v>0</v>
      </c>
      <c r="K1196" s="287" t="s">
        <v>1</v>
      </c>
      <c r="L1196" s="292"/>
      <c r="M1196" s="293" t="s">
        <v>1</v>
      </c>
      <c r="N1196" s="294" t="s">
        <v>43</v>
      </c>
      <c r="O1196" s="92"/>
      <c r="P1196" s="237">
        <f>O1196*H1196</f>
        <v>0</v>
      </c>
      <c r="Q1196" s="237">
        <v>0.02</v>
      </c>
      <c r="R1196" s="237">
        <f>Q1196*H1196</f>
        <v>0.02</v>
      </c>
      <c r="S1196" s="237">
        <v>0</v>
      </c>
      <c r="T1196" s="238">
        <f>S1196*H1196</f>
        <v>0</v>
      </c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R1196" s="239" t="s">
        <v>432</v>
      </c>
      <c r="AT1196" s="239" t="s">
        <v>422</v>
      </c>
      <c r="AU1196" s="239" t="s">
        <v>90</v>
      </c>
      <c r="AY1196" s="18" t="s">
        <v>247</v>
      </c>
      <c r="BE1196" s="240">
        <f>IF(N1196="základní",J1196,0)</f>
        <v>0</v>
      </c>
      <c r="BF1196" s="240">
        <f>IF(N1196="snížená",J1196,0)</f>
        <v>0</v>
      </c>
      <c r="BG1196" s="240">
        <f>IF(N1196="zákl. přenesená",J1196,0)</f>
        <v>0</v>
      </c>
      <c r="BH1196" s="240">
        <f>IF(N1196="sníž. přenesená",J1196,0)</f>
        <v>0</v>
      </c>
      <c r="BI1196" s="240">
        <f>IF(N1196="nulová",J1196,0)</f>
        <v>0</v>
      </c>
      <c r="BJ1196" s="18" t="s">
        <v>90</v>
      </c>
      <c r="BK1196" s="240">
        <f>ROUND(I1196*H1196,2)</f>
        <v>0</v>
      </c>
      <c r="BL1196" s="18" t="s">
        <v>339</v>
      </c>
      <c r="BM1196" s="239" t="s">
        <v>2201</v>
      </c>
    </row>
    <row r="1197" spans="1:65" s="2" customFormat="1" ht="37.8" customHeight="1">
      <c r="A1197" s="39"/>
      <c r="B1197" s="40"/>
      <c r="C1197" s="228" t="s">
        <v>2202</v>
      </c>
      <c r="D1197" s="228" t="s">
        <v>249</v>
      </c>
      <c r="E1197" s="229" t="s">
        <v>2203</v>
      </c>
      <c r="F1197" s="230" t="s">
        <v>2204</v>
      </c>
      <c r="G1197" s="231" t="s">
        <v>322</v>
      </c>
      <c r="H1197" s="232">
        <v>6</v>
      </c>
      <c r="I1197" s="233"/>
      <c r="J1197" s="234">
        <f>ROUND(I1197*H1197,2)</f>
        <v>0</v>
      </c>
      <c r="K1197" s="230" t="s">
        <v>1</v>
      </c>
      <c r="L1197" s="45"/>
      <c r="M1197" s="235" t="s">
        <v>1</v>
      </c>
      <c r="N1197" s="236" t="s">
        <v>43</v>
      </c>
      <c r="O1197" s="92"/>
      <c r="P1197" s="237">
        <f>O1197*H1197</f>
        <v>0</v>
      </c>
      <c r="Q1197" s="237">
        <v>0</v>
      </c>
      <c r="R1197" s="237">
        <f>Q1197*H1197</f>
        <v>0</v>
      </c>
      <c r="S1197" s="237">
        <v>0</v>
      </c>
      <c r="T1197" s="238">
        <f>S1197*H1197</f>
        <v>0</v>
      </c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R1197" s="239" t="s">
        <v>339</v>
      </c>
      <c r="AT1197" s="239" t="s">
        <v>249</v>
      </c>
      <c r="AU1197" s="239" t="s">
        <v>90</v>
      </c>
      <c r="AY1197" s="18" t="s">
        <v>247</v>
      </c>
      <c r="BE1197" s="240">
        <f>IF(N1197="základní",J1197,0)</f>
        <v>0</v>
      </c>
      <c r="BF1197" s="240">
        <f>IF(N1197="snížená",J1197,0)</f>
        <v>0</v>
      </c>
      <c r="BG1197" s="240">
        <f>IF(N1197="zákl. přenesená",J1197,0)</f>
        <v>0</v>
      </c>
      <c r="BH1197" s="240">
        <f>IF(N1197="sníž. přenesená",J1197,0)</f>
        <v>0</v>
      </c>
      <c r="BI1197" s="240">
        <f>IF(N1197="nulová",J1197,0)</f>
        <v>0</v>
      </c>
      <c r="BJ1197" s="18" t="s">
        <v>90</v>
      </c>
      <c r="BK1197" s="240">
        <f>ROUND(I1197*H1197,2)</f>
        <v>0</v>
      </c>
      <c r="BL1197" s="18" t="s">
        <v>339</v>
      </c>
      <c r="BM1197" s="239" t="s">
        <v>2205</v>
      </c>
    </row>
    <row r="1198" spans="1:65" s="2" customFormat="1" ht="33" customHeight="1">
      <c r="A1198" s="39"/>
      <c r="B1198" s="40"/>
      <c r="C1198" s="228" t="s">
        <v>2206</v>
      </c>
      <c r="D1198" s="228" t="s">
        <v>249</v>
      </c>
      <c r="E1198" s="229" t="s">
        <v>2207</v>
      </c>
      <c r="F1198" s="230" t="s">
        <v>2208</v>
      </c>
      <c r="G1198" s="231" t="s">
        <v>322</v>
      </c>
      <c r="H1198" s="232">
        <v>8</v>
      </c>
      <c r="I1198" s="233"/>
      <c r="J1198" s="234">
        <f>ROUND(I1198*H1198,2)</f>
        <v>0</v>
      </c>
      <c r="K1198" s="230" t="s">
        <v>1</v>
      </c>
      <c r="L1198" s="45"/>
      <c r="M1198" s="235" t="s">
        <v>1</v>
      </c>
      <c r="N1198" s="236" t="s">
        <v>43</v>
      </c>
      <c r="O1198" s="92"/>
      <c r="P1198" s="237">
        <f>O1198*H1198</f>
        <v>0</v>
      </c>
      <c r="Q1198" s="237">
        <v>0</v>
      </c>
      <c r="R1198" s="237">
        <f>Q1198*H1198</f>
        <v>0</v>
      </c>
      <c r="S1198" s="237">
        <v>0</v>
      </c>
      <c r="T1198" s="238">
        <f>S1198*H1198</f>
        <v>0</v>
      </c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R1198" s="239" t="s">
        <v>339</v>
      </c>
      <c r="AT1198" s="239" t="s">
        <v>249</v>
      </c>
      <c r="AU1198" s="239" t="s">
        <v>90</v>
      </c>
      <c r="AY1198" s="18" t="s">
        <v>247</v>
      </c>
      <c r="BE1198" s="240">
        <f>IF(N1198="základní",J1198,0)</f>
        <v>0</v>
      </c>
      <c r="BF1198" s="240">
        <f>IF(N1198="snížená",J1198,0)</f>
        <v>0</v>
      </c>
      <c r="BG1198" s="240">
        <f>IF(N1198="zákl. přenesená",J1198,0)</f>
        <v>0</v>
      </c>
      <c r="BH1198" s="240">
        <f>IF(N1198="sníž. přenesená",J1198,0)</f>
        <v>0</v>
      </c>
      <c r="BI1198" s="240">
        <f>IF(N1198="nulová",J1198,0)</f>
        <v>0</v>
      </c>
      <c r="BJ1198" s="18" t="s">
        <v>90</v>
      </c>
      <c r="BK1198" s="240">
        <f>ROUND(I1198*H1198,2)</f>
        <v>0</v>
      </c>
      <c r="BL1198" s="18" t="s">
        <v>339</v>
      </c>
      <c r="BM1198" s="239" t="s">
        <v>2209</v>
      </c>
    </row>
    <row r="1199" spans="1:65" s="2" customFormat="1" ht="37.8" customHeight="1">
      <c r="A1199" s="39"/>
      <c r="B1199" s="40"/>
      <c r="C1199" s="228" t="s">
        <v>2210</v>
      </c>
      <c r="D1199" s="228" t="s">
        <v>249</v>
      </c>
      <c r="E1199" s="229" t="s">
        <v>2211</v>
      </c>
      <c r="F1199" s="230" t="s">
        <v>2212</v>
      </c>
      <c r="G1199" s="231" t="s">
        <v>322</v>
      </c>
      <c r="H1199" s="232">
        <v>2</v>
      </c>
      <c r="I1199" s="233"/>
      <c r="J1199" s="234">
        <f>ROUND(I1199*H1199,2)</f>
        <v>0</v>
      </c>
      <c r="K1199" s="230" t="s">
        <v>1</v>
      </c>
      <c r="L1199" s="45"/>
      <c r="M1199" s="235" t="s">
        <v>1</v>
      </c>
      <c r="N1199" s="236" t="s">
        <v>43</v>
      </c>
      <c r="O1199" s="92"/>
      <c r="P1199" s="237">
        <f>O1199*H1199</f>
        <v>0</v>
      </c>
      <c r="Q1199" s="237">
        <v>0</v>
      </c>
      <c r="R1199" s="237">
        <f>Q1199*H1199</f>
        <v>0</v>
      </c>
      <c r="S1199" s="237">
        <v>0</v>
      </c>
      <c r="T1199" s="238">
        <f>S1199*H1199</f>
        <v>0</v>
      </c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R1199" s="239" t="s">
        <v>339</v>
      </c>
      <c r="AT1199" s="239" t="s">
        <v>249</v>
      </c>
      <c r="AU1199" s="239" t="s">
        <v>90</v>
      </c>
      <c r="AY1199" s="18" t="s">
        <v>247</v>
      </c>
      <c r="BE1199" s="240">
        <f>IF(N1199="základní",J1199,0)</f>
        <v>0</v>
      </c>
      <c r="BF1199" s="240">
        <f>IF(N1199="snížená",J1199,0)</f>
        <v>0</v>
      </c>
      <c r="BG1199" s="240">
        <f>IF(N1199="zákl. přenesená",J1199,0)</f>
        <v>0</v>
      </c>
      <c r="BH1199" s="240">
        <f>IF(N1199="sníž. přenesená",J1199,0)</f>
        <v>0</v>
      </c>
      <c r="BI1199" s="240">
        <f>IF(N1199="nulová",J1199,0)</f>
        <v>0</v>
      </c>
      <c r="BJ1199" s="18" t="s">
        <v>90</v>
      </c>
      <c r="BK1199" s="240">
        <f>ROUND(I1199*H1199,2)</f>
        <v>0</v>
      </c>
      <c r="BL1199" s="18" t="s">
        <v>339</v>
      </c>
      <c r="BM1199" s="239" t="s">
        <v>2213</v>
      </c>
    </row>
    <row r="1200" spans="1:65" s="2" customFormat="1" ht="24.15" customHeight="1">
      <c r="A1200" s="39"/>
      <c r="B1200" s="40"/>
      <c r="C1200" s="228" t="s">
        <v>2214</v>
      </c>
      <c r="D1200" s="228" t="s">
        <v>249</v>
      </c>
      <c r="E1200" s="229" t="s">
        <v>2215</v>
      </c>
      <c r="F1200" s="230" t="s">
        <v>2216</v>
      </c>
      <c r="G1200" s="231" t="s">
        <v>1440</v>
      </c>
      <c r="H1200" s="299"/>
      <c r="I1200" s="233"/>
      <c r="J1200" s="234">
        <f>ROUND(I1200*H1200,2)</f>
        <v>0</v>
      </c>
      <c r="K1200" s="230" t="s">
        <v>253</v>
      </c>
      <c r="L1200" s="45"/>
      <c r="M1200" s="235" t="s">
        <v>1</v>
      </c>
      <c r="N1200" s="236" t="s">
        <v>43</v>
      </c>
      <c r="O1200" s="92"/>
      <c r="P1200" s="237">
        <f>O1200*H1200</f>
        <v>0</v>
      </c>
      <c r="Q1200" s="237">
        <v>0</v>
      </c>
      <c r="R1200" s="237">
        <f>Q1200*H1200</f>
        <v>0</v>
      </c>
      <c r="S1200" s="237">
        <v>0</v>
      </c>
      <c r="T1200" s="238">
        <f>S1200*H1200</f>
        <v>0</v>
      </c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R1200" s="239" t="s">
        <v>339</v>
      </c>
      <c r="AT1200" s="239" t="s">
        <v>249</v>
      </c>
      <c r="AU1200" s="239" t="s">
        <v>90</v>
      </c>
      <c r="AY1200" s="18" t="s">
        <v>247</v>
      </c>
      <c r="BE1200" s="240">
        <f>IF(N1200="základní",J1200,0)</f>
        <v>0</v>
      </c>
      <c r="BF1200" s="240">
        <f>IF(N1200="snížená",J1200,0)</f>
        <v>0</v>
      </c>
      <c r="BG1200" s="240">
        <f>IF(N1200="zákl. přenesená",J1200,0)</f>
        <v>0</v>
      </c>
      <c r="BH1200" s="240">
        <f>IF(N1200="sníž. přenesená",J1200,0)</f>
        <v>0</v>
      </c>
      <c r="BI1200" s="240">
        <f>IF(N1200="nulová",J1200,0)</f>
        <v>0</v>
      </c>
      <c r="BJ1200" s="18" t="s">
        <v>90</v>
      </c>
      <c r="BK1200" s="240">
        <f>ROUND(I1200*H1200,2)</f>
        <v>0</v>
      </c>
      <c r="BL1200" s="18" t="s">
        <v>339</v>
      </c>
      <c r="BM1200" s="239" t="s">
        <v>2217</v>
      </c>
    </row>
    <row r="1201" spans="1:63" s="12" customFormat="1" ht="22.8" customHeight="1">
      <c r="A1201" s="12"/>
      <c r="B1201" s="212"/>
      <c r="C1201" s="213"/>
      <c r="D1201" s="214" t="s">
        <v>76</v>
      </c>
      <c r="E1201" s="226" t="s">
        <v>2218</v>
      </c>
      <c r="F1201" s="226" t="s">
        <v>2219</v>
      </c>
      <c r="G1201" s="213"/>
      <c r="H1201" s="213"/>
      <c r="I1201" s="216"/>
      <c r="J1201" s="227">
        <f>BK1201</f>
        <v>0</v>
      </c>
      <c r="K1201" s="213"/>
      <c r="L1201" s="218"/>
      <c r="M1201" s="219"/>
      <c r="N1201" s="220"/>
      <c r="O1201" s="220"/>
      <c r="P1201" s="221">
        <f>SUM(P1202:P1209)</f>
        <v>0</v>
      </c>
      <c r="Q1201" s="220"/>
      <c r="R1201" s="221">
        <f>SUM(R1202:R1209)</f>
        <v>0.0979342</v>
      </c>
      <c r="S1201" s="220"/>
      <c r="T1201" s="222">
        <f>SUM(T1202:T1209)</f>
        <v>0</v>
      </c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R1201" s="223" t="s">
        <v>90</v>
      </c>
      <c r="AT1201" s="224" t="s">
        <v>76</v>
      </c>
      <c r="AU1201" s="224" t="s">
        <v>84</v>
      </c>
      <c r="AY1201" s="223" t="s">
        <v>247</v>
      </c>
      <c r="BK1201" s="225">
        <f>SUM(BK1202:BK1209)</f>
        <v>0</v>
      </c>
    </row>
    <row r="1202" spans="1:65" s="2" customFormat="1" ht="16.5" customHeight="1">
      <c r="A1202" s="39"/>
      <c r="B1202" s="40"/>
      <c r="C1202" s="228" t="s">
        <v>2220</v>
      </c>
      <c r="D1202" s="228" t="s">
        <v>249</v>
      </c>
      <c r="E1202" s="229" t="s">
        <v>2221</v>
      </c>
      <c r="F1202" s="230" t="s">
        <v>2222</v>
      </c>
      <c r="G1202" s="231" t="s">
        <v>252</v>
      </c>
      <c r="H1202" s="232">
        <v>1.82</v>
      </c>
      <c r="I1202" s="233"/>
      <c r="J1202" s="234">
        <f>ROUND(I1202*H1202,2)</f>
        <v>0</v>
      </c>
      <c r="K1202" s="230" t="s">
        <v>253</v>
      </c>
      <c r="L1202" s="45"/>
      <c r="M1202" s="235" t="s">
        <v>1</v>
      </c>
      <c r="N1202" s="236" t="s">
        <v>43</v>
      </c>
      <c r="O1202" s="92"/>
      <c r="P1202" s="237">
        <f>O1202*H1202</f>
        <v>0</v>
      </c>
      <c r="Q1202" s="237">
        <v>0.0003</v>
      </c>
      <c r="R1202" s="237">
        <f>Q1202*H1202</f>
        <v>0.0005459999999999999</v>
      </c>
      <c r="S1202" s="237">
        <v>0</v>
      </c>
      <c r="T1202" s="238">
        <f>S1202*H1202</f>
        <v>0</v>
      </c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R1202" s="239" t="s">
        <v>339</v>
      </c>
      <c r="AT1202" s="239" t="s">
        <v>249</v>
      </c>
      <c r="AU1202" s="239" t="s">
        <v>90</v>
      </c>
      <c r="AY1202" s="18" t="s">
        <v>247</v>
      </c>
      <c r="BE1202" s="240">
        <f>IF(N1202="základní",J1202,0)</f>
        <v>0</v>
      </c>
      <c r="BF1202" s="240">
        <f>IF(N1202="snížená",J1202,0)</f>
        <v>0</v>
      </c>
      <c r="BG1202" s="240">
        <f>IF(N1202="zákl. přenesená",J1202,0)</f>
        <v>0</v>
      </c>
      <c r="BH1202" s="240">
        <f>IF(N1202="sníž. přenesená",J1202,0)</f>
        <v>0</v>
      </c>
      <c r="BI1202" s="240">
        <f>IF(N1202="nulová",J1202,0)</f>
        <v>0</v>
      </c>
      <c r="BJ1202" s="18" t="s">
        <v>90</v>
      </c>
      <c r="BK1202" s="240">
        <f>ROUND(I1202*H1202,2)</f>
        <v>0</v>
      </c>
      <c r="BL1202" s="18" t="s">
        <v>339</v>
      </c>
      <c r="BM1202" s="239" t="s">
        <v>2223</v>
      </c>
    </row>
    <row r="1203" spans="1:65" s="2" customFormat="1" ht="24.15" customHeight="1">
      <c r="A1203" s="39"/>
      <c r="B1203" s="40"/>
      <c r="C1203" s="228" t="s">
        <v>2224</v>
      </c>
      <c r="D1203" s="228" t="s">
        <v>249</v>
      </c>
      <c r="E1203" s="229" t="s">
        <v>2225</v>
      </c>
      <c r="F1203" s="230" t="s">
        <v>2226</v>
      </c>
      <c r="G1203" s="231" t="s">
        <v>252</v>
      </c>
      <c r="H1203" s="232">
        <v>1.82</v>
      </c>
      <c r="I1203" s="233"/>
      <c r="J1203" s="234">
        <f>ROUND(I1203*H1203,2)</f>
        <v>0</v>
      </c>
      <c r="K1203" s="230" t="s">
        <v>253</v>
      </c>
      <c r="L1203" s="45"/>
      <c r="M1203" s="235" t="s">
        <v>1</v>
      </c>
      <c r="N1203" s="236" t="s">
        <v>43</v>
      </c>
      <c r="O1203" s="92"/>
      <c r="P1203" s="237">
        <f>O1203*H1203</f>
        <v>0</v>
      </c>
      <c r="Q1203" s="237">
        <v>0.0255</v>
      </c>
      <c r="R1203" s="237">
        <f>Q1203*H1203</f>
        <v>0.04641</v>
      </c>
      <c r="S1203" s="237">
        <v>0</v>
      </c>
      <c r="T1203" s="238">
        <f>S1203*H1203</f>
        <v>0</v>
      </c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R1203" s="239" t="s">
        <v>339</v>
      </c>
      <c r="AT1203" s="239" t="s">
        <v>249</v>
      </c>
      <c r="AU1203" s="239" t="s">
        <v>90</v>
      </c>
      <c r="AY1203" s="18" t="s">
        <v>247</v>
      </c>
      <c r="BE1203" s="240">
        <f>IF(N1203="základní",J1203,0)</f>
        <v>0</v>
      </c>
      <c r="BF1203" s="240">
        <f>IF(N1203="snížená",J1203,0)</f>
        <v>0</v>
      </c>
      <c r="BG1203" s="240">
        <f>IF(N1203="zákl. přenesená",J1203,0)</f>
        <v>0</v>
      </c>
      <c r="BH1203" s="240">
        <f>IF(N1203="sníž. přenesená",J1203,0)</f>
        <v>0</v>
      </c>
      <c r="BI1203" s="240">
        <f>IF(N1203="nulová",J1203,0)</f>
        <v>0</v>
      </c>
      <c r="BJ1203" s="18" t="s">
        <v>90</v>
      </c>
      <c r="BK1203" s="240">
        <f>ROUND(I1203*H1203,2)</f>
        <v>0</v>
      </c>
      <c r="BL1203" s="18" t="s">
        <v>339</v>
      </c>
      <c r="BM1203" s="239" t="s">
        <v>2227</v>
      </c>
    </row>
    <row r="1204" spans="1:65" s="2" customFormat="1" ht="37.8" customHeight="1">
      <c r="A1204" s="39"/>
      <c r="B1204" s="40"/>
      <c r="C1204" s="228" t="s">
        <v>2228</v>
      </c>
      <c r="D1204" s="228" t="s">
        <v>249</v>
      </c>
      <c r="E1204" s="229" t="s">
        <v>2229</v>
      </c>
      <c r="F1204" s="230" t="s">
        <v>2230</v>
      </c>
      <c r="G1204" s="231" t="s">
        <v>252</v>
      </c>
      <c r="H1204" s="232">
        <v>1.82</v>
      </c>
      <c r="I1204" s="233"/>
      <c r="J1204" s="234">
        <f>ROUND(I1204*H1204,2)</f>
        <v>0</v>
      </c>
      <c r="K1204" s="230" t="s">
        <v>253</v>
      </c>
      <c r="L1204" s="45"/>
      <c r="M1204" s="235" t="s">
        <v>1</v>
      </c>
      <c r="N1204" s="236" t="s">
        <v>43</v>
      </c>
      <c r="O1204" s="92"/>
      <c r="P1204" s="237">
        <f>O1204*H1204</f>
        <v>0</v>
      </c>
      <c r="Q1204" s="237">
        <v>0.00689</v>
      </c>
      <c r="R1204" s="237">
        <f>Q1204*H1204</f>
        <v>0.0125398</v>
      </c>
      <c r="S1204" s="237">
        <v>0</v>
      </c>
      <c r="T1204" s="238">
        <f>S1204*H1204</f>
        <v>0</v>
      </c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R1204" s="239" t="s">
        <v>339</v>
      </c>
      <c r="AT1204" s="239" t="s">
        <v>249</v>
      </c>
      <c r="AU1204" s="239" t="s">
        <v>90</v>
      </c>
      <c r="AY1204" s="18" t="s">
        <v>247</v>
      </c>
      <c r="BE1204" s="240">
        <f>IF(N1204="základní",J1204,0)</f>
        <v>0</v>
      </c>
      <c r="BF1204" s="240">
        <f>IF(N1204="snížená",J1204,0)</f>
        <v>0</v>
      </c>
      <c r="BG1204" s="240">
        <f>IF(N1204="zákl. přenesená",J1204,0)</f>
        <v>0</v>
      </c>
      <c r="BH1204" s="240">
        <f>IF(N1204="sníž. přenesená",J1204,0)</f>
        <v>0</v>
      </c>
      <c r="BI1204" s="240">
        <f>IF(N1204="nulová",J1204,0)</f>
        <v>0</v>
      </c>
      <c r="BJ1204" s="18" t="s">
        <v>90</v>
      </c>
      <c r="BK1204" s="240">
        <f>ROUND(I1204*H1204,2)</f>
        <v>0</v>
      </c>
      <c r="BL1204" s="18" t="s">
        <v>339</v>
      </c>
      <c r="BM1204" s="239" t="s">
        <v>2231</v>
      </c>
    </row>
    <row r="1205" spans="1:51" s="13" customFormat="1" ht="12">
      <c r="A1205" s="13"/>
      <c r="B1205" s="241"/>
      <c r="C1205" s="242"/>
      <c r="D1205" s="243" t="s">
        <v>256</v>
      </c>
      <c r="E1205" s="244" t="s">
        <v>1</v>
      </c>
      <c r="F1205" s="245" t="s">
        <v>2232</v>
      </c>
      <c r="G1205" s="242"/>
      <c r="H1205" s="246">
        <v>1.82</v>
      </c>
      <c r="I1205" s="247"/>
      <c r="J1205" s="242"/>
      <c r="K1205" s="242"/>
      <c r="L1205" s="248"/>
      <c r="M1205" s="249"/>
      <c r="N1205" s="250"/>
      <c r="O1205" s="250"/>
      <c r="P1205" s="250"/>
      <c r="Q1205" s="250"/>
      <c r="R1205" s="250"/>
      <c r="S1205" s="250"/>
      <c r="T1205" s="251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52" t="s">
        <v>256</v>
      </c>
      <c r="AU1205" s="252" t="s">
        <v>90</v>
      </c>
      <c r="AV1205" s="13" t="s">
        <v>90</v>
      </c>
      <c r="AW1205" s="13" t="s">
        <v>32</v>
      </c>
      <c r="AX1205" s="13" t="s">
        <v>84</v>
      </c>
      <c r="AY1205" s="252" t="s">
        <v>247</v>
      </c>
    </row>
    <row r="1206" spans="1:65" s="2" customFormat="1" ht="37.8" customHeight="1">
      <c r="A1206" s="39"/>
      <c r="B1206" s="40"/>
      <c r="C1206" s="285" t="s">
        <v>2233</v>
      </c>
      <c r="D1206" s="285" t="s">
        <v>422</v>
      </c>
      <c r="E1206" s="286" t="s">
        <v>2234</v>
      </c>
      <c r="F1206" s="287" t="s">
        <v>2235</v>
      </c>
      <c r="G1206" s="288" t="s">
        <v>252</v>
      </c>
      <c r="H1206" s="289">
        <v>2.002</v>
      </c>
      <c r="I1206" s="290"/>
      <c r="J1206" s="291">
        <f>ROUND(I1206*H1206,2)</f>
        <v>0</v>
      </c>
      <c r="K1206" s="287" t="s">
        <v>253</v>
      </c>
      <c r="L1206" s="292"/>
      <c r="M1206" s="293" t="s">
        <v>1</v>
      </c>
      <c r="N1206" s="294" t="s">
        <v>43</v>
      </c>
      <c r="O1206" s="92"/>
      <c r="P1206" s="237">
        <f>O1206*H1206</f>
        <v>0</v>
      </c>
      <c r="Q1206" s="237">
        <v>0.0192</v>
      </c>
      <c r="R1206" s="237">
        <f>Q1206*H1206</f>
        <v>0.03843839999999999</v>
      </c>
      <c r="S1206" s="237">
        <v>0</v>
      </c>
      <c r="T1206" s="238">
        <f>S1206*H1206</f>
        <v>0</v>
      </c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R1206" s="239" t="s">
        <v>432</v>
      </c>
      <c r="AT1206" s="239" t="s">
        <v>422</v>
      </c>
      <c r="AU1206" s="239" t="s">
        <v>90</v>
      </c>
      <c r="AY1206" s="18" t="s">
        <v>247</v>
      </c>
      <c r="BE1206" s="240">
        <f>IF(N1206="základní",J1206,0)</f>
        <v>0</v>
      </c>
      <c r="BF1206" s="240">
        <f>IF(N1206="snížená",J1206,0)</f>
        <v>0</v>
      </c>
      <c r="BG1206" s="240">
        <f>IF(N1206="zákl. přenesená",J1206,0)</f>
        <v>0</v>
      </c>
      <c r="BH1206" s="240">
        <f>IF(N1206="sníž. přenesená",J1206,0)</f>
        <v>0</v>
      </c>
      <c r="BI1206" s="240">
        <f>IF(N1206="nulová",J1206,0)</f>
        <v>0</v>
      </c>
      <c r="BJ1206" s="18" t="s">
        <v>90</v>
      </c>
      <c r="BK1206" s="240">
        <f>ROUND(I1206*H1206,2)</f>
        <v>0</v>
      </c>
      <c r="BL1206" s="18" t="s">
        <v>339</v>
      </c>
      <c r="BM1206" s="239" t="s">
        <v>2236</v>
      </c>
    </row>
    <row r="1207" spans="1:51" s="13" customFormat="1" ht="12">
      <c r="A1207" s="13"/>
      <c r="B1207" s="241"/>
      <c r="C1207" s="242"/>
      <c r="D1207" s="243" t="s">
        <v>256</v>
      </c>
      <c r="E1207" s="244" t="s">
        <v>1</v>
      </c>
      <c r="F1207" s="245" t="s">
        <v>2237</v>
      </c>
      <c r="G1207" s="242"/>
      <c r="H1207" s="246">
        <v>1.82</v>
      </c>
      <c r="I1207" s="247"/>
      <c r="J1207" s="242"/>
      <c r="K1207" s="242"/>
      <c r="L1207" s="248"/>
      <c r="M1207" s="249"/>
      <c r="N1207" s="250"/>
      <c r="O1207" s="250"/>
      <c r="P1207" s="250"/>
      <c r="Q1207" s="250"/>
      <c r="R1207" s="250"/>
      <c r="S1207" s="250"/>
      <c r="T1207" s="251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52" t="s">
        <v>256</v>
      </c>
      <c r="AU1207" s="252" t="s">
        <v>90</v>
      </c>
      <c r="AV1207" s="13" t="s">
        <v>90</v>
      </c>
      <c r="AW1207" s="13" t="s">
        <v>32</v>
      </c>
      <c r="AX1207" s="13" t="s">
        <v>84</v>
      </c>
      <c r="AY1207" s="252" t="s">
        <v>247</v>
      </c>
    </row>
    <row r="1208" spans="1:51" s="13" customFormat="1" ht="12">
      <c r="A1208" s="13"/>
      <c r="B1208" s="241"/>
      <c r="C1208" s="242"/>
      <c r="D1208" s="243" t="s">
        <v>256</v>
      </c>
      <c r="E1208" s="242"/>
      <c r="F1208" s="245" t="s">
        <v>2238</v>
      </c>
      <c r="G1208" s="242"/>
      <c r="H1208" s="246">
        <v>2.002</v>
      </c>
      <c r="I1208" s="247"/>
      <c r="J1208" s="242"/>
      <c r="K1208" s="242"/>
      <c r="L1208" s="248"/>
      <c r="M1208" s="249"/>
      <c r="N1208" s="250"/>
      <c r="O1208" s="250"/>
      <c r="P1208" s="250"/>
      <c r="Q1208" s="250"/>
      <c r="R1208" s="250"/>
      <c r="S1208" s="250"/>
      <c r="T1208" s="251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52" t="s">
        <v>256</v>
      </c>
      <c r="AU1208" s="252" t="s">
        <v>90</v>
      </c>
      <c r="AV1208" s="13" t="s">
        <v>90</v>
      </c>
      <c r="AW1208" s="13" t="s">
        <v>4</v>
      </c>
      <c r="AX1208" s="13" t="s">
        <v>84</v>
      </c>
      <c r="AY1208" s="252" t="s">
        <v>247</v>
      </c>
    </row>
    <row r="1209" spans="1:65" s="2" customFormat="1" ht="24.15" customHeight="1">
      <c r="A1209" s="39"/>
      <c r="B1209" s="40"/>
      <c r="C1209" s="228" t="s">
        <v>2239</v>
      </c>
      <c r="D1209" s="228" t="s">
        <v>249</v>
      </c>
      <c r="E1209" s="229" t="s">
        <v>2240</v>
      </c>
      <c r="F1209" s="230" t="s">
        <v>2241</v>
      </c>
      <c r="G1209" s="231" t="s">
        <v>1440</v>
      </c>
      <c r="H1209" s="299"/>
      <c r="I1209" s="233"/>
      <c r="J1209" s="234">
        <f>ROUND(I1209*H1209,2)</f>
        <v>0</v>
      </c>
      <c r="K1209" s="230" t="s">
        <v>253</v>
      </c>
      <c r="L1209" s="45"/>
      <c r="M1209" s="235" t="s">
        <v>1</v>
      </c>
      <c r="N1209" s="236" t="s">
        <v>43</v>
      </c>
      <c r="O1209" s="92"/>
      <c r="P1209" s="237">
        <f>O1209*H1209</f>
        <v>0</v>
      </c>
      <c r="Q1209" s="237">
        <v>0</v>
      </c>
      <c r="R1209" s="237">
        <f>Q1209*H1209</f>
        <v>0</v>
      </c>
      <c r="S1209" s="237">
        <v>0</v>
      </c>
      <c r="T1209" s="238">
        <f>S1209*H1209</f>
        <v>0</v>
      </c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R1209" s="239" t="s">
        <v>339</v>
      </c>
      <c r="AT1209" s="239" t="s">
        <v>249</v>
      </c>
      <c r="AU1209" s="239" t="s">
        <v>90</v>
      </c>
      <c r="AY1209" s="18" t="s">
        <v>247</v>
      </c>
      <c r="BE1209" s="240">
        <f>IF(N1209="základní",J1209,0)</f>
        <v>0</v>
      </c>
      <c r="BF1209" s="240">
        <f>IF(N1209="snížená",J1209,0)</f>
        <v>0</v>
      </c>
      <c r="BG1209" s="240">
        <f>IF(N1209="zákl. přenesená",J1209,0)</f>
        <v>0</v>
      </c>
      <c r="BH1209" s="240">
        <f>IF(N1209="sníž. přenesená",J1209,0)</f>
        <v>0</v>
      </c>
      <c r="BI1209" s="240">
        <f>IF(N1209="nulová",J1209,0)</f>
        <v>0</v>
      </c>
      <c r="BJ1209" s="18" t="s">
        <v>90</v>
      </c>
      <c r="BK1209" s="240">
        <f>ROUND(I1209*H1209,2)</f>
        <v>0</v>
      </c>
      <c r="BL1209" s="18" t="s">
        <v>339</v>
      </c>
      <c r="BM1209" s="239" t="s">
        <v>2242</v>
      </c>
    </row>
    <row r="1210" spans="1:63" s="12" customFormat="1" ht="22.8" customHeight="1">
      <c r="A1210" s="12"/>
      <c r="B1210" s="212"/>
      <c r="C1210" s="213"/>
      <c r="D1210" s="214" t="s">
        <v>76</v>
      </c>
      <c r="E1210" s="226" t="s">
        <v>2243</v>
      </c>
      <c r="F1210" s="226" t="s">
        <v>2244</v>
      </c>
      <c r="G1210" s="213"/>
      <c r="H1210" s="213"/>
      <c r="I1210" s="216"/>
      <c r="J1210" s="227">
        <f>BK1210</f>
        <v>0</v>
      </c>
      <c r="K1210" s="213"/>
      <c r="L1210" s="218"/>
      <c r="M1210" s="219"/>
      <c r="N1210" s="220"/>
      <c r="O1210" s="220"/>
      <c r="P1210" s="221">
        <f>SUM(P1211:P1213)</f>
        <v>0</v>
      </c>
      <c r="Q1210" s="220"/>
      <c r="R1210" s="221">
        <f>SUM(R1211:R1213)</f>
        <v>0</v>
      </c>
      <c r="S1210" s="220"/>
      <c r="T1210" s="222">
        <f>SUM(T1211:T1213)</f>
        <v>0.229969</v>
      </c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R1210" s="223" t="s">
        <v>90</v>
      </c>
      <c r="AT1210" s="224" t="s">
        <v>76</v>
      </c>
      <c r="AU1210" s="224" t="s">
        <v>84</v>
      </c>
      <c r="AY1210" s="223" t="s">
        <v>247</v>
      </c>
      <c r="BK1210" s="225">
        <f>SUM(BK1211:BK1213)</f>
        <v>0</v>
      </c>
    </row>
    <row r="1211" spans="1:65" s="2" customFormat="1" ht="24.15" customHeight="1">
      <c r="A1211" s="39"/>
      <c r="B1211" s="40"/>
      <c r="C1211" s="228" t="s">
        <v>2245</v>
      </c>
      <c r="D1211" s="228" t="s">
        <v>249</v>
      </c>
      <c r="E1211" s="229" t="s">
        <v>2246</v>
      </c>
      <c r="F1211" s="230" t="s">
        <v>2247</v>
      </c>
      <c r="G1211" s="231" t="s">
        <v>252</v>
      </c>
      <c r="H1211" s="232">
        <v>32.39</v>
      </c>
      <c r="I1211" s="233"/>
      <c r="J1211" s="234">
        <f>ROUND(I1211*H1211,2)</f>
        <v>0</v>
      </c>
      <c r="K1211" s="230" t="s">
        <v>1</v>
      </c>
      <c r="L1211" s="45"/>
      <c r="M1211" s="235" t="s">
        <v>1</v>
      </c>
      <c r="N1211" s="236" t="s">
        <v>43</v>
      </c>
      <c r="O1211" s="92"/>
      <c r="P1211" s="237">
        <f>O1211*H1211</f>
        <v>0</v>
      </c>
      <c r="Q1211" s="237">
        <v>0</v>
      </c>
      <c r="R1211" s="237">
        <f>Q1211*H1211</f>
        <v>0</v>
      </c>
      <c r="S1211" s="237">
        <v>0.0071</v>
      </c>
      <c r="T1211" s="238">
        <f>S1211*H1211</f>
        <v>0.229969</v>
      </c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R1211" s="239" t="s">
        <v>339</v>
      </c>
      <c r="AT1211" s="239" t="s">
        <v>249</v>
      </c>
      <c r="AU1211" s="239" t="s">
        <v>90</v>
      </c>
      <c r="AY1211" s="18" t="s">
        <v>247</v>
      </c>
      <c r="BE1211" s="240">
        <f>IF(N1211="základní",J1211,0)</f>
        <v>0</v>
      </c>
      <c r="BF1211" s="240">
        <f>IF(N1211="snížená",J1211,0)</f>
        <v>0</v>
      </c>
      <c r="BG1211" s="240">
        <f>IF(N1211="zákl. přenesená",J1211,0)</f>
        <v>0</v>
      </c>
      <c r="BH1211" s="240">
        <f>IF(N1211="sníž. přenesená",J1211,0)</f>
        <v>0</v>
      </c>
      <c r="BI1211" s="240">
        <f>IF(N1211="nulová",J1211,0)</f>
        <v>0</v>
      </c>
      <c r="BJ1211" s="18" t="s">
        <v>90</v>
      </c>
      <c r="BK1211" s="240">
        <f>ROUND(I1211*H1211,2)</f>
        <v>0</v>
      </c>
      <c r="BL1211" s="18" t="s">
        <v>339</v>
      </c>
      <c r="BM1211" s="239" t="s">
        <v>2248</v>
      </c>
    </row>
    <row r="1212" spans="1:51" s="13" customFormat="1" ht="12">
      <c r="A1212" s="13"/>
      <c r="B1212" s="241"/>
      <c r="C1212" s="242"/>
      <c r="D1212" s="243" t="s">
        <v>256</v>
      </c>
      <c r="E1212" s="244" t="s">
        <v>1</v>
      </c>
      <c r="F1212" s="245" t="s">
        <v>2249</v>
      </c>
      <c r="G1212" s="242"/>
      <c r="H1212" s="246">
        <v>32.39</v>
      </c>
      <c r="I1212" s="247"/>
      <c r="J1212" s="242"/>
      <c r="K1212" s="242"/>
      <c r="L1212" s="248"/>
      <c r="M1212" s="249"/>
      <c r="N1212" s="250"/>
      <c r="O1212" s="250"/>
      <c r="P1212" s="250"/>
      <c r="Q1212" s="250"/>
      <c r="R1212" s="250"/>
      <c r="S1212" s="250"/>
      <c r="T1212" s="251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52" t="s">
        <v>256</v>
      </c>
      <c r="AU1212" s="252" t="s">
        <v>90</v>
      </c>
      <c r="AV1212" s="13" t="s">
        <v>90</v>
      </c>
      <c r="AW1212" s="13" t="s">
        <v>32</v>
      </c>
      <c r="AX1212" s="13" t="s">
        <v>84</v>
      </c>
      <c r="AY1212" s="252" t="s">
        <v>247</v>
      </c>
    </row>
    <row r="1213" spans="1:65" s="2" customFormat="1" ht="24.15" customHeight="1">
      <c r="A1213" s="39"/>
      <c r="B1213" s="40"/>
      <c r="C1213" s="228" t="s">
        <v>2250</v>
      </c>
      <c r="D1213" s="228" t="s">
        <v>249</v>
      </c>
      <c r="E1213" s="229" t="s">
        <v>2251</v>
      </c>
      <c r="F1213" s="230" t="s">
        <v>2252</v>
      </c>
      <c r="G1213" s="231" t="s">
        <v>1440</v>
      </c>
      <c r="H1213" s="299"/>
      <c r="I1213" s="233"/>
      <c r="J1213" s="234">
        <f>ROUND(I1213*H1213,2)</f>
        <v>0</v>
      </c>
      <c r="K1213" s="230" t="s">
        <v>253</v>
      </c>
      <c r="L1213" s="45"/>
      <c r="M1213" s="235" t="s">
        <v>1</v>
      </c>
      <c r="N1213" s="236" t="s">
        <v>43</v>
      </c>
      <c r="O1213" s="92"/>
      <c r="P1213" s="237">
        <f>O1213*H1213</f>
        <v>0</v>
      </c>
      <c r="Q1213" s="237">
        <v>0</v>
      </c>
      <c r="R1213" s="237">
        <f>Q1213*H1213</f>
        <v>0</v>
      </c>
      <c r="S1213" s="237">
        <v>0</v>
      </c>
      <c r="T1213" s="238">
        <f>S1213*H1213</f>
        <v>0</v>
      </c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R1213" s="239" t="s">
        <v>339</v>
      </c>
      <c r="AT1213" s="239" t="s">
        <v>249</v>
      </c>
      <c r="AU1213" s="239" t="s">
        <v>90</v>
      </c>
      <c r="AY1213" s="18" t="s">
        <v>247</v>
      </c>
      <c r="BE1213" s="240">
        <f>IF(N1213="základní",J1213,0)</f>
        <v>0</v>
      </c>
      <c r="BF1213" s="240">
        <f>IF(N1213="snížená",J1213,0)</f>
        <v>0</v>
      </c>
      <c r="BG1213" s="240">
        <f>IF(N1213="zákl. přenesená",J1213,0)</f>
        <v>0</v>
      </c>
      <c r="BH1213" s="240">
        <f>IF(N1213="sníž. přenesená",J1213,0)</f>
        <v>0</v>
      </c>
      <c r="BI1213" s="240">
        <f>IF(N1213="nulová",J1213,0)</f>
        <v>0</v>
      </c>
      <c r="BJ1213" s="18" t="s">
        <v>90</v>
      </c>
      <c r="BK1213" s="240">
        <f>ROUND(I1213*H1213,2)</f>
        <v>0</v>
      </c>
      <c r="BL1213" s="18" t="s">
        <v>339</v>
      </c>
      <c r="BM1213" s="239" t="s">
        <v>2253</v>
      </c>
    </row>
    <row r="1214" spans="1:63" s="12" customFormat="1" ht="22.8" customHeight="1">
      <c r="A1214" s="12"/>
      <c r="B1214" s="212"/>
      <c r="C1214" s="213"/>
      <c r="D1214" s="214" t="s">
        <v>76</v>
      </c>
      <c r="E1214" s="226" t="s">
        <v>2254</v>
      </c>
      <c r="F1214" s="226" t="s">
        <v>2255</v>
      </c>
      <c r="G1214" s="213"/>
      <c r="H1214" s="213"/>
      <c r="I1214" s="216"/>
      <c r="J1214" s="227">
        <f>BK1214</f>
        <v>0</v>
      </c>
      <c r="K1214" s="213"/>
      <c r="L1214" s="218"/>
      <c r="M1214" s="219"/>
      <c r="N1214" s="220"/>
      <c r="O1214" s="220"/>
      <c r="P1214" s="221">
        <f>SUM(P1215:P1286)</f>
        <v>0</v>
      </c>
      <c r="Q1214" s="220"/>
      <c r="R1214" s="221">
        <f>SUM(R1215:R1286)</f>
        <v>11.936804899999998</v>
      </c>
      <c r="S1214" s="220"/>
      <c r="T1214" s="222">
        <f>SUM(T1215:T1286)</f>
        <v>1.0968354</v>
      </c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R1214" s="223" t="s">
        <v>90</v>
      </c>
      <c r="AT1214" s="224" t="s">
        <v>76</v>
      </c>
      <c r="AU1214" s="224" t="s">
        <v>84</v>
      </c>
      <c r="AY1214" s="223" t="s">
        <v>247</v>
      </c>
      <c r="BK1214" s="225">
        <f>SUM(BK1215:BK1286)</f>
        <v>0</v>
      </c>
    </row>
    <row r="1215" spans="1:65" s="2" customFormat="1" ht="24.15" customHeight="1">
      <c r="A1215" s="39"/>
      <c r="B1215" s="40"/>
      <c r="C1215" s="228" t="s">
        <v>2256</v>
      </c>
      <c r="D1215" s="228" t="s">
        <v>249</v>
      </c>
      <c r="E1215" s="229" t="s">
        <v>2257</v>
      </c>
      <c r="F1215" s="230" t="s">
        <v>2258</v>
      </c>
      <c r="G1215" s="231" t="s">
        <v>252</v>
      </c>
      <c r="H1215" s="232">
        <v>673.569</v>
      </c>
      <c r="I1215" s="233"/>
      <c r="J1215" s="234">
        <f>ROUND(I1215*H1215,2)</f>
        <v>0</v>
      </c>
      <c r="K1215" s="230" t="s">
        <v>253</v>
      </c>
      <c r="L1215" s="45"/>
      <c r="M1215" s="235" t="s">
        <v>1</v>
      </c>
      <c r="N1215" s="236" t="s">
        <v>43</v>
      </c>
      <c r="O1215" s="92"/>
      <c r="P1215" s="237">
        <f>O1215*H1215</f>
        <v>0</v>
      </c>
      <c r="Q1215" s="237">
        <v>0.015</v>
      </c>
      <c r="R1215" s="237">
        <f>Q1215*H1215</f>
        <v>10.103534999999999</v>
      </c>
      <c r="S1215" s="237">
        <v>0</v>
      </c>
      <c r="T1215" s="238">
        <f>S1215*H1215</f>
        <v>0</v>
      </c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R1215" s="239" t="s">
        <v>339</v>
      </c>
      <c r="AT1215" s="239" t="s">
        <v>249</v>
      </c>
      <c r="AU1215" s="239" t="s">
        <v>90</v>
      </c>
      <c r="AY1215" s="18" t="s">
        <v>247</v>
      </c>
      <c r="BE1215" s="240">
        <f>IF(N1215="základní",J1215,0)</f>
        <v>0</v>
      </c>
      <c r="BF1215" s="240">
        <f>IF(N1215="snížená",J1215,0)</f>
        <v>0</v>
      </c>
      <c r="BG1215" s="240">
        <f>IF(N1215="zákl. přenesená",J1215,0)</f>
        <v>0</v>
      </c>
      <c r="BH1215" s="240">
        <f>IF(N1215="sníž. přenesená",J1215,0)</f>
        <v>0</v>
      </c>
      <c r="BI1215" s="240">
        <f>IF(N1215="nulová",J1215,0)</f>
        <v>0</v>
      </c>
      <c r="BJ1215" s="18" t="s">
        <v>90</v>
      </c>
      <c r="BK1215" s="240">
        <f>ROUND(I1215*H1215,2)</f>
        <v>0</v>
      </c>
      <c r="BL1215" s="18" t="s">
        <v>339</v>
      </c>
      <c r="BM1215" s="239" t="s">
        <v>2259</v>
      </c>
    </row>
    <row r="1216" spans="1:51" s="13" customFormat="1" ht="12">
      <c r="A1216" s="13"/>
      <c r="B1216" s="241"/>
      <c r="C1216" s="242"/>
      <c r="D1216" s="243" t="s">
        <v>256</v>
      </c>
      <c r="E1216" s="244" t="s">
        <v>1</v>
      </c>
      <c r="F1216" s="245" t="s">
        <v>2260</v>
      </c>
      <c r="G1216" s="242"/>
      <c r="H1216" s="246">
        <v>3.584</v>
      </c>
      <c r="I1216" s="247"/>
      <c r="J1216" s="242"/>
      <c r="K1216" s="242"/>
      <c r="L1216" s="248"/>
      <c r="M1216" s="249"/>
      <c r="N1216" s="250"/>
      <c r="O1216" s="250"/>
      <c r="P1216" s="250"/>
      <c r="Q1216" s="250"/>
      <c r="R1216" s="250"/>
      <c r="S1216" s="250"/>
      <c r="T1216" s="251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52" t="s">
        <v>256</v>
      </c>
      <c r="AU1216" s="252" t="s">
        <v>90</v>
      </c>
      <c r="AV1216" s="13" t="s">
        <v>90</v>
      </c>
      <c r="AW1216" s="13" t="s">
        <v>32</v>
      </c>
      <c r="AX1216" s="13" t="s">
        <v>77</v>
      </c>
      <c r="AY1216" s="252" t="s">
        <v>247</v>
      </c>
    </row>
    <row r="1217" spans="1:51" s="13" customFormat="1" ht="12">
      <c r="A1217" s="13"/>
      <c r="B1217" s="241"/>
      <c r="C1217" s="242"/>
      <c r="D1217" s="243" t="s">
        <v>256</v>
      </c>
      <c r="E1217" s="244" t="s">
        <v>1</v>
      </c>
      <c r="F1217" s="245" t="s">
        <v>819</v>
      </c>
      <c r="G1217" s="242"/>
      <c r="H1217" s="246">
        <v>150.924</v>
      </c>
      <c r="I1217" s="247"/>
      <c r="J1217" s="242"/>
      <c r="K1217" s="242"/>
      <c r="L1217" s="248"/>
      <c r="M1217" s="249"/>
      <c r="N1217" s="250"/>
      <c r="O1217" s="250"/>
      <c r="P1217" s="250"/>
      <c r="Q1217" s="250"/>
      <c r="R1217" s="250"/>
      <c r="S1217" s="250"/>
      <c r="T1217" s="251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52" t="s">
        <v>256</v>
      </c>
      <c r="AU1217" s="252" t="s">
        <v>90</v>
      </c>
      <c r="AV1217" s="13" t="s">
        <v>90</v>
      </c>
      <c r="AW1217" s="13" t="s">
        <v>32</v>
      </c>
      <c r="AX1217" s="13" t="s">
        <v>77</v>
      </c>
      <c r="AY1217" s="252" t="s">
        <v>247</v>
      </c>
    </row>
    <row r="1218" spans="1:51" s="13" customFormat="1" ht="12">
      <c r="A1218" s="13"/>
      <c r="B1218" s="241"/>
      <c r="C1218" s="242"/>
      <c r="D1218" s="243" t="s">
        <v>256</v>
      </c>
      <c r="E1218" s="244" t="s">
        <v>1</v>
      </c>
      <c r="F1218" s="245" t="s">
        <v>2261</v>
      </c>
      <c r="G1218" s="242"/>
      <c r="H1218" s="246">
        <v>10.148</v>
      </c>
      <c r="I1218" s="247"/>
      <c r="J1218" s="242"/>
      <c r="K1218" s="242"/>
      <c r="L1218" s="248"/>
      <c r="M1218" s="249"/>
      <c r="N1218" s="250"/>
      <c r="O1218" s="250"/>
      <c r="P1218" s="250"/>
      <c r="Q1218" s="250"/>
      <c r="R1218" s="250"/>
      <c r="S1218" s="250"/>
      <c r="T1218" s="251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52" t="s">
        <v>256</v>
      </c>
      <c r="AU1218" s="252" t="s">
        <v>90</v>
      </c>
      <c r="AV1218" s="13" t="s">
        <v>90</v>
      </c>
      <c r="AW1218" s="13" t="s">
        <v>32</v>
      </c>
      <c r="AX1218" s="13" t="s">
        <v>77</v>
      </c>
      <c r="AY1218" s="252" t="s">
        <v>247</v>
      </c>
    </row>
    <row r="1219" spans="1:51" s="13" customFormat="1" ht="12">
      <c r="A1219" s="13"/>
      <c r="B1219" s="241"/>
      <c r="C1219" s="242"/>
      <c r="D1219" s="243" t="s">
        <v>256</v>
      </c>
      <c r="E1219" s="244" t="s">
        <v>1</v>
      </c>
      <c r="F1219" s="245" t="s">
        <v>2262</v>
      </c>
      <c r="G1219" s="242"/>
      <c r="H1219" s="246">
        <v>270.147</v>
      </c>
      <c r="I1219" s="247"/>
      <c r="J1219" s="242"/>
      <c r="K1219" s="242"/>
      <c r="L1219" s="248"/>
      <c r="M1219" s="249"/>
      <c r="N1219" s="250"/>
      <c r="O1219" s="250"/>
      <c r="P1219" s="250"/>
      <c r="Q1219" s="250"/>
      <c r="R1219" s="250"/>
      <c r="S1219" s="250"/>
      <c r="T1219" s="251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52" t="s">
        <v>256</v>
      </c>
      <c r="AU1219" s="252" t="s">
        <v>90</v>
      </c>
      <c r="AV1219" s="13" t="s">
        <v>90</v>
      </c>
      <c r="AW1219" s="13" t="s">
        <v>32</v>
      </c>
      <c r="AX1219" s="13" t="s">
        <v>77</v>
      </c>
      <c r="AY1219" s="252" t="s">
        <v>247</v>
      </c>
    </row>
    <row r="1220" spans="1:51" s="13" customFormat="1" ht="12">
      <c r="A1220" s="13"/>
      <c r="B1220" s="241"/>
      <c r="C1220" s="242"/>
      <c r="D1220" s="243" t="s">
        <v>256</v>
      </c>
      <c r="E1220" s="244" t="s">
        <v>1</v>
      </c>
      <c r="F1220" s="245" t="s">
        <v>153</v>
      </c>
      <c r="G1220" s="242"/>
      <c r="H1220" s="246">
        <v>13.808</v>
      </c>
      <c r="I1220" s="247"/>
      <c r="J1220" s="242"/>
      <c r="K1220" s="242"/>
      <c r="L1220" s="248"/>
      <c r="M1220" s="249"/>
      <c r="N1220" s="250"/>
      <c r="O1220" s="250"/>
      <c r="P1220" s="250"/>
      <c r="Q1220" s="250"/>
      <c r="R1220" s="250"/>
      <c r="S1220" s="250"/>
      <c r="T1220" s="251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52" t="s">
        <v>256</v>
      </c>
      <c r="AU1220" s="252" t="s">
        <v>90</v>
      </c>
      <c r="AV1220" s="13" t="s">
        <v>90</v>
      </c>
      <c r="AW1220" s="13" t="s">
        <v>32</v>
      </c>
      <c r="AX1220" s="13" t="s">
        <v>77</v>
      </c>
      <c r="AY1220" s="252" t="s">
        <v>247</v>
      </c>
    </row>
    <row r="1221" spans="1:51" s="13" customFormat="1" ht="12">
      <c r="A1221" s="13"/>
      <c r="B1221" s="241"/>
      <c r="C1221" s="242"/>
      <c r="D1221" s="243" t="s">
        <v>256</v>
      </c>
      <c r="E1221" s="244" t="s">
        <v>1</v>
      </c>
      <c r="F1221" s="245" t="s">
        <v>2263</v>
      </c>
      <c r="G1221" s="242"/>
      <c r="H1221" s="246">
        <v>153.71</v>
      </c>
      <c r="I1221" s="247"/>
      <c r="J1221" s="242"/>
      <c r="K1221" s="242"/>
      <c r="L1221" s="248"/>
      <c r="M1221" s="249"/>
      <c r="N1221" s="250"/>
      <c r="O1221" s="250"/>
      <c r="P1221" s="250"/>
      <c r="Q1221" s="250"/>
      <c r="R1221" s="250"/>
      <c r="S1221" s="250"/>
      <c r="T1221" s="251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52" t="s">
        <v>256</v>
      </c>
      <c r="AU1221" s="252" t="s">
        <v>90</v>
      </c>
      <c r="AV1221" s="13" t="s">
        <v>90</v>
      </c>
      <c r="AW1221" s="13" t="s">
        <v>32</v>
      </c>
      <c r="AX1221" s="13" t="s">
        <v>77</v>
      </c>
      <c r="AY1221" s="252" t="s">
        <v>247</v>
      </c>
    </row>
    <row r="1222" spans="1:51" s="13" customFormat="1" ht="12">
      <c r="A1222" s="13"/>
      <c r="B1222" s="241"/>
      <c r="C1222" s="242"/>
      <c r="D1222" s="243" t="s">
        <v>256</v>
      </c>
      <c r="E1222" s="244" t="s">
        <v>1</v>
      </c>
      <c r="F1222" s="245" t="s">
        <v>2264</v>
      </c>
      <c r="G1222" s="242"/>
      <c r="H1222" s="246">
        <v>71.248</v>
      </c>
      <c r="I1222" s="247"/>
      <c r="J1222" s="242"/>
      <c r="K1222" s="242"/>
      <c r="L1222" s="248"/>
      <c r="M1222" s="249"/>
      <c r="N1222" s="250"/>
      <c r="O1222" s="250"/>
      <c r="P1222" s="250"/>
      <c r="Q1222" s="250"/>
      <c r="R1222" s="250"/>
      <c r="S1222" s="250"/>
      <c r="T1222" s="251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52" t="s">
        <v>256</v>
      </c>
      <c r="AU1222" s="252" t="s">
        <v>90</v>
      </c>
      <c r="AV1222" s="13" t="s">
        <v>90</v>
      </c>
      <c r="AW1222" s="13" t="s">
        <v>32</v>
      </c>
      <c r="AX1222" s="13" t="s">
        <v>77</v>
      </c>
      <c r="AY1222" s="252" t="s">
        <v>247</v>
      </c>
    </row>
    <row r="1223" spans="1:51" s="14" customFormat="1" ht="12">
      <c r="A1223" s="14"/>
      <c r="B1223" s="253"/>
      <c r="C1223" s="254"/>
      <c r="D1223" s="243" t="s">
        <v>256</v>
      </c>
      <c r="E1223" s="255" t="s">
        <v>1</v>
      </c>
      <c r="F1223" s="256" t="s">
        <v>265</v>
      </c>
      <c r="G1223" s="254"/>
      <c r="H1223" s="257">
        <v>673.569</v>
      </c>
      <c r="I1223" s="258"/>
      <c r="J1223" s="254"/>
      <c r="K1223" s="254"/>
      <c r="L1223" s="259"/>
      <c r="M1223" s="260"/>
      <c r="N1223" s="261"/>
      <c r="O1223" s="261"/>
      <c r="P1223" s="261"/>
      <c r="Q1223" s="261"/>
      <c r="R1223" s="261"/>
      <c r="S1223" s="261"/>
      <c r="T1223" s="262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63" t="s">
        <v>256</v>
      </c>
      <c r="AU1223" s="263" t="s">
        <v>90</v>
      </c>
      <c r="AV1223" s="14" t="s">
        <v>254</v>
      </c>
      <c r="AW1223" s="14" t="s">
        <v>32</v>
      </c>
      <c r="AX1223" s="14" t="s">
        <v>84</v>
      </c>
      <c r="AY1223" s="263" t="s">
        <v>247</v>
      </c>
    </row>
    <row r="1224" spans="1:65" s="2" customFormat="1" ht="24.15" customHeight="1">
      <c r="A1224" s="39"/>
      <c r="B1224" s="40"/>
      <c r="C1224" s="228" t="s">
        <v>2265</v>
      </c>
      <c r="D1224" s="228" t="s">
        <v>249</v>
      </c>
      <c r="E1224" s="229" t="s">
        <v>2266</v>
      </c>
      <c r="F1224" s="230" t="s">
        <v>2267</v>
      </c>
      <c r="G1224" s="231" t="s">
        <v>252</v>
      </c>
      <c r="H1224" s="232">
        <v>329.38</v>
      </c>
      <c r="I1224" s="233"/>
      <c r="J1224" s="234">
        <f>ROUND(I1224*H1224,2)</f>
        <v>0</v>
      </c>
      <c r="K1224" s="230" t="s">
        <v>253</v>
      </c>
      <c r="L1224" s="45"/>
      <c r="M1224" s="235" t="s">
        <v>1</v>
      </c>
      <c r="N1224" s="236" t="s">
        <v>43</v>
      </c>
      <c r="O1224" s="92"/>
      <c r="P1224" s="237">
        <f>O1224*H1224</f>
        <v>0</v>
      </c>
      <c r="Q1224" s="237">
        <v>0</v>
      </c>
      <c r="R1224" s="237">
        <f>Q1224*H1224</f>
        <v>0</v>
      </c>
      <c r="S1224" s="237">
        <v>0.003</v>
      </c>
      <c r="T1224" s="238">
        <f>S1224*H1224</f>
        <v>0.98814</v>
      </c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R1224" s="239" t="s">
        <v>339</v>
      </c>
      <c r="AT1224" s="239" t="s">
        <v>249</v>
      </c>
      <c r="AU1224" s="239" t="s">
        <v>90</v>
      </c>
      <c r="AY1224" s="18" t="s">
        <v>247</v>
      </c>
      <c r="BE1224" s="240">
        <f>IF(N1224="základní",J1224,0)</f>
        <v>0</v>
      </c>
      <c r="BF1224" s="240">
        <f>IF(N1224="snížená",J1224,0)</f>
        <v>0</v>
      </c>
      <c r="BG1224" s="240">
        <f>IF(N1224="zákl. přenesená",J1224,0)</f>
        <v>0</v>
      </c>
      <c r="BH1224" s="240">
        <f>IF(N1224="sníž. přenesená",J1224,0)</f>
        <v>0</v>
      </c>
      <c r="BI1224" s="240">
        <f>IF(N1224="nulová",J1224,0)</f>
        <v>0</v>
      </c>
      <c r="BJ1224" s="18" t="s">
        <v>90</v>
      </c>
      <c r="BK1224" s="240">
        <f>ROUND(I1224*H1224,2)</f>
        <v>0</v>
      </c>
      <c r="BL1224" s="18" t="s">
        <v>339</v>
      </c>
      <c r="BM1224" s="239" t="s">
        <v>2268</v>
      </c>
    </row>
    <row r="1225" spans="1:51" s="13" customFormat="1" ht="12">
      <c r="A1225" s="13"/>
      <c r="B1225" s="241"/>
      <c r="C1225" s="242"/>
      <c r="D1225" s="243" t="s">
        <v>256</v>
      </c>
      <c r="E1225" s="244" t="s">
        <v>1</v>
      </c>
      <c r="F1225" s="245" t="s">
        <v>2269</v>
      </c>
      <c r="G1225" s="242"/>
      <c r="H1225" s="246">
        <v>75.47</v>
      </c>
      <c r="I1225" s="247"/>
      <c r="J1225" s="242"/>
      <c r="K1225" s="242"/>
      <c r="L1225" s="248"/>
      <c r="M1225" s="249"/>
      <c r="N1225" s="250"/>
      <c r="O1225" s="250"/>
      <c r="P1225" s="250"/>
      <c r="Q1225" s="250"/>
      <c r="R1225" s="250"/>
      <c r="S1225" s="250"/>
      <c r="T1225" s="251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52" t="s">
        <v>256</v>
      </c>
      <c r="AU1225" s="252" t="s">
        <v>90</v>
      </c>
      <c r="AV1225" s="13" t="s">
        <v>90</v>
      </c>
      <c r="AW1225" s="13" t="s">
        <v>32</v>
      </c>
      <c r="AX1225" s="13" t="s">
        <v>77</v>
      </c>
      <c r="AY1225" s="252" t="s">
        <v>247</v>
      </c>
    </row>
    <row r="1226" spans="1:51" s="13" customFormat="1" ht="12">
      <c r="A1226" s="13"/>
      <c r="B1226" s="241"/>
      <c r="C1226" s="242"/>
      <c r="D1226" s="243" t="s">
        <v>256</v>
      </c>
      <c r="E1226" s="244" t="s">
        <v>1</v>
      </c>
      <c r="F1226" s="245" t="s">
        <v>2270</v>
      </c>
      <c r="G1226" s="242"/>
      <c r="H1226" s="246">
        <v>124.43</v>
      </c>
      <c r="I1226" s="247"/>
      <c r="J1226" s="242"/>
      <c r="K1226" s="242"/>
      <c r="L1226" s="248"/>
      <c r="M1226" s="249"/>
      <c r="N1226" s="250"/>
      <c r="O1226" s="250"/>
      <c r="P1226" s="250"/>
      <c r="Q1226" s="250"/>
      <c r="R1226" s="250"/>
      <c r="S1226" s="250"/>
      <c r="T1226" s="251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52" t="s">
        <v>256</v>
      </c>
      <c r="AU1226" s="252" t="s">
        <v>90</v>
      </c>
      <c r="AV1226" s="13" t="s">
        <v>90</v>
      </c>
      <c r="AW1226" s="13" t="s">
        <v>32</v>
      </c>
      <c r="AX1226" s="13" t="s">
        <v>77</v>
      </c>
      <c r="AY1226" s="252" t="s">
        <v>247</v>
      </c>
    </row>
    <row r="1227" spans="1:51" s="13" customFormat="1" ht="12">
      <c r="A1227" s="13"/>
      <c r="B1227" s="241"/>
      <c r="C1227" s="242"/>
      <c r="D1227" s="243" t="s">
        <v>256</v>
      </c>
      <c r="E1227" s="244" t="s">
        <v>1</v>
      </c>
      <c r="F1227" s="245" t="s">
        <v>2271</v>
      </c>
      <c r="G1227" s="242"/>
      <c r="H1227" s="246">
        <v>129.48</v>
      </c>
      <c r="I1227" s="247"/>
      <c r="J1227" s="242"/>
      <c r="K1227" s="242"/>
      <c r="L1227" s="248"/>
      <c r="M1227" s="249"/>
      <c r="N1227" s="250"/>
      <c r="O1227" s="250"/>
      <c r="P1227" s="250"/>
      <c r="Q1227" s="250"/>
      <c r="R1227" s="250"/>
      <c r="S1227" s="250"/>
      <c r="T1227" s="251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52" t="s">
        <v>256</v>
      </c>
      <c r="AU1227" s="252" t="s">
        <v>90</v>
      </c>
      <c r="AV1227" s="13" t="s">
        <v>90</v>
      </c>
      <c r="AW1227" s="13" t="s">
        <v>32</v>
      </c>
      <c r="AX1227" s="13" t="s">
        <v>77</v>
      </c>
      <c r="AY1227" s="252" t="s">
        <v>247</v>
      </c>
    </row>
    <row r="1228" spans="1:51" s="14" customFormat="1" ht="12">
      <c r="A1228" s="14"/>
      <c r="B1228" s="253"/>
      <c r="C1228" s="254"/>
      <c r="D1228" s="243" t="s">
        <v>256</v>
      </c>
      <c r="E1228" s="255" t="s">
        <v>1</v>
      </c>
      <c r="F1228" s="256" t="s">
        <v>265</v>
      </c>
      <c r="G1228" s="254"/>
      <c r="H1228" s="257">
        <v>329.38</v>
      </c>
      <c r="I1228" s="258"/>
      <c r="J1228" s="254"/>
      <c r="K1228" s="254"/>
      <c r="L1228" s="259"/>
      <c r="M1228" s="260"/>
      <c r="N1228" s="261"/>
      <c r="O1228" s="261"/>
      <c r="P1228" s="261"/>
      <c r="Q1228" s="261"/>
      <c r="R1228" s="261"/>
      <c r="S1228" s="261"/>
      <c r="T1228" s="262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63" t="s">
        <v>256</v>
      </c>
      <c r="AU1228" s="263" t="s">
        <v>90</v>
      </c>
      <c r="AV1228" s="14" t="s">
        <v>254</v>
      </c>
      <c r="AW1228" s="14" t="s">
        <v>32</v>
      </c>
      <c r="AX1228" s="14" t="s">
        <v>84</v>
      </c>
      <c r="AY1228" s="263" t="s">
        <v>247</v>
      </c>
    </row>
    <row r="1229" spans="1:65" s="2" customFormat="1" ht="24.15" customHeight="1">
      <c r="A1229" s="39"/>
      <c r="B1229" s="40"/>
      <c r="C1229" s="228" t="s">
        <v>2272</v>
      </c>
      <c r="D1229" s="228" t="s">
        <v>249</v>
      </c>
      <c r="E1229" s="229" t="s">
        <v>2273</v>
      </c>
      <c r="F1229" s="230" t="s">
        <v>2274</v>
      </c>
      <c r="G1229" s="231" t="s">
        <v>252</v>
      </c>
      <c r="H1229" s="232">
        <v>384.949</v>
      </c>
      <c r="I1229" s="233"/>
      <c r="J1229" s="234">
        <f>ROUND(I1229*H1229,2)</f>
        <v>0</v>
      </c>
      <c r="K1229" s="230" t="s">
        <v>1</v>
      </c>
      <c r="L1229" s="45"/>
      <c r="M1229" s="235" t="s">
        <v>1</v>
      </c>
      <c r="N1229" s="236" t="s">
        <v>43</v>
      </c>
      <c r="O1229" s="92"/>
      <c r="P1229" s="237">
        <f>O1229*H1229</f>
        <v>0</v>
      </c>
      <c r="Q1229" s="237">
        <v>0.0003</v>
      </c>
      <c r="R1229" s="237">
        <f>Q1229*H1229</f>
        <v>0.1154847</v>
      </c>
      <c r="S1229" s="237">
        <v>0</v>
      </c>
      <c r="T1229" s="238">
        <f>S1229*H1229</f>
        <v>0</v>
      </c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R1229" s="239" t="s">
        <v>339</v>
      </c>
      <c r="AT1229" s="239" t="s">
        <v>249</v>
      </c>
      <c r="AU1229" s="239" t="s">
        <v>90</v>
      </c>
      <c r="AY1229" s="18" t="s">
        <v>247</v>
      </c>
      <c r="BE1229" s="240">
        <f>IF(N1229="základní",J1229,0)</f>
        <v>0</v>
      </c>
      <c r="BF1229" s="240">
        <f>IF(N1229="snížená",J1229,0)</f>
        <v>0</v>
      </c>
      <c r="BG1229" s="240">
        <f>IF(N1229="zákl. přenesená",J1229,0)</f>
        <v>0</v>
      </c>
      <c r="BH1229" s="240">
        <f>IF(N1229="sníž. přenesená",J1229,0)</f>
        <v>0</v>
      </c>
      <c r="BI1229" s="240">
        <f>IF(N1229="nulová",J1229,0)</f>
        <v>0</v>
      </c>
      <c r="BJ1229" s="18" t="s">
        <v>90</v>
      </c>
      <c r="BK1229" s="240">
        <f>ROUND(I1229*H1229,2)</f>
        <v>0</v>
      </c>
      <c r="BL1229" s="18" t="s">
        <v>339</v>
      </c>
      <c r="BM1229" s="239" t="s">
        <v>2275</v>
      </c>
    </row>
    <row r="1230" spans="1:51" s="13" customFormat="1" ht="12">
      <c r="A1230" s="13"/>
      <c r="B1230" s="241"/>
      <c r="C1230" s="242"/>
      <c r="D1230" s="243" t="s">
        <v>256</v>
      </c>
      <c r="E1230" s="244" t="s">
        <v>122</v>
      </c>
      <c r="F1230" s="245" t="s">
        <v>2276</v>
      </c>
      <c r="G1230" s="242"/>
      <c r="H1230" s="246">
        <v>144.334</v>
      </c>
      <c r="I1230" s="247"/>
      <c r="J1230" s="242"/>
      <c r="K1230" s="242"/>
      <c r="L1230" s="248"/>
      <c r="M1230" s="249"/>
      <c r="N1230" s="250"/>
      <c r="O1230" s="250"/>
      <c r="P1230" s="250"/>
      <c r="Q1230" s="250"/>
      <c r="R1230" s="250"/>
      <c r="S1230" s="250"/>
      <c r="T1230" s="251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52" t="s">
        <v>256</v>
      </c>
      <c r="AU1230" s="252" t="s">
        <v>90</v>
      </c>
      <c r="AV1230" s="13" t="s">
        <v>90</v>
      </c>
      <c r="AW1230" s="13" t="s">
        <v>32</v>
      </c>
      <c r="AX1230" s="13" t="s">
        <v>77</v>
      </c>
      <c r="AY1230" s="252" t="s">
        <v>247</v>
      </c>
    </row>
    <row r="1231" spans="1:51" s="13" customFormat="1" ht="12">
      <c r="A1231" s="13"/>
      <c r="B1231" s="241"/>
      <c r="C1231" s="242"/>
      <c r="D1231" s="243" t="s">
        <v>256</v>
      </c>
      <c r="E1231" s="244" t="s">
        <v>125</v>
      </c>
      <c r="F1231" s="245" t="s">
        <v>2277</v>
      </c>
      <c r="G1231" s="242"/>
      <c r="H1231" s="246">
        <v>1.792</v>
      </c>
      <c r="I1231" s="247"/>
      <c r="J1231" s="242"/>
      <c r="K1231" s="242"/>
      <c r="L1231" s="248"/>
      <c r="M1231" s="249"/>
      <c r="N1231" s="250"/>
      <c r="O1231" s="250"/>
      <c r="P1231" s="250"/>
      <c r="Q1231" s="250"/>
      <c r="R1231" s="250"/>
      <c r="S1231" s="250"/>
      <c r="T1231" s="251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52" t="s">
        <v>256</v>
      </c>
      <c r="AU1231" s="252" t="s">
        <v>90</v>
      </c>
      <c r="AV1231" s="13" t="s">
        <v>90</v>
      </c>
      <c r="AW1231" s="13" t="s">
        <v>32</v>
      </c>
      <c r="AX1231" s="13" t="s">
        <v>77</v>
      </c>
      <c r="AY1231" s="252" t="s">
        <v>247</v>
      </c>
    </row>
    <row r="1232" spans="1:51" s="13" customFormat="1" ht="12">
      <c r="A1232" s="13"/>
      <c r="B1232" s="241"/>
      <c r="C1232" s="242"/>
      <c r="D1232" s="243" t="s">
        <v>256</v>
      </c>
      <c r="E1232" s="244" t="s">
        <v>128</v>
      </c>
      <c r="F1232" s="245" t="s">
        <v>2278</v>
      </c>
      <c r="G1232" s="242"/>
      <c r="H1232" s="246">
        <v>5.074</v>
      </c>
      <c r="I1232" s="247"/>
      <c r="J1232" s="242"/>
      <c r="K1232" s="242"/>
      <c r="L1232" s="248"/>
      <c r="M1232" s="249"/>
      <c r="N1232" s="250"/>
      <c r="O1232" s="250"/>
      <c r="P1232" s="250"/>
      <c r="Q1232" s="250"/>
      <c r="R1232" s="250"/>
      <c r="S1232" s="250"/>
      <c r="T1232" s="251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52" t="s">
        <v>256</v>
      </c>
      <c r="AU1232" s="252" t="s">
        <v>90</v>
      </c>
      <c r="AV1232" s="13" t="s">
        <v>90</v>
      </c>
      <c r="AW1232" s="13" t="s">
        <v>32</v>
      </c>
      <c r="AX1232" s="13" t="s">
        <v>77</v>
      </c>
      <c r="AY1232" s="252" t="s">
        <v>247</v>
      </c>
    </row>
    <row r="1233" spans="1:51" s="16" customFormat="1" ht="12">
      <c r="A1233" s="16"/>
      <c r="B1233" s="274"/>
      <c r="C1233" s="275"/>
      <c r="D1233" s="243" t="s">
        <v>256</v>
      </c>
      <c r="E1233" s="276" t="s">
        <v>1</v>
      </c>
      <c r="F1233" s="277" t="s">
        <v>374</v>
      </c>
      <c r="G1233" s="275"/>
      <c r="H1233" s="278">
        <v>151.2</v>
      </c>
      <c r="I1233" s="279"/>
      <c r="J1233" s="275"/>
      <c r="K1233" s="275"/>
      <c r="L1233" s="280"/>
      <c r="M1233" s="281"/>
      <c r="N1233" s="282"/>
      <c r="O1233" s="282"/>
      <c r="P1233" s="282"/>
      <c r="Q1233" s="282"/>
      <c r="R1233" s="282"/>
      <c r="S1233" s="282"/>
      <c r="T1233" s="283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T1233" s="284" t="s">
        <v>256</v>
      </c>
      <c r="AU1233" s="284" t="s">
        <v>90</v>
      </c>
      <c r="AV1233" s="16" t="s">
        <v>266</v>
      </c>
      <c r="AW1233" s="16" t="s">
        <v>32</v>
      </c>
      <c r="AX1233" s="16" t="s">
        <v>77</v>
      </c>
      <c r="AY1233" s="284" t="s">
        <v>247</v>
      </c>
    </row>
    <row r="1234" spans="1:51" s="13" customFormat="1" ht="12">
      <c r="A1234" s="13"/>
      <c r="B1234" s="241"/>
      <c r="C1234" s="242"/>
      <c r="D1234" s="243" t="s">
        <v>256</v>
      </c>
      <c r="E1234" s="244" t="s">
        <v>1</v>
      </c>
      <c r="F1234" s="245" t="s">
        <v>2279</v>
      </c>
      <c r="G1234" s="242"/>
      <c r="H1234" s="246">
        <v>71.74</v>
      </c>
      <c r="I1234" s="247"/>
      <c r="J1234" s="242"/>
      <c r="K1234" s="242"/>
      <c r="L1234" s="248"/>
      <c r="M1234" s="249"/>
      <c r="N1234" s="250"/>
      <c r="O1234" s="250"/>
      <c r="P1234" s="250"/>
      <c r="Q1234" s="250"/>
      <c r="R1234" s="250"/>
      <c r="S1234" s="250"/>
      <c r="T1234" s="251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52" t="s">
        <v>256</v>
      </c>
      <c r="AU1234" s="252" t="s">
        <v>90</v>
      </c>
      <c r="AV1234" s="13" t="s">
        <v>90</v>
      </c>
      <c r="AW1234" s="13" t="s">
        <v>32</v>
      </c>
      <c r="AX1234" s="13" t="s">
        <v>77</v>
      </c>
      <c r="AY1234" s="252" t="s">
        <v>247</v>
      </c>
    </row>
    <row r="1235" spans="1:51" s="13" customFormat="1" ht="12">
      <c r="A1235" s="13"/>
      <c r="B1235" s="241"/>
      <c r="C1235" s="242"/>
      <c r="D1235" s="243" t="s">
        <v>256</v>
      </c>
      <c r="E1235" s="244" t="s">
        <v>1</v>
      </c>
      <c r="F1235" s="245" t="s">
        <v>2280</v>
      </c>
      <c r="G1235" s="242"/>
      <c r="H1235" s="246">
        <v>52.967</v>
      </c>
      <c r="I1235" s="247"/>
      <c r="J1235" s="242"/>
      <c r="K1235" s="242"/>
      <c r="L1235" s="248"/>
      <c r="M1235" s="249"/>
      <c r="N1235" s="250"/>
      <c r="O1235" s="250"/>
      <c r="P1235" s="250"/>
      <c r="Q1235" s="250"/>
      <c r="R1235" s="250"/>
      <c r="S1235" s="250"/>
      <c r="T1235" s="251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52" t="s">
        <v>256</v>
      </c>
      <c r="AU1235" s="252" t="s">
        <v>90</v>
      </c>
      <c r="AV1235" s="13" t="s">
        <v>90</v>
      </c>
      <c r="AW1235" s="13" t="s">
        <v>32</v>
      </c>
      <c r="AX1235" s="13" t="s">
        <v>77</v>
      </c>
      <c r="AY1235" s="252" t="s">
        <v>247</v>
      </c>
    </row>
    <row r="1236" spans="1:51" s="16" customFormat="1" ht="12">
      <c r="A1236" s="16"/>
      <c r="B1236" s="274"/>
      <c r="C1236" s="275"/>
      <c r="D1236" s="243" t="s">
        <v>256</v>
      </c>
      <c r="E1236" s="276" t="s">
        <v>159</v>
      </c>
      <c r="F1236" s="277" t="s">
        <v>374</v>
      </c>
      <c r="G1236" s="275"/>
      <c r="H1236" s="278">
        <v>124.707</v>
      </c>
      <c r="I1236" s="279"/>
      <c r="J1236" s="275"/>
      <c r="K1236" s="275"/>
      <c r="L1236" s="280"/>
      <c r="M1236" s="281"/>
      <c r="N1236" s="282"/>
      <c r="O1236" s="282"/>
      <c r="P1236" s="282"/>
      <c r="Q1236" s="282"/>
      <c r="R1236" s="282"/>
      <c r="S1236" s="282"/>
      <c r="T1236" s="283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T1236" s="284" t="s">
        <v>256</v>
      </c>
      <c r="AU1236" s="284" t="s">
        <v>90</v>
      </c>
      <c r="AV1236" s="16" t="s">
        <v>266</v>
      </c>
      <c r="AW1236" s="16" t="s">
        <v>32</v>
      </c>
      <c r="AX1236" s="16" t="s">
        <v>77</v>
      </c>
      <c r="AY1236" s="284" t="s">
        <v>247</v>
      </c>
    </row>
    <row r="1237" spans="1:51" s="13" customFormat="1" ht="12">
      <c r="A1237" s="13"/>
      <c r="B1237" s="241"/>
      <c r="C1237" s="242"/>
      <c r="D1237" s="243" t="s">
        <v>256</v>
      </c>
      <c r="E1237" s="244" t="s">
        <v>1</v>
      </c>
      <c r="F1237" s="245" t="s">
        <v>2281</v>
      </c>
      <c r="G1237" s="242"/>
      <c r="H1237" s="246">
        <v>59.61</v>
      </c>
      <c r="I1237" s="247"/>
      <c r="J1237" s="242"/>
      <c r="K1237" s="242"/>
      <c r="L1237" s="248"/>
      <c r="M1237" s="249"/>
      <c r="N1237" s="250"/>
      <c r="O1237" s="250"/>
      <c r="P1237" s="250"/>
      <c r="Q1237" s="250"/>
      <c r="R1237" s="250"/>
      <c r="S1237" s="250"/>
      <c r="T1237" s="251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52" t="s">
        <v>256</v>
      </c>
      <c r="AU1237" s="252" t="s">
        <v>90</v>
      </c>
      <c r="AV1237" s="13" t="s">
        <v>90</v>
      </c>
      <c r="AW1237" s="13" t="s">
        <v>32</v>
      </c>
      <c r="AX1237" s="13" t="s">
        <v>77</v>
      </c>
      <c r="AY1237" s="252" t="s">
        <v>247</v>
      </c>
    </row>
    <row r="1238" spans="1:51" s="16" customFormat="1" ht="12">
      <c r="A1238" s="16"/>
      <c r="B1238" s="274"/>
      <c r="C1238" s="275"/>
      <c r="D1238" s="243" t="s">
        <v>256</v>
      </c>
      <c r="E1238" s="276" t="s">
        <v>150</v>
      </c>
      <c r="F1238" s="277" t="s">
        <v>374</v>
      </c>
      <c r="G1238" s="275"/>
      <c r="H1238" s="278">
        <v>59.61</v>
      </c>
      <c r="I1238" s="279"/>
      <c r="J1238" s="275"/>
      <c r="K1238" s="275"/>
      <c r="L1238" s="280"/>
      <c r="M1238" s="281"/>
      <c r="N1238" s="282"/>
      <c r="O1238" s="282"/>
      <c r="P1238" s="282"/>
      <c r="Q1238" s="282"/>
      <c r="R1238" s="282"/>
      <c r="S1238" s="282"/>
      <c r="T1238" s="283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T1238" s="284" t="s">
        <v>256</v>
      </c>
      <c r="AU1238" s="284" t="s">
        <v>90</v>
      </c>
      <c r="AV1238" s="16" t="s">
        <v>266</v>
      </c>
      <c r="AW1238" s="16" t="s">
        <v>32</v>
      </c>
      <c r="AX1238" s="16" t="s">
        <v>77</v>
      </c>
      <c r="AY1238" s="284" t="s">
        <v>247</v>
      </c>
    </row>
    <row r="1239" spans="1:51" s="13" customFormat="1" ht="12">
      <c r="A1239" s="13"/>
      <c r="B1239" s="241"/>
      <c r="C1239" s="242"/>
      <c r="D1239" s="243" t="s">
        <v>256</v>
      </c>
      <c r="E1239" s="244" t="s">
        <v>1</v>
      </c>
      <c r="F1239" s="245" t="s">
        <v>2282</v>
      </c>
      <c r="G1239" s="242"/>
      <c r="H1239" s="246">
        <v>13.808</v>
      </c>
      <c r="I1239" s="247"/>
      <c r="J1239" s="242"/>
      <c r="K1239" s="242"/>
      <c r="L1239" s="248"/>
      <c r="M1239" s="249"/>
      <c r="N1239" s="250"/>
      <c r="O1239" s="250"/>
      <c r="P1239" s="250"/>
      <c r="Q1239" s="250"/>
      <c r="R1239" s="250"/>
      <c r="S1239" s="250"/>
      <c r="T1239" s="251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52" t="s">
        <v>256</v>
      </c>
      <c r="AU1239" s="252" t="s">
        <v>90</v>
      </c>
      <c r="AV1239" s="13" t="s">
        <v>90</v>
      </c>
      <c r="AW1239" s="13" t="s">
        <v>32</v>
      </c>
      <c r="AX1239" s="13" t="s">
        <v>77</v>
      </c>
      <c r="AY1239" s="252" t="s">
        <v>247</v>
      </c>
    </row>
    <row r="1240" spans="1:51" s="16" customFormat="1" ht="12">
      <c r="A1240" s="16"/>
      <c r="B1240" s="274"/>
      <c r="C1240" s="275"/>
      <c r="D1240" s="243" t="s">
        <v>256</v>
      </c>
      <c r="E1240" s="276" t="s">
        <v>153</v>
      </c>
      <c r="F1240" s="277" t="s">
        <v>374</v>
      </c>
      <c r="G1240" s="275"/>
      <c r="H1240" s="278">
        <v>13.808</v>
      </c>
      <c r="I1240" s="279"/>
      <c r="J1240" s="275"/>
      <c r="K1240" s="275"/>
      <c r="L1240" s="280"/>
      <c r="M1240" s="281"/>
      <c r="N1240" s="282"/>
      <c r="O1240" s="282"/>
      <c r="P1240" s="282"/>
      <c r="Q1240" s="282"/>
      <c r="R1240" s="282"/>
      <c r="S1240" s="282"/>
      <c r="T1240" s="283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T1240" s="284" t="s">
        <v>256</v>
      </c>
      <c r="AU1240" s="284" t="s">
        <v>90</v>
      </c>
      <c r="AV1240" s="16" t="s">
        <v>266</v>
      </c>
      <c r="AW1240" s="16" t="s">
        <v>32</v>
      </c>
      <c r="AX1240" s="16" t="s">
        <v>77</v>
      </c>
      <c r="AY1240" s="284" t="s">
        <v>247</v>
      </c>
    </row>
    <row r="1241" spans="1:51" s="13" customFormat="1" ht="12">
      <c r="A1241" s="13"/>
      <c r="B1241" s="241"/>
      <c r="C1241" s="242"/>
      <c r="D1241" s="243" t="s">
        <v>256</v>
      </c>
      <c r="E1241" s="244" t="s">
        <v>1</v>
      </c>
      <c r="F1241" s="245" t="s">
        <v>2283</v>
      </c>
      <c r="G1241" s="242"/>
      <c r="H1241" s="246">
        <v>26.596</v>
      </c>
      <c r="I1241" s="247"/>
      <c r="J1241" s="242"/>
      <c r="K1241" s="242"/>
      <c r="L1241" s="248"/>
      <c r="M1241" s="249"/>
      <c r="N1241" s="250"/>
      <c r="O1241" s="250"/>
      <c r="P1241" s="250"/>
      <c r="Q1241" s="250"/>
      <c r="R1241" s="250"/>
      <c r="S1241" s="250"/>
      <c r="T1241" s="251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52" t="s">
        <v>256</v>
      </c>
      <c r="AU1241" s="252" t="s">
        <v>90</v>
      </c>
      <c r="AV1241" s="13" t="s">
        <v>90</v>
      </c>
      <c r="AW1241" s="13" t="s">
        <v>32</v>
      </c>
      <c r="AX1241" s="13" t="s">
        <v>77</v>
      </c>
      <c r="AY1241" s="252" t="s">
        <v>247</v>
      </c>
    </row>
    <row r="1242" spans="1:51" s="13" customFormat="1" ht="12">
      <c r="A1242" s="13"/>
      <c r="B1242" s="241"/>
      <c r="C1242" s="242"/>
      <c r="D1242" s="243" t="s">
        <v>256</v>
      </c>
      <c r="E1242" s="244" t="s">
        <v>1</v>
      </c>
      <c r="F1242" s="245" t="s">
        <v>2284</v>
      </c>
      <c r="G1242" s="242"/>
      <c r="H1242" s="246">
        <v>9.028</v>
      </c>
      <c r="I1242" s="247"/>
      <c r="J1242" s="242"/>
      <c r="K1242" s="242"/>
      <c r="L1242" s="248"/>
      <c r="M1242" s="249"/>
      <c r="N1242" s="250"/>
      <c r="O1242" s="250"/>
      <c r="P1242" s="250"/>
      <c r="Q1242" s="250"/>
      <c r="R1242" s="250"/>
      <c r="S1242" s="250"/>
      <c r="T1242" s="251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52" t="s">
        <v>256</v>
      </c>
      <c r="AU1242" s="252" t="s">
        <v>90</v>
      </c>
      <c r="AV1242" s="13" t="s">
        <v>90</v>
      </c>
      <c r="AW1242" s="13" t="s">
        <v>32</v>
      </c>
      <c r="AX1242" s="13" t="s">
        <v>77</v>
      </c>
      <c r="AY1242" s="252" t="s">
        <v>247</v>
      </c>
    </row>
    <row r="1243" spans="1:51" s="16" customFormat="1" ht="12">
      <c r="A1243" s="16"/>
      <c r="B1243" s="274"/>
      <c r="C1243" s="275"/>
      <c r="D1243" s="243" t="s">
        <v>256</v>
      </c>
      <c r="E1243" s="276" t="s">
        <v>156</v>
      </c>
      <c r="F1243" s="277" t="s">
        <v>374</v>
      </c>
      <c r="G1243" s="275"/>
      <c r="H1243" s="278">
        <v>35.624</v>
      </c>
      <c r="I1243" s="279"/>
      <c r="J1243" s="275"/>
      <c r="K1243" s="275"/>
      <c r="L1243" s="280"/>
      <c r="M1243" s="281"/>
      <c r="N1243" s="282"/>
      <c r="O1243" s="282"/>
      <c r="P1243" s="282"/>
      <c r="Q1243" s="282"/>
      <c r="R1243" s="282"/>
      <c r="S1243" s="282"/>
      <c r="T1243" s="283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T1243" s="284" t="s">
        <v>256</v>
      </c>
      <c r="AU1243" s="284" t="s">
        <v>90</v>
      </c>
      <c r="AV1243" s="16" t="s">
        <v>266</v>
      </c>
      <c r="AW1243" s="16" t="s">
        <v>32</v>
      </c>
      <c r="AX1243" s="16" t="s">
        <v>77</v>
      </c>
      <c r="AY1243" s="284" t="s">
        <v>247</v>
      </c>
    </row>
    <row r="1244" spans="1:51" s="14" customFormat="1" ht="12">
      <c r="A1244" s="14"/>
      <c r="B1244" s="253"/>
      <c r="C1244" s="254"/>
      <c r="D1244" s="243" t="s">
        <v>256</v>
      </c>
      <c r="E1244" s="255" t="s">
        <v>1</v>
      </c>
      <c r="F1244" s="256" t="s">
        <v>265</v>
      </c>
      <c r="G1244" s="254"/>
      <c r="H1244" s="257">
        <v>384.949</v>
      </c>
      <c r="I1244" s="258"/>
      <c r="J1244" s="254"/>
      <c r="K1244" s="254"/>
      <c r="L1244" s="259"/>
      <c r="M1244" s="260"/>
      <c r="N1244" s="261"/>
      <c r="O1244" s="261"/>
      <c r="P1244" s="261"/>
      <c r="Q1244" s="261"/>
      <c r="R1244" s="261"/>
      <c r="S1244" s="261"/>
      <c r="T1244" s="262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63" t="s">
        <v>256</v>
      </c>
      <c r="AU1244" s="263" t="s">
        <v>90</v>
      </c>
      <c r="AV1244" s="14" t="s">
        <v>254</v>
      </c>
      <c r="AW1244" s="14" t="s">
        <v>32</v>
      </c>
      <c r="AX1244" s="14" t="s">
        <v>84</v>
      </c>
      <c r="AY1244" s="263" t="s">
        <v>247</v>
      </c>
    </row>
    <row r="1245" spans="1:65" s="2" customFormat="1" ht="44.25" customHeight="1">
      <c r="A1245" s="39"/>
      <c r="B1245" s="40"/>
      <c r="C1245" s="285" t="s">
        <v>2285</v>
      </c>
      <c r="D1245" s="285" t="s">
        <v>422</v>
      </c>
      <c r="E1245" s="286" t="s">
        <v>2286</v>
      </c>
      <c r="F1245" s="287" t="s">
        <v>2287</v>
      </c>
      <c r="G1245" s="288" t="s">
        <v>252</v>
      </c>
      <c r="H1245" s="289">
        <v>423.444</v>
      </c>
      <c r="I1245" s="290"/>
      <c r="J1245" s="291">
        <f>ROUND(I1245*H1245,2)</f>
        <v>0</v>
      </c>
      <c r="K1245" s="287" t="s">
        <v>253</v>
      </c>
      <c r="L1245" s="292"/>
      <c r="M1245" s="293" t="s">
        <v>1</v>
      </c>
      <c r="N1245" s="294" t="s">
        <v>43</v>
      </c>
      <c r="O1245" s="92"/>
      <c r="P1245" s="237">
        <f>O1245*H1245</f>
        <v>0</v>
      </c>
      <c r="Q1245" s="237">
        <v>0.0026</v>
      </c>
      <c r="R1245" s="237">
        <f>Q1245*H1245</f>
        <v>1.1009544</v>
      </c>
      <c r="S1245" s="237">
        <v>0</v>
      </c>
      <c r="T1245" s="238">
        <f>S1245*H1245</f>
        <v>0</v>
      </c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R1245" s="239" t="s">
        <v>432</v>
      </c>
      <c r="AT1245" s="239" t="s">
        <v>422</v>
      </c>
      <c r="AU1245" s="239" t="s">
        <v>90</v>
      </c>
      <c r="AY1245" s="18" t="s">
        <v>247</v>
      </c>
      <c r="BE1245" s="240">
        <f>IF(N1245="základní",J1245,0)</f>
        <v>0</v>
      </c>
      <c r="BF1245" s="240">
        <f>IF(N1245="snížená",J1245,0)</f>
        <v>0</v>
      </c>
      <c r="BG1245" s="240">
        <f>IF(N1245="zákl. přenesená",J1245,0)</f>
        <v>0</v>
      </c>
      <c r="BH1245" s="240">
        <f>IF(N1245="sníž. přenesená",J1245,0)</f>
        <v>0</v>
      </c>
      <c r="BI1245" s="240">
        <f>IF(N1245="nulová",J1245,0)</f>
        <v>0</v>
      </c>
      <c r="BJ1245" s="18" t="s">
        <v>90</v>
      </c>
      <c r="BK1245" s="240">
        <f>ROUND(I1245*H1245,2)</f>
        <v>0</v>
      </c>
      <c r="BL1245" s="18" t="s">
        <v>339</v>
      </c>
      <c r="BM1245" s="239" t="s">
        <v>2288</v>
      </c>
    </row>
    <row r="1246" spans="1:51" s="15" customFormat="1" ht="12">
      <c r="A1246" s="15"/>
      <c r="B1246" s="264"/>
      <c r="C1246" s="265"/>
      <c r="D1246" s="243" t="s">
        <v>256</v>
      </c>
      <c r="E1246" s="266" t="s">
        <v>1</v>
      </c>
      <c r="F1246" s="267" t="s">
        <v>2289</v>
      </c>
      <c r="G1246" s="265"/>
      <c r="H1246" s="266" t="s">
        <v>1</v>
      </c>
      <c r="I1246" s="268"/>
      <c r="J1246" s="265"/>
      <c r="K1246" s="265"/>
      <c r="L1246" s="269"/>
      <c r="M1246" s="270"/>
      <c r="N1246" s="271"/>
      <c r="O1246" s="271"/>
      <c r="P1246" s="271"/>
      <c r="Q1246" s="271"/>
      <c r="R1246" s="271"/>
      <c r="S1246" s="271"/>
      <c r="T1246" s="272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T1246" s="273" t="s">
        <v>256</v>
      </c>
      <c r="AU1246" s="273" t="s">
        <v>90</v>
      </c>
      <c r="AV1246" s="15" t="s">
        <v>84</v>
      </c>
      <c r="AW1246" s="15" t="s">
        <v>32</v>
      </c>
      <c r="AX1246" s="15" t="s">
        <v>77</v>
      </c>
      <c r="AY1246" s="273" t="s">
        <v>247</v>
      </c>
    </row>
    <row r="1247" spans="1:51" s="13" customFormat="1" ht="12">
      <c r="A1247" s="13"/>
      <c r="B1247" s="241"/>
      <c r="C1247" s="242"/>
      <c r="D1247" s="243" t="s">
        <v>256</v>
      </c>
      <c r="E1247" s="244" t="s">
        <v>1</v>
      </c>
      <c r="F1247" s="245" t="s">
        <v>125</v>
      </c>
      <c r="G1247" s="242"/>
      <c r="H1247" s="246">
        <v>1.792</v>
      </c>
      <c r="I1247" s="247"/>
      <c r="J1247" s="242"/>
      <c r="K1247" s="242"/>
      <c r="L1247" s="248"/>
      <c r="M1247" s="249"/>
      <c r="N1247" s="250"/>
      <c r="O1247" s="250"/>
      <c r="P1247" s="250"/>
      <c r="Q1247" s="250"/>
      <c r="R1247" s="250"/>
      <c r="S1247" s="250"/>
      <c r="T1247" s="251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52" t="s">
        <v>256</v>
      </c>
      <c r="AU1247" s="252" t="s">
        <v>90</v>
      </c>
      <c r="AV1247" s="13" t="s">
        <v>90</v>
      </c>
      <c r="AW1247" s="13" t="s">
        <v>32</v>
      </c>
      <c r="AX1247" s="13" t="s">
        <v>77</v>
      </c>
      <c r="AY1247" s="252" t="s">
        <v>247</v>
      </c>
    </row>
    <row r="1248" spans="1:51" s="13" customFormat="1" ht="12">
      <c r="A1248" s="13"/>
      <c r="B1248" s="241"/>
      <c r="C1248" s="242"/>
      <c r="D1248" s="243" t="s">
        <v>256</v>
      </c>
      <c r="E1248" s="244" t="s">
        <v>1</v>
      </c>
      <c r="F1248" s="245" t="s">
        <v>122</v>
      </c>
      <c r="G1248" s="242"/>
      <c r="H1248" s="246">
        <v>144.334</v>
      </c>
      <c r="I1248" s="247"/>
      <c r="J1248" s="242"/>
      <c r="K1248" s="242"/>
      <c r="L1248" s="248"/>
      <c r="M1248" s="249"/>
      <c r="N1248" s="250"/>
      <c r="O1248" s="250"/>
      <c r="P1248" s="250"/>
      <c r="Q1248" s="250"/>
      <c r="R1248" s="250"/>
      <c r="S1248" s="250"/>
      <c r="T1248" s="251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52" t="s">
        <v>256</v>
      </c>
      <c r="AU1248" s="252" t="s">
        <v>90</v>
      </c>
      <c r="AV1248" s="13" t="s">
        <v>90</v>
      </c>
      <c r="AW1248" s="13" t="s">
        <v>32</v>
      </c>
      <c r="AX1248" s="13" t="s">
        <v>77</v>
      </c>
      <c r="AY1248" s="252" t="s">
        <v>247</v>
      </c>
    </row>
    <row r="1249" spans="1:51" s="13" customFormat="1" ht="12">
      <c r="A1249" s="13"/>
      <c r="B1249" s="241"/>
      <c r="C1249" s="242"/>
      <c r="D1249" s="243" t="s">
        <v>256</v>
      </c>
      <c r="E1249" s="244" t="s">
        <v>1</v>
      </c>
      <c r="F1249" s="245" t="s">
        <v>128</v>
      </c>
      <c r="G1249" s="242"/>
      <c r="H1249" s="246">
        <v>5.074</v>
      </c>
      <c r="I1249" s="247"/>
      <c r="J1249" s="242"/>
      <c r="K1249" s="242"/>
      <c r="L1249" s="248"/>
      <c r="M1249" s="249"/>
      <c r="N1249" s="250"/>
      <c r="O1249" s="250"/>
      <c r="P1249" s="250"/>
      <c r="Q1249" s="250"/>
      <c r="R1249" s="250"/>
      <c r="S1249" s="250"/>
      <c r="T1249" s="251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52" t="s">
        <v>256</v>
      </c>
      <c r="AU1249" s="252" t="s">
        <v>90</v>
      </c>
      <c r="AV1249" s="13" t="s">
        <v>90</v>
      </c>
      <c r="AW1249" s="13" t="s">
        <v>32</v>
      </c>
      <c r="AX1249" s="13" t="s">
        <v>77</v>
      </c>
      <c r="AY1249" s="252" t="s">
        <v>247</v>
      </c>
    </row>
    <row r="1250" spans="1:51" s="13" customFormat="1" ht="12">
      <c r="A1250" s="13"/>
      <c r="B1250" s="241"/>
      <c r="C1250" s="242"/>
      <c r="D1250" s="243" t="s">
        <v>256</v>
      </c>
      <c r="E1250" s="244" t="s">
        <v>1</v>
      </c>
      <c r="F1250" s="245" t="s">
        <v>159</v>
      </c>
      <c r="G1250" s="242"/>
      <c r="H1250" s="246">
        <v>124.707</v>
      </c>
      <c r="I1250" s="247"/>
      <c r="J1250" s="242"/>
      <c r="K1250" s="242"/>
      <c r="L1250" s="248"/>
      <c r="M1250" s="249"/>
      <c r="N1250" s="250"/>
      <c r="O1250" s="250"/>
      <c r="P1250" s="250"/>
      <c r="Q1250" s="250"/>
      <c r="R1250" s="250"/>
      <c r="S1250" s="250"/>
      <c r="T1250" s="251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52" t="s">
        <v>256</v>
      </c>
      <c r="AU1250" s="252" t="s">
        <v>90</v>
      </c>
      <c r="AV1250" s="13" t="s">
        <v>90</v>
      </c>
      <c r="AW1250" s="13" t="s">
        <v>32</v>
      </c>
      <c r="AX1250" s="13" t="s">
        <v>77</v>
      </c>
      <c r="AY1250" s="252" t="s">
        <v>247</v>
      </c>
    </row>
    <row r="1251" spans="1:51" s="13" customFormat="1" ht="12">
      <c r="A1251" s="13"/>
      <c r="B1251" s="241"/>
      <c r="C1251" s="242"/>
      <c r="D1251" s="243" t="s">
        <v>256</v>
      </c>
      <c r="E1251" s="244" t="s">
        <v>1</v>
      </c>
      <c r="F1251" s="245" t="s">
        <v>153</v>
      </c>
      <c r="G1251" s="242"/>
      <c r="H1251" s="246">
        <v>13.808</v>
      </c>
      <c r="I1251" s="247"/>
      <c r="J1251" s="242"/>
      <c r="K1251" s="242"/>
      <c r="L1251" s="248"/>
      <c r="M1251" s="249"/>
      <c r="N1251" s="250"/>
      <c r="O1251" s="250"/>
      <c r="P1251" s="250"/>
      <c r="Q1251" s="250"/>
      <c r="R1251" s="250"/>
      <c r="S1251" s="250"/>
      <c r="T1251" s="251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52" t="s">
        <v>256</v>
      </c>
      <c r="AU1251" s="252" t="s">
        <v>90</v>
      </c>
      <c r="AV1251" s="13" t="s">
        <v>90</v>
      </c>
      <c r="AW1251" s="13" t="s">
        <v>32</v>
      </c>
      <c r="AX1251" s="13" t="s">
        <v>77</v>
      </c>
      <c r="AY1251" s="252" t="s">
        <v>247</v>
      </c>
    </row>
    <row r="1252" spans="1:51" s="13" customFormat="1" ht="12">
      <c r="A1252" s="13"/>
      <c r="B1252" s="241"/>
      <c r="C1252" s="242"/>
      <c r="D1252" s="243" t="s">
        <v>256</v>
      </c>
      <c r="E1252" s="244" t="s">
        <v>1</v>
      </c>
      <c r="F1252" s="245" t="s">
        <v>150</v>
      </c>
      <c r="G1252" s="242"/>
      <c r="H1252" s="246">
        <v>59.61</v>
      </c>
      <c r="I1252" s="247"/>
      <c r="J1252" s="242"/>
      <c r="K1252" s="242"/>
      <c r="L1252" s="248"/>
      <c r="M1252" s="249"/>
      <c r="N1252" s="250"/>
      <c r="O1252" s="250"/>
      <c r="P1252" s="250"/>
      <c r="Q1252" s="250"/>
      <c r="R1252" s="250"/>
      <c r="S1252" s="250"/>
      <c r="T1252" s="251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52" t="s">
        <v>256</v>
      </c>
      <c r="AU1252" s="252" t="s">
        <v>90</v>
      </c>
      <c r="AV1252" s="13" t="s">
        <v>90</v>
      </c>
      <c r="AW1252" s="13" t="s">
        <v>32</v>
      </c>
      <c r="AX1252" s="13" t="s">
        <v>77</v>
      </c>
      <c r="AY1252" s="252" t="s">
        <v>247</v>
      </c>
    </row>
    <row r="1253" spans="1:51" s="13" customFormat="1" ht="12">
      <c r="A1253" s="13"/>
      <c r="B1253" s="241"/>
      <c r="C1253" s="242"/>
      <c r="D1253" s="243" t="s">
        <v>256</v>
      </c>
      <c r="E1253" s="244" t="s">
        <v>1</v>
      </c>
      <c r="F1253" s="245" t="s">
        <v>156</v>
      </c>
      <c r="G1253" s="242"/>
      <c r="H1253" s="246">
        <v>35.624</v>
      </c>
      <c r="I1253" s="247"/>
      <c r="J1253" s="242"/>
      <c r="K1253" s="242"/>
      <c r="L1253" s="248"/>
      <c r="M1253" s="249"/>
      <c r="N1253" s="250"/>
      <c r="O1253" s="250"/>
      <c r="P1253" s="250"/>
      <c r="Q1253" s="250"/>
      <c r="R1253" s="250"/>
      <c r="S1253" s="250"/>
      <c r="T1253" s="251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52" t="s">
        <v>256</v>
      </c>
      <c r="AU1253" s="252" t="s">
        <v>90</v>
      </c>
      <c r="AV1253" s="13" t="s">
        <v>90</v>
      </c>
      <c r="AW1253" s="13" t="s">
        <v>32</v>
      </c>
      <c r="AX1253" s="13" t="s">
        <v>77</v>
      </c>
      <c r="AY1253" s="252" t="s">
        <v>247</v>
      </c>
    </row>
    <row r="1254" spans="1:51" s="14" customFormat="1" ht="12">
      <c r="A1254" s="14"/>
      <c r="B1254" s="253"/>
      <c r="C1254" s="254"/>
      <c r="D1254" s="243" t="s">
        <v>256</v>
      </c>
      <c r="E1254" s="255" t="s">
        <v>1</v>
      </c>
      <c r="F1254" s="256" t="s">
        <v>265</v>
      </c>
      <c r="G1254" s="254"/>
      <c r="H1254" s="257">
        <v>384.949</v>
      </c>
      <c r="I1254" s="258"/>
      <c r="J1254" s="254"/>
      <c r="K1254" s="254"/>
      <c r="L1254" s="259"/>
      <c r="M1254" s="260"/>
      <c r="N1254" s="261"/>
      <c r="O1254" s="261"/>
      <c r="P1254" s="261"/>
      <c r="Q1254" s="261"/>
      <c r="R1254" s="261"/>
      <c r="S1254" s="261"/>
      <c r="T1254" s="262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63" t="s">
        <v>256</v>
      </c>
      <c r="AU1254" s="263" t="s">
        <v>90</v>
      </c>
      <c r="AV1254" s="14" t="s">
        <v>254</v>
      </c>
      <c r="AW1254" s="14" t="s">
        <v>32</v>
      </c>
      <c r="AX1254" s="14" t="s">
        <v>84</v>
      </c>
      <c r="AY1254" s="263" t="s">
        <v>247</v>
      </c>
    </row>
    <row r="1255" spans="1:51" s="13" customFormat="1" ht="12">
      <c r="A1255" s="13"/>
      <c r="B1255" s="241"/>
      <c r="C1255" s="242"/>
      <c r="D1255" s="243" t="s">
        <v>256</v>
      </c>
      <c r="E1255" s="242"/>
      <c r="F1255" s="245" t="s">
        <v>2290</v>
      </c>
      <c r="G1255" s="242"/>
      <c r="H1255" s="246">
        <v>423.444</v>
      </c>
      <c r="I1255" s="247"/>
      <c r="J1255" s="242"/>
      <c r="K1255" s="242"/>
      <c r="L1255" s="248"/>
      <c r="M1255" s="249"/>
      <c r="N1255" s="250"/>
      <c r="O1255" s="250"/>
      <c r="P1255" s="250"/>
      <c r="Q1255" s="250"/>
      <c r="R1255" s="250"/>
      <c r="S1255" s="250"/>
      <c r="T1255" s="251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52" t="s">
        <v>256</v>
      </c>
      <c r="AU1255" s="252" t="s">
        <v>90</v>
      </c>
      <c r="AV1255" s="13" t="s">
        <v>90</v>
      </c>
      <c r="AW1255" s="13" t="s">
        <v>4</v>
      </c>
      <c r="AX1255" s="13" t="s">
        <v>84</v>
      </c>
      <c r="AY1255" s="252" t="s">
        <v>247</v>
      </c>
    </row>
    <row r="1256" spans="1:65" s="2" customFormat="1" ht="24.15" customHeight="1">
      <c r="A1256" s="39"/>
      <c r="B1256" s="40"/>
      <c r="C1256" s="228" t="s">
        <v>2291</v>
      </c>
      <c r="D1256" s="228" t="s">
        <v>249</v>
      </c>
      <c r="E1256" s="229" t="s">
        <v>2292</v>
      </c>
      <c r="F1256" s="230" t="s">
        <v>2293</v>
      </c>
      <c r="G1256" s="231" t="s">
        <v>252</v>
      </c>
      <c r="H1256" s="232">
        <v>43.48</v>
      </c>
      <c r="I1256" s="233"/>
      <c r="J1256" s="234">
        <f>ROUND(I1256*H1256,2)</f>
        <v>0</v>
      </c>
      <c r="K1256" s="230" t="s">
        <v>253</v>
      </c>
      <c r="L1256" s="45"/>
      <c r="M1256" s="235" t="s">
        <v>1</v>
      </c>
      <c r="N1256" s="236" t="s">
        <v>43</v>
      </c>
      <c r="O1256" s="92"/>
      <c r="P1256" s="237">
        <f>O1256*H1256</f>
        <v>0</v>
      </c>
      <c r="Q1256" s="237">
        <v>0.0007</v>
      </c>
      <c r="R1256" s="237">
        <f>Q1256*H1256</f>
        <v>0.030435999999999998</v>
      </c>
      <c r="S1256" s="237">
        <v>0</v>
      </c>
      <c r="T1256" s="238">
        <f>S1256*H1256</f>
        <v>0</v>
      </c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R1256" s="239" t="s">
        <v>339</v>
      </c>
      <c r="AT1256" s="239" t="s">
        <v>249</v>
      </c>
      <c r="AU1256" s="239" t="s">
        <v>90</v>
      </c>
      <c r="AY1256" s="18" t="s">
        <v>247</v>
      </c>
      <c r="BE1256" s="240">
        <f>IF(N1256="základní",J1256,0)</f>
        <v>0</v>
      </c>
      <c r="BF1256" s="240">
        <f>IF(N1256="snížená",J1256,0)</f>
        <v>0</v>
      </c>
      <c r="BG1256" s="240">
        <f>IF(N1256="zákl. přenesená",J1256,0)</f>
        <v>0</v>
      </c>
      <c r="BH1256" s="240">
        <f>IF(N1256="sníž. přenesená",J1256,0)</f>
        <v>0</v>
      </c>
      <c r="BI1256" s="240">
        <f>IF(N1256="nulová",J1256,0)</f>
        <v>0</v>
      </c>
      <c r="BJ1256" s="18" t="s">
        <v>90</v>
      </c>
      <c r="BK1256" s="240">
        <f>ROUND(I1256*H1256,2)</f>
        <v>0</v>
      </c>
      <c r="BL1256" s="18" t="s">
        <v>339</v>
      </c>
      <c r="BM1256" s="239" t="s">
        <v>2294</v>
      </c>
    </row>
    <row r="1257" spans="1:51" s="13" customFormat="1" ht="12">
      <c r="A1257" s="13"/>
      <c r="B1257" s="241"/>
      <c r="C1257" s="242"/>
      <c r="D1257" s="243" t="s">
        <v>256</v>
      </c>
      <c r="E1257" s="244" t="s">
        <v>118</v>
      </c>
      <c r="F1257" s="245" t="s">
        <v>2295</v>
      </c>
      <c r="G1257" s="242"/>
      <c r="H1257" s="246">
        <v>6.59</v>
      </c>
      <c r="I1257" s="247"/>
      <c r="J1257" s="242"/>
      <c r="K1257" s="242"/>
      <c r="L1257" s="248"/>
      <c r="M1257" s="249"/>
      <c r="N1257" s="250"/>
      <c r="O1257" s="250"/>
      <c r="P1257" s="250"/>
      <c r="Q1257" s="250"/>
      <c r="R1257" s="250"/>
      <c r="S1257" s="250"/>
      <c r="T1257" s="251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52" t="s">
        <v>256</v>
      </c>
      <c r="AU1257" s="252" t="s">
        <v>90</v>
      </c>
      <c r="AV1257" s="13" t="s">
        <v>90</v>
      </c>
      <c r="AW1257" s="13" t="s">
        <v>32</v>
      </c>
      <c r="AX1257" s="13" t="s">
        <v>77</v>
      </c>
      <c r="AY1257" s="252" t="s">
        <v>247</v>
      </c>
    </row>
    <row r="1258" spans="1:51" s="16" customFormat="1" ht="12">
      <c r="A1258" s="16"/>
      <c r="B1258" s="274"/>
      <c r="C1258" s="275"/>
      <c r="D1258" s="243" t="s">
        <v>256</v>
      </c>
      <c r="E1258" s="276" t="s">
        <v>1</v>
      </c>
      <c r="F1258" s="277" t="s">
        <v>374</v>
      </c>
      <c r="G1258" s="275"/>
      <c r="H1258" s="278">
        <v>6.59</v>
      </c>
      <c r="I1258" s="279"/>
      <c r="J1258" s="275"/>
      <c r="K1258" s="275"/>
      <c r="L1258" s="280"/>
      <c r="M1258" s="281"/>
      <c r="N1258" s="282"/>
      <c r="O1258" s="282"/>
      <c r="P1258" s="282"/>
      <c r="Q1258" s="282"/>
      <c r="R1258" s="282"/>
      <c r="S1258" s="282"/>
      <c r="T1258" s="283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T1258" s="284" t="s">
        <v>256</v>
      </c>
      <c r="AU1258" s="284" t="s">
        <v>90</v>
      </c>
      <c r="AV1258" s="16" t="s">
        <v>266</v>
      </c>
      <c r="AW1258" s="16" t="s">
        <v>32</v>
      </c>
      <c r="AX1258" s="16" t="s">
        <v>77</v>
      </c>
      <c r="AY1258" s="284" t="s">
        <v>247</v>
      </c>
    </row>
    <row r="1259" spans="1:51" s="13" customFormat="1" ht="12">
      <c r="A1259" s="13"/>
      <c r="B1259" s="241"/>
      <c r="C1259" s="242"/>
      <c r="D1259" s="243" t="s">
        <v>256</v>
      </c>
      <c r="E1259" s="244" t="s">
        <v>1</v>
      </c>
      <c r="F1259" s="245" t="s">
        <v>1692</v>
      </c>
      <c r="G1259" s="242"/>
      <c r="H1259" s="246">
        <v>13.39</v>
      </c>
      <c r="I1259" s="247"/>
      <c r="J1259" s="242"/>
      <c r="K1259" s="242"/>
      <c r="L1259" s="248"/>
      <c r="M1259" s="249"/>
      <c r="N1259" s="250"/>
      <c r="O1259" s="250"/>
      <c r="P1259" s="250"/>
      <c r="Q1259" s="250"/>
      <c r="R1259" s="250"/>
      <c r="S1259" s="250"/>
      <c r="T1259" s="251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52" t="s">
        <v>256</v>
      </c>
      <c r="AU1259" s="252" t="s">
        <v>90</v>
      </c>
      <c r="AV1259" s="13" t="s">
        <v>90</v>
      </c>
      <c r="AW1259" s="13" t="s">
        <v>32</v>
      </c>
      <c r="AX1259" s="13" t="s">
        <v>77</v>
      </c>
      <c r="AY1259" s="252" t="s">
        <v>247</v>
      </c>
    </row>
    <row r="1260" spans="1:51" s="13" customFormat="1" ht="12">
      <c r="A1260" s="13"/>
      <c r="B1260" s="241"/>
      <c r="C1260" s="242"/>
      <c r="D1260" s="243" t="s">
        <v>256</v>
      </c>
      <c r="E1260" s="244" t="s">
        <v>1</v>
      </c>
      <c r="F1260" s="245" t="s">
        <v>2296</v>
      </c>
      <c r="G1260" s="242"/>
      <c r="H1260" s="246">
        <v>11.55</v>
      </c>
      <c r="I1260" s="247"/>
      <c r="J1260" s="242"/>
      <c r="K1260" s="242"/>
      <c r="L1260" s="248"/>
      <c r="M1260" s="249"/>
      <c r="N1260" s="250"/>
      <c r="O1260" s="250"/>
      <c r="P1260" s="250"/>
      <c r="Q1260" s="250"/>
      <c r="R1260" s="250"/>
      <c r="S1260" s="250"/>
      <c r="T1260" s="251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52" t="s">
        <v>256</v>
      </c>
      <c r="AU1260" s="252" t="s">
        <v>90</v>
      </c>
      <c r="AV1260" s="13" t="s">
        <v>90</v>
      </c>
      <c r="AW1260" s="13" t="s">
        <v>32</v>
      </c>
      <c r="AX1260" s="13" t="s">
        <v>77</v>
      </c>
      <c r="AY1260" s="252" t="s">
        <v>247</v>
      </c>
    </row>
    <row r="1261" spans="1:51" s="16" customFormat="1" ht="12">
      <c r="A1261" s="16"/>
      <c r="B1261" s="274"/>
      <c r="C1261" s="275"/>
      <c r="D1261" s="243" t="s">
        <v>256</v>
      </c>
      <c r="E1261" s="276" t="s">
        <v>131</v>
      </c>
      <c r="F1261" s="277" t="s">
        <v>374</v>
      </c>
      <c r="G1261" s="275"/>
      <c r="H1261" s="278">
        <v>24.94</v>
      </c>
      <c r="I1261" s="279"/>
      <c r="J1261" s="275"/>
      <c r="K1261" s="275"/>
      <c r="L1261" s="280"/>
      <c r="M1261" s="281"/>
      <c r="N1261" s="282"/>
      <c r="O1261" s="282"/>
      <c r="P1261" s="282"/>
      <c r="Q1261" s="282"/>
      <c r="R1261" s="282"/>
      <c r="S1261" s="282"/>
      <c r="T1261" s="283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T1261" s="284" t="s">
        <v>256</v>
      </c>
      <c r="AU1261" s="284" t="s">
        <v>90</v>
      </c>
      <c r="AV1261" s="16" t="s">
        <v>266</v>
      </c>
      <c r="AW1261" s="16" t="s">
        <v>32</v>
      </c>
      <c r="AX1261" s="16" t="s">
        <v>77</v>
      </c>
      <c r="AY1261" s="284" t="s">
        <v>247</v>
      </c>
    </row>
    <row r="1262" spans="1:51" s="13" customFormat="1" ht="12">
      <c r="A1262" s="13"/>
      <c r="B1262" s="241"/>
      <c r="C1262" s="242"/>
      <c r="D1262" s="243" t="s">
        <v>256</v>
      </c>
      <c r="E1262" s="244" t="s">
        <v>147</v>
      </c>
      <c r="F1262" s="245" t="s">
        <v>2297</v>
      </c>
      <c r="G1262" s="242"/>
      <c r="H1262" s="246">
        <v>11.95</v>
      </c>
      <c r="I1262" s="247"/>
      <c r="J1262" s="242"/>
      <c r="K1262" s="242"/>
      <c r="L1262" s="248"/>
      <c r="M1262" s="249"/>
      <c r="N1262" s="250"/>
      <c r="O1262" s="250"/>
      <c r="P1262" s="250"/>
      <c r="Q1262" s="250"/>
      <c r="R1262" s="250"/>
      <c r="S1262" s="250"/>
      <c r="T1262" s="251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52" t="s">
        <v>256</v>
      </c>
      <c r="AU1262" s="252" t="s">
        <v>90</v>
      </c>
      <c r="AV1262" s="13" t="s">
        <v>90</v>
      </c>
      <c r="AW1262" s="13" t="s">
        <v>32</v>
      </c>
      <c r="AX1262" s="13" t="s">
        <v>77</v>
      </c>
      <c r="AY1262" s="252" t="s">
        <v>247</v>
      </c>
    </row>
    <row r="1263" spans="1:51" s="14" customFormat="1" ht="12">
      <c r="A1263" s="14"/>
      <c r="B1263" s="253"/>
      <c r="C1263" s="254"/>
      <c r="D1263" s="243" t="s">
        <v>256</v>
      </c>
      <c r="E1263" s="255" t="s">
        <v>1</v>
      </c>
      <c r="F1263" s="256" t="s">
        <v>265</v>
      </c>
      <c r="G1263" s="254"/>
      <c r="H1263" s="257">
        <v>43.48</v>
      </c>
      <c r="I1263" s="258"/>
      <c r="J1263" s="254"/>
      <c r="K1263" s="254"/>
      <c r="L1263" s="259"/>
      <c r="M1263" s="260"/>
      <c r="N1263" s="261"/>
      <c r="O1263" s="261"/>
      <c r="P1263" s="261"/>
      <c r="Q1263" s="261"/>
      <c r="R1263" s="261"/>
      <c r="S1263" s="261"/>
      <c r="T1263" s="262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63" t="s">
        <v>256</v>
      </c>
      <c r="AU1263" s="263" t="s">
        <v>90</v>
      </c>
      <c r="AV1263" s="14" t="s">
        <v>254</v>
      </c>
      <c r="AW1263" s="14" t="s">
        <v>32</v>
      </c>
      <c r="AX1263" s="14" t="s">
        <v>84</v>
      </c>
      <c r="AY1263" s="263" t="s">
        <v>247</v>
      </c>
    </row>
    <row r="1264" spans="1:65" s="2" customFormat="1" ht="55.5" customHeight="1">
      <c r="A1264" s="39"/>
      <c r="B1264" s="40"/>
      <c r="C1264" s="285" t="s">
        <v>2298</v>
      </c>
      <c r="D1264" s="285" t="s">
        <v>422</v>
      </c>
      <c r="E1264" s="286" t="s">
        <v>2299</v>
      </c>
      <c r="F1264" s="287" t="s">
        <v>2300</v>
      </c>
      <c r="G1264" s="288" t="s">
        <v>252</v>
      </c>
      <c r="H1264" s="289">
        <v>47.828</v>
      </c>
      <c r="I1264" s="290"/>
      <c r="J1264" s="291">
        <f>ROUND(I1264*H1264,2)</f>
        <v>0</v>
      </c>
      <c r="K1264" s="287" t="s">
        <v>253</v>
      </c>
      <c r="L1264" s="292"/>
      <c r="M1264" s="293" t="s">
        <v>1</v>
      </c>
      <c r="N1264" s="294" t="s">
        <v>43</v>
      </c>
      <c r="O1264" s="92"/>
      <c r="P1264" s="237">
        <f>O1264*H1264</f>
        <v>0</v>
      </c>
      <c r="Q1264" s="237">
        <v>0.0026</v>
      </c>
      <c r="R1264" s="237">
        <f>Q1264*H1264</f>
        <v>0.1243528</v>
      </c>
      <c r="S1264" s="237">
        <v>0</v>
      </c>
      <c r="T1264" s="238">
        <f>S1264*H1264</f>
        <v>0</v>
      </c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R1264" s="239" t="s">
        <v>432</v>
      </c>
      <c r="AT1264" s="239" t="s">
        <v>422</v>
      </c>
      <c r="AU1264" s="239" t="s">
        <v>90</v>
      </c>
      <c r="AY1264" s="18" t="s">
        <v>247</v>
      </c>
      <c r="BE1264" s="240">
        <f>IF(N1264="základní",J1264,0)</f>
        <v>0</v>
      </c>
      <c r="BF1264" s="240">
        <f>IF(N1264="snížená",J1264,0)</f>
        <v>0</v>
      </c>
      <c r="BG1264" s="240">
        <f>IF(N1264="zákl. přenesená",J1264,0)</f>
        <v>0</v>
      </c>
      <c r="BH1264" s="240">
        <f>IF(N1264="sníž. přenesená",J1264,0)</f>
        <v>0</v>
      </c>
      <c r="BI1264" s="240">
        <f>IF(N1264="nulová",J1264,0)</f>
        <v>0</v>
      </c>
      <c r="BJ1264" s="18" t="s">
        <v>90</v>
      </c>
      <c r="BK1264" s="240">
        <f>ROUND(I1264*H1264,2)</f>
        <v>0</v>
      </c>
      <c r="BL1264" s="18" t="s">
        <v>339</v>
      </c>
      <c r="BM1264" s="239" t="s">
        <v>2301</v>
      </c>
    </row>
    <row r="1265" spans="1:51" s="15" customFormat="1" ht="12">
      <c r="A1265" s="15"/>
      <c r="B1265" s="264"/>
      <c r="C1265" s="265"/>
      <c r="D1265" s="243" t="s">
        <v>256</v>
      </c>
      <c r="E1265" s="266" t="s">
        <v>1</v>
      </c>
      <c r="F1265" s="267" t="s">
        <v>2289</v>
      </c>
      <c r="G1265" s="265"/>
      <c r="H1265" s="266" t="s">
        <v>1</v>
      </c>
      <c r="I1265" s="268"/>
      <c r="J1265" s="265"/>
      <c r="K1265" s="265"/>
      <c r="L1265" s="269"/>
      <c r="M1265" s="270"/>
      <c r="N1265" s="271"/>
      <c r="O1265" s="271"/>
      <c r="P1265" s="271"/>
      <c r="Q1265" s="271"/>
      <c r="R1265" s="271"/>
      <c r="S1265" s="271"/>
      <c r="T1265" s="272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T1265" s="273" t="s">
        <v>256</v>
      </c>
      <c r="AU1265" s="273" t="s">
        <v>90</v>
      </c>
      <c r="AV1265" s="15" t="s">
        <v>84</v>
      </c>
      <c r="AW1265" s="15" t="s">
        <v>32</v>
      </c>
      <c r="AX1265" s="15" t="s">
        <v>77</v>
      </c>
      <c r="AY1265" s="273" t="s">
        <v>247</v>
      </c>
    </row>
    <row r="1266" spans="1:51" s="13" customFormat="1" ht="12">
      <c r="A1266" s="13"/>
      <c r="B1266" s="241"/>
      <c r="C1266" s="242"/>
      <c r="D1266" s="243" t="s">
        <v>256</v>
      </c>
      <c r="E1266" s="244" t="s">
        <v>1</v>
      </c>
      <c r="F1266" s="245" t="s">
        <v>118</v>
      </c>
      <c r="G1266" s="242"/>
      <c r="H1266" s="246">
        <v>6.59</v>
      </c>
      <c r="I1266" s="247"/>
      <c r="J1266" s="242"/>
      <c r="K1266" s="242"/>
      <c r="L1266" s="248"/>
      <c r="M1266" s="249"/>
      <c r="N1266" s="250"/>
      <c r="O1266" s="250"/>
      <c r="P1266" s="250"/>
      <c r="Q1266" s="250"/>
      <c r="R1266" s="250"/>
      <c r="S1266" s="250"/>
      <c r="T1266" s="251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52" t="s">
        <v>256</v>
      </c>
      <c r="AU1266" s="252" t="s">
        <v>90</v>
      </c>
      <c r="AV1266" s="13" t="s">
        <v>90</v>
      </c>
      <c r="AW1266" s="13" t="s">
        <v>32</v>
      </c>
      <c r="AX1266" s="13" t="s">
        <v>77</v>
      </c>
      <c r="AY1266" s="252" t="s">
        <v>247</v>
      </c>
    </row>
    <row r="1267" spans="1:51" s="13" customFormat="1" ht="12">
      <c r="A1267" s="13"/>
      <c r="B1267" s="241"/>
      <c r="C1267" s="242"/>
      <c r="D1267" s="243" t="s">
        <v>256</v>
      </c>
      <c r="E1267" s="244" t="s">
        <v>1</v>
      </c>
      <c r="F1267" s="245" t="s">
        <v>131</v>
      </c>
      <c r="G1267" s="242"/>
      <c r="H1267" s="246">
        <v>24.94</v>
      </c>
      <c r="I1267" s="247"/>
      <c r="J1267" s="242"/>
      <c r="K1267" s="242"/>
      <c r="L1267" s="248"/>
      <c r="M1267" s="249"/>
      <c r="N1267" s="250"/>
      <c r="O1267" s="250"/>
      <c r="P1267" s="250"/>
      <c r="Q1267" s="250"/>
      <c r="R1267" s="250"/>
      <c r="S1267" s="250"/>
      <c r="T1267" s="251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52" t="s">
        <v>256</v>
      </c>
      <c r="AU1267" s="252" t="s">
        <v>90</v>
      </c>
      <c r="AV1267" s="13" t="s">
        <v>90</v>
      </c>
      <c r="AW1267" s="13" t="s">
        <v>32</v>
      </c>
      <c r="AX1267" s="13" t="s">
        <v>77</v>
      </c>
      <c r="AY1267" s="252" t="s">
        <v>247</v>
      </c>
    </row>
    <row r="1268" spans="1:51" s="13" customFormat="1" ht="12">
      <c r="A1268" s="13"/>
      <c r="B1268" s="241"/>
      <c r="C1268" s="242"/>
      <c r="D1268" s="243" t="s">
        <v>256</v>
      </c>
      <c r="E1268" s="244" t="s">
        <v>1</v>
      </c>
      <c r="F1268" s="245" t="s">
        <v>147</v>
      </c>
      <c r="G1268" s="242"/>
      <c r="H1268" s="246">
        <v>11.95</v>
      </c>
      <c r="I1268" s="247"/>
      <c r="J1268" s="242"/>
      <c r="K1268" s="242"/>
      <c r="L1268" s="248"/>
      <c r="M1268" s="249"/>
      <c r="N1268" s="250"/>
      <c r="O1268" s="250"/>
      <c r="P1268" s="250"/>
      <c r="Q1268" s="250"/>
      <c r="R1268" s="250"/>
      <c r="S1268" s="250"/>
      <c r="T1268" s="251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52" t="s">
        <v>256</v>
      </c>
      <c r="AU1268" s="252" t="s">
        <v>90</v>
      </c>
      <c r="AV1268" s="13" t="s">
        <v>90</v>
      </c>
      <c r="AW1268" s="13" t="s">
        <v>32</v>
      </c>
      <c r="AX1268" s="13" t="s">
        <v>77</v>
      </c>
      <c r="AY1268" s="252" t="s">
        <v>247</v>
      </c>
    </row>
    <row r="1269" spans="1:51" s="14" customFormat="1" ht="12">
      <c r="A1269" s="14"/>
      <c r="B1269" s="253"/>
      <c r="C1269" s="254"/>
      <c r="D1269" s="243" t="s">
        <v>256</v>
      </c>
      <c r="E1269" s="255" t="s">
        <v>1</v>
      </c>
      <c r="F1269" s="256" t="s">
        <v>265</v>
      </c>
      <c r="G1269" s="254"/>
      <c r="H1269" s="257">
        <v>43.48</v>
      </c>
      <c r="I1269" s="258"/>
      <c r="J1269" s="254"/>
      <c r="K1269" s="254"/>
      <c r="L1269" s="259"/>
      <c r="M1269" s="260"/>
      <c r="N1269" s="261"/>
      <c r="O1269" s="261"/>
      <c r="P1269" s="261"/>
      <c r="Q1269" s="261"/>
      <c r="R1269" s="261"/>
      <c r="S1269" s="261"/>
      <c r="T1269" s="262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63" t="s">
        <v>256</v>
      </c>
      <c r="AU1269" s="263" t="s">
        <v>90</v>
      </c>
      <c r="AV1269" s="14" t="s">
        <v>254</v>
      </c>
      <c r="AW1269" s="14" t="s">
        <v>32</v>
      </c>
      <c r="AX1269" s="14" t="s">
        <v>84</v>
      </c>
      <c r="AY1269" s="263" t="s">
        <v>247</v>
      </c>
    </row>
    <row r="1270" spans="1:51" s="13" customFormat="1" ht="12">
      <c r="A1270" s="13"/>
      <c r="B1270" s="241"/>
      <c r="C1270" s="242"/>
      <c r="D1270" s="243" t="s">
        <v>256</v>
      </c>
      <c r="E1270" s="242"/>
      <c r="F1270" s="245" t="s">
        <v>2302</v>
      </c>
      <c r="G1270" s="242"/>
      <c r="H1270" s="246">
        <v>47.828</v>
      </c>
      <c r="I1270" s="247"/>
      <c r="J1270" s="242"/>
      <c r="K1270" s="242"/>
      <c r="L1270" s="248"/>
      <c r="M1270" s="249"/>
      <c r="N1270" s="250"/>
      <c r="O1270" s="250"/>
      <c r="P1270" s="250"/>
      <c r="Q1270" s="250"/>
      <c r="R1270" s="250"/>
      <c r="S1270" s="250"/>
      <c r="T1270" s="251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52" t="s">
        <v>256</v>
      </c>
      <c r="AU1270" s="252" t="s">
        <v>90</v>
      </c>
      <c r="AV1270" s="13" t="s">
        <v>90</v>
      </c>
      <c r="AW1270" s="13" t="s">
        <v>4</v>
      </c>
      <c r="AX1270" s="13" t="s">
        <v>84</v>
      </c>
      <c r="AY1270" s="252" t="s">
        <v>247</v>
      </c>
    </row>
    <row r="1271" spans="1:65" s="2" customFormat="1" ht="33" customHeight="1">
      <c r="A1271" s="39"/>
      <c r="B1271" s="40"/>
      <c r="C1271" s="228" t="s">
        <v>2303</v>
      </c>
      <c r="D1271" s="228" t="s">
        <v>249</v>
      </c>
      <c r="E1271" s="229" t="s">
        <v>2304</v>
      </c>
      <c r="F1271" s="230" t="s">
        <v>2305</v>
      </c>
      <c r="G1271" s="231" t="s">
        <v>252</v>
      </c>
      <c r="H1271" s="232">
        <v>202.65</v>
      </c>
      <c r="I1271" s="233"/>
      <c r="J1271" s="234">
        <f>ROUND(I1271*H1271,2)</f>
        <v>0</v>
      </c>
      <c r="K1271" s="230" t="s">
        <v>1</v>
      </c>
      <c r="L1271" s="45"/>
      <c r="M1271" s="235" t="s">
        <v>1</v>
      </c>
      <c r="N1271" s="236" t="s">
        <v>43</v>
      </c>
      <c r="O1271" s="92"/>
      <c r="P1271" s="237">
        <f>O1271*H1271</f>
        <v>0</v>
      </c>
      <c r="Q1271" s="237">
        <v>0.0003</v>
      </c>
      <c r="R1271" s="237">
        <f>Q1271*H1271</f>
        <v>0.060794999999999995</v>
      </c>
      <c r="S1271" s="237">
        <v>0</v>
      </c>
      <c r="T1271" s="238">
        <f>S1271*H1271</f>
        <v>0</v>
      </c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R1271" s="239" t="s">
        <v>339</v>
      </c>
      <c r="AT1271" s="239" t="s">
        <v>249</v>
      </c>
      <c r="AU1271" s="239" t="s">
        <v>90</v>
      </c>
      <c r="AY1271" s="18" t="s">
        <v>247</v>
      </c>
      <c r="BE1271" s="240">
        <f>IF(N1271="základní",J1271,0)</f>
        <v>0</v>
      </c>
      <c r="BF1271" s="240">
        <f>IF(N1271="snížená",J1271,0)</f>
        <v>0</v>
      </c>
      <c r="BG1271" s="240">
        <f>IF(N1271="zákl. přenesená",J1271,0)</f>
        <v>0</v>
      </c>
      <c r="BH1271" s="240">
        <f>IF(N1271="sníž. přenesená",J1271,0)</f>
        <v>0</v>
      </c>
      <c r="BI1271" s="240">
        <f>IF(N1271="nulová",J1271,0)</f>
        <v>0</v>
      </c>
      <c r="BJ1271" s="18" t="s">
        <v>90</v>
      </c>
      <c r="BK1271" s="240">
        <f>ROUND(I1271*H1271,2)</f>
        <v>0</v>
      </c>
      <c r="BL1271" s="18" t="s">
        <v>339</v>
      </c>
      <c r="BM1271" s="239" t="s">
        <v>2306</v>
      </c>
    </row>
    <row r="1272" spans="1:51" s="13" customFormat="1" ht="12">
      <c r="A1272" s="13"/>
      <c r="B1272" s="241"/>
      <c r="C1272" s="242"/>
      <c r="D1272" s="243" t="s">
        <v>256</v>
      </c>
      <c r="E1272" s="244" t="s">
        <v>1</v>
      </c>
      <c r="F1272" s="245" t="s">
        <v>2307</v>
      </c>
      <c r="G1272" s="242"/>
      <c r="H1272" s="246">
        <v>42.06</v>
      </c>
      <c r="I1272" s="247"/>
      <c r="J1272" s="242"/>
      <c r="K1272" s="242"/>
      <c r="L1272" s="248"/>
      <c r="M1272" s="249"/>
      <c r="N1272" s="250"/>
      <c r="O1272" s="250"/>
      <c r="P1272" s="250"/>
      <c r="Q1272" s="250"/>
      <c r="R1272" s="250"/>
      <c r="S1272" s="250"/>
      <c r="T1272" s="251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52" t="s">
        <v>256</v>
      </c>
      <c r="AU1272" s="252" t="s">
        <v>90</v>
      </c>
      <c r="AV1272" s="13" t="s">
        <v>90</v>
      </c>
      <c r="AW1272" s="13" t="s">
        <v>32</v>
      </c>
      <c r="AX1272" s="13" t="s">
        <v>77</v>
      </c>
      <c r="AY1272" s="252" t="s">
        <v>247</v>
      </c>
    </row>
    <row r="1273" spans="1:51" s="13" customFormat="1" ht="12">
      <c r="A1273" s="13"/>
      <c r="B1273" s="241"/>
      <c r="C1273" s="242"/>
      <c r="D1273" s="243" t="s">
        <v>256</v>
      </c>
      <c r="E1273" s="244" t="s">
        <v>1</v>
      </c>
      <c r="F1273" s="245" t="s">
        <v>2308</v>
      </c>
      <c r="G1273" s="242"/>
      <c r="H1273" s="246">
        <v>78.44</v>
      </c>
      <c r="I1273" s="247"/>
      <c r="J1273" s="242"/>
      <c r="K1273" s="242"/>
      <c r="L1273" s="248"/>
      <c r="M1273" s="249"/>
      <c r="N1273" s="250"/>
      <c r="O1273" s="250"/>
      <c r="P1273" s="250"/>
      <c r="Q1273" s="250"/>
      <c r="R1273" s="250"/>
      <c r="S1273" s="250"/>
      <c r="T1273" s="251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52" t="s">
        <v>256</v>
      </c>
      <c r="AU1273" s="252" t="s">
        <v>90</v>
      </c>
      <c r="AV1273" s="13" t="s">
        <v>90</v>
      </c>
      <c r="AW1273" s="13" t="s">
        <v>32</v>
      </c>
      <c r="AX1273" s="13" t="s">
        <v>77</v>
      </c>
      <c r="AY1273" s="252" t="s">
        <v>247</v>
      </c>
    </row>
    <row r="1274" spans="1:51" s="16" customFormat="1" ht="12">
      <c r="A1274" s="16"/>
      <c r="B1274" s="274"/>
      <c r="C1274" s="275"/>
      <c r="D1274" s="243" t="s">
        <v>256</v>
      </c>
      <c r="E1274" s="276" t="s">
        <v>139</v>
      </c>
      <c r="F1274" s="277" t="s">
        <v>374</v>
      </c>
      <c r="G1274" s="275"/>
      <c r="H1274" s="278">
        <v>120.5</v>
      </c>
      <c r="I1274" s="279"/>
      <c r="J1274" s="275"/>
      <c r="K1274" s="275"/>
      <c r="L1274" s="280"/>
      <c r="M1274" s="281"/>
      <c r="N1274" s="282"/>
      <c r="O1274" s="282"/>
      <c r="P1274" s="282"/>
      <c r="Q1274" s="282"/>
      <c r="R1274" s="282"/>
      <c r="S1274" s="282"/>
      <c r="T1274" s="283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T1274" s="284" t="s">
        <v>256</v>
      </c>
      <c r="AU1274" s="284" t="s">
        <v>90</v>
      </c>
      <c r="AV1274" s="16" t="s">
        <v>266</v>
      </c>
      <c r="AW1274" s="16" t="s">
        <v>32</v>
      </c>
      <c r="AX1274" s="16" t="s">
        <v>77</v>
      </c>
      <c r="AY1274" s="284" t="s">
        <v>247</v>
      </c>
    </row>
    <row r="1275" spans="1:51" s="13" customFormat="1" ht="12">
      <c r="A1275" s="13"/>
      <c r="B1275" s="241"/>
      <c r="C1275" s="242"/>
      <c r="D1275" s="243" t="s">
        <v>256</v>
      </c>
      <c r="E1275" s="244" t="s">
        <v>1</v>
      </c>
      <c r="F1275" s="245" t="s">
        <v>2309</v>
      </c>
      <c r="G1275" s="242"/>
      <c r="H1275" s="246">
        <v>82.15</v>
      </c>
      <c r="I1275" s="247"/>
      <c r="J1275" s="242"/>
      <c r="K1275" s="242"/>
      <c r="L1275" s="248"/>
      <c r="M1275" s="249"/>
      <c r="N1275" s="250"/>
      <c r="O1275" s="250"/>
      <c r="P1275" s="250"/>
      <c r="Q1275" s="250"/>
      <c r="R1275" s="250"/>
      <c r="S1275" s="250"/>
      <c r="T1275" s="251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52" t="s">
        <v>256</v>
      </c>
      <c r="AU1275" s="252" t="s">
        <v>90</v>
      </c>
      <c r="AV1275" s="13" t="s">
        <v>90</v>
      </c>
      <c r="AW1275" s="13" t="s">
        <v>32</v>
      </c>
      <c r="AX1275" s="13" t="s">
        <v>77</v>
      </c>
      <c r="AY1275" s="252" t="s">
        <v>247</v>
      </c>
    </row>
    <row r="1276" spans="1:51" s="16" customFormat="1" ht="12">
      <c r="A1276" s="16"/>
      <c r="B1276" s="274"/>
      <c r="C1276" s="275"/>
      <c r="D1276" s="243" t="s">
        <v>256</v>
      </c>
      <c r="E1276" s="276" t="s">
        <v>162</v>
      </c>
      <c r="F1276" s="277" t="s">
        <v>374</v>
      </c>
      <c r="G1276" s="275"/>
      <c r="H1276" s="278">
        <v>82.15</v>
      </c>
      <c r="I1276" s="279"/>
      <c r="J1276" s="275"/>
      <c r="K1276" s="275"/>
      <c r="L1276" s="280"/>
      <c r="M1276" s="281"/>
      <c r="N1276" s="282"/>
      <c r="O1276" s="282"/>
      <c r="P1276" s="282"/>
      <c r="Q1276" s="282"/>
      <c r="R1276" s="282"/>
      <c r="S1276" s="282"/>
      <c r="T1276" s="283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T1276" s="284" t="s">
        <v>256</v>
      </c>
      <c r="AU1276" s="284" t="s">
        <v>90</v>
      </c>
      <c r="AV1276" s="16" t="s">
        <v>266</v>
      </c>
      <c r="AW1276" s="16" t="s">
        <v>32</v>
      </c>
      <c r="AX1276" s="16" t="s">
        <v>77</v>
      </c>
      <c r="AY1276" s="284" t="s">
        <v>247</v>
      </c>
    </row>
    <row r="1277" spans="1:51" s="14" customFormat="1" ht="12">
      <c r="A1277" s="14"/>
      <c r="B1277" s="253"/>
      <c r="C1277" s="254"/>
      <c r="D1277" s="243" t="s">
        <v>256</v>
      </c>
      <c r="E1277" s="255" t="s">
        <v>1</v>
      </c>
      <c r="F1277" s="256" t="s">
        <v>265</v>
      </c>
      <c r="G1277" s="254"/>
      <c r="H1277" s="257">
        <v>202.65</v>
      </c>
      <c r="I1277" s="258"/>
      <c r="J1277" s="254"/>
      <c r="K1277" s="254"/>
      <c r="L1277" s="259"/>
      <c r="M1277" s="260"/>
      <c r="N1277" s="261"/>
      <c r="O1277" s="261"/>
      <c r="P1277" s="261"/>
      <c r="Q1277" s="261"/>
      <c r="R1277" s="261"/>
      <c r="S1277" s="261"/>
      <c r="T1277" s="262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63" t="s">
        <v>256</v>
      </c>
      <c r="AU1277" s="263" t="s">
        <v>90</v>
      </c>
      <c r="AV1277" s="14" t="s">
        <v>254</v>
      </c>
      <c r="AW1277" s="14" t="s">
        <v>32</v>
      </c>
      <c r="AX1277" s="14" t="s">
        <v>84</v>
      </c>
      <c r="AY1277" s="263" t="s">
        <v>247</v>
      </c>
    </row>
    <row r="1278" spans="1:65" s="2" customFormat="1" ht="37.8" customHeight="1">
      <c r="A1278" s="39"/>
      <c r="B1278" s="40"/>
      <c r="C1278" s="285" t="s">
        <v>2310</v>
      </c>
      <c r="D1278" s="285" t="s">
        <v>422</v>
      </c>
      <c r="E1278" s="286" t="s">
        <v>2311</v>
      </c>
      <c r="F1278" s="287" t="s">
        <v>2312</v>
      </c>
      <c r="G1278" s="288" t="s">
        <v>252</v>
      </c>
      <c r="H1278" s="289">
        <v>222.915</v>
      </c>
      <c r="I1278" s="290"/>
      <c r="J1278" s="291">
        <f>ROUND(I1278*H1278,2)</f>
        <v>0</v>
      </c>
      <c r="K1278" s="287" t="s">
        <v>253</v>
      </c>
      <c r="L1278" s="292"/>
      <c r="M1278" s="293" t="s">
        <v>1</v>
      </c>
      <c r="N1278" s="294" t="s">
        <v>43</v>
      </c>
      <c r="O1278" s="92"/>
      <c r="P1278" s="237">
        <f>O1278*H1278</f>
        <v>0</v>
      </c>
      <c r="Q1278" s="237">
        <v>0.0018</v>
      </c>
      <c r="R1278" s="237">
        <f>Q1278*H1278</f>
        <v>0.40124699999999996</v>
      </c>
      <c r="S1278" s="237">
        <v>0</v>
      </c>
      <c r="T1278" s="238">
        <f>S1278*H1278</f>
        <v>0</v>
      </c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R1278" s="239" t="s">
        <v>432</v>
      </c>
      <c r="AT1278" s="239" t="s">
        <v>422</v>
      </c>
      <c r="AU1278" s="239" t="s">
        <v>90</v>
      </c>
      <c r="AY1278" s="18" t="s">
        <v>247</v>
      </c>
      <c r="BE1278" s="240">
        <f>IF(N1278="základní",J1278,0)</f>
        <v>0</v>
      </c>
      <c r="BF1278" s="240">
        <f>IF(N1278="snížená",J1278,0)</f>
        <v>0</v>
      </c>
      <c r="BG1278" s="240">
        <f>IF(N1278="zákl. přenesená",J1278,0)</f>
        <v>0</v>
      </c>
      <c r="BH1278" s="240">
        <f>IF(N1278="sníž. přenesená",J1278,0)</f>
        <v>0</v>
      </c>
      <c r="BI1278" s="240">
        <f>IF(N1278="nulová",J1278,0)</f>
        <v>0</v>
      </c>
      <c r="BJ1278" s="18" t="s">
        <v>90</v>
      </c>
      <c r="BK1278" s="240">
        <f>ROUND(I1278*H1278,2)</f>
        <v>0</v>
      </c>
      <c r="BL1278" s="18" t="s">
        <v>339</v>
      </c>
      <c r="BM1278" s="239" t="s">
        <v>2313</v>
      </c>
    </row>
    <row r="1279" spans="1:51" s="15" customFormat="1" ht="12">
      <c r="A1279" s="15"/>
      <c r="B1279" s="264"/>
      <c r="C1279" s="265"/>
      <c r="D1279" s="243" t="s">
        <v>256</v>
      </c>
      <c r="E1279" s="266" t="s">
        <v>1</v>
      </c>
      <c r="F1279" s="267" t="s">
        <v>2289</v>
      </c>
      <c r="G1279" s="265"/>
      <c r="H1279" s="266" t="s">
        <v>1</v>
      </c>
      <c r="I1279" s="268"/>
      <c r="J1279" s="265"/>
      <c r="K1279" s="265"/>
      <c r="L1279" s="269"/>
      <c r="M1279" s="270"/>
      <c r="N1279" s="271"/>
      <c r="O1279" s="271"/>
      <c r="P1279" s="271"/>
      <c r="Q1279" s="271"/>
      <c r="R1279" s="271"/>
      <c r="S1279" s="271"/>
      <c r="T1279" s="272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T1279" s="273" t="s">
        <v>256</v>
      </c>
      <c r="AU1279" s="273" t="s">
        <v>90</v>
      </c>
      <c r="AV1279" s="15" t="s">
        <v>84</v>
      </c>
      <c r="AW1279" s="15" t="s">
        <v>32</v>
      </c>
      <c r="AX1279" s="15" t="s">
        <v>77</v>
      </c>
      <c r="AY1279" s="273" t="s">
        <v>247</v>
      </c>
    </row>
    <row r="1280" spans="1:51" s="13" customFormat="1" ht="12">
      <c r="A1280" s="13"/>
      <c r="B1280" s="241"/>
      <c r="C1280" s="242"/>
      <c r="D1280" s="243" t="s">
        <v>256</v>
      </c>
      <c r="E1280" s="244" t="s">
        <v>1</v>
      </c>
      <c r="F1280" s="245" t="s">
        <v>139</v>
      </c>
      <c r="G1280" s="242"/>
      <c r="H1280" s="246">
        <v>120.5</v>
      </c>
      <c r="I1280" s="247"/>
      <c r="J1280" s="242"/>
      <c r="K1280" s="242"/>
      <c r="L1280" s="248"/>
      <c r="M1280" s="249"/>
      <c r="N1280" s="250"/>
      <c r="O1280" s="250"/>
      <c r="P1280" s="250"/>
      <c r="Q1280" s="250"/>
      <c r="R1280" s="250"/>
      <c r="S1280" s="250"/>
      <c r="T1280" s="251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52" t="s">
        <v>256</v>
      </c>
      <c r="AU1280" s="252" t="s">
        <v>90</v>
      </c>
      <c r="AV1280" s="13" t="s">
        <v>90</v>
      </c>
      <c r="AW1280" s="13" t="s">
        <v>32</v>
      </c>
      <c r="AX1280" s="13" t="s">
        <v>77</v>
      </c>
      <c r="AY1280" s="252" t="s">
        <v>247</v>
      </c>
    </row>
    <row r="1281" spans="1:51" s="13" customFormat="1" ht="12">
      <c r="A1281" s="13"/>
      <c r="B1281" s="241"/>
      <c r="C1281" s="242"/>
      <c r="D1281" s="243" t="s">
        <v>256</v>
      </c>
      <c r="E1281" s="244" t="s">
        <v>1</v>
      </c>
      <c r="F1281" s="245" t="s">
        <v>162</v>
      </c>
      <c r="G1281" s="242"/>
      <c r="H1281" s="246">
        <v>82.15</v>
      </c>
      <c r="I1281" s="247"/>
      <c r="J1281" s="242"/>
      <c r="K1281" s="242"/>
      <c r="L1281" s="248"/>
      <c r="M1281" s="249"/>
      <c r="N1281" s="250"/>
      <c r="O1281" s="250"/>
      <c r="P1281" s="250"/>
      <c r="Q1281" s="250"/>
      <c r="R1281" s="250"/>
      <c r="S1281" s="250"/>
      <c r="T1281" s="251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52" t="s">
        <v>256</v>
      </c>
      <c r="AU1281" s="252" t="s">
        <v>90</v>
      </c>
      <c r="AV1281" s="13" t="s">
        <v>90</v>
      </c>
      <c r="AW1281" s="13" t="s">
        <v>32</v>
      </c>
      <c r="AX1281" s="13" t="s">
        <v>77</v>
      </c>
      <c r="AY1281" s="252" t="s">
        <v>247</v>
      </c>
    </row>
    <row r="1282" spans="1:51" s="14" customFormat="1" ht="12">
      <c r="A1282" s="14"/>
      <c r="B1282" s="253"/>
      <c r="C1282" s="254"/>
      <c r="D1282" s="243" t="s">
        <v>256</v>
      </c>
      <c r="E1282" s="255" t="s">
        <v>1</v>
      </c>
      <c r="F1282" s="256" t="s">
        <v>265</v>
      </c>
      <c r="G1282" s="254"/>
      <c r="H1282" s="257">
        <v>202.65</v>
      </c>
      <c r="I1282" s="258"/>
      <c r="J1282" s="254"/>
      <c r="K1282" s="254"/>
      <c r="L1282" s="259"/>
      <c r="M1282" s="260"/>
      <c r="N1282" s="261"/>
      <c r="O1282" s="261"/>
      <c r="P1282" s="261"/>
      <c r="Q1282" s="261"/>
      <c r="R1282" s="261"/>
      <c r="S1282" s="261"/>
      <c r="T1282" s="262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63" t="s">
        <v>256</v>
      </c>
      <c r="AU1282" s="263" t="s">
        <v>90</v>
      </c>
      <c r="AV1282" s="14" t="s">
        <v>254</v>
      </c>
      <c r="AW1282" s="14" t="s">
        <v>32</v>
      </c>
      <c r="AX1282" s="14" t="s">
        <v>84</v>
      </c>
      <c r="AY1282" s="263" t="s">
        <v>247</v>
      </c>
    </row>
    <row r="1283" spans="1:51" s="13" customFormat="1" ht="12">
      <c r="A1283" s="13"/>
      <c r="B1283" s="241"/>
      <c r="C1283" s="242"/>
      <c r="D1283" s="243" t="s">
        <v>256</v>
      </c>
      <c r="E1283" s="242"/>
      <c r="F1283" s="245" t="s">
        <v>2314</v>
      </c>
      <c r="G1283" s="242"/>
      <c r="H1283" s="246">
        <v>222.915</v>
      </c>
      <c r="I1283" s="247"/>
      <c r="J1283" s="242"/>
      <c r="K1283" s="242"/>
      <c r="L1283" s="248"/>
      <c r="M1283" s="249"/>
      <c r="N1283" s="250"/>
      <c r="O1283" s="250"/>
      <c r="P1283" s="250"/>
      <c r="Q1283" s="250"/>
      <c r="R1283" s="250"/>
      <c r="S1283" s="250"/>
      <c r="T1283" s="251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52" t="s">
        <v>256</v>
      </c>
      <c r="AU1283" s="252" t="s">
        <v>90</v>
      </c>
      <c r="AV1283" s="13" t="s">
        <v>90</v>
      </c>
      <c r="AW1283" s="13" t="s">
        <v>4</v>
      </c>
      <c r="AX1283" s="13" t="s">
        <v>84</v>
      </c>
      <c r="AY1283" s="252" t="s">
        <v>247</v>
      </c>
    </row>
    <row r="1284" spans="1:65" s="2" customFormat="1" ht="21.75" customHeight="1">
      <c r="A1284" s="39"/>
      <c r="B1284" s="40"/>
      <c r="C1284" s="228" t="s">
        <v>2315</v>
      </c>
      <c r="D1284" s="228" t="s">
        <v>249</v>
      </c>
      <c r="E1284" s="229" t="s">
        <v>2316</v>
      </c>
      <c r="F1284" s="230" t="s">
        <v>2317</v>
      </c>
      <c r="G1284" s="231" t="s">
        <v>399</v>
      </c>
      <c r="H1284" s="232">
        <v>362.318</v>
      </c>
      <c r="I1284" s="233"/>
      <c r="J1284" s="234">
        <f>ROUND(I1284*H1284,2)</f>
        <v>0</v>
      </c>
      <c r="K1284" s="230" t="s">
        <v>253</v>
      </c>
      <c r="L1284" s="45"/>
      <c r="M1284" s="235" t="s">
        <v>1</v>
      </c>
      <c r="N1284" s="236" t="s">
        <v>43</v>
      </c>
      <c r="O1284" s="92"/>
      <c r="P1284" s="237">
        <f>O1284*H1284</f>
        <v>0</v>
      </c>
      <c r="Q1284" s="237">
        <v>0</v>
      </c>
      <c r="R1284" s="237">
        <f>Q1284*H1284</f>
        <v>0</v>
      </c>
      <c r="S1284" s="237">
        <v>0.0003</v>
      </c>
      <c r="T1284" s="238">
        <f>S1284*H1284</f>
        <v>0.10869539999999998</v>
      </c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R1284" s="239" t="s">
        <v>339</v>
      </c>
      <c r="AT1284" s="239" t="s">
        <v>249</v>
      </c>
      <c r="AU1284" s="239" t="s">
        <v>90</v>
      </c>
      <c r="AY1284" s="18" t="s">
        <v>247</v>
      </c>
      <c r="BE1284" s="240">
        <f>IF(N1284="základní",J1284,0)</f>
        <v>0</v>
      </c>
      <c r="BF1284" s="240">
        <f>IF(N1284="snížená",J1284,0)</f>
        <v>0</v>
      </c>
      <c r="BG1284" s="240">
        <f>IF(N1284="zákl. přenesená",J1284,0)</f>
        <v>0</v>
      </c>
      <c r="BH1284" s="240">
        <f>IF(N1284="sníž. přenesená",J1284,0)</f>
        <v>0</v>
      </c>
      <c r="BI1284" s="240">
        <f>IF(N1284="nulová",J1284,0)</f>
        <v>0</v>
      </c>
      <c r="BJ1284" s="18" t="s">
        <v>90</v>
      </c>
      <c r="BK1284" s="240">
        <f>ROUND(I1284*H1284,2)</f>
        <v>0</v>
      </c>
      <c r="BL1284" s="18" t="s">
        <v>339</v>
      </c>
      <c r="BM1284" s="239" t="s">
        <v>2318</v>
      </c>
    </row>
    <row r="1285" spans="1:51" s="13" customFormat="1" ht="12">
      <c r="A1285" s="13"/>
      <c r="B1285" s="241"/>
      <c r="C1285" s="242"/>
      <c r="D1285" s="243" t="s">
        <v>256</v>
      </c>
      <c r="E1285" s="244" t="s">
        <v>1</v>
      </c>
      <c r="F1285" s="245" t="s">
        <v>2319</v>
      </c>
      <c r="G1285" s="242"/>
      <c r="H1285" s="246">
        <v>362.318</v>
      </c>
      <c r="I1285" s="247"/>
      <c r="J1285" s="242"/>
      <c r="K1285" s="242"/>
      <c r="L1285" s="248"/>
      <c r="M1285" s="249"/>
      <c r="N1285" s="250"/>
      <c r="O1285" s="250"/>
      <c r="P1285" s="250"/>
      <c r="Q1285" s="250"/>
      <c r="R1285" s="250"/>
      <c r="S1285" s="250"/>
      <c r="T1285" s="251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52" t="s">
        <v>256</v>
      </c>
      <c r="AU1285" s="252" t="s">
        <v>90</v>
      </c>
      <c r="AV1285" s="13" t="s">
        <v>90</v>
      </c>
      <c r="AW1285" s="13" t="s">
        <v>32</v>
      </c>
      <c r="AX1285" s="13" t="s">
        <v>84</v>
      </c>
      <c r="AY1285" s="252" t="s">
        <v>247</v>
      </c>
    </row>
    <row r="1286" spans="1:65" s="2" customFormat="1" ht="24.15" customHeight="1">
      <c r="A1286" s="39"/>
      <c r="B1286" s="40"/>
      <c r="C1286" s="228" t="s">
        <v>2320</v>
      </c>
      <c r="D1286" s="228" t="s">
        <v>249</v>
      </c>
      <c r="E1286" s="229" t="s">
        <v>2321</v>
      </c>
      <c r="F1286" s="230" t="s">
        <v>2322</v>
      </c>
      <c r="G1286" s="231" t="s">
        <v>1440</v>
      </c>
      <c r="H1286" s="299"/>
      <c r="I1286" s="233"/>
      <c r="J1286" s="234">
        <f>ROUND(I1286*H1286,2)</f>
        <v>0</v>
      </c>
      <c r="K1286" s="230" t="s">
        <v>253</v>
      </c>
      <c r="L1286" s="45"/>
      <c r="M1286" s="235" t="s">
        <v>1</v>
      </c>
      <c r="N1286" s="236" t="s">
        <v>43</v>
      </c>
      <c r="O1286" s="92"/>
      <c r="P1286" s="237">
        <f>O1286*H1286</f>
        <v>0</v>
      </c>
      <c r="Q1286" s="237">
        <v>0</v>
      </c>
      <c r="R1286" s="237">
        <f>Q1286*H1286</f>
        <v>0</v>
      </c>
      <c r="S1286" s="237">
        <v>0</v>
      </c>
      <c r="T1286" s="238">
        <f>S1286*H1286</f>
        <v>0</v>
      </c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R1286" s="239" t="s">
        <v>339</v>
      </c>
      <c r="AT1286" s="239" t="s">
        <v>249</v>
      </c>
      <c r="AU1286" s="239" t="s">
        <v>90</v>
      </c>
      <c r="AY1286" s="18" t="s">
        <v>247</v>
      </c>
      <c r="BE1286" s="240">
        <f>IF(N1286="základní",J1286,0)</f>
        <v>0</v>
      </c>
      <c r="BF1286" s="240">
        <f>IF(N1286="snížená",J1286,0)</f>
        <v>0</v>
      </c>
      <c r="BG1286" s="240">
        <f>IF(N1286="zákl. přenesená",J1286,0)</f>
        <v>0</v>
      </c>
      <c r="BH1286" s="240">
        <f>IF(N1286="sníž. přenesená",J1286,0)</f>
        <v>0</v>
      </c>
      <c r="BI1286" s="240">
        <f>IF(N1286="nulová",J1286,0)</f>
        <v>0</v>
      </c>
      <c r="BJ1286" s="18" t="s">
        <v>90</v>
      </c>
      <c r="BK1286" s="240">
        <f>ROUND(I1286*H1286,2)</f>
        <v>0</v>
      </c>
      <c r="BL1286" s="18" t="s">
        <v>339</v>
      </c>
      <c r="BM1286" s="239" t="s">
        <v>2323</v>
      </c>
    </row>
    <row r="1287" spans="1:63" s="12" customFormat="1" ht="22.8" customHeight="1">
      <c r="A1287" s="12"/>
      <c r="B1287" s="212"/>
      <c r="C1287" s="213"/>
      <c r="D1287" s="214" t="s">
        <v>76</v>
      </c>
      <c r="E1287" s="226" t="s">
        <v>2324</v>
      </c>
      <c r="F1287" s="226" t="s">
        <v>2325</v>
      </c>
      <c r="G1287" s="213"/>
      <c r="H1287" s="213"/>
      <c r="I1287" s="216"/>
      <c r="J1287" s="227">
        <f>BK1287</f>
        <v>0</v>
      </c>
      <c r="K1287" s="213"/>
      <c r="L1287" s="218"/>
      <c r="M1287" s="219"/>
      <c r="N1287" s="220"/>
      <c r="O1287" s="220"/>
      <c r="P1287" s="221">
        <f>SUM(P1288:P1311)</f>
        <v>0</v>
      </c>
      <c r="Q1287" s="220"/>
      <c r="R1287" s="221">
        <f>SUM(R1288:R1311)</f>
        <v>3.6105105</v>
      </c>
      <c r="S1287" s="220"/>
      <c r="T1287" s="222">
        <f>SUM(T1288:T1311)</f>
        <v>0</v>
      </c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R1287" s="223" t="s">
        <v>90</v>
      </c>
      <c r="AT1287" s="224" t="s">
        <v>76</v>
      </c>
      <c r="AU1287" s="224" t="s">
        <v>84</v>
      </c>
      <c r="AY1287" s="223" t="s">
        <v>247</v>
      </c>
      <c r="BK1287" s="225">
        <f>SUM(BK1288:BK1311)</f>
        <v>0</v>
      </c>
    </row>
    <row r="1288" spans="1:65" s="2" customFormat="1" ht="16.5" customHeight="1">
      <c r="A1288" s="39"/>
      <c r="B1288" s="40"/>
      <c r="C1288" s="228" t="s">
        <v>2326</v>
      </c>
      <c r="D1288" s="228" t="s">
        <v>249</v>
      </c>
      <c r="E1288" s="229" t="s">
        <v>2327</v>
      </c>
      <c r="F1288" s="230" t="s">
        <v>2328</v>
      </c>
      <c r="G1288" s="231" t="s">
        <v>252</v>
      </c>
      <c r="H1288" s="232">
        <v>206.61</v>
      </c>
      <c r="I1288" s="233"/>
      <c r="J1288" s="234">
        <f>ROUND(I1288*H1288,2)</f>
        <v>0</v>
      </c>
      <c r="K1288" s="230" t="s">
        <v>253</v>
      </c>
      <c r="L1288" s="45"/>
      <c r="M1288" s="235" t="s">
        <v>1</v>
      </c>
      <c r="N1288" s="236" t="s">
        <v>43</v>
      </c>
      <c r="O1288" s="92"/>
      <c r="P1288" s="237">
        <f>O1288*H1288</f>
        <v>0</v>
      </c>
      <c r="Q1288" s="237">
        <v>0.0003</v>
      </c>
      <c r="R1288" s="237">
        <f>Q1288*H1288</f>
        <v>0.061982999999999996</v>
      </c>
      <c r="S1288" s="237">
        <v>0</v>
      </c>
      <c r="T1288" s="238">
        <f>S1288*H1288</f>
        <v>0</v>
      </c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R1288" s="239" t="s">
        <v>339</v>
      </c>
      <c r="AT1288" s="239" t="s">
        <v>249</v>
      </c>
      <c r="AU1288" s="239" t="s">
        <v>90</v>
      </c>
      <c r="AY1288" s="18" t="s">
        <v>247</v>
      </c>
      <c r="BE1288" s="240">
        <f>IF(N1288="základní",J1288,0)</f>
        <v>0</v>
      </c>
      <c r="BF1288" s="240">
        <f>IF(N1288="snížená",J1288,0)</f>
        <v>0</v>
      </c>
      <c r="BG1288" s="240">
        <f>IF(N1288="zákl. přenesená",J1288,0)</f>
        <v>0</v>
      </c>
      <c r="BH1288" s="240">
        <f>IF(N1288="sníž. přenesená",J1288,0)</f>
        <v>0</v>
      </c>
      <c r="BI1288" s="240">
        <f>IF(N1288="nulová",J1288,0)</f>
        <v>0</v>
      </c>
      <c r="BJ1288" s="18" t="s">
        <v>90</v>
      </c>
      <c r="BK1288" s="240">
        <f>ROUND(I1288*H1288,2)</f>
        <v>0</v>
      </c>
      <c r="BL1288" s="18" t="s">
        <v>339</v>
      </c>
      <c r="BM1288" s="239" t="s">
        <v>2329</v>
      </c>
    </row>
    <row r="1289" spans="1:51" s="13" customFormat="1" ht="12">
      <c r="A1289" s="13"/>
      <c r="B1289" s="241"/>
      <c r="C1289" s="242"/>
      <c r="D1289" s="243" t="s">
        <v>256</v>
      </c>
      <c r="E1289" s="244" t="s">
        <v>1</v>
      </c>
      <c r="F1289" s="245" t="s">
        <v>192</v>
      </c>
      <c r="G1289" s="242"/>
      <c r="H1289" s="246">
        <v>206.61</v>
      </c>
      <c r="I1289" s="247"/>
      <c r="J1289" s="242"/>
      <c r="K1289" s="242"/>
      <c r="L1289" s="248"/>
      <c r="M1289" s="249"/>
      <c r="N1289" s="250"/>
      <c r="O1289" s="250"/>
      <c r="P1289" s="250"/>
      <c r="Q1289" s="250"/>
      <c r="R1289" s="250"/>
      <c r="S1289" s="250"/>
      <c r="T1289" s="251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52" t="s">
        <v>256</v>
      </c>
      <c r="AU1289" s="252" t="s">
        <v>90</v>
      </c>
      <c r="AV1289" s="13" t="s">
        <v>90</v>
      </c>
      <c r="AW1289" s="13" t="s">
        <v>32</v>
      </c>
      <c r="AX1289" s="13" t="s">
        <v>84</v>
      </c>
      <c r="AY1289" s="252" t="s">
        <v>247</v>
      </c>
    </row>
    <row r="1290" spans="1:65" s="2" customFormat="1" ht="24.15" customHeight="1">
      <c r="A1290" s="39"/>
      <c r="B1290" s="40"/>
      <c r="C1290" s="228" t="s">
        <v>2330</v>
      </c>
      <c r="D1290" s="228" t="s">
        <v>249</v>
      </c>
      <c r="E1290" s="229" t="s">
        <v>2331</v>
      </c>
      <c r="F1290" s="230" t="s">
        <v>2332</v>
      </c>
      <c r="G1290" s="231" t="s">
        <v>252</v>
      </c>
      <c r="H1290" s="232">
        <v>154.958</v>
      </c>
      <c r="I1290" s="233"/>
      <c r="J1290" s="234">
        <f>ROUND(I1290*H1290,2)</f>
        <v>0</v>
      </c>
      <c r="K1290" s="230" t="s">
        <v>253</v>
      </c>
      <c r="L1290" s="45"/>
      <c r="M1290" s="235" t="s">
        <v>1</v>
      </c>
      <c r="N1290" s="236" t="s">
        <v>43</v>
      </c>
      <c r="O1290" s="92"/>
      <c r="P1290" s="237">
        <f>O1290*H1290</f>
        <v>0</v>
      </c>
      <c r="Q1290" s="237">
        <v>0.0015</v>
      </c>
      <c r="R1290" s="237">
        <f>Q1290*H1290</f>
        <v>0.232437</v>
      </c>
      <c r="S1290" s="237">
        <v>0</v>
      </c>
      <c r="T1290" s="238">
        <f>S1290*H1290</f>
        <v>0</v>
      </c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R1290" s="239" t="s">
        <v>339</v>
      </c>
      <c r="AT1290" s="239" t="s">
        <v>249</v>
      </c>
      <c r="AU1290" s="239" t="s">
        <v>90</v>
      </c>
      <c r="AY1290" s="18" t="s">
        <v>247</v>
      </c>
      <c r="BE1290" s="240">
        <f>IF(N1290="základní",J1290,0)</f>
        <v>0</v>
      </c>
      <c r="BF1290" s="240">
        <f>IF(N1290="snížená",J1290,0)</f>
        <v>0</v>
      </c>
      <c r="BG1290" s="240">
        <f>IF(N1290="zákl. přenesená",J1290,0)</f>
        <v>0</v>
      </c>
      <c r="BH1290" s="240">
        <f>IF(N1290="sníž. přenesená",J1290,0)</f>
        <v>0</v>
      </c>
      <c r="BI1290" s="240">
        <f>IF(N1290="nulová",J1290,0)</f>
        <v>0</v>
      </c>
      <c r="BJ1290" s="18" t="s">
        <v>90</v>
      </c>
      <c r="BK1290" s="240">
        <f>ROUND(I1290*H1290,2)</f>
        <v>0</v>
      </c>
      <c r="BL1290" s="18" t="s">
        <v>339</v>
      </c>
      <c r="BM1290" s="239" t="s">
        <v>2333</v>
      </c>
    </row>
    <row r="1291" spans="1:51" s="13" customFormat="1" ht="12">
      <c r="A1291" s="13"/>
      <c r="B1291" s="241"/>
      <c r="C1291" s="242"/>
      <c r="D1291" s="243" t="s">
        <v>256</v>
      </c>
      <c r="E1291" s="244" t="s">
        <v>1</v>
      </c>
      <c r="F1291" s="245" t="s">
        <v>2334</v>
      </c>
      <c r="G1291" s="242"/>
      <c r="H1291" s="246">
        <v>154.958</v>
      </c>
      <c r="I1291" s="247"/>
      <c r="J1291" s="242"/>
      <c r="K1291" s="242"/>
      <c r="L1291" s="248"/>
      <c r="M1291" s="249"/>
      <c r="N1291" s="250"/>
      <c r="O1291" s="250"/>
      <c r="P1291" s="250"/>
      <c r="Q1291" s="250"/>
      <c r="R1291" s="250"/>
      <c r="S1291" s="250"/>
      <c r="T1291" s="251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52" t="s">
        <v>256</v>
      </c>
      <c r="AU1291" s="252" t="s">
        <v>90</v>
      </c>
      <c r="AV1291" s="13" t="s">
        <v>90</v>
      </c>
      <c r="AW1291" s="13" t="s">
        <v>32</v>
      </c>
      <c r="AX1291" s="13" t="s">
        <v>84</v>
      </c>
      <c r="AY1291" s="252" t="s">
        <v>247</v>
      </c>
    </row>
    <row r="1292" spans="1:65" s="2" customFormat="1" ht="33" customHeight="1">
      <c r="A1292" s="39"/>
      <c r="B1292" s="40"/>
      <c r="C1292" s="228" t="s">
        <v>2335</v>
      </c>
      <c r="D1292" s="228" t="s">
        <v>249</v>
      </c>
      <c r="E1292" s="229" t="s">
        <v>2336</v>
      </c>
      <c r="F1292" s="230" t="s">
        <v>2337</v>
      </c>
      <c r="G1292" s="231" t="s">
        <v>252</v>
      </c>
      <c r="H1292" s="232">
        <v>206.61</v>
      </c>
      <c r="I1292" s="233"/>
      <c r="J1292" s="234">
        <f>ROUND(I1292*H1292,2)</f>
        <v>0</v>
      </c>
      <c r="K1292" s="230" t="s">
        <v>253</v>
      </c>
      <c r="L1292" s="45"/>
      <c r="M1292" s="235" t="s">
        <v>1</v>
      </c>
      <c r="N1292" s="236" t="s">
        <v>43</v>
      </c>
      <c r="O1292" s="92"/>
      <c r="P1292" s="237">
        <f>O1292*H1292</f>
        <v>0</v>
      </c>
      <c r="Q1292" s="237">
        <v>0.00505</v>
      </c>
      <c r="R1292" s="237">
        <f>Q1292*H1292</f>
        <v>1.0433805</v>
      </c>
      <c r="S1292" s="237">
        <v>0</v>
      </c>
      <c r="T1292" s="238">
        <f>S1292*H1292</f>
        <v>0</v>
      </c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R1292" s="239" t="s">
        <v>339</v>
      </c>
      <c r="AT1292" s="239" t="s">
        <v>249</v>
      </c>
      <c r="AU1292" s="239" t="s">
        <v>90</v>
      </c>
      <c r="AY1292" s="18" t="s">
        <v>247</v>
      </c>
      <c r="BE1292" s="240">
        <f>IF(N1292="základní",J1292,0)</f>
        <v>0</v>
      </c>
      <c r="BF1292" s="240">
        <f>IF(N1292="snížená",J1292,0)</f>
        <v>0</v>
      </c>
      <c r="BG1292" s="240">
        <f>IF(N1292="zákl. přenesená",J1292,0)</f>
        <v>0</v>
      </c>
      <c r="BH1292" s="240">
        <f>IF(N1292="sníž. přenesená",J1292,0)</f>
        <v>0</v>
      </c>
      <c r="BI1292" s="240">
        <f>IF(N1292="nulová",J1292,0)</f>
        <v>0</v>
      </c>
      <c r="BJ1292" s="18" t="s">
        <v>90</v>
      </c>
      <c r="BK1292" s="240">
        <f>ROUND(I1292*H1292,2)</f>
        <v>0</v>
      </c>
      <c r="BL1292" s="18" t="s">
        <v>339</v>
      </c>
      <c r="BM1292" s="239" t="s">
        <v>2338</v>
      </c>
    </row>
    <row r="1293" spans="1:51" s="13" customFormat="1" ht="12">
      <c r="A1293" s="13"/>
      <c r="B1293" s="241"/>
      <c r="C1293" s="242"/>
      <c r="D1293" s="243" t="s">
        <v>256</v>
      </c>
      <c r="E1293" s="244" t="s">
        <v>1</v>
      </c>
      <c r="F1293" s="245" t="s">
        <v>2339</v>
      </c>
      <c r="G1293" s="242"/>
      <c r="H1293" s="246">
        <v>15.433</v>
      </c>
      <c r="I1293" s="247"/>
      <c r="J1293" s="242"/>
      <c r="K1293" s="242"/>
      <c r="L1293" s="248"/>
      <c r="M1293" s="249"/>
      <c r="N1293" s="250"/>
      <c r="O1293" s="250"/>
      <c r="P1293" s="250"/>
      <c r="Q1293" s="250"/>
      <c r="R1293" s="250"/>
      <c r="S1293" s="250"/>
      <c r="T1293" s="251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52" t="s">
        <v>256</v>
      </c>
      <c r="AU1293" s="252" t="s">
        <v>90</v>
      </c>
      <c r="AV1293" s="13" t="s">
        <v>90</v>
      </c>
      <c r="AW1293" s="13" t="s">
        <v>32</v>
      </c>
      <c r="AX1293" s="13" t="s">
        <v>77</v>
      </c>
      <c r="AY1293" s="252" t="s">
        <v>247</v>
      </c>
    </row>
    <row r="1294" spans="1:51" s="13" customFormat="1" ht="12">
      <c r="A1294" s="13"/>
      <c r="B1294" s="241"/>
      <c r="C1294" s="242"/>
      <c r="D1294" s="243" t="s">
        <v>256</v>
      </c>
      <c r="E1294" s="244" t="s">
        <v>1</v>
      </c>
      <c r="F1294" s="245" t="s">
        <v>2340</v>
      </c>
      <c r="G1294" s="242"/>
      <c r="H1294" s="246">
        <v>14.575</v>
      </c>
      <c r="I1294" s="247"/>
      <c r="J1294" s="242"/>
      <c r="K1294" s="242"/>
      <c r="L1294" s="248"/>
      <c r="M1294" s="249"/>
      <c r="N1294" s="250"/>
      <c r="O1294" s="250"/>
      <c r="P1294" s="250"/>
      <c r="Q1294" s="250"/>
      <c r="R1294" s="250"/>
      <c r="S1294" s="250"/>
      <c r="T1294" s="251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52" t="s">
        <v>256</v>
      </c>
      <c r="AU1294" s="252" t="s">
        <v>90</v>
      </c>
      <c r="AV1294" s="13" t="s">
        <v>90</v>
      </c>
      <c r="AW1294" s="13" t="s">
        <v>32</v>
      </c>
      <c r="AX1294" s="13" t="s">
        <v>77</v>
      </c>
      <c r="AY1294" s="252" t="s">
        <v>247</v>
      </c>
    </row>
    <row r="1295" spans="1:51" s="13" customFormat="1" ht="12">
      <c r="A1295" s="13"/>
      <c r="B1295" s="241"/>
      <c r="C1295" s="242"/>
      <c r="D1295" s="243" t="s">
        <v>256</v>
      </c>
      <c r="E1295" s="244" t="s">
        <v>1</v>
      </c>
      <c r="F1295" s="245" t="s">
        <v>2341</v>
      </c>
      <c r="G1295" s="242"/>
      <c r="H1295" s="246">
        <v>7.07</v>
      </c>
      <c r="I1295" s="247"/>
      <c r="J1295" s="242"/>
      <c r="K1295" s="242"/>
      <c r="L1295" s="248"/>
      <c r="M1295" s="249"/>
      <c r="N1295" s="250"/>
      <c r="O1295" s="250"/>
      <c r="P1295" s="250"/>
      <c r="Q1295" s="250"/>
      <c r="R1295" s="250"/>
      <c r="S1295" s="250"/>
      <c r="T1295" s="251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52" t="s">
        <v>256</v>
      </c>
      <c r="AU1295" s="252" t="s">
        <v>90</v>
      </c>
      <c r="AV1295" s="13" t="s">
        <v>90</v>
      </c>
      <c r="AW1295" s="13" t="s">
        <v>32</v>
      </c>
      <c r="AX1295" s="13" t="s">
        <v>77</v>
      </c>
      <c r="AY1295" s="252" t="s">
        <v>247</v>
      </c>
    </row>
    <row r="1296" spans="1:51" s="13" customFormat="1" ht="12">
      <c r="A1296" s="13"/>
      <c r="B1296" s="241"/>
      <c r="C1296" s="242"/>
      <c r="D1296" s="243" t="s">
        <v>256</v>
      </c>
      <c r="E1296" s="244" t="s">
        <v>1</v>
      </c>
      <c r="F1296" s="245" t="s">
        <v>2342</v>
      </c>
      <c r="G1296" s="242"/>
      <c r="H1296" s="246">
        <v>10.08</v>
      </c>
      <c r="I1296" s="247"/>
      <c r="J1296" s="242"/>
      <c r="K1296" s="242"/>
      <c r="L1296" s="248"/>
      <c r="M1296" s="249"/>
      <c r="N1296" s="250"/>
      <c r="O1296" s="250"/>
      <c r="P1296" s="250"/>
      <c r="Q1296" s="250"/>
      <c r="R1296" s="250"/>
      <c r="S1296" s="250"/>
      <c r="T1296" s="251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52" t="s">
        <v>256</v>
      </c>
      <c r="AU1296" s="252" t="s">
        <v>90</v>
      </c>
      <c r="AV1296" s="13" t="s">
        <v>90</v>
      </c>
      <c r="AW1296" s="13" t="s">
        <v>32</v>
      </c>
      <c r="AX1296" s="13" t="s">
        <v>77</v>
      </c>
      <c r="AY1296" s="252" t="s">
        <v>247</v>
      </c>
    </row>
    <row r="1297" spans="1:51" s="13" customFormat="1" ht="12">
      <c r="A1297" s="13"/>
      <c r="B1297" s="241"/>
      <c r="C1297" s="242"/>
      <c r="D1297" s="243" t="s">
        <v>256</v>
      </c>
      <c r="E1297" s="244" t="s">
        <v>1</v>
      </c>
      <c r="F1297" s="245" t="s">
        <v>2343</v>
      </c>
      <c r="G1297" s="242"/>
      <c r="H1297" s="246">
        <v>25.459</v>
      </c>
      <c r="I1297" s="247"/>
      <c r="J1297" s="242"/>
      <c r="K1297" s="242"/>
      <c r="L1297" s="248"/>
      <c r="M1297" s="249"/>
      <c r="N1297" s="250"/>
      <c r="O1297" s="250"/>
      <c r="P1297" s="250"/>
      <c r="Q1297" s="250"/>
      <c r="R1297" s="250"/>
      <c r="S1297" s="250"/>
      <c r="T1297" s="251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52" t="s">
        <v>256</v>
      </c>
      <c r="AU1297" s="252" t="s">
        <v>90</v>
      </c>
      <c r="AV1297" s="13" t="s">
        <v>90</v>
      </c>
      <c r="AW1297" s="13" t="s">
        <v>32</v>
      </c>
      <c r="AX1297" s="13" t="s">
        <v>77</v>
      </c>
      <c r="AY1297" s="252" t="s">
        <v>247</v>
      </c>
    </row>
    <row r="1298" spans="1:51" s="13" customFormat="1" ht="12">
      <c r="A1298" s="13"/>
      <c r="B1298" s="241"/>
      <c r="C1298" s="242"/>
      <c r="D1298" s="243" t="s">
        <v>256</v>
      </c>
      <c r="E1298" s="244" t="s">
        <v>1</v>
      </c>
      <c r="F1298" s="245" t="s">
        <v>2344</v>
      </c>
      <c r="G1298" s="242"/>
      <c r="H1298" s="246">
        <v>21.411</v>
      </c>
      <c r="I1298" s="247"/>
      <c r="J1298" s="242"/>
      <c r="K1298" s="242"/>
      <c r="L1298" s="248"/>
      <c r="M1298" s="249"/>
      <c r="N1298" s="250"/>
      <c r="O1298" s="250"/>
      <c r="P1298" s="250"/>
      <c r="Q1298" s="250"/>
      <c r="R1298" s="250"/>
      <c r="S1298" s="250"/>
      <c r="T1298" s="251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52" t="s">
        <v>256</v>
      </c>
      <c r="AU1298" s="252" t="s">
        <v>90</v>
      </c>
      <c r="AV1298" s="13" t="s">
        <v>90</v>
      </c>
      <c r="AW1298" s="13" t="s">
        <v>32</v>
      </c>
      <c r="AX1298" s="13" t="s">
        <v>77</v>
      </c>
      <c r="AY1298" s="252" t="s">
        <v>247</v>
      </c>
    </row>
    <row r="1299" spans="1:51" s="13" customFormat="1" ht="12">
      <c r="A1299" s="13"/>
      <c r="B1299" s="241"/>
      <c r="C1299" s="242"/>
      <c r="D1299" s="243" t="s">
        <v>256</v>
      </c>
      <c r="E1299" s="244" t="s">
        <v>1</v>
      </c>
      <c r="F1299" s="245" t="s">
        <v>2345</v>
      </c>
      <c r="G1299" s="242"/>
      <c r="H1299" s="246">
        <v>7.472</v>
      </c>
      <c r="I1299" s="247"/>
      <c r="J1299" s="242"/>
      <c r="K1299" s="242"/>
      <c r="L1299" s="248"/>
      <c r="M1299" s="249"/>
      <c r="N1299" s="250"/>
      <c r="O1299" s="250"/>
      <c r="P1299" s="250"/>
      <c r="Q1299" s="250"/>
      <c r="R1299" s="250"/>
      <c r="S1299" s="250"/>
      <c r="T1299" s="251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52" t="s">
        <v>256</v>
      </c>
      <c r="AU1299" s="252" t="s">
        <v>90</v>
      </c>
      <c r="AV1299" s="13" t="s">
        <v>90</v>
      </c>
      <c r="AW1299" s="13" t="s">
        <v>32</v>
      </c>
      <c r="AX1299" s="13" t="s">
        <v>77</v>
      </c>
      <c r="AY1299" s="252" t="s">
        <v>247</v>
      </c>
    </row>
    <row r="1300" spans="1:51" s="13" customFormat="1" ht="12">
      <c r="A1300" s="13"/>
      <c r="B1300" s="241"/>
      <c r="C1300" s="242"/>
      <c r="D1300" s="243" t="s">
        <v>256</v>
      </c>
      <c r="E1300" s="244" t="s">
        <v>1</v>
      </c>
      <c r="F1300" s="245" t="s">
        <v>2346</v>
      </c>
      <c r="G1300" s="242"/>
      <c r="H1300" s="246">
        <v>19.262</v>
      </c>
      <c r="I1300" s="247"/>
      <c r="J1300" s="242"/>
      <c r="K1300" s="242"/>
      <c r="L1300" s="248"/>
      <c r="M1300" s="249"/>
      <c r="N1300" s="250"/>
      <c r="O1300" s="250"/>
      <c r="P1300" s="250"/>
      <c r="Q1300" s="250"/>
      <c r="R1300" s="250"/>
      <c r="S1300" s="250"/>
      <c r="T1300" s="251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52" t="s">
        <v>256</v>
      </c>
      <c r="AU1300" s="252" t="s">
        <v>90</v>
      </c>
      <c r="AV1300" s="13" t="s">
        <v>90</v>
      </c>
      <c r="AW1300" s="13" t="s">
        <v>32</v>
      </c>
      <c r="AX1300" s="13" t="s">
        <v>77</v>
      </c>
      <c r="AY1300" s="252" t="s">
        <v>247</v>
      </c>
    </row>
    <row r="1301" spans="1:51" s="13" customFormat="1" ht="12">
      <c r="A1301" s="13"/>
      <c r="B1301" s="241"/>
      <c r="C1301" s="242"/>
      <c r="D1301" s="243" t="s">
        <v>256</v>
      </c>
      <c r="E1301" s="244" t="s">
        <v>1</v>
      </c>
      <c r="F1301" s="245" t="s">
        <v>2347</v>
      </c>
      <c r="G1301" s="242"/>
      <c r="H1301" s="246">
        <v>23.724</v>
      </c>
      <c r="I1301" s="247"/>
      <c r="J1301" s="242"/>
      <c r="K1301" s="242"/>
      <c r="L1301" s="248"/>
      <c r="M1301" s="249"/>
      <c r="N1301" s="250"/>
      <c r="O1301" s="250"/>
      <c r="P1301" s="250"/>
      <c r="Q1301" s="250"/>
      <c r="R1301" s="250"/>
      <c r="S1301" s="250"/>
      <c r="T1301" s="251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52" t="s">
        <v>256</v>
      </c>
      <c r="AU1301" s="252" t="s">
        <v>90</v>
      </c>
      <c r="AV1301" s="13" t="s">
        <v>90</v>
      </c>
      <c r="AW1301" s="13" t="s">
        <v>32</v>
      </c>
      <c r="AX1301" s="13" t="s">
        <v>77</v>
      </c>
      <c r="AY1301" s="252" t="s">
        <v>247</v>
      </c>
    </row>
    <row r="1302" spans="1:51" s="13" customFormat="1" ht="12">
      <c r="A1302" s="13"/>
      <c r="B1302" s="241"/>
      <c r="C1302" s="242"/>
      <c r="D1302" s="243" t="s">
        <v>256</v>
      </c>
      <c r="E1302" s="244" t="s">
        <v>1</v>
      </c>
      <c r="F1302" s="245" t="s">
        <v>2348</v>
      </c>
      <c r="G1302" s="242"/>
      <c r="H1302" s="246">
        <v>9.04</v>
      </c>
      <c r="I1302" s="247"/>
      <c r="J1302" s="242"/>
      <c r="K1302" s="242"/>
      <c r="L1302" s="248"/>
      <c r="M1302" s="249"/>
      <c r="N1302" s="250"/>
      <c r="O1302" s="250"/>
      <c r="P1302" s="250"/>
      <c r="Q1302" s="250"/>
      <c r="R1302" s="250"/>
      <c r="S1302" s="250"/>
      <c r="T1302" s="251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52" t="s">
        <v>256</v>
      </c>
      <c r="AU1302" s="252" t="s">
        <v>90</v>
      </c>
      <c r="AV1302" s="13" t="s">
        <v>90</v>
      </c>
      <c r="AW1302" s="13" t="s">
        <v>32</v>
      </c>
      <c r="AX1302" s="13" t="s">
        <v>77</v>
      </c>
      <c r="AY1302" s="252" t="s">
        <v>247</v>
      </c>
    </row>
    <row r="1303" spans="1:51" s="13" customFormat="1" ht="12">
      <c r="A1303" s="13"/>
      <c r="B1303" s="241"/>
      <c r="C1303" s="242"/>
      <c r="D1303" s="243" t="s">
        <v>256</v>
      </c>
      <c r="E1303" s="244" t="s">
        <v>1</v>
      </c>
      <c r="F1303" s="245" t="s">
        <v>2349</v>
      </c>
      <c r="G1303" s="242"/>
      <c r="H1303" s="246">
        <v>19.262</v>
      </c>
      <c r="I1303" s="247"/>
      <c r="J1303" s="242"/>
      <c r="K1303" s="242"/>
      <c r="L1303" s="248"/>
      <c r="M1303" s="249"/>
      <c r="N1303" s="250"/>
      <c r="O1303" s="250"/>
      <c r="P1303" s="250"/>
      <c r="Q1303" s="250"/>
      <c r="R1303" s="250"/>
      <c r="S1303" s="250"/>
      <c r="T1303" s="251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52" t="s">
        <v>256</v>
      </c>
      <c r="AU1303" s="252" t="s">
        <v>90</v>
      </c>
      <c r="AV1303" s="13" t="s">
        <v>90</v>
      </c>
      <c r="AW1303" s="13" t="s">
        <v>32</v>
      </c>
      <c r="AX1303" s="13" t="s">
        <v>77</v>
      </c>
      <c r="AY1303" s="252" t="s">
        <v>247</v>
      </c>
    </row>
    <row r="1304" spans="1:51" s="13" customFormat="1" ht="12">
      <c r="A1304" s="13"/>
      <c r="B1304" s="241"/>
      <c r="C1304" s="242"/>
      <c r="D1304" s="243" t="s">
        <v>256</v>
      </c>
      <c r="E1304" s="244" t="s">
        <v>1</v>
      </c>
      <c r="F1304" s="245" t="s">
        <v>2350</v>
      </c>
      <c r="G1304" s="242"/>
      <c r="H1304" s="246">
        <v>24.782</v>
      </c>
      <c r="I1304" s="247"/>
      <c r="J1304" s="242"/>
      <c r="K1304" s="242"/>
      <c r="L1304" s="248"/>
      <c r="M1304" s="249"/>
      <c r="N1304" s="250"/>
      <c r="O1304" s="250"/>
      <c r="P1304" s="250"/>
      <c r="Q1304" s="250"/>
      <c r="R1304" s="250"/>
      <c r="S1304" s="250"/>
      <c r="T1304" s="251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52" t="s">
        <v>256</v>
      </c>
      <c r="AU1304" s="252" t="s">
        <v>90</v>
      </c>
      <c r="AV1304" s="13" t="s">
        <v>90</v>
      </c>
      <c r="AW1304" s="13" t="s">
        <v>32</v>
      </c>
      <c r="AX1304" s="13" t="s">
        <v>77</v>
      </c>
      <c r="AY1304" s="252" t="s">
        <v>247</v>
      </c>
    </row>
    <row r="1305" spans="1:51" s="13" customFormat="1" ht="12">
      <c r="A1305" s="13"/>
      <c r="B1305" s="241"/>
      <c r="C1305" s="242"/>
      <c r="D1305" s="243" t="s">
        <v>256</v>
      </c>
      <c r="E1305" s="244" t="s">
        <v>1</v>
      </c>
      <c r="F1305" s="245" t="s">
        <v>2351</v>
      </c>
      <c r="G1305" s="242"/>
      <c r="H1305" s="246">
        <v>9.04</v>
      </c>
      <c r="I1305" s="247"/>
      <c r="J1305" s="242"/>
      <c r="K1305" s="242"/>
      <c r="L1305" s="248"/>
      <c r="M1305" s="249"/>
      <c r="N1305" s="250"/>
      <c r="O1305" s="250"/>
      <c r="P1305" s="250"/>
      <c r="Q1305" s="250"/>
      <c r="R1305" s="250"/>
      <c r="S1305" s="250"/>
      <c r="T1305" s="251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52" t="s">
        <v>256</v>
      </c>
      <c r="AU1305" s="252" t="s">
        <v>90</v>
      </c>
      <c r="AV1305" s="13" t="s">
        <v>90</v>
      </c>
      <c r="AW1305" s="13" t="s">
        <v>32</v>
      </c>
      <c r="AX1305" s="13" t="s">
        <v>77</v>
      </c>
      <c r="AY1305" s="252" t="s">
        <v>247</v>
      </c>
    </row>
    <row r="1306" spans="1:51" s="14" customFormat="1" ht="12">
      <c r="A1306" s="14"/>
      <c r="B1306" s="253"/>
      <c r="C1306" s="254"/>
      <c r="D1306" s="243" t="s">
        <v>256</v>
      </c>
      <c r="E1306" s="255" t="s">
        <v>192</v>
      </c>
      <c r="F1306" s="256" t="s">
        <v>265</v>
      </c>
      <c r="G1306" s="254"/>
      <c r="H1306" s="257">
        <v>206.61</v>
      </c>
      <c r="I1306" s="258"/>
      <c r="J1306" s="254"/>
      <c r="K1306" s="254"/>
      <c r="L1306" s="259"/>
      <c r="M1306" s="260"/>
      <c r="N1306" s="261"/>
      <c r="O1306" s="261"/>
      <c r="P1306" s="261"/>
      <c r="Q1306" s="261"/>
      <c r="R1306" s="261"/>
      <c r="S1306" s="261"/>
      <c r="T1306" s="262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63" t="s">
        <v>256</v>
      </c>
      <c r="AU1306" s="263" t="s">
        <v>90</v>
      </c>
      <c r="AV1306" s="14" t="s">
        <v>254</v>
      </c>
      <c r="AW1306" s="14" t="s">
        <v>32</v>
      </c>
      <c r="AX1306" s="14" t="s">
        <v>84</v>
      </c>
      <c r="AY1306" s="263" t="s">
        <v>247</v>
      </c>
    </row>
    <row r="1307" spans="1:65" s="2" customFormat="1" ht="16.5" customHeight="1">
      <c r="A1307" s="39"/>
      <c r="B1307" s="40"/>
      <c r="C1307" s="285" t="s">
        <v>2352</v>
      </c>
      <c r="D1307" s="285" t="s">
        <v>422</v>
      </c>
      <c r="E1307" s="286" t="s">
        <v>2353</v>
      </c>
      <c r="F1307" s="287" t="s">
        <v>2354</v>
      </c>
      <c r="G1307" s="288" t="s">
        <v>252</v>
      </c>
      <c r="H1307" s="289">
        <v>227.271</v>
      </c>
      <c r="I1307" s="290"/>
      <c r="J1307" s="291">
        <f>ROUND(I1307*H1307,2)</f>
        <v>0</v>
      </c>
      <c r="K1307" s="287" t="s">
        <v>253</v>
      </c>
      <c r="L1307" s="292"/>
      <c r="M1307" s="293" t="s">
        <v>1</v>
      </c>
      <c r="N1307" s="294" t="s">
        <v>43</v>
      </c>
      <c r="O1307" s="92"/>
      <c r="P1307" s="237">
        <f>O1307*H1307</f>
        <v>0</v>
      </c>
      <c r="Q1307" s="237">
        <v>0.01</v>
      </c>
      <c r="R1307" s="237">
        <f>Q1307*H1307</f>
        <v>2.27271</v>
      </c>
      <c r="S1307" s="237">
        <v>0</v>
      </c>
      <c r="T1307" s="238">
        <f>S1307*H1307</f>
        <v>0</v>
      </c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R1307" s="239" t="s">
        <v>432</v>
      </c>
      <c r="AT1307" s="239" t="s">
        <v>422</v>
      </c>
      <c r="AU1307" s="239" t="s">
        <v>90</v>
      </c>
      <c r="AY1307" s="18" t="s">
        <v>247</v>
      </c>
      <c r="BE1307" s="240">
        <f>IF(N1307="základní",J1307,0)</f>
        <v>0</v>
      </c>
      <c r="BF1307" s="240">
        <f>IF(N1307="snížená",J1307,0)</f>
        <v>0</v>
      </c>
      <c r="BG1307" s="240">
        <f>IF(N1307="zákl. přenesená",J1307,0)</f>
        <v>0</v>
      </c>
      <c r="BH1307" s="240">
        <f>IF(N1307="sníž. přenesená",J1307,0)</f>
        <v>0</v>
      </c>
      <c r="BI1307" s="240">
        <f>IF(N1307="nulová",J1307,0)</f>
        <v>0</v>
      </c>
      <c r="BJ1307" s="18" t="s">
        <v>90</v>
      </c>
      <c r="BK1307" s="240">
        <f>ROUND(I1307*H1307,2)</f>
        <v>0</v>
      </c>
      <c r="BL1307" s="18" t="s">
        <v>339</v>
      </c>
      <c r="BM1307" s="239" t="s">
        <v>2355</v>
      </c>
    </row>
    <row r="1308" spans="1:51" s="13" customFormat="1" ht="12">
      <c r="A1308" s="13"/>
      <c r="B1308" s="241"/>
      <c r="C1308" s="242"/>
      <c r="D1308" s="243" t="s">
        <v>256</v>
      </c>
      <c r="E1308" s="244" t="s">
        <v>1</v>
      </c>
      <c r="F1308" s="245" t="s">
        <v>2356</v>
      </c>
      <c r="G1308" s="242"/>
      <c r="H1308" s="246">
        <v>227.271</v>
      </c>
      <c r="I1308" s="247"/>
      <c r="J1308" s="242"/>
      <c r="K1308" s="242"/>
      <c r="L1308" s="248"/>
      <c r="M1308" s="249"/>
      <c r="N1308" s="250"/>
      <c r="O1308" s="250"/>
      <c r="P1308" s="250"/>
      <c r="Q1308" s="250"/>
      <c r="R1308" s="250"/>
      <c r="S1308" s="250"/>
      <c r="T1308" s="251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52" t="s">
        <v>256</v>
      </c>
      <c r="AU1308" s="252" t="s">
        <v>90</v>
      </c>
      <c r="AV1308" s="13" t="s">
        <v>90</v>
      </c>
      <c r="AW1308" s="13" t="s">
        <v>32</v>
      </c>
      <c r="AX1308" s="13" t="s">
        <v>84</v>
      </c>
      <c r="AY1308" s="252" t="s">
        <v>247</v>
      </c>
    </row>
    <row r="1309" spans="1:65" s="2" customFormat="1" ht="55.5" customHeight="1">
      <c r="A1309" s="39"/>
      <c r="B1309" s="40"/>
      <c r="C1309" s="228" t="s">
        <v>2357</v>
      </c>
      <c r="D1309" s="228" t="s">
        <v>249</v>
      </c>
      <c r="E1309" s="229" t="s">
        <v>2358</v>
      </c>
      <c r="F1309" s="230" t="s">
        <v>2359</v>
      </c>
      <c r="G1309" s="231" t="s">
        <v>252</v>
      </c>
      <c r="H1309" s="232">
        <v>206.61</v>
      </c>
      <c r="I1309" s="233"/>
      <c r="J1309" s="234">
        <f>ROUND(I1309*H1309,2)</f>
        <v>0</v>
      </c>
      <c r="K1309" s="230" t="s">
        <v>1</v>
      </c>
      <c r="L1309" s="45"/>
      <c r="M1309" s="235" t="s">
        <v>1</v>
      </c>
      <c r="N1309" s="236" t="s">
        <v>43</v>
      </c>
      <c r="O1309" s="92"/>
      <c r="P1309" s="237">
        <f>O1309*H1309</f>
        <v>0</v>
      </c>
      <c r="Q1309" s="237">
        <v>0</v>
      </c>
      <c r="R1309" s="237">
        <f>Q1309*H1309</f>
        <v>0</v>
      </c>
      <c r="S1309" s="237">
        <v>0</v>
      </c>
      <c r="T1309" s="238">
        <f>S1309*H1309</f>
        <v>0</v>
      </c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R1309" s="239" t="s">
        <v>339</v>
      </c>
      <c r="AT1309" s="239" t="s">
        <v>249</v>
      </c>
      <c r="AU1309" s="239" t="s">
        <v>90</v>
      </c>
      <c r="AY1309" s="18" t="s">
        <v>247</v>
      </c>
      <c r="BE1309" s="240">
        <f>IF(N1309="základní",J1309,0)</f>
        <v>0</v>
      </c>
      <c r="BF1309" s="240">
        <f>IF(N1309="snížená",J1309,0)</f>
        <v>0</v>
      </c>
      <c r="BG1309" s="240">
        <f>IF(N1309="zákl. přenesená",J1309,0)</f>
        <v>0</v>
      </c>
      <c r="BH1309" s="240">
        <f>IF(N1309="sníž. přenesená",J1309,0)</f>
        <v>0</v>
      </c>
      <c r="BI1309" s="240">
        <f>IF(N1309="nulová",J1309,0)</f>
        <v>0</v>
      </c>
      <c r="BJ1309" s="18" t="s">
        <v>90</v>
      </c>
      <c r="BK1309" s="240">
        <f>ROUND(I1309*H1309,2)</f>
        <v>0</v>
      </c>
      <c r="BL1309" s="18" t="s">
        <v>339</v>
      </c>
      <c r="BM1309" s="239" t="s">
        <v>2360</v>
      </c>
    </row>
    <row r="1310" spans="1:51" s="13" customFormat="1" ht="12">
      <c r="A1310" s="13"/>
      <c r="B1310" s="241"/>
      <c r="C1310" s="242"/>
      <c r="D1310" s="243" t="s">
        <v>256</v>
      </c>
      <c r="E1310" s="244" t="s">
        <v>1</v>
      </c>
      <c r="F1310" s="245" t="s">
        <v>192</v>
      </c>
      <c r="G1310" s="242"/>
      <c r="H1310" s="246">
        <v>206.61</v>
      </c>
      <c r="I1310" s="247"/>
      <c r="J1310" s="242"/>
      <c r="K1310" s="242"/>
      <c r="L1310" s="248"/>
      <c r="M1310" s="249"/>
      <c r="N1310" s="250"/>
      <c r="O1310" s="250"/>
      <c r="P1310" s="250"/>
      <c r="Q1310" s="250"/>
      <c r="R1310" s="250"/>
      <c r="S1310" s="250"/>
      <c r="T1310" s="251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52" t="s">
        <v>256</v>
      </c>
      <c r="AU1310" s="252" t="s">
        <v>90</v>
      </c>
      <c r="AV1310" s="13" t="s">
        <v>90</v>
      </c>
      <c r="AW1310" s="13" t="s">
        <v>32</v>
      </c>
      <c r="AX1310" s="13" t="s">
        <v>84</v>
      </c>
      <c r="AY1310" s="252" t="s">
        <v>247</v>
      </c>
    </row>
    <row r="1311" spans="1:65" s="2" customFormat="1" ht="24.15" customHeight="1">
      <c r="A1311" s="39"/>
      <c r="B1311" s="40"/>
      <c r="C1311" s="228" t="s">
        <v>2361</v>
      </c>
      <c r="D1311" s="228" t="s">
        <v>249</v>
      </c>
      <c r="E1311" s="229" t="s">
        <v>2362</v>
      </c>
      <c r="F1311" s="230" t="s">
        <v>2363</v>
      </c>
      <c r="G1311" s="231" t="s">
        <v>1440</v>
      </c>
      <c r="H1311" s="299"/>
      <c r="I1311" s="233"/>
      <c r="J1311" s="234">
        <f>ROUND(I1311*H1311,2)</f>
        <v>0</v>
      </c>
      <c r="K1311" s="230" t="s">
        <v>253</v>
      </c>
      <c r="L1311" s="45"/>
      <c r="M1311" s="235" t="s">
        <v>1</v>
      </c>
      <c r="N1311" s="236" t="s">
        <v>43</v>
      </c>
      <c r="O1311" s="92"/>
      <c r="P1311" s="237">
        <f>O1311*H1311</f>
        <v>0</v>
      </c>
      <c r="Q1311" s="237">
        <v>0</v>
      </c>
      <c r="R1311" s="237">
        <f>Q1311*H1311</f>
        <v>0</v>
      </c>
      <c r="S1311" s="237">
        <v>0</v>
      </c>
      <c r="T1311" s="238">
        <f>S1311*H1311</f>
        <v>0</v>
      </c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R1311" s="239" t="s">
        <v>339</v>
      </c>
      <c r="AT1311" s="239" t="s">
        <v>249</v>
      </c>
      <c r="AU1311" s="239" t="s">
        <v>90</v>
      </c>
      <c r="AY1311" s="18" t="s">
        <v>247</v>
      </c>
      <c r="BE1311" s="240">
        <f>IF(N1311="základní",J1311,0)</f>
        <v>0</v>
      </c>
      <c r="BF1311" s="240">
        <f>IF(N1311="snížená",J1311,0)</f>
        <v>0</v>
      </c>
      <c r="BG1311" s="240">
        <f>IF(N1311="zákl. přenesená",J1311,0)</f>
        <v>0</v>
      </c>
      <c r="BH1311" s="240">
        <f>IF(N1311="sníž. přenesená",J1311,0)</f>
        <v>0</v>
      </c>
      <c r="BI1311" s="240">
        <f>IF(N1311="nulová",J1311,0)</f>
        <v>0</v>
      </c>
      <c r="BJ1311" s="18" t="s">
        <v>90</v>
      </c>
      <c r="BK1311" s="240">
        <f>ROUND(I1311*H1311,2)</f>
        <v>0</v>
      </c>
      <c r="BL1311" s="18" t="s">
        <v>339</v>
      </c>
      <c r="BM1311" s="239" t="s">
        <v>2364</v>
      </c>
    </row>
    <row r="1312" spans="1:63" s="12" customFormat="1" ht="22.8" customHeight="1">
      <c r="A1312" s="12"/>
      <c r="B1312" s="212"/>
      <c r="C1312" s="213"/>
      <c r="D1312" s="214" t="s">
        <v>76</v>
      </c>
      <c r="E1312" s="226" t="s">
        <v>2365</v>
      </c>
      <c r="F1312" s="226" t="s">
        <v>2366</v>
      </c>
      <c r="G1312" s="213"/>
      <c r="H1312" s="213"/>
      <c r="I1312" s="216"/>
      <c r="J1312" s="227">
        <f>BK1312</f>
        <v>0</v>
      </c>
      <c r="K1312" s="213"/>
      <c r="L1312" s="218"/>
      <c r="M1312" s="219"/>
      <c r="N1312" s="220"/>
      <c r="O1312" s="220"/>
      <c r="P1312" s="221">
        <f>SUM(P1313:P1326)</f>
        <v>0</v>
      </c>
      <c r="Q1312" s="220"/>
      <c r="R1312" s="221">
        <f>SUM(R1313:R1326)</f>
        <v>0.02233944</v>
      </c>
      <c r="S1312" s="220"/>
      <c r="T1312" s="222">
        <f>SUM(T1313:T1326)</f>
        <v>0</v>
      </c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R1312" s="223" t="s">
        <v>90</v>
      </c>
      <c r="AT1312" s="224" t="s">
        <v>76</v>
      </c>
      <c r="AU1312" s="224" t="s">
        <v>84</v>
      </c>
      <c r="AY1312" s="223" t="s">
        <v>247</v>
      </c>
      <c r="BK1312" s="225">
        <f>SUM(BK1313:BK1326)</f>
        <v>0</v>
      </c>
    </row>
    <row r="1313" spans="1:65" s="2" customFormat="1" ht="24.15" customHeight="1">
      <c r="A1313" s="39"/>
      <c r="B1313" s="40"/>
      <c r="C1313" s="228" t="s">
        <v>2367</v>
      </c>
      <c r="D1313" s="228" t="s">
        <v>249</v>
      </c>
      <c r="E1313" s="229" t="s">
        <v>2368</v>
      </c>
      <c r="F1313" s="230" t="s">
        <v>2369</v>
      </c>
      <c r="G1313" s="231" t="s">
        <v>252</v>
      </c>
      <c r="H1313" s="232">
        <v>52.474</v>
      </c>
      <c r="I1313" s="233"/>
      <c r="J1313" s="234">
        <f>ROUND(I1313*H1313,2)</f>
        <v>0</v>
      </c>
      <c r="K1313" s="230" t="s">
        <v>253</v>
      </c>
      <c r="L1313" s="45"/>
      <c r="M1313" s="235" t="s">
        <v>1</v>
      </c>
      <c r="N1313" s="236" t="s">
        <v>43</v>
      </c>
      <c r="O1313" s="92"/>
      <c r="P1313" s="237">
        <f>O1313*H1313</f>
        <v>0</v>
      </c>
      <c r="Q1313" s="237">
        <v>0.00013</v>
      </c>
      <c r="R1313" s="237">
        <f>Q1313*H1313</f>
        <v>0.006821619999999999</v>
      </c>
      <c r="S1313" s="237">
        <v>0</v>
      </c>
      <c r="T1313" s="238">
        <f>S1313*H1313</f>
        <v>0</v>
      </c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R1313" s="239" t="s">
        <v>339</v>
      </c>
      <c r="AT1313" s="239" t="s">
        <v>249</v>
      </c>
      <c r="AU1313" s="239" t="s">
        <v>90</v>
      </c>
      <c r="AY1313" s="18" t="s">
        <v>247</v>
      </c>
      <c r="BE1313" s="240">
        <f>IF(N1313="základní",J1313,0)</f>
        <v>0</v>
      </c>
      <c r="BF1313" s="240">
        <f>IF(N1313="snížená",J1313,0)</f>
        <v>0</v>
      </c>
      <c r="BG1313" s="240">
        <f>IF(N1313="zákl. přenesená",J1313,0)</f>
        <v>0</v>
      </c>
      <c r="BH1313" s="240">
        <f>IF(N1313="sníž. přenesená",J1313,0)</f>
        <v>0</v>
      </c>
      <c r="BI1313" s="240">
        <f>IF(N1313="nulová",J1313,0)</f>
        <v>0</v>
      </c>
      <c r="BJ1313" s="18" t="s">
        <v>90</v>
      </c>
      <c r="BK1313" s="240">
        <f>ROUND(I1313*H1313,2)</f>
        <v>0</v>
      </c>
      <c r="BL1313" s="18" t="s">
        <v>339</v>
      </c>
      <c r="BM1313" s="239" t="s">
        <v>2370</v>
      </c>
    </row>
    <row r="1314" spans="1:65" s="2" customFormat="1" ht="24.15" customHeight="1">
      <c r="A1314" s="39"/>
      <c r="B1314" s="40"/>
      <c r="C1314" s="228" t="s">
        <v>2371</v>
      </c>
      <c r="D1314" s="228" t="s">
        <v>249</v>
      </c>
      <c r="E1314" s="229" t="s">
        <v>2372</v>
      </c>
      <c r="F1314" s="230" t="s">
        <v>2373</v>
      </c>
      <c r="G1314" s="231" t="s">
        <v>252</v>
      </c>
      <c r="H1314" s="232">
        <v>52.474</v>
      </c>
      <c r="I1314" s="233"/>
      <c r="J1314" s="234">
        <f>ROUND(I1314*H1314,2)</f>
        <v>0</v>
      </c>
      <c r="K1314" s="230" t="s">
        <v>253</v>
      </c>
      <c r="L1314" s="45"/>
      <c r="M1314" s="235" t="s">
        <v>1</v>
      </c>
      <c r="N1314" s="236" t="s">
        <v>43</v>
      </c>
      <c r="O1314" s="92"/>
      <c r="P1314" s="237">
        <f>O1314*H1314</f>
        <v>0</v>
      </c>
      <c r="Q1314" s="237">
        <v>0.00025</v>
      </c>
      <c r="R1314" s="237">
        <f>Q1314*H1314</f>
        <v>0.0131185</v>
      </c>
      <c r="S1314" s="237">
        <v>0</v>
      </c>
      <c r="T1314" s="238">
        <f>S1314*H1314</f>
        <v>0</v>
      </c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R1314" s="239" t="s">
        <v>339</v>
      </c>
      <c r="AT1314" s="239" t="s">
        <v>249</v>
      </c>
      <c r="AU1314" s="239" t="s">
        <v>90</v>
      </c>
      <c r="AY1314" s="18" t="s">
        <v>247</v>
      </c>
      <c r="BE1314" s="240">
        <f>IF(N1314="základní",J1314,0)</f>
        <v>0</v>
      </c>
      <c r="BF1314" s="240">
        <f>IF(N1314="snížená",J1314,0)</f>
        <v>0</v>
      </c>
      <c r="BG1314" s="240">
        <f>IF(N1314="zákl. přenesená",J1314,0)</f>
        <v>0</v>
      </c>
      <c r="BH1314" s="240">
        <f>IF(N1314="sníž. přenesená",J1314,0)</f>
        <v>0</v>
      </c>
      <c r="BI1314" s="240">
        <f>IF(N1314="nulová",J1314,0)</f>
        <v>0</v>
      </c>
      <c r="BJ1314" s="18" t="s">
        <v>90</v>
      </c>
      <c r="BK1314" s="240">
        <f>ROUND(I1314*H1314,2)</f>
        <v>0</v>
      </c>
      <c r="BL1314" s="18" t="s">
        <v>339</v>
      </c>
      <c r="BM1314" s="239" t="s">
        <v>2374</v>
      </c>
    </row>
    <row r="1315" spans="1:51" s="13" customFormat="1" ht="12">
      <c r="A1315" s="13"/>
      <c r="B1315" s="241"/>
      <c r="C1315" s="242"/>
      <c r="D1315" s="243" t="s">
        <v>256</v>
      </c>
      <c r="E1315" s="244" t="s">
        <v>1</v>
      </c>
      <c r="F1315" s="245" t="s">
        <v>2375</v>
      </c>
      <c r="G1315" s="242"/>
      <c r="H1315" s="246">
        <v>3.84</v>
      </c>
      <c r="I1315" s="247"/>
      <c r="J1315" s="242"/>
      <c r="K1315" s="242"/>
      <c r="L1315" s="248"/>
      <c r="M1315" s="249"/>
      <c r="N1315" s="250"/>
      <c r="O1315" s="250"/>
      <c r="P1315" s="250"/>
      <c r="Q1315" s="250"/>
      <c r="R1315" s="250"/>
      <c r="S1315" s="250"/>
      <c r="T1315" s="251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52" t="s">
        <v>256</v>
      </c>
      <c r="AU1315" s="252" t="s">
        <v>90</v>
      </c>
      <c r="AV1315" s="13" t="s">
        <v>90</v>
      </c>
      <c r="AW1315" s="13" t="s">
        <v>32</v>
      </c>
      <c r="AX1315" s="13" t="s">
        <v>77</v>
      </c>
      <c r="AY1315" s="252" t="s">
        <v>247</v>
      </c>
    </row>
    <row r="1316" spans="1:51" s="13" customFormat="1" ht="12">
      <c r="A1316" s="13"/>
      <c r="B1316" s="241"/>
      <c r="C1316" s="242"/>
      <c r="D1316" s="243" t="s">
        <v>256</v>
      </c>
      <c r="E1316" s="244" t="s">
        <v>1</v>
      </c>
      <c r="F1316" s="245" t="s">
        <v>2376</v>
      </c>
      <c r="G1316" s="242"/>
      <c r="H1316" s="246">
        <v>5.824</v>
      </c>
      <c r="I1316" s="247"/>
      <c r="J1316" s="242"/>
      <c r="K1316" s="242"/>
      <c r="L1316" s="248"/>
      <c r="M1316" s="249"/>
      <c r="N1316" s="250"/>
      <c r="O1316" s="250"/>
      <c r="P1316" s="250"/>
      <c r="Q1316" s="250"/>
      <c r="R1316" s="250"/>
      <c r="S1316" s="250"/>
      <c r="T1316" s="251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52" t="s">
        <v>256</v>
      </c>
      <c r="AU1316" s="252" t="s">
        <v>90</v>
      </c>
      <c r="AV1316" s="13" t="s">
        <v>90</v>
      </c>
      <c r="AW1316" s="13" t="s">
        <v>32</v>
      </c>
      <c r="AX1316" s="13" t="s">
        <v>77</v>
      </c>
      <c r="AY1316" s="252" t="s">
        <v>247</v>
      </c>
    </row>
    <row r="1317" spans="1:51" s="13" customFormat="1" ht="12">
      <c r="A1317" s="13"/>
      <c r="B1317" s="241"/>
      <c r="C1317" s="242"/>
      <c r="D1317" s="243" t="s">
        <v>256</v>
      </c>
      <c r="E1317" s="244" t="s">
        <v>1</v>
      </c>
      <c r="F1317" s="245" t="s">
        <v>2377</v>
      </c>
      <c r="G1317" s="242"/>
      <c r="H1317" s="246">
        <v>8.892</v>
      </c>
      <c r="I1317" s="247"/>
      <c r="J1317" s="242"/>
      <c r="K1317" s="242"/>
      <c r="L1317" s="248"/>
      <c r="M1317" s="249"/>
      <c r="N1317" s="250"/>
      <c r="O1317" s="250"/>
      <c r="P1317" s="250"/>
      <c r="Q1317" s="250"/>
      <c r="R1317" s="250"/>
      <c r="S1317" s="250"/>
      <c r="T1317" s="251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52" t="s">
        <v>256</v>
      </c>
      <c r="AU1317" s="252" t="s">
        <v>90</v>
      </c>
      <c r="AV1317" s="13" t="s">
        <v>90</v>
      </c>
      <c r="AW1317" s="13" t="s">
        <v>32</v>
      </c>
      <c r="AX1317" s="13" t="s">
        <v>77</v>
      </c>
      <c r="AY1317" s="252" t="s">
        <v>247</v>
      </c>
    </row>
    <row r="1318" spans="1:51" s="13" customFormat="1" ht="12">
      <c r="A1318" s="13"/>
      <c r="B1318" s="241"/>
      <c r="C1318" s="242"/>
      <c r="D1318" s="243" t="s">
        <v>256</v>
      </c>
      <c r="E1318" s="244" t="s">
        <v>1</v>
      </c>
      <c r="F1318" s="245" t="s">
        <v>2378</v>
      </c>
      <c r="G1318" s="242"/>
      <c r="H1318" s="246">
        <v>14.976</v>
      </c>
      <c r="I1318" s="247"/>
      <c r="J1318" s="242"/>
      <c r="K1318" s="242"/>
      <c r="L1318" s="248"/>
      <c r="M1318" s="249"/>
      <c r="N1318" s="250"/>
      <c r="O1318" s="250"/>
      <c r="P1318" s="250"/>
      <c r="Q1318" s="250"/>
      <c r="R1318" s="250"/>
      <c r="S1318" s="250"/>
      <c r="T1318" s="251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52" t="s">
        <v>256</v>
      </c>
      <c r="AU1318" s="252" t="s">
        <v>90</v>
      </c>
      <c r="AV1318" s="13" t="s">
        <v>90</v>
      </c>
      <c r="AW1318" s="13" t="s">
        <v>32</v>
      </c>
      <c r="AX1318" s="13" t="s">
        <v>77</v>
      </c>
      <c r="AY1318" s="252" t="s">
        <v>247</v>
      </c>
    </row>
    <row r="1319" spans="1:51" s="16" customFormat="1" ht="12">
      <c r="A1319" s="16"/>
      <c r="B1319" s="274"/>
      <c r="C1319" s="275"/>
      <c r="D1319" s="243" t="s">
        <v>256</v>
      </c>
      <c r="E1319" s="276" t="s">
        <v>1</v>
      </c>
      <c r="F1319" s="277" t="s">
        <v>374</v>
      </c>
      <c r="G1319" s="275"/>
      <c r="H1319" s="278">
        <v>33.532</v>
      </c>
      <c r="I1319" s="279"/>
      <c r="J1319" s="275"/>
      <c r="K1319" s="275"/>
      <c r="L1319" s="280"/>
      <c r="M1319" s="281"/>
      <c r="N1319" s="282"/>
      <c r="O1319" s="282"/>
      <c r="P1319" s="282"/>
      <c r="Q1319" s="282"/>
      <c r="R1319" s="282"/>
      <c r="S1319" s="282"/>
      <c r="T1319" s="283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T1319" s="284" t="s">
        <v>256</v>
      </c>
      <c r="AU1319" s="284" t="s">
        <v>90</v>
      </c>
      <c r="AV1319" s="16" t="s">
        <v>266</v>
      </c>
      <c r="AW1319" s="16" t="s">
        <v>32</v>
      </c>
      <c r="AX1319" s="16" t="s">
        <v>77</v>
      </c>
      <c r="AY1319" s="284" t="s">
        <v>247</v>
      </c>
    </row>
    <row r="1320" spans="1:51" s="13" customFormat="1" ht="12">
      <c r="A1320" s="13"/>
      <c r="B1320" s="241"/>
      <c r="C1320" s="242"/>
      <c r="D1320" s="243" t="s">
        <v>256</v>
      </c>
      <c r="E1320" s="244" t="s">
        <v>1</v>
      </c>
      <c r="F1320" s="245" t="s">
        <v>2379</v>
      </c>
      <c r="G1320" s="242"/>
      <c r="H1320" s="246">
        <v>18.942</v>
      </c>
      <c r="I1320" s="247"/>
      <c r="J1320" s="242"/>
      <c r="K1320" s="242"/>
      <c r="L1320" s="248"/>
      <c r="M1320" s="249"/>
      <c r="N1320" s="250"/>
      <c r="O1320" s="250"/>
      <c r="P1320" s="250"/>
      <c r="Q1320" s="250"/>
      <c r="R1320" s="250"/>
      <c r="S1320" s="250"/>
      <c r="T1320" s="251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52" t="s">
        <v>256</v>
      </c>
      <c r="AU1320" s="252" t="s">
        <v>90</v>
      </c>
      <c r="AV1320" s="13" t="s">
        <v>90</v>
      </c>
      <c r="AW1320" s="13" t="s">
        <v>32</v>
      </c>
      <c r="AX1320" s="13" t="s">
        <v>77</v>
      </c>
      <c r="AY1320" s="252" t="s">
        <v>247</v>
      </c>
    </row>
    <row r="1321" spans="1:51" s="14" customFormat="1" ht="12">
      <c r="A1321" s="14"/>
      <c r="B1321" s="253"/>
      <c r="C1321" s="254"/>
      <c r="D1321" s="243" t="s">
        <v>256</v>
      </c>
      <c r="E1321" s="255" t="s">
        <v>1</v>
      </c>
      <c r="F1321" s="256" t="s">
        <v>265</v>
      </c>
      <c r="G1321" s="254"/>
      <c r="H1321" s="257">
        <v>52.474</v>
      </c>
      <c r="I1321" s="258"/>
      <c r="J1321" s="254"/>
      <c r="K1321" s="254"/>
      <c r="L1321" s="259"/>
      <c r="M1321" s="260"/>
      <c r="N1321" s="261"/>
      <c r="O1321" s="261"/>
      <c r="P1321" s="261"/>
      <c r="Q1321" s="261"/>
      <c r="R1321" s="261"/>
      <c r="S1321" s="261"/>
      <c r="T1321" s="262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63" t="s">
        <v>256</v>
      </c>
      <c r="AU1321" s="263" t="s">
        <v>90</v>
      </c>
      <c r="AV1321" s="14" t="s">
        <v>254</v>
      </c>
      <c r="AW1321" s="14" t="s">
        <v>32</v>
      </c>
      <c r="AX1321" s="14" t="s">
        <v>84</v>
      </c>
      <c r="AY1321" s="263" t="s">
        <v>247</v>
      </c>
    </row>
    <row r="1322" spans="1:65" s="2" customFormat="1" ht="16.5" customHeight="1">
      <c r="A1322" s="39"/>
      <c r="B1322" s="40"/>
      <c r="C1322" s="228" t="s">
        <v>2380</v>
      </c>
      <c r="D1322" s="228" t="s">
        <v>249</v>
      </c>
      <c r="E1322" s="229" t="s">
        <v>2381</v>
      </c>
      <c r="F1322" s="230" t="s">
        <v>2382</v>
      </c>
      <c r="G1322" s="231" t="s">
        <v>252</v>
      </c>
      <c r="H1322" s="232">
        <v>17.138</v>
      </c>
      <c r="I1322" s="233"/>
      <c r="J1322" s="234">
        <f>ROUND(I1322*H1322,2)</f>
        <v>0</v>
      </c>
      <c r="K1322" s="230" t="s">
        <v>1</v>
      </c>
      <c r="L1322" s="45"/>
      <c r="M1322" s="235" t="s">
        <v>1</v>
      </c>
      <c r="N1322" s="236" t="s">
        <v>43</v>
      </c>
      <c r="O1322" s="92"/>
      <c r="P1322" s="237">
        <f>O1322*H1322</f>
        <v>0</v>
      </c>
      <c r="Q1322" s="237">
        <v>0.00014</v>
      </c>
      <c r="R1322" s="237">
        <f>Q1322*H1322</f>
        <v>0.00239932</v>
      </c>
      <c r="S1322" s="237">
        <v>0</v>
      </c>
      <c r="T1322" s="238">
        <f>S1322*H1322</f>
        <v>0</v>
      </c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R1322" s="239" t="s">
        <v>339</v>
      </c>
      <c r="AT1322" s="239" t="s">
        <v>249</v>
      </c>
      <c r="AU1322" s="239" t="s">
        <v>90</v>
      </c>
      <c r="AY1322" s="18" t="s">
        <v>247</v>
      </c>
      <c r="BE1322" s="240">
        <f>IF(N1322="základní",J1322,0)</f>
        <v>0</v>
      </c>
      <c r="BF1322" s="240">
        <f>IF(N1322="snížená",J1322,0)</f>
        <v>0</v>
      </c>
      <c r="BG1322" s="240">
        <f>IF(N1322="zákl. přenesená",J1322,0)</f>
        <v>0</v>
      </c>
      <c r="BH1322" s="240">
        <f>IF(N1322="sníž. přenesená",J1322,0)</f>
        <v>0</v>
      </c>
      <c r="BI1322" s="240">
        <f>IF(N1322="nulová",J1322,0)</f>
        <v>0</v>
      </c>
      <c r="BJ1322" s="18" t="s">
        <v>90</v>
      </c>
      <c r="BK1322" s="240">
        <f>ROUND(I1322*H1322,2)</f>
        <v>0</v>
      </c>
      <c r="BL1322" s="18" t="s">
        <v>339</v>
      </c>
      <c r="BM1322" s="239" t="s">
        <v>2383</v>
      </c>
    </row>
    <row r="1323" spans="1:51" s="13" customFormat="1" ht="12">
      <c r="A1323" s="13"/>
      <c r="B1323" s="241"/>
      <c r="C1323" s="242"/>
      <c r="D1323" s="243" t="s">
        <v>256</v>
      </c>
      <c r="E1323" s="244" t="s">
        <v>1</v>
      </c>
      <c r="F1323" s="245" t="s">
        <v>2384</v>
      </c>
      <c r="G1323" s="242"/>
      <c r="H1323" s="246">
        <v>2.112</v>
      </c>
      <c r="I1323" s="247"/>
      <c r="J1323" s="242"/>
      <c r="K1323" s="242"/>
      <c r="L1323" s="248"/>
      <c r="M1323" s="249"/>
      <c r="N1323" s="250"/>
      <c r="O1323" s="250"/>
      <c r="P1323" s="250"/>
      <c r="Q1323" s="250"/>
      <c r="R1323" s="250"/>
      <c r="S1323" s="250"/>
      <c r="T1323" s="251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52" t="s">
        <v>256</v>
      </c>
      <c r="AU1323" s="252" t="s">
        <v>90</v>
      </c>
      <c r="AV1323" s="13" t="s">
        <v>90</v>
      </c>
      <c r="AW1323" s="13" t="s">
        <v>32</v>
      </c>
      <c r="AX1323" s="13" t="s">
        <v>77</v>
      </c>
      <c r="AY1323" s="252" t="s">
        <v>247</v>
      </c>
    </row>
    <row r="1324" spans="1:51" s="13" customFormat="1" ht="12">
      <c r="A1324" s="13"/>
      <c r="B1324" s="241"/>
      <c r="C1324" s="242"/>
      <c r="D1324" s="243" t="s">
        <v>256</v>
      </c>
      <c r="E1324" s="244" t="s">
        <v>1</v>
      </c>
      <c r="F1324" s="245" t="s">
        <v>2385</v>
      </c>
      <c r="G1324" s="242"/>
      <c r="H1324" s="246">
        <v>14.014</v>
      </c>
      <c r="I1324" s="247"/>
      <c r="J1324" s="242"/>
      <c r="K1324" s="242"/>
      <c r="L1324" s="248"/>
      <c r="M1324" s="249"/>
      <c r="N1324" s="250"/>
      <c r="O1324" s="250"/>
      <c r="P1324" s="250"/>
      <c r="Q1324" s="250"/>
      <c r="R1324" s="250"/>
      <c r="S1324" s="250"/>
      <c r="T1324" s="251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52" t="s">
        <v>256</v>
      </c>
      <c r="AU1324" s="252" t="s">
        <v>90</v>
      </c>
      <c r="AV1324" s="13" t="s">
        <v>90</v>
      </c>
      <c r="AW1324" s="13" t="s">
        <v>32</v>
      </c>
      <c r="AX1324" s="13" t="s">
        <v>77</v>
      </c>
      <c r="AY1324" s="252" t="s">
        <v>247</v>
      </c>
    </row>
    <row r="1325" spans="1:51" s="13" customFormat="1" ht="12">
      <c r="A1325" s="13"/>
      <c r="B1325" s="241"/>
      <c r="C1325" s="242"/>
      <c r="D1325" s="243" t="s">
        <v>256</v>
      </c>
      <c r="E1325" s="244" t="s">
        <v>1</v>
      </c>
      <c r="F1325" s="245" t="s">
        <v>2386</v>
      </c>
      <c r="G1325" s="242"/>
      <c r="H1325" s="246">
        <v>1.012</v>
      </c>
      <c r="I1325" s="247"/>
      <c r="J1325" s="242"/>
      <c r="K1325" s="242"/>
      <c r="L1325" s="248"/>
      <c r="M1325" s="249"/>
      <c r="N1325" s="250"/>
      <c r="O1325" s="250"/>
      <c r="P1325" s="250"/>
      <c r="Q1325" s="250"/>
      <c r="R1325" s="250"/>
      <c r="S1325" s="250"/>
      <c r="T1325" s="251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52" t="s">
        <v>256</v>
      </c>
      <c r="AU1325" s="252" t="s">
        <v>90</v>
      </c>
      <c r="AV1325" s="13" t="s">
        <v>90</v>
      </c>
      <c r="AW1325" s="13" t="s">
        <v>32</v>
      </c>
      <c r="AX1325" s="13" t="s">
        <v>77</v>
      </c>
      <c r="AY1325" s="252" t="s">
        <v>247</v>
      </c>
    </row>
    <row r="1326" spans="1:51" s="14" customFormat="1" ht="12">
      <c r="A1326" s="14"/>
      <c r="B1326" s="253"/>
      <c r="C1326" s="254"/>
      <c r="D1326" s="243" t="s">
        <v>256</v>
      </c>
      <c r="E1326" s="255" t="s">
        <v>1</v>
      </c>
      <c r="F1326" s="256" t="s">
        <v>265</v>
      </c>
      <c r="G1326" s="254"/>
      <c r="H1326" s="257">
        <v>17.138</v>
      </c>
      <c r="I1326" s="258"/>
      <c r="J1326" s="254"/>
      <c r="K1326" s="254"/>
      <c r="L1326" s="259"/>
      <c r="M1326" s="260"/>
      <c r="N1326" s="261"/>
      <c r="O1326" s="261"/>
      <c r="P1326" s="261"/>
      <c r="Q1326" s="261"/>
      <c r="R1326" s="261"/>
      <c r="S1326" s="261"/>
      <c r="T1326" s="262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63" t="s">
        <v>256</v>
      </c>
      <c r="AU1326" s="263" t="s">
        <v>90</v>
      </c>
      <c r="AV1326" s="14" t="s">
        <v>254</v>
      </c>
      <c r="AW1326" s="14" t="s">
        <v>32</v>
      </c>
      <c r="AX1326" s="14" t="s">
        <v>84</v>
      </c>
      <c r="AY1326" s="263" t="s">
        <v>247</v>
      </c>
    </row>
    <row r="1327" spans="1:63" s="12" customFormat="1" ht="22.8" customHeight="1">
      <c r="A1327" s="12"/>
      <c r="B1327" s="212"/>
      <c r="C1327" s="213"/>
      <c r="D1327" s="214" t="s">
        <v>76</v>
      </c>
      <c r="E1327" s="226" t="s">
        <v>2387</v>
      </c>
      <c r="F1327" s="226" t="s">
        <v>2388</v>
      </c>
      <c r="G1327" s="213"/>
      <c r="H1327" s="213"/>
      <c r="I1327" s="216"/>
      <c r="J1327" s="227">
        <f>BK1327</f>
        <v>0</v>
      </c>
      <c r="K1327" s="213"/>
      <c r="L1327" s="218"/>
      <c r="M1327" s="219"/>
      <c r="N1327" s="220"/>
      <c r="O1327" s="220"/>
      <c r="P1327" s="221">
        <f>SUM(P1328:P1334)</f>
        <v>0</v>
      </c>
      <c r="Q1327" s="220"/>
      <c r="R1327" s="221">
        <f>SUM(R1328:R1334)</f>
        <v>1.26032272</v>
      </c>
      <c r="S1327" s="220"/>
      <c r="T1327" s="222">
        <f>SUM(T1328:T1334)</f>
        <v>0</v>
      </c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R1327" s="223" t="s">
        <v>90</v>
      </c>
      <c r="AT1327" s="224" t="s">
        <v>76</v>
      </c>
      <c r="AU1327" s="224" t="s">
        <v>84</v>
      </c>
      <c r="AY1327" s="223" t="s">
        <v>247</v>
      </c>
      <c r="BK1327" s="225">
        <f>SUM(BK1328:BK1334)</f>
        <v>0</v>
      </c>
    </row>
    <row r="1328" spans="1:65" s="2" customFormat="1" ht="24.15" customHeight="1">
      <c r="A1328" s="39"/>
      <c r="B1328" s="40"/>
      <c r="C1328" s="228" t="s">
        <v>2389</v>
      </c>
      <c r="D1328" s="228" t="s">
        <v>249</v>
      </c>
      <c r="E1328" s="229" t="s">
        <v>2390</v>
      </c>
      <c r="F1328" s="230" t="s">
        <v>2391</v>
      </c>
      <c r="G1328" s="231" t="s">
        <v>252</v>
      </c>
      <c r="H1328" s="232">
        <v>2739.832</v>
      </c>
      <c r="I1328" s="233"/>
      <c r="J1328" s="234">
        <f>ROUND(I1328*H1328,2)</f>
        <v>0</v>
      </c>
      <c r="K1328" s="230" t="s">
        <v>253</v>
      </c>
      <c r="L1328" s="45"/>
      <c r="M1328" s="235" t="s">
        <v>1</v>
      </c>
      <c r="N1328" s="236" t="s">
        <v>43</v>
      </c>
      <c r="O1328" s="92"/>
      <c r="P1328" s="237">
        <f>O1328*H1328</f>
        <v>0</v>
      </c>
      <c r="Q1328" s="237">
        <v>0.0002</v>
      </c>
      <c r="R1328" s="237">
        <f>Q1328*H1328</f>
        <v>0.5479664</v>
      </c>
      <c r="S1328" s="237">
        <v>0</v>
      </c>
      <c r="T1328" s="238">
        <f>S1328*H1328</f>
        <v>0</v>
      </c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R1328" s="239" t="s">
        <v>339</v>
      </c>
      <c r="AT1328" s="239" t="s">
        <v>249</v>
      </c>
      <c r="AU1328" s="239" t="s">
        <v>90</v>
      </c>
      <c r="AY1328" s="18" t="s">
        <v>247</v>
      </c>
      <c r="BE1328" s="240">
        <f>IF(N1328="základní",J1328,0)</f>
        <v>0</v>
      </c>
      <c r="BF1328" s="240">
        <f>IF(N1328="snížená",J1328,0)</f>
        <v>0</v>
      </c>
      <c r="BG1328" s="240">
        <f>IF(N1328="zákl. přenesená",J1328,0)</f>
        <v>0</v>
      </c>
      <c r="BH1328" s="240">
        <f>IF(N1328="sníž. přenesená",J1328,0)</f>
        <v>0</v>
      </c>
      <c r="BI1328" s="240">
        <f>IF(N1328="nulová",J1328,0)</f>
        <v>0</v>
      </c>
      <c r="BJ1328" s="18" t="s">
        <v>90</v>
      </c>
      <c r="BK1328" s="240">
        <f>ROUND(I1328*H1328,2)</f>
        <v>0</v>
      </c>
      <c r="BL1328" s="18" t="s">
        <v>339</v>
      </c>
      <c r="BM1328" s="239" t="s">
        <v>2392</v>
      </c>
    </row>
    <row r="1329" spans="1:65" s="2" customFormat="1" ht="33" customHeight="1">
      <c r="A1329" s="39"/>
      <c r="B1329" s="40"/>
      <c r="C1329" s="228" t="s">
        <v>2393</v>
      </c>
      <c r="D1329" s="228" t="s">
        <v>249</v>
      </c>
      <c r="E1329" s="229" t="s">
        <v>2394</v>
      </c>
      <c r="F1329" s="230" t="s">
        <v>2395</v>
      </c>
      <c r="G1329" s="231" t="s">
        <v>252</v>
      </c>
      <c r="H1329" s="232">
        <v>2739.832</v>
      </c>
      <c r="I1329" s="233"/>
      <c r="J1329" s="234">
        <f>ROUND(I1329*H1329,2)</f>
        <v>0</v>
      </c>
      <c r="K1329" s="230" t="s">
        <v>253</v>
      </c>
      <c r="L1329" s="45"/>
      <c r="M1329" s="235" t="s">
        <v>1</v>
      </c>
      <c r="N1329" s="236" t="s">
        <v>43</v>
      </c>
      <c r="O1329" s="92"/>
      <c r="P1329" s="237">
        <f>O1329*H1329</f>
        <v>0</v>
      </c>
      <c r="Q1329" s="237">
        <v>0.00026</v>
      </c>
      <c r="R1329" s="237">
        <f>Q1329*H1329</f>
        <v>0.7123563199999999</v>
      </c>
      <c r="S1329" s="237">
        <v>0</v>
      </c>
      <c r="T1329" s="238">
        <f>S1329*H1329</f>
        <v>0</v>
      </c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R1329" s="239" t="s">
        <v>339</v>
      </c>
      <c r="AT1329" s="239" t="s">
        <v>249</v>
      </c>
      <c r="AU1329" s="239" t="s">
        <v>90</v>
      </c>
      <c r="AY1329" s="18" t="s">
        <v>247</v>
      </c>
      <c r="BE1329" s="240">
        <f>IF(N1329="základní",J1329,0)</f>
        <v>0</v>
      </c>
      <c r="BF1329" s="240">
        <f>IF(N1329="snížená",J1329,0)</f>
        <v>0</v>
      </c>
      <c r="BG1329" s="240">
        <f>IF(N1329="zákl. přenesená",J1329,0)</f>
        <v>0</v>
      </c>
      <c r="BH1329" s="240">
        <f>IF(N1329="sníž. přenesená",J1329,0)</f>
        <v>0</v>
      </c>
      <c r="BI1329" s="240">
        <f>IF(N1329="nulová",J1329,0)</f>
        <v>0</v>
      </c>
      <c r="BJ1329" s="18" t="s">
        <v>90</v>
      </c>
      <c r="BK1329" s="240">
        <f>ROUND(I1329*H1329,2)</f>
        <v>0</v>
      </c>
      <c r="BL1329" s="18" t="s">
        <v>339</v>
      </c>
      <c r="BM1329" s="239" t="s">
        <v>2396</v>
      </c>
    </row>
    <row r="1330" spans="1:51" s="15" customFormat="1" ht="12">
      <c r="A1330" s="15"/>
      <c r="B1330" s="264"/>
      <c r="C1330" s="265"/>
      <c r="D1330" s="243" t="s">
        <v>256</v>
      </c>
      <c r="E1330" s="266" t="s">
        <v>1</v>
      </c>
      <c r="F1330" s="267" t="s">
        <v>2397</v>
      </c>
      <c r="G1330" s="265"/>
      <c r="H1330" s="266" t="s">
        <v>1</v>
      </c>
      <c r="I1330" s="268"/>
      <c r="J1330" s="265"/>
      <c r="K1330" s="265"/>
      <c r="L1330" s="269"/>
      <c r="M1330" s="270"/>
      <c r="N1330" s="271"/>
      <c r="O1330" s="271"/>
      <c r="P1330" s="271"/>
      <c r="Q1330" s="271"/>
      <c r="R1330" s="271"/>
      <c r="S1330" s="271"/>
      <c r="T1330" s="272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T1330" s="273" t="s">
        <v>256</v>
      </c>
      <c r="AU1330" s="273" t="s">
        <v>90</v>
      </c>
      <c r="AV1330" s="15" t="s">
        <v>84</v>
      </c>
      <c r="AW1330" s="15" t="s">
        <v>32</v>
      </c>
      <c r="AX1330" s="15" t="s">
        <v>77</v>
      </c>
      <c r="AY1330" s="273" t="s">
        <v>247</v>
      </c>
    </row>
    <row r="1331" spans="1:51" s="13" customFormat="1" ht="12">
      <c r="A1331" s="13"/>
      <c r="B1331" s="241"/>
      <c r="C1331" s="242"/>
      <c r="D1331" s="243" t="s">
        <v>256</v>
      </c>
      <c r="E1331" s="244" t="s">
        <v>1</v>
      </c>
      <c r="F1331" s="245" t="s">
        <v>2398</v>
      </c>
      <c r="G1331" s="242"/>
      <c r="H1331" s="246">
        <v>445.614</v>
      </c>
      <c r="I1331" s="247"/>
      <c r="J1331" s="242"/>
      <c r="K1331" s="242"/>
      <c r="L1331" s="248"/>
      <c r="M1331" s="249"/>
      <c r="N1331" s="250"/>
      <c r="O1331" s="250"/>
      <c r="P1331" s="250"/>
      <c r="Q1331" s="250"/>
      <c r="R1331" s="250"/>
      <c r="S1331" s="250"/>
      <c r="T1331" s="251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52" t="s">
        <v>256</v>
      </c>
      <c r="AU1331" s="252" t="s">
        <v>90</v>
      </c>
      <c r="AV1331" s="13" t="s">
        <v>90</v>
      </c>
      <c r="AW1331" s="13" t="s">
        <v>32</v>
      </c>
      <c r="AX1331" s="13" t="s">
        <v>77</v>
      </c>
      <c r="AY1331" s="252" t="s">
        <v>247</v>
      </c>
    </row>
    <row r="1332" spans="1:51" s="13" customFormat="1" ht="12">
      <c r="A1332" s="13"/>
      <c r="B1332" s="241"/>
      <c r="C1332" s="242"/>
      <c r="D1332" s="243" t="s">
        <v>256</v>
      </c>
      <c r="E1332" s="244" t="s">
        <v>1</v>
      </c>
      <c r="F1332" s="245" t="s">
        <v>2399</v>
      </c>
      <c r="G1332" s="242"/>
      <c r="H1332" s="246">
        <v>1939.629</v>
      </c>
      <c r="I1332" s="247"/>
      <c r="J1332" s="242"/>
      <c r="K1332" s="242"/>
      <c r="L1332" s="248"/>
      <c r="M1332" s="249"/>
      <c r="N1332" s="250"/>
      <c r="O1332" s="250"/>
      <c r="P1332" s="250"/>
      <c r="Q1332" s="250"/>
      <c r="R1332" s="250"/>
      <c r="S1332" s="250"/>
      <c r="T1332" s="251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52" t="s">
        <v>256</v>
      </c>
      <c r="AU1332" s="252" t="s">
        <v>90</v>
      </c>
      <c r="AV1332" s="13" t="s">
        <v>90</v>
      </c>
      <c r="AW1332" s="13" t="s">
        <v>32</v>
      </c>
      <c r="AX1332" s="13" t="s">
        <v>77</v>
      </c>
      <c r="AY1332" s="252" t="s">
        <v>247</v>
      </c>
    </row>
    <row r="1333" spans="1:51" s="13" customFormat="1" ht="12">
      <c r="A1333" s="13"/>
      <c r="B1333" s="241"/>
      <c r="C1333" s="242"/>
      <c r="D1333" s="243" t="s">
        <v>256</v>
      </c>
      <c r="E1333" s="244" t="s">
        <v>1</v>
      </c>
      <c r="F1333" s="245" t="s">
        <v>2400</v>
      </c>
      <c r="G1333" s="242"/>
      <c r="H1333" s="246">
        <v>354.589</v>
      </c>
      <c r="I1333" s="247"/>
      <c r="J1333" s="242"/>
      <c r="K1333" s="242"/>
      <c r="L1333" s="248"/>
      <c r="M1333" s="249"/>
      <c r="N1333" s="250"/>
      <c r="O1333" s="250"/>
      <c r="P1333" s="250"/>
      <c r="Q1333" s="250"/>
      <c r="R1333" s="250"/>
      <c r="S1333" s="250"/>
      <c r="T1333" s="251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52" t="s">
        <v>256</v>
      </c>
      <c r="AU1333" s="252" t="s">
        <v>90</v>
      </c>
      <c r="AV1333" s="13" t="s">
        <v>90</v>
      </c>
      <c r="AW1333" s="13" t="s">
        <v>32</v>
      </c>
      <c r="AX1333" s="13" t="s">
        <v>77</v>
      </c>
      <c r="AY1333" s="252" t="s">
        <v>247</v>
      </c>
    </row>
    <row r="1334" spans="1:51" s="14" customFormat="1" ht="12">
      <c r="A1334" s="14"/>
      <c r="B1334" s="253"/>
      <c r="C1334" s="254"/>
      <c r="D1334" s="243" t="s">
        <v>256</v>
      </c>
      <c r="E1334" s="255" t="s">
        <v>1</v>
      </c>
      <c r="F1334" s="256" t="s">
        <v>265</v>
      </c>
      <c r="G1334" s="254"/>
      <c r="H1334" s="257">
        <v>2739.832</v>
      </c>
      <c r="I1334" s="258"/>
      <c r="J1334" s="254"/>
      <c r="K1334" s="254"/>
      <c r="L1334" s="259"/>
      <c r="M1334" s="260"/>
      <c r="N1334" s="261"/>
      <c r="O1334" s="261"/>
      <c r="P1334" s="261"/>
      <c r="Q1334" s="261"/>
      <c r="R1334" s="261"/>
      <c r="S1334" s="261"/>
      <c r="T1334" s="262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63" t="s">
        <v>256</v>
      </c>
      <c r="AU1334" s="263" t="s">
        <v>90</v>
      </c>
      <c r="AV1334" s="14" t="s">
        <v>254</v>
      </c>
      <c r="AW1334" s="14" t="s">
        <v>32</v>
      </c>
      <c r="AX1334" s="14" t="s">
        <v>84</v>
      </c>
      <c r="AY1334" s="263" t="s">
        <v>247</v>
      </c>
    </row>
    <row r="1335" spans="1:63" s="12" customFormat="1" ht="22.8" customHeight="1">
      <c r="A1335" s="12"/>
      <c r="B1335" s="212"/>
      <c r="C1335" s="213"/>
      <c r="D1335" s="214" t="s">
        <v>76</v>
      </c>
      <c r="E1335" s="226" t="s">
        <v>2401</v>
      </c>
      <c r="F1335" s="226" t="s">
        <v>2402</v>
      </c>
      <c r="G1335" s="213"/>
      <c r="H1335" s="213"/>
      <c r="I1335" s="216"/>
      <c r="J1335" s="227">
        <f>BK1335</f>
        <v>0</v>
      </c>
      <c r="K1335" s="213"/>
      <c r="L1335" s="218"/>
      <c r="M1335" s="219"/>
      <c r="N1335" s="220"/>
      <c r="O1335" s="220"/>
      <c r="P1335" s="221">
        <f>SUM(P1336:P1346)</f>
        <v>0</v>
      </c>
      <c r="Q1335" s="220"/>
      <c r="R1335" s="221">
        <f>SUM(R1336:R1346)</f>
        <v>0.0813514</v>
      </c>
      <c r="S1335" s="220"/>
      <c r="T1335" s="222">
        <f>SUM(T1336:T1346)</f>
        <v>0</v>
      </c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R1335" s="223" t="s">
        <v>90</v>
      </c>
      <c r="AT1335" s="224" t="s">
        <v>76</v>
      </c>
      <c r="AU1335" s="224" t="s">
        <v>84</v>
      </c>
      <c r="AY1335" s="223" t="s">
        <v>247</v>
      </c>
      <c r="BK1335" s="225">
        <f>SUM(BK1336:BK1346)</f>
        <v>0</v>
      </c>
    </row>
    <row r="1336" spans="1:65" s="2" customFormat="1" ht="21.75" customHeight="1">
      <c r="A1336" s="39"/>
      <c r="B1336" s="40"/>
      <c r="C1336" s="228" t="s">
        <v>2403</v>
      </c>
      <c r="D1336" s="228" t="s">
        <v>249</v>
      </c>
      <c r="E1336" s="229" t="s">
        <v>2404</v>
      </c>
      <c r="F1336" s="230" t="s">
        <v>2405</v>
      </c>
      <c r="G1336" s="231" t="s">
        <v>252</v>
      </c>
      <c r="H1336" s="232">
        <v>62.578</v>
      </c>
      <c r="I1336" s="233"/>
      <c r="J1336" s="234">
        <f>ROUND(I1336*H1336,2)</f>
        <v>0</v>
      </c>
      <c r="K1336" s="230" t="s">
        <v>253</v>
      </c>
      <c r="L1336" s="45"/>
      <c r="M1336" s="235" t="s">
        <v>1</v>
      </c>
      <c r="N1336" s="236" t="s">
        <v>43</v>
      </c>
      <c r="O1336" s="92"/>
      <c r="P1336" s="237">
        <f>O1336*H1336</f>
        <v>0</v>
      </c>
      <c r="Q1336" s="237">
        <v>0</v>
      </c>
      <c r="R1336" s="237">
        <f>Q1336*H1336</f>
        <v>0</v>
      </c>
      <c r="S1336" s="237">
        <v>0</v>
      </c>
      <c r="T1336" s="238">
        <f>S1336*H1336</f>
        <v>0</v>
      </c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R1336" s="239" t="s">
        <v>339</v>
      </c>
      <c r="AT1336" s="239" t="s">
        <v>249</v>
      </c>
      <c r="AU1336" s="239" t="s">
        <v>90</v>
      </c>
      <c r="AY1336" s="18" t="s">
        <v>247</v>
      </c>
      <c r="BE1336" s="240">
        <f>IF(N1336="základní",J1336,0)</f>
        <v>0</v>
      </c>
      <c r="BF1336" s="240">
        <f>IF(N1336="snížená",J1336,0)</f>
        <v>0</v>
      </c>
      <c r="BG1336" s="240">
        <f>IF(N1336="zákl. přenesená",J1336,0)</f>
        <v>0</v>
      </c>
      <c r="BH1336" s="240">
        <f>IF(N1336="sníž. přenesená",J1336,0)</f>
        <v>0</v>
      </c>
      <c r="BI1336" s="240">
        <f>IF(N1336="nulová",J1336,0)</f>
        <v>0</v>
      </c>
      <c r="BJ1336" s="18" t="s">
        <v>90</v>
      </c>
      <c r="BK1336" s="240">
        <f>ROUND(I1336*H1336,2)</f>
        <v>0</v>
      </c>
      <c r="BL1336" s="18" t="s">
        <v>339</v>
      </c>
      <c r="BM1336" s="239" t="s">
        <v>2406</v>
      </c>
    </row>
    <row r="1337" spans="1:51" s="13" customFormat="1" ht="12">
      <c r="A1337" s="13"/>
      <c r="B1337" s="241"/>
      <c r="C1337" s="242"/>
      <c r="D1337" s="243" t="s">
        <v>256</v>
      </c>
      <c r="E1337" s="244" t="s">
        <v>1</v>
      </c>
      <c r="F1337" s="245" t="s">
        <v>1907</v>
      </c>
      <c r="G1337" s="242"/>
      <c r="H1337" s="246">
        <v>13.546</v>
      </c>
      <c r="I1337" s="247"/>
      <c r="J1337" s="242"/>
      <c r="K1337" s="242"/>
      <c r="L1337" s="248"/>
      <c r="M1337" s="249"/>
      <c r="N1337" s="250"/>
      <c r="O1337" s="250"/>
      <c r="P1337" s="250"/>
      <c r="Q1337" s="250"/>
      <c r="R1337" s="250"/>
      <c r="S1337" s="250"/>
      <c r="T1337" s="251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52" t="s">
        <v>256</v>
      </c>
      <c r="AU1337" s="252" t="s">
        <v>90</v>
      </c>
      <c r="AV1337" s="13" t="s">
        <v>90</v>
      </c>
      <c r="AW1337" s="13" t="s">
        <v>32</v>
      </c>
      <c r="AX1337" s="13" t="s">
        <v>77</v>
      </c>
      <c r="AY1337" s="252" t="s">
        <v>247</v>
      </c>
    </row>
    <row r="1338" spans="1:51" s="13" customFormat="1" ht="12">
      <c r="A1338" s="13"/>
      <c r="B1338" s="241"/>
      <c r="C1338" s="242"/>
      <c r="D1338" s="243" t="s">
        <v>256</v>
      </c>
      <c r="E1338" s="244" t="s">
        <v>1</v>
      </c>
      <c r="F1338" s="245" t="s">
        <v>1908</v>
      </c>
      <c r="G1338" s="242"/>
      <c r="H1338" s="246">
        <v>9.342</v>
      </c>
      <c r="I1338" s="247"/>
      <c r="J1338" s="242"/>
      <c r="K1338" s="242"/>
      <c r="L1338" s="248"/>
      <c r="M1338" s="249"/>
      <c r="N1338" s="250"/>
      <c r="O1338" s="250"/>
      <c r="P1338" s="250"/>
      <c r="Q1338" s="250"/>
      <c r="R1338" s="250"/>
      <c r="S1338" s="250"/>
      <c r="T1338" s="251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52" t="s">
        <v>256</v>
      </c>
      <c r="AU1338" s="252" t="s">
        <v>90</v>
      </c>
      <c r="AV1338" s="13" t="s">
        <v>90</v>
      </c>
      <c r="AW1338" s="13" t="s">
        <v>32</v>
      </c>
      <c r="AX1338" s="13" t="s">
        <v>77</v>
      </c>
      <c r="AY1338" s="252" t="s">
        <v>247</v>
      </c>
    </row>
    <row r="1339" spans="1:51" s="13" customFormat="1" ht="12">
      <c r="A1339" s="13"/>
      <c r="B1339" s="241"/>
      <c r="C1339" s="242"/>
      <c r="D1339" s="243" t="s">
        <v>256</v>
      </c>
      <c r="E1339" s="244" t="s">
        <v>1</v>
      </c>
      <c r="F1339" s="245" t="s">
        <v>1909</v>
      </c>
      <c r="G1339" s="242"/>
      <c r="H1339" s="246">
        <v>21.924</v>
      </c>
      <c r="I1339" s="247"/>
      <c r="J1339" s="242"/>
      <c r="K1339" s="242"/>
      <c r="L1339" s="248"/>
      <c r="M1339" s="249"/>
      <c r="N1339" s="250"/>
      <c r="O1339" s="250"/>
      <c r="P1339" s="250"/>
      <c r="Q1339" s="250"/>
      <c r="R1339" s="250"/>
      <c r="S1339" s="250"/>
      <c r="T1339" s="251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52" t="s">
        <v>256</v>
      </c>
      <c r="AU1339" s="252" t="s">
        <v>90</v>
      </c>
      <c r="AV1339" s="13" t="s">
        <v>90</v>
      </c>
      <c r="AW1339" s="13" t="s">
        <v>32</v>
      </c>
      <c r="AX1339" s="13" t="s">
        <v>77</v>
      </c>
      <c r="AY1339" s="252" t="s">
        <v>247</v>
      </c>
    </row>
    <row r="1340" spans="1:51" s="13" customFormat="1" ht="12">
      <c r="A1340" s="13"/>
      <c r="B1340" s="241"/>
      <c r="C1340" s="242"/>
      <c r="D1340" s="243" t="s">
        <v>256</v>
      </c>
      <c r="E1340" s="244" t="s">
        <v>1</v>
      </c>
      <c r="F1340" s="245" t="s">
        <v>1910</v>
      </c>
      <c r="G1340" s="242"/>
      <c r="H1340" s="246">
        <v>12.179</v>
      </c>
      <c r="I1340" s="247"/>
      <c r="J1340" s="242"/>
      <c r="K1340" s="242"/>
      <c r="L1340" s="248"/>
      <c r="M1340" s="249"/>
      <c r="N1340" s="250"/>
      <c r="O1340" s="250"/>
      <c r="P1340" s="250"/>
      <c r="Q1340" s="250"/>
      <c r="R1340" s="250"/>
      <c r="S1340" s="250"/>
      <c r="T1340" s="251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52" t="s">
        <v>256</v>
      </c>
      <c r="AU1340" s="252" t="s">
        <v>90</v>
      </c>
      <c r="AV1340" s="13" t="s">
        <v>90</v>
      </c>
      <c r="AW1340" s="13" t="s">
        <v>32</v>
      </c>
      <c r="AX1340" s="13" t="s">
        <v>77</v>
      </c>
      <c r="AY1340" s="252" t="s">
        <v>247</v>
      </c>
    </row>
    <row r="1341" spans="1:51" s="13" customFormat="1" ht="12">
      <c r="A1341" s="13"/>
      <c r="B1341" s="241"/>
      <c r="C1341" s="242"/>
      <c r="D1341" s="243" t="s">
        <v>256</v>
      </c>
      <c r="E1341" s="244" t="s">
        <v>1</v>
      </c>
      <c r="F1341" s="245" t="s">
        <v>1911</v>
      </c>
      <c r="G1341" s="242"/>
      <c r="H1341" s="246">
        <v>1.471</v>
      </c>
      <c r="I1341" s="247"/>
      <c r="J1341" s="242"/>
      <c r="K1341" s="242"/>
      <c r="L1341" s="248"/>
      <c r="M1341" s="249"/>
      <c r="N1341" s="250"/>
      <c r="O1341" s="250"/>
      <c r="P1341" s="250"/>
      <c r="Q1341" s="250"/>
      <c r="R1341" s="250"/>
      <c r="S1341" s="250"/>
      <c r="T1341" s="251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52" t="s">
        <v>256</v>
      </c>
      <c r="AU1341" s="252" t="s">
        <v>90</v>
      </c>
      <c r="AV1341" s="13" t="s">
        <v>90</v>
      </c>
      <c r="AW1341" s="13" t="s">
        <v>32</v>
      </c>
      <c r="AX1341" s="13" t="s">
        <v>77</v>
      </c>
      <c r="AY1341" s="252" t="s">
        <v>247</v>
      </c>
    </row>
    <row r="1342" spans="1:51" s="13" customFormat="1" ht="12">
      <c r="A1342" s="13"/>
      <c r="B1342" s="241"/>
      <c r="C1342" s="242"/>
      <c r="D1342" s="243" t="s">
        <v>256</v>
      </c>
      <c r="E1342" s="244" t="s">
        <v>1</v>
      </c>
      <c r="F1342" s="245" t="s">
        <v>1901</v>
      </c>
      <c r="G1342" s="242"/>
      <c r="H1342" s="246">
        <v>1.68</v>
      </c>
      <c r="I1342" s="247"/>
      <c r="J1342" s="242"/>
      <c r="K1342" s="242"/>
      <c r="L1342" s="248"/>
      <c r="M1342" s="249"/>
      <c r="N1342" s="250"/>
      <c r="O1342" s="250"/>
      <c r="P1342" s="250"/>
      <c r="Q1342" s="250"/>
      <c r="R1342" s="250"/>
      <c r="S1342" s="250"/>
      <c r="T1342" s="251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52" t="s">
        <v>256</v>
      </c>
      <c r="AU1342" s="252" t="s">
        <v>90</v>
      </c>
      <c r="AV1342" s="13" t="s">
        <v>90</v>
      </c>
      <c r="AW1342" s="13" t="s">
        <v>32</v>
      </c>
      <c r="AX1342" s="13" t="s">
        <v>77</v>
      </c>
      <c r="AY1342" s="252" t="s">
        <v>247</v>
      </c>
    </row>
    <row r="1343" spans="1:51" s="13" customFormat="1" ht="12">
      <c r="A1343" s="13"/>
      <c r="B1343" s="241"/>
      <c r="C1343" s="242"/>
      <c r="D1343" s="243" t="s">
        <v>256</v>
      </c>
      <c r="E1343" s="244" t="s">
        <v>1</v>
      </c>
      <c r="F1343" s="245" t="s">
        <v>1902</v>
      </c>
      <c r="G1343" s="242"/>
      <c r="H1343" s="246">
        <v>2.436</v>
      </c>
      <c r="I1343" s="247"/>
      <c r="J1343" s="242"/>
      <c r="K1343" s="242"/>
      <c r="L1343" s="248"/>
      <c r="M1343" s="249"/>
      <c r="N1343" s="250"/>
      <c r="O1343" s="250"/>
      <c r="P1343" s="250"/>
      <c r="Q1343" s="250"/>
      <c r="R1343" s="250"/>
      <c r="S1343" s="250"/>
      <c r="T1343" s="251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52" t="s">
        <v>256</v>
      </c>
      <c r="AU1343" s="252" t="s">
        <v>90</v>
      </c>
      <c r="AV1343" s="13" t="s">
        <v>90</v>
      </c>
      <c r="AW1343" s="13" t="s">
        <v>32</v>
      </c>
      <c r="AX1343" s="13" t="s">
        <v>77</v>
      </c>
      <c r="AY1343" s="252" t="s">
        <v>247</v>
      </c>
    </row>
    <row r="1344" spans="1:51" s="14" customFormat="1" ht="12">
      <c r="A1344" s="14"/>
      <c r="B1344" s="253"/>
      <c r="C1344" s="254"/>
      <c r="D1344" s="243" t="s">
        <v>256</v>
      </c>
      <c r="E1344" s="255" t="s">
        <v>1</v>
      </c>
      <c r="F1344" s="256" t="s">
        <v>265</v>
      </c>
      <c r="G1344" s="254"/>
      <c r="H1344" s="257">
        <v>62.578</v>
      </c>
      <c r="I1344" s="258"/>
      <c r="J1344" s="254"/>
      <c r="K1344" s="254"/>
      <c r="L1344" s="259"/>
      <c r="M1344" s="260"/>
      <c r="N1344" s="261"/>
      <c r="O1344" s="261"/>
      <c r="P1344" s="261"/>
      <c r="Q1344" s="261"/>
      <c r="R1344" s="261"/>
      <c r="S1344" s="261"/>
      <c r="T1344" s="262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63" t="s">
        <v>256</v>
      </c>
      <c r="AU1344" s="263" t="s">
        <v>90</v>
      </c>
      <c r="AV1344" s="14" t="s">
        <v>254</v>
      </c>
      <c r="AW1344" s="14" t="s">
        <v>32</v>
      </c>
      <c r="AX1344" s="14" t="s">
        <v>84</v>
      </c>
      <c r="AY1344" s="263" t="s">
        <v>247</v>
      </c>
    </row>
    <row r="1345" spans="1:65" s="2" customFormat="1" ht="16.5" customHeight="1">
      <c r="A1345" s="39"/>
      <c r="B1345" s="40"/>
      <c r="C1345" s="285" t="s">
        <v>2407</v>
      </c>
      <c r="D1345" s="285" t="s">
        <v>422</v>
      </c>
      <c r="E1345" s="286" t="s">
        <v>2408</v>
      </c>
      <c r="F1345" s="287" t="s">
        <v>2409</v>
      </c>
      <c r="G1345" s="288" t="s">
        <v>252</v>
      </c>
      <c r="H1345" s="289">
        <v>62.578</v>
      </c>
      <c r="I1345" s="290"/>
      <c r="J1345" s="291">
        <f>ROUND(I1345*H1345,2)</f>
        <v>0</v>
      </c>
      <c r="K1345" s="287" t="s">
        <v>1</v>
      </c>
      <c r="L1345" s="292"/>
      <c r="M1345" s="293" t="s">
        <v>1</v>
      </c>
      <c r="N1345" s="294" t="s">
        <v>43</v>
      </c>
      <c r="O1345" s="92"/>
      <c r="P1345" s="237">
        <f>O1345*H1345</f>
        <v>0</v>
      </c>
      <c r="Q1345" s="237">
        <v>0.0013</v>
      </c>
      <c r="R1345" s="237">
        <f>Q1345*H1345</f>
        <v>0.0813514</v>
      </c>
      <c r="S1345" s="237">
        <v>0</v>
      </c>
      <c r="T1345" s="238">
        <f>S1345*H1345</f>
        <v>0</v>
      </c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R1345" s="239" t="s">
        <v>432</v>
      </c>
      <c r="AT1345" s="239" t="s">
        <v>422</v>
      </c>
      <c r="AU1345" s="239" t="s">
        <v>90</v>
      </c>
      <c r="AY1345" s="18" t="s">
        <v>247</v>
      </c>
      <c r="BE1345" s="240">
        <f>IF(N1345="základní",J1345,0)</f>
        <v>0</v>
      </c>
      <c r="BF1345" s="240">
        <f>IF(N1345="snížená",J1345,0)</f>
        <v>0</v>
      </c>
      <c r="BG1345" s="240">
        <f>IF(N1345="zákl. přenesená",J1345,0)</f>
        <v>0</v>
      </c>
      <c r="BH1345" s="240">
        <f>IF(N1345="sníž. přenesená",J1345,0)</f>
        <v>0</v>
      </c>
      <c r="BI1345" s="240">
        <f>IF(N1345="nulová",J1345,0)</f>
        <v>0</v>
      </c>
      <c r="BJ1345" s="18" t="s">
        <v>90</v>
      </c>
      <c r="BK1345" s="240">
        <f>ROUND(I1345*H1345,2)</f>
        <v>0</v>
      </c>
      <c r="BL1345" s="18" t="s">
        <v>339</v>
      </c>
      <c r="BM1345" s="239" t="s">
        <v>2410</v>
      </c>
    </row>
    <row r="1346" spans="1:65" s="2" customFormat="1" ht="24.15" customHeight="1">
      <c r="A1346" s="39"/>
      <c r="B1346" s="40"/>
      <c r="C1346" s="228" t="s">
        <v>2411</v>
      </c>
      <c r="D1346" s="228" t="s">
        <v>249</v>
      </c>
      <c r="E1346" s="229" t="s">
        <v>2412</v>
      </c>
      <c r="F1346" s="230" t="s">
        <v>2413</v>
      </c>
      <c r="G1346" s="231" t="s">
        <v>1440</v>
      </c>
      <c r="H1346" s="299"/>
      <c r="I1346" s="233"/>
      <c r="J1346" s="234">
        <f>ROUND(I1346*H1346,2)</f>
        <v>0</v>
      </c>
      <c r="K1346" s="230" t="s">
        <v>253</v>
      </c>
      <c r="L1346" s="45"/>
      <c r="M1346" s="235" t="s">
        <v>1</v>
      </c>
      <c r="N1346" s="236" t="s">
        <v>43</v>
      </c>
      <c r="O1346" s="92"/>
      <c r="P1346" s="237">
        <f>O1346*H1346</f>
        <v>0</v>
      </c>
      <c r="Q1346" s="237">
        <v>0</v>
      </c>
      <c r="R1346" s="237">
        <f>Q1346*H1346</f>
        <v>0</v>
      </c>
      <c r="S1346" s="237">
        <v>0</v>
      </c>
      <c r="T1346" s="238">
        <f>S1346*H1346</f>
        <v>0</v>
      </c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R1346" s="239" t="s">
        <v>339</v>
      </c>
      <c r="AT1346" s="239" t="s">
        <v>249</v>
      </c>
      <c r="AU1346" s="239" t="s">
        <v>90</v>
      </c>
      <c r="AY1346" s="18" t="s">
        <v>247</v>
      </c>
      <c r="BE1346" s="240">
        <f>IF(N1346="základní",J1346,0)</f>
        <v>0</v>
      </c>
      <c r="BF1346" s="240">
        <f>IF(N1346="snížená",J1346,0)</f>
        <v>0</v>
      </c>
      <c r="BG1346" s="240">
        <f>IF(N1346="zákl. přenesená",J1346,0)</f>
        <v>0</v>
      </c>
      <c r="BH1346" s="240">
        <f>IF(N1346="sníž. přenesená",J1346,0)</f>
        <v>0</v>
      </c>
      <c r="BI1346" s="240">
        <f>IF(N1346="nulová",J1346,0)</f>
        <v>0</v>
      </c>
      <c r="BJ1346" s="18" t="s">
        <v>90</v>
      </c>
      <c r="BK1346" s="240">
        <f>ROUND(I1346*H1346,2)</f>
        <v>0</v>
      </c>
      <c r="BL1346" s="18" t="s">
        <v>339</v>
      </c>
      <c r="BM1346" s="239" t="s">
        <v>2414</v>
      </c>
    </row>
    <row r="1347" spans="1:63" s="12" customFormat="1" ht="25.9" customHeight="1">
      <c r="A1347" s="12"/>
      <c r="B1347" s="212"/>
      <c r="C1347" s="213"/>
      <c r="D1347" s="214" t="s">
        <v>76</v>
      </c>
      <c r="E1347" s="215" t="s">
        <v>422</v>
      </c>
      <c r="F1347" s="215" t="s">
        <v>2415</v>
      </c>
      <c r="G1347" s="213"/>
      <c r="H1347" s="213"/>
      <c r="I1347" s="216"/>
      <c r="J1347" s="217">
        <f>BK1347</f>
        <v>0</v>
      </c>
      <c r="K1347" s="213"/>
      <c r="L1347" s="218"/>
      <c r="M1347" s="219"/>
      <c r="N1347" s="220"/>
      <c r="O1347" s="220"/>
      <c r="P1347" s="221">
        <f>P1348</f>
        <v>0</v>
      </c>
      <c r="Q1347" s="220"/>
      <c r="R1347" s="221">
        <f>R1348</f>
        <v>0</v>
      </c>
      <c r="S1347" s="220"/>
      <c r="T1347" s="222">
        <f>T1348</f>
        <v>0</v>
      </c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R1347" s="223" t="s">
        <v>266</v>
      </c>
      <c r="AT1347" s="224" t="s">
        <v>76</v>
      </c>
      <c r="AU1347" s="224" t="s">
        <v>77</v>
      </c>
      <c r="AY1347" s="223" t="s">
        <v>247</v>
      </c>
      <c r="BK1347" s="225">
        <f>BK1348</f>
        <v>0</v>
      </c>
    </row>
    <row r="1348" spans="1:63" s="12" customFormat="1" ht="22.8" customHeight="1">
      <c r="A1348" s="12"/>
      <c r="B1348" s="212"/>
      <c r="C1348" s="213"/>
      <c r="D1348" s="214" t="s">
        <v>76</v>
      </c>
      <c r="E1348" s="226" t="s">
        <v>2416</v>
      </c>
      <c r="F1348" s="226" t="s">
        <v>2417</v>
      </c>
      <c r="G1348" s="213"/>
      <c r="H1348" s="213"/>
      <c r="I1348" s="216"/>
      <c r="J1348" s="227">
        <f>BK1348</f>
        <v>0</v>
      </c>
      <c r="K1348" s="213"/>
      <c r="L1348" s="218"/>
      <c r="M1348" s="219"/>
      <c r="N1348" s="220"/>
      <c r="O1348" s="220"/>
      <c r="P1348" s="221">
        <f>P1349</f>
        <v>0</v>
      </c>
      <c r="Q1348" s="220"/>
      <c r="R1348" s="221">
        <f>R1349</f>
        <v>0</v>
      </c>
      <c r="S1348" s="220"/>
      <c r="T1348" s="222">
        <f>T1349</f>
        <v>0</v>
      </c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R1348" s="223" t="s">
        <v>266</v>
      </c>
      <c r="AT1348" s="224" t="s">
        <v>76</v>
      </c>
      <c r="AU1348" s="224" t="s">
        <v>84</v>
      </c>
      <c r="AY1348" s="223" t="s">
        <v>247</v>
      </c>
      <c r="BK1348" s="225">
        <f>BK1349</f>
        <v>0</v>
      </c>
    </row>
    <row r="1349" spans="1:65" s="2" customFormat="1" ht="37.8" customHeight="1">
      <c r="A1349" s="39"/>
      <c r="B1349" s="40"/>
      <c r="C1349" s="228" t="s">
        <v>2418</v>
      </c>
      <c r="D1349" s="228" t="s">
        <v>249</v>
      </c>
      <c r="E1349" s="229" t="s">
        <v>2419</v>
      </c>
      <c r="F1349" s="230" t="s">
        <v>2420</v>
      </c>
      <c r="G1349" s="231" t="s">
        <v>2059</v>
      </c>
      <c r="H1349" s="232">
        <v>1</v>
      </c>
      <c r="I1349" s="233"/>
      <c r="J1349" s="234">
        <f>ROUND(I1349*H1349,2)</f>
        <v>0</v>
      </c>
      <c r="K1349" s="230" t="s">
        <v>1</v>
      </c>
      <c r="L1349" s="45"/>
      <c r="M1349" s="300" t="s">
        <v>1</v>
      </c>
      <c r="N1349" s="301" t="s">
        <v>43</v>
      </c>
      <c r="O1349" s="302"/>
      <c r="P1349" s="303">
        <f>O1349*H1349</f>
        <v>0</v>
      </c>
      <c r="Q1349" s="303">
        <v>0</v>
      </c>
      <c r="R1349" s="303">
        <f>Q1349*H1349</f>
        <v>0</v>
      </c>
      <c r="S1349" s="303">
        <v>0</v>
      </c>
      <c r="T1349" s="304">
        <f>S1349*H1349</f>
        <v>0</v>
      </c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R1349" s="239" t="s">
        <v>650</v>
      </c>
      <c r="AT1349" s="239" t="s">
        <v>249</v>
      </c>
      <c r="AU1349" s="239" t="s">
        <v>90</v>
      </c>
      <c r="AY1349" s="18" t="s">
        <v>247</v>
      </c>
      <c r="BE1349" s="240">
        <f>IF(N1349="základní",J1349,0)</f>
        <v>0</v>
      </c>
      <c r="BF1349" s="240">
        <f>IF(N1349="snížená",J1349,0)</f>
        <v>0</v>
      </c>
      <c r="BG1349" s="240">
        <f>IF(N1349="zákl. přenesená",J1349,0)</f>
        <v>0</v>
      </c>
      <c r="BH1349" s="240">
        <f>IF(N1349="sníž. přenesená",J1349,0)</f>
        <v>0</v>
      </c>
      <c r="BI1349" s="240">
        <f>IF(N1349="nulová",J1349,0)</f>
        <v>0</v>
      </c>
      <c r="BJ1349" s="18" t="s">
        <v>90</v>
      </c>
      <c r="BK1349" s="240">
        <f>ROUND(I1349*H1349,2)</f>
        <v>0</v>
      </c>
      <c r="BL1349" s="18" t="s">
        <v>650</v>
      </c>
      <c r="BM1349" s="239" t="s">
        <v>2421</v>
      </c>
    </row>
    <row r="1350" spans="1:31" s="2" customFormat="1" ht="6.95" customHeight="1">
      <c r="A1350" s="39"/>
      <c r="B1350" s="67"/>
      <c r="C1350" s="68"/>
      <c r="D1350" s="68"/>
      <c r="E1350" s="68"/>
      <c r="F1350" s="68"/>
      <c r="G1350" s="68"/>
      <c r="H1350" s="68"/>
      <c r="I1350" s="68"/>
      <c r="J1350" s="68"/>
      <c r="K1350" s="68"/>
      <c r="L1350" s="45"/>
      <c r="M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</row>
  </sheetData>
  <sheetProtection password="CC35" sheet="1" objects="1" scenarios="1" formatColumns="0" formatRows="0" autoFilter="0"/>
  <autoFilter ref="C148:K134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7:H137"/>
    <mergeCell ref="E139:H139"/>
    <mergeCell ref="E141:H14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84</v>
      </c>
    </row>
    <row r="4" spans="2:46" s="1" customFormat="1" ht="24.95" customHeight="1">
      <c r="B4" s="21"/>
      <c r="D4" s="150" t="s">
        <v>121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Rozvoj komunitních sociálních služeb - chráněné bydlení v lokalitě Jičín</v>
      </c>
      <c r="F7" s="152"/>
      <c r="G7" s="152"/>
      <c r="H7" s="152"/>
      <c r="L7" s="21"/>
    </row>
    <row r="8" spans="2:12" s="1" customFormat="1" ht="12" customHeight="1">
      <c r="B8" s="21"/>
      <c r="D8" s="152" t="s">
        <v>134</v>
      </c>
      <c r="L8" s="21"/>
    </row>
    <row r="9" spans="1:31" s="2" customFormat="1" ht="16.5" customHeight="1">
      <c r="A9" s="39"/>
      <c r="B9" s="45"/>
      <c r="C9" s="39"/>
      <c r="D9" s="39"/>
      <c r="E9" s="153" t="s">
        <v>138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2422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28. 2. 2022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2423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ROUND(J136,2)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ROUND((SUM(BE136:BE411)),2)</f>
        <v>0</v>
      </c>
      <c r="G35" s="39"/>
      <c r="H35" s="39"/>
      <c r="I35" s="166">
        <v>0.21</v>
      </c>
      <c r="J35" s="165">
        <f>ROUND(((SUM(BE136:BE411))*I35),2)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ROUND((SUM(BF136:BF411)),2)</f>
        <v>0</v>
      </c>
      <c r="G36" s="39"/>
      <c r="H36" s="39"/>
      <c r="I36" s="166">
        <v>0.15</v>
      </c>
      <c r="J36" s="165">
        <f>ROUND(((SUM(BF136:BF411))*I36),2)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ROUND((SUM(BG136:BG411)),2)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ROUND((SUM(BH136:BH411)),2)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ROUND((SUM(BI136:BI411)),2)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Rozvoj komunitních sociálních služeb - chráněné bydlení v lokalitě Jičín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138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01.2 - Zdravotně technické instalace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Ruská 30, Jičín</v>
      </c>
      <c r="G91" s="41"/>
      <c r="H91" s="41"/>
      <c r="I91" s="33" t="s">
        <v>22</v>
      </c>
      <c r="J91" s="80" t="str">
        <f>IF(J14="","",J14)</f>
        <v>28. 2. 2022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Energy Benefit Centre a.s.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Ing. Jana Křížková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199</v>
      </c>
      <c r="D96" s="187"/>
      <c r="E96" s="187"/>
      <c r="F96" s="187"/>
      <c r="G96" s="187"/>
      <c r="H96" s="187"/>
      <c r="I96" s="187"/>
      <c r="J96" s="188" t="s">
        <v>200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201</v>
      </c>
      <c r="D98" s="41"/>
      <c r="E98" s="41"/>
      <c r="F98" s="41"/>
      <c r="G98" s="41"/>
      <c r="H98" s="41"/>
      <c r="I98" s="41"/>
      <c r="J98" s="111">
        <f>J136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202</v>
      </c>
    </row>
    <row r="99" spans="1:31" s="9" customFormat="1" ht="24.95" customHeight="1">
      <c r="A99" s="9"/>
      <c r="B99" s="190"/>
      <c r="C99" s="191"/>
      <c r="D99" s="192" t="s">
        <v>203</v>
      </c>
      <c r="E99" s="193"/>
      <c r="F99" s="193"/>
      <c r="G99" s="193"/>
      <c r="H99" s="193"/>
      <c r="I99" s="193"/>
      <c r="J99" s="194">
        <f>J137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204</v>
      </c>
      <c r="E100" s="198"/>
      <c r="F100" s="198"/>
      <c r="G100" s="198"/>
      <c r="H100" s="198"/>
      <c r="I100" s="198"/>
      <c r="J100" s="199">
        <f>J138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207</v>
      </c>
      <c r="E101" s="198"/>
      <c r="F101" s="198"/>
      <c r="G101" s="198"/>
      <c r="H101" s="198"/>
      <c r="I101" s="198"/>
      <c r="J101" s="199">
        <f>J155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2424</v>
      </c>
      <c r="E102" s="198"/>
      <c r="F102" s="198"/>
      <c r="G102" s="198"/>
      <c r="H102" s="198"/>
      <c r="I102" s="198"/>
      <c r="J102" s="199">
        <f>J158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212</v>
      </c>
      <c r="E103" s="198"/>
      <c r="F103" s="198"/>
      <c r="G103" s="198"/>
      <c r="H103" s="198"/>
      <c r="I103" s="198"/>
      <c r="J103" s="199">
        <f>J164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213</v>
      </c>
      <c r="E104" s="193"/>
      <c r="F104" s="193"/>
      <c r="G104" s="193"/>
      <c r="H104" s="193"/>
      <c r="I104" s="193"/>
      <c r="J104" s="194">
        <f>J166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6"/>
      <c r="C105" s="134"/>
      <c r="D105" s="197" t="s">
        <v>215</v>
      </c>
      <c r="E105" s="198"/>
      <c r="F105" s="198"/>
      <c r="G105" s="198"/>
      <c r="H105" s="198"/>
      <c r="I105" s="198"/>
      <c r="J105" s="199">
        <f>J167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2425</v>
      </c>
      <c r="E106" s="198"/>
      <c r="F106" s="198"/>
      <c r="G106" s="198"/>
      <c r="H106" s="198"/>
      <c r="I106" s="198"/>
      <c r="J106" s="199">
        <f>J183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6"/>
      <c r="C107" s="134"/>
      <c r="D107" s="197" t="s">
        <v>2426</v>
      </c>
      <c r="E107" s="198"/>
      <c r="F107" s="198"/>
      <c r="G107" s="198"/>
      <c r="H107" s="198"/>
      <c r="I107" s="198"/>
      <c r="J107" s="199">
        <f>J235</f>
        <v>0</v>
      </c>
      <c r="K107" s="134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6"/>
      <c r="C108" s="134"/>
      <c r="D108" s="197" t="s">
        <v>2427</v>
      </c>
      <c r="E108" s="198"/>
      <c r="F108" s="198"/>
      <c r="G108" s="198"/>
      <c r="H108" s="198"/>
      <c r="I108" s="198"/>
      <c r="J108" s="199">
        <f>J318</f>
        <v>0</v>
      </c>
      <c r="K108" s="134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6"/>
      <c r="C109" s="134"/>
      <c r="D109" s="197" t="s">
        <v>2428</v>
      </c>
      <c r="E109" s="198"/>
      <c r="F109" s="198"/>
      <c r="G109" s="198"/>
      <c r="H109" s="198"/>
      <c r="I109" s="198"/>
      <c r="J109" s="199">
        <f>J348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6"/>
      <c r="C110" s="134"/>
      <c r="D110" s="197" t="s">
        <v>2429</v>
      </c>
      <c r="E110" s="198"/>
      <c r="F110" s="198"/>
      <c r="G110" s="198"/>
      <c r="H110" s="198"/>
      <c r="I110" s="198"/>
      <c r="J110" s="199">
        <f>J351</f>
        <v>0</v>
      </c>
      <c r="K110" s="134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6"/>
      <c r="C111" s="134"/>
      <c r="D111" s="197" t="s">
        <v>2430</v>
      </c>
      <c r="E111" s="198"/>
      <c r="F111" s="198"/>
      <c r="G111" s="198"/>
      <c r="H111" s="198"/>
      <c r="I111" s="198"/>
      <c r="J111" s="199">
        <f>J393</f>
        <v>0</v>
      </c>
      <c r="K111" s="134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6"/>
      <c r="C112" s="134"/>
      <c r="D112" s="197" t="s">
        <v>2431</v>
      </c>
      <c r="E112" s="198"/>
      <c r="F112" s="198"/>
      <c r="G112" s="198"/>
      <c r="H112" s="198"/>
      <c r="I112" s="198"/>
      <c r="J112" s="199">
        <f>J398</f>
        <v>0</v>
      </c>
      <c r="K112" s="134"/>
      <c r="L112" s="20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6"/>
      <c r="C113" s="134"/>
      <c r="D113" s="197" t="s">
        <v>2432</v>
      </c>
      <c r="E113" s="198"/>
      <c r="F113" s="198"/>
      <c r="G113" s="198"/>
      <c r="H113" s="198"/>
      <c r="I113" s="198"/>
      <c r="J113" s="199">
        <f>J403</f>
        <v>0</v>
      </c>
      <c r="K113" s="134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6"/>
      <c r="C114" s="134"/>
      <c r="D114" s="197" t="s">
        <v>227</v>
      </c>
      <c r="E114" s="198"/>
      <c r="F114" s="198"/>
      <c r="G114" s="198"/>
      <c r="H114" s="198"/>
      <c r="I114" s="198"/>
      <c r="J114" s="199">
        <f>J407</f>
        <v>0</v>
      </c>
      <c r="K114" s="134"/>
      <c r="L114" s="20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20" spans="1:31" s="2" customFormat="1" ht="6.95" customHeight="1">
      <c r="A120" s="39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4.95" customHeight="1">
      <c r="A121" s="39"/>
      <c r="B121" s="40"/>
      <c r="C121" s="24" t="s">
        <v>232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16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6.25" customHeight="1">
      <c r="A124" s="39"/>
      <c r="B124" s="40"/>
      <c r="C124" s="41"/>
      <c r="D124" s="41"/>
      <c r="E124" s="185" t="str">
        <f>E7</f>
        <v>Rozvoj komunitních sociálních služeb - chráněné bydlení v lokalitě Jičín</v>
      </c>
      <c r="F124" s="33"/>
      <c r="G124" s="33"/>
      <c r="H124" s="33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2:12" s="1" customFormat="1" ht="12" customHeight="1">
      <c r="B125" s="22"/>
      <c r="C125" s="33" t="s">
        <v>134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1:31" s="2" customFormat="1" ht="16.5" customHeight="1">
      <c r="A126" s="39"/>
      <c r="B126" s="40"/>
      <c r="C126" s="41"/>
      <c r="D126" s="41"/>
      <c r="E126" s="185" t="s">
        <v>138</v>
      </c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142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E11</f>
        <v>01.2 - Zdravotně technické instalace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F14</f>
        <v>Ruská 30, Jičín</v>
      </c>
      <c r="G130" s="41"/>
      <c r="H130" s="41"/>
      <c r="I130" s="33" t="s">
        <v>22</v>
      </c>
      <c r="J130" s="80" t="str">
        <f>IF(J14="","",J14)</f>
        <v>28. 2. 2022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25.65" customHeight="1">
      <c r="A132" s="39"/>
      <c r="B132" s="40"/>
      <c r="C132" s="33" t="s">
        <v>24</v>
      </c>
      <c r="D132" s="41"/>
      <c r="E132" s="41"/>
      <c r="F132" s="28" t="str">
        <f>E17</f>
        <v>Královéhradecký kraj</v>
      </c>
      <c r="G132" s="41"/>
      <c r="H132" s="41"/>
      <c r="I132" s="33" t="s">
        <v>30</v>
      </c>
      <c r="J132" s="37" t="str">
        <f>E23</f>
        <v>Energy Benefit Centre a.s.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IF(E20="","",E20)</f>
        <v>Vyplň údaj</v>
      </c>
      <c r="G133" s="41"/>
      <c r="H133" s="41"/>
      <c r="I133" s="33" t="s">
        <v>33</v>
      </c>
      <c r="J133" s="37" t="str">
        <f>E26</f>
        <v>Ing. Jana Křížková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201"/>
      <c r="B135" s="202"/>
      <c r="C135" s="203" t="s">
        <v>233</v>
      </c>
      <c r="D135" s="204" t="s">
        <v>62</v>
      </c>
      <c r="E135" s="204" t="s">
        <v>58</v>
      </c>
      <c r="F135" s="204" t="s">
        <v>59</v>
      </c>
      <c r="G135" s="204" t="s">
        <v>234</v>
      </c>
      <c r="H135" s="204" t="s">
        <v>235</v>
      </c>
      <c r="I135" s="204" t="s">
        <v>236</v>
      </c>
      <c r="J135" s="204" t="s">
        <v>200</v>
      </c>
      <c r="K135" s="205" t="s">
        <v>237</v>
      </c>
      <c r="L135" s="206"/>
      <c r="M135" s="101" t="s">
        <v>1</v>
      </c>
      <c r="N135" s="102" t="s">
        <v>41</v>
      </c>
      <c r="O135" s="102" t="s">
        <v>238</v>
      </c>
      <c r="P135" s="102" t="s">
        <v>239</v>
      </c>
      <c r="Q135" s="102" t="s">
        <v>240</v>
      </c>
      <c r="R135" s="102" t="s">
        <v>241</v>
      </c>
      <c r="S135" s="102" t="s">
        <v>242</v>
      </c>
      <c r="T135" s="103" t="s">
        <v>243</v>
      </c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</row>
    <row r="136" spans="1:63" s="2" customFormat="1" ht="22.8" customHeight="1">
      <c r="A136" s="39"/>
      <c r="B136" s="40"/>
      <c r="C136" s="108" t="s">
        <v>244</v>
      </c>
      <c r="D136" s="41"/>
      <c r="E136" s="41"/>
      <c r="F136" s="41"/>
      <c r="G136" s="41"/>
      <c r="H136" s="41"/>
      <c r="I136" s="41"/>
      <c r="J136" s="207">
        <f>BK136</f>
        <v>0</v>
      </c>
      <c r="K136" s="41"/>
      <c r="L136" s="45"/>
      <c r="M136" s="104"/>
      <c r="N136" s="208"/>
      <c r="O136" s="105"/>
      <c r="P136" s="209">
        <f>P137+P166</f>
        <v>0</v>
      </c>
      <c r="Q136" s="105"/>
      <c r="R136" s="209">
        <f>R137+R166</f>
        <v>15.24299</v>
      </c>
      <c r="S136" s="105"/>
      <c r="T136" s="210">
        <f>T137+T166</f>
        <v>9.973109999999998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76</v>
      </c>
      <c r="AU136" s="18" t="s">
        <v>202</v>
      </c>
      <c r="BK136" s="211">
        <f>BK137+BK166</f>
        <v>0</v>
      </c>
    </row>
    <row r="137" spans="1:63" s="12" customFormat="1" ht="25.9" customHeight="1">
      <c r="A137" s="12"/>
      <c r="B137" s="212"/>
      <c r="C137" s="213"/>
      <c r="D137" s="214" t="s">
        <v>76</v>
      </c>
      <c r="E137" s="215" t="s">
        <v>245</v>
      </c>
      <c r="F137" s="215" t="s">
        <v>246</v>
      </c>
      <c r="G137" s="213"/>
      <c r="H137" s="213"/>
      <c r="I137" s="216"/>
      <c r="J137" s="217">
        <f>BK137</f>
        <v>0</v>
      </c>
      <c r="K137" s="213"/>
      <c r="L137" s="218"/>
      <c r="M137" s="219"/>
      <c r="N137" s="220"/>
      <c r="O137" s="220"/>
      <c r="P137" s="221">
        <f>P138+P155+P158+P164</f>
        <v>0</v>
      </c>
      <c r="Q137" s="220"/>
      <c r="R137" s="221">
        <f>R138+R155+R158+R164</f>
        <v>2.0456</v>
      </c>
      <c r="S137" s="220"/>
      <c r="T137" s="222">
        <f>T138+T155+T158+T164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84</v>
      </c>
      <c r="AT137" s="224" t="s">
        <v>76</v>
      </c>
      <c r="AU137" s="224" t="s">
        <v>77</v>
      </c>
      <c r="AY137" s="223" t="s">
        <v>247</v>
      </c>
      <c r="BK137" s="225">
        <f>BK138+BK155+BK158+BK164</f>
        <v>0</v>
      </c>
    </row>
    <row r="138" spans="1:63" s="12" customFormat="1" ht="22.8" customHeight="1">
      <c r="A138" s="12"/>
      <c r="B138" s="212"/>
      <c r="C138" s="213"/>
      <c r="D138" s="214" t="s">
        <v>76</v>
      </c>
      <c r="E138" s="226" t="s">
        <v>84</v>
      </c>
      <c r="F138" s="226" t="s">
        <v>248</v>
      </c>
      <c r="G138" s="213"/>
      <c r="H138" s="213"/>
      <c r="I138" s="216"/>
      <c r="J138" s="227">
        <f>BK138</f>
        <v>0</v>
      </c>
      <c r="K138" s="213"/>
      <c r="L138" s="218"/>
      <c r="M138" s="219"/>
      <c r="N138" s="220"/>
      <c r="O138" s="220"/>
      <c r="P138" s="221">
        <f>SUM(P139:P154)</f>
        <v>0</v>
      </c>
      <c r="Q138" s="220"/>
      <c r="R138" s="221">
        <f>SUM(R139:R154)</f>
        <v>1.8974</v>
      </c>
      <c r="S138" s="220"/>
      <c r="T138" s="222">
        <f>SUM(T139:T154)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3" t="s">
        <v>84</v>
      </c>
      <c r="AT138" s="224" t="s">
        <v>76</v>
      </c>
      <c r="AU138" s="224" t="s">
        <v>84</v>
      </c>
      <c r="AY138" s="223" t="s">
        <v>247</v>
      </c>
      <c r="BK138" s="225">
        <f>SUM(BK139:BK154)</f>
        <v>0</v>
      </c>
    </row>
    <row r="139" spans="1:65" s="2" customFormat="1" ht="44.25" customHeight="1">
      <c r="A139" s="39"/>
      <c r="B139" s="40"/>
      <c r="C139" s="228" t="s">
        <v>84</v>
      </c>
      <c r="D139" s="228" t="s">
        <v>249</v>
      </c>
      <c r="E139" s="229" t="s">
        <v>2433</v>
      </c>
      <c r="F139" s="230" t="s">
        <v>2434</v>
      </c>
      <c r="G139" s="231" t="s">
        <v>260</v>
      </c>
      <c r="H139" s="232">
        <v>12</v>
      </c>
      <c r="I139" s="233"/>
      <c r="J139" s="234">
        <f>ROUND(I139*H139,2)</f>
        <v>0</v>
      </c>
      <c r="K139" s="230" t="s">
        <v>253</v>
      </c>
      <c r="L139" s="45"/>
      <c r="M139" s="235" t="s">
        <v>1</v>
      </c>
      <c r="N139" s="236" t="s">
        <v>43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254</v>
      </c>
      <c r="AT139" s="239" t="s">
        <v>249</v>
      </c>
      <c r="AU139" s="239" t="s">
        <v>90</v>
      </c>
      <c r="AY139" s="18" t="s">
        <v>247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90</v>
      </c>
      <c r="BK139" s="240">
        <f>ROUND(I139*H139,2)</f>
        <v>0</v>
      </c>
      <c r="BL139" s="18" t="s">
        <v>254</v>
      </c>
      <c r="BM139" s="239" t="s">
        <v>2435</v>
      </c>
    </row>
    <row r="140" spans="1:51" s="13" customFormat="1" ht="12">
      <c r="A140" s="13"/>
      <c r="B140" s="241"/>
      <c r="C140" s="242"/>
      <c r="D140" s="243" t="s">
        <v>256</v>
      </c>
      <c r="E140" s="244" t="s">
        <v>1</v>
      </c>
      <c r="F140" s="245" t="s">
        <v>2436</v>
      </c>
      <c r="G140" s="242"/>
      <c r="H140" s="246">
        <v>12</v>
      </c>
      <c r="I140" s="247"/>
      <c r="J140" s="242"/>
      <c r="K140" s="242"/>
      <c r="L140" s="248"/>
      <c r="M140" s="249"/>
      <c r="N140" s="250"/>
      <c r="O140" s="250"/>
      <c r="P140" s="250"/>
      <c r="Q140" s="250"/>
      <c r="R140" s="250"/>
      <c r="S140" s="250"/>
      <c r="T140" s="25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2" t="s">
        <v>256</v>
      </c>
      <c r="AU140" s="252" t="s">
        <v>90</v>
      </c>
      <c r="AV140" s="13" t="s">
        <v>90</v>
      </c>
      <c r="AW140" s="13" t="s">
        <v>32</v>
      </c>
      <c r="AX140" s="13" t="s">
        <v>84</v>
      </c>
      <c r="AY140" s="252" t="s">
        <v>247</v>
      </c>
    </row>
    <row r="141" spans="1:65" s="2" customFormat="1" ht="37.8" customHeight="1">
      <c r="A141" s="39"/>
      <c r="B141" s="40"/>
      <c r="C141" s="228" t="s">
        <v>90</v>
      </c>
      <c r="D141" s="228" t="s">
        <v>249</v>
      </c>
      <c r="E141" s="229" t="s">
        <v>2437</v>
      </c>
      <c r="F141" s="230" t="s">
        <v>2438</v>
      </c>
      <c r="G141" s="231" t="s">
        <v>252</v>
      </c>
      <c r="H141" s="232">
        <v>24</v>
      </c>
      <c r="I141" s="233"/>
      <c r="J141" s="234">
        <f>ROUND(I141*H141,2)</f>
        <v>0</v>
      </c>
      <c r="K141" s="230" t="s">
        <v>253</v>
      </c>
      <c r="L141" s="45"/>
      <c r="M141" s="235" t="s">
        <v>1</v>
      </c>
      <c r="N141" s="236" t="s">
        <v>43</v>
      </c>
      <c r="O141" s="92"/>
      <c r="P141" s="237">
        <f>O141*H141</f>
        <v>0</v>
      </c>
      <c r="Q141" s="237">
        <v>0.00085</v>
      </c>
      <c r="R141" s="237">
        <f>Q141*H141</f>
        <v>0.020399999999999998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254</v>
      </c>
      <c r="AT141" s="239" t="s">
        <v>249</v>
      </c>
      <c r="AU141" s="239" t="s">
        <v>90</v>
      </c>
      <c r="AY141" s="18" t="s">
        <v>247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90</v>
      </c>
      <c r="BK141" s="240">
        <f>ROUND(I141*H141,2)</f>
        <v>0</v>
      </c>
      <c r="BL141" s="18" t="s">
        <v>254</v>
      </c>
      <c r="BM141" s="239" t="s">
        <v>2439</v>
      </c>
    </row>
    <row r="142" spans="1:51" s="13" customFormat="1" ht="12">
      <c r="A142" s="13"/>
      <c r="B142" s="241"/>
      <c r="C142" s="242"/>
      <c r="D142" s="243" t="s">
        <v>256</v>
      </c>
      <c r="E142" s="244" t="s">
        <v>1</v>
      </c>
      <c r="F142" s="245" t="s">
        <v>2440</v>
      </c>
      <c r="G142" s="242"/>
      <c r="H142" s="246">
        <v>24</v>
      </c>
      <c r="I142" s="247"/>
      <c r="J142" s="242"/>
      <c r="K142" s="242"/>
      <c r="L142" s="248"/>
      <c r="M142" s="249"/>
      <c r="N142" s="250"/>
      <c r="O142" s="250"/>
      <c r="P142" s="250"/>
      <c r="Q142" s="250"/>
      <c r="R142" s="250"/>
      <c r="S142" s="250"/>
      <c r="T142" s="25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2" t="s">
        <v>256</v>
      </c>
      <c r="AU142" s="252" t="s">
        <v>90</v>
      </c>
      <c r="AV142" s="13" t="s">
        <v>90</v>
      </c>
      <c r="AW142" s="13" t="s">
        <v>32</v>
      </c>
      <c r="AX142" s="13" t="s">
        <v>84</v>
      </c>
      <c r="AY142" s="252" t="s">
        <v>247</v>
      </c>
    </row>
    <row r="143" spans="1:65" s="2" customFormat="1" ht="44.25" customHeight="1">
      <c r="A143" s="39"/>
      <c r="B143" s="40"/>
      <c r="C143" s="228" t="s">
        <v>266</v>
      </c>
      <c r="D143" s="228" t="s">
        <v>249</v>
      </c>
      <c r="E143" s="229" t="s">
        <v>2441</v>
      </c>
      <c r="F143" s="230" t="s">
        <v>2442</v>
      </c>
      <c r="G143" s="231" t="s">
        <v>252</v>
      </c>
      <c r="H143" s="232">
        <v>24</v>
      </c>
      <c r="I143" s="233"/>
      <c r="J143" s="234">
        <f>ROUND(I143*H143,2)</f>
        <v>0</v>
      </c>
      <c r="K143" s="230" t="s">
        <v>253</v>
      </c>
      <c r="L143" s="45"/>
      <c r="M143" s="235" t="s">
        <v>1</v>
      </c>
      <c r="N143" s="236" t="s">
        <v>43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254</v>
      </c>
      <c r="AT143" s="239" t="s">
        <v>249</v>
      </c>
      <c r="AU143" s="239" t="s">
        <v>90</v>
      </c>
      <c r="AY143" s="18" t="s">
        <v>247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90</v>
      </c>
      <c r="BK143" s="240">
        <f>ROUND(I143*H143,2)</f>
        <v>0</v>
      </c>
      <c r="BL143" s="18" t="s">
        <v>254</v>
      </c>
      <c r="BM143" s="239" t="s">
        <v>2443</v>
      </c>
    </row>
    <row r="144" spans="1:65" s="2" customFormat="1" ht="62.7" customHeight="1">
      <c r="A144" s="39"/>
      <c r="B144" s="40"/>
      <c r="C144" s="228" t="s">
        <v>254</v>
      </c>
      <c r="D144" s="228" t="s">
        <v>249</v>
      </c>
      <c r="E144" s="229" t="s">
        <v>2444</v>
      </c>
      <c r="F144" s="230" t="s">
        <v>2445</v>
      </c>
      <c r="G144" s="231" t="s">
        <v>260</v>
      </c>
      <c r="H144" s="232">
        <v>12</v>
      </c>
      <c r="I144" s="233"/>
      <c r="J144" s="234">
        <f>ROUND(I144*H144,2)</f>
        <v>0</v>
      </c>
      <c r="K144" s="230" t="s">
        <v>253</v>
      </c>
      <c r="L144" s="45"/>
      <c r="M144" s="235" t="s">
        <v>1</v>
      </c>
      <c r="N144" s="236" t="s">
        <v>43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254</v>
      </c>
      <c r="AT144" s="239" t="s">
        <v>249</v>
      </c>
      <c r="AU144" s="239" t="s">
        <v>90</v>
      </c>
      <c r="AY144" s="18" t="s">
        <v>247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90</v>
      </c>
      <c r="BK144" s="240">
        <f>ROUND(I144*H144,2)</f>
        <v>0</v>
      </c>
      <c r="BL144" s="18" t="s">
        <v>254</v>
      </c>
      <c r="BM144" s="239" t="s">
        <v>2446</v>
      </c>
    </row>
    <row r="145" spans="1:65" s="2" customFormat="1" ht="62.7" customHeight="1">
      <c r="A145" s="39"/>
      <c r="B145" s="40"/>
      <c r="C145" s="228" t="s">
        <v>275</v>
      </c>
      <c r="D145" s="228" t="s">
        <v>249</v>
      </c>
      <c r="E145" s="229" t="s">
        <v>271</v>
      </c>
      <c r="F145" s="230" t="s">
        <v>2447</v>
      </c>
      <c r="G145" s="231" t="s">
        <v>260</v>
      </c>
      <c r="H145" s="232">
        <v>4.24</v>
      </c>
      <c r="I145" s="233"/>
      <c r="J145" s="234">
        <f>ROUND(I145*H145,2)</f>
        <v>0</v>
      </c>
      <c r="K145" s="230" t="s">
        <v>253</v>
      </c>
      <c r="L145" s="45"/>
      <c r="M145" s="235" t="s">
        <v>1</v>
      </c>
      <c r="N145" s="236" t="s">
        <v>43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254</v>
      </c>
      <c r="AT145" s="239" t="s">
        <v>249</v>
      </c>
      <c r="AU145" s="239" t="s">
        <v>90</v>
      </c>
      <c r="AY145" s="18" t="s">
        <v>247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90</v>
      </c>
      <c r="BK145" s="240">
        <f>ROUND(I145*H145,2)</f>
        <v>0</v>
      </c>
      <c r="BL145" s="18" t="s">
        <v>254</v>
      </c>
      <c r="BM145" s="239" t="s">
        <v>2448</v>
      </c>
    </row>
    <row r="146" spans="1:65" s="2" customFormat="1" ht="44.25" customHeight="1">
      <c r="A146" s="39"/>
      <c r="B146" s="40"/>
      <c r="C146" s="228" t="s">
        <v>280</v>
      </c>
      <c r="D146" s="228" t="s">
        <v>249</v>
      </c>
      <c r="E146" s="229" t="s">
        <v>2449</v>
      </c>
      <c r="F146" s="230" t="s">
        <v>2450</v>
      </c>
      <c r="G146" s="231" t="s">
        <v>260</v>
      </c>
      <c r="H146" s="232">
        <v>4.24</v>
      </c>
      <c r="I146" s="233"/>
      <c r="J146" s="234">
        <f>ROUND(I146*H146,2)</f>
        <v>0</v>
      </c>
      <c r="K146" s="230" t="s">
        <v>253</v>
      </c>
      <c r="L146" s="45"/>
      <c r="M146" s="235" t="s">
        <v>1</v>
      </c>
      <c r="N146" s="236" t="s">
        <v>43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254</v>
      </c>
      <c r="AT146" s="239" t="s">
        <v>249</v>
      </c>
      <c r="AU146" s="239" t="s">
        <v>90</v>
      </c>
      <c r="AY146" s="18" t="s">
        <v>247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90</v>
      </c>
      <c r="BK146" s="240">
        <f>ROUND(I146*H146,2)</f>
        <v>0</v>
      </c>
      <c r="BL146" s="18" t="s">
        <v>254</v>
      </c>
      <c r="BM146" s="239" t="s">
        <v>2451</v>
      </c>
    </row>
    <row r="147" spans="1:65" s="2" customFormat="1" ht="44.25" customHeight="1">
      <c r="A147" s="39"/>
      <c r="B147" s="40"/>
      <c r="C147" s="228" t="s">
        <v>286</v>
      </c>
      <c r="D147" s="228" t="s">
        <v>249</v>
      </c>
      <c r="E147" s="229" t="s">
        <v>2452</v>
      </c>
      <c r="F147" s="230" t="s">
        <v>2453</v>
      </c>
      <c r="G147" s="231" t="s">
        <v>283</v>
      </c>
      <c r="H147" s="232">
        <v>7.05</v>
      </c>
      <c r="I147" s="233"/>
      <c r="J147" s="234">
        <f>ROUND(I147*H147,2)</f>
        <v>0</v>
      </c>
      <c r="K147" s="230" t="s">
        <v>253</v>
      </c>
      <c r="L147" s="45"/>
      <c r="M147" s="235" t="s">
        <v>1</v>
      </c>
      <c r="N147" s="236" t="s">
        <v>43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254</v>
      </c>
      <c r="AT147" s="239" t="s">
        <v>249</v>
      </c>
      <c r="AU147" s="239" t="s">
        <v>90</v>
      </c>
      <c r="AY147" s="18" t="s">
        <v>247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90</v>
      </c>
      <c r="BK147" s="240">
        <f>ROUND(I147*H147,2)</f>
        <v>0</v>
      </c>
      <c r="BL147" s="18" t="s">
        <v>254</v>
      </c>
      <c r="BM147" s="239" t="s">
        <v>2454</v>
      </c>
    </row>
    <row r="148" spans="1:65" s="2" customFormat="1" ht="37.8" customHeight="1">
      <c r="A148" s="39"/>
      <c r="B148" s="40"/>
      <c r="C148" s="228" t="s">
        <v>291</v>
      </c>
      <c r="D148" s="228" t="s">
        <v>249</v>
      </c>
      <c r="E148" s="229" t="s">
        <v>287</v>
      </c>
      <c r="F148" s="230" t="s">
        <v>2455</v>
      </c>
      <c r="G148" s="231" t="s">
        <v>260</v>
      </c>
      <c r="H148" s="232">
        <v>4.24</v>
      </c>
      <c r="I148" s="233"/>
      <c r="J148" s="234">
        <f>ROUND(I148*H148,2)</f>
        <v>0</v>
      </c>
      <c r="K148" s="230" t="s">
        <v>253</v>
      </c>
      <c r="L148" s="45"/>
      <c r="M148" s="235" t="s">
        <v>1</v>
      </c>
      <c r="N148" s="236" t="s">
        <v>43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254</v>
      </c>
      <c r="AT148" s="239" t="s">
        <v>249</v>
      </c>
      <c r="AU148" s="239" t="s">
        <v>90</v>
      </c>
      <c r="AY148" s="18" t="s">
        <v>247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90</v>
      </c>
      <c r="BK148" s="240">
        <f>ROUND(I148*H148,2)</f>
        <v>0</v>
      </c>
      <c r="BL148" s="18" t="s">
        <v>254</v>
      </c>
      <c r="BM148" s="239" t="s">
        <v>2456</v>
      </c>
    </row>
    <row r="149" spans="1:65" s="2" customFormat="1" ht="44.25" customHeight="1">
      <c r="A149" s="39"/>
      <c r="B149" s="40"/>
      <c r="C149" s="228" t="s">
        <v>296</v>
      </c>
      <c r="D149" s="228" t="s">
        <v>249</v>
      </c>
      <c r="E149" s="229" t="s">
        <v>292</v>
      </c>
      <c r="F149" s="230" t="s">
        <v>2457</v>
      </c>
      <c r="G149" s="231" t="s">
        <v>260</v>
      </c>
      <c r="H149" s="232">
        <v>7.76</v>
      </c>
      <c r="I149" s="233"/>
      <c r="J149" s="234">
        <f>ROUND(I149*H149,2)</f>
        <v>0</v>
      </c>
      <c r="K149" s="230" t="s">
        <v>253</v>
      </c>
      <c r="L149" s="45"/>
      <c r="M149" s="235" t="s">
        <v>1</v>
      </c>
      <c r="N149" s="236" t="s">
        <v>43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254</v>
      </c>
      <c r="AT149" s="239" t="s">
        <v>249</v>
      </c>
      <c r="AU149" s="239" t="s">
        <v>90</v>
      </c>
      <c r="AY149" s="18" t="s">
        <v>247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90</v>
      </c>
      <c r="BK149" s="240">
        <f>ROUND(I149*H149,2)</f>
        <v>0</v>
      </c>
      <c r="BL149" s="18" t="s">
        <v>254</v>
      </c>
      <c r="BM149" s="239" t="s">
        <v>2458</v>
      </c>
    </row>
    <row r="150" spans="1:51" s="13" customFormat="1" ht="12">
      <c r="A150" s="13"/>
      <c r="B150" s="241"/>
      <c r="C150" s="242"/>
      <c r="D150" s="243" t="s">
        <v>256</v>
      </c>
      <c r="E150" s="244" t="s">
        <v>1</v>
      </c>
      <c r="F150" s="245" t="s">
        <v>2459</v>
      </c>
      <c r="G150" s="242"/>
      <c r="H150" s="246">
        <v>7.76</v>
      </c>
      <c r="I150" s="247"/>
      <c r="J150" s="242"/>
      <c r="K150" s="242"/>
      <c r="L150" s="248"/>
      <c r="M150" s="249"/>
      <c r="N150" s="250"/>
      <c r="O150" s="250"/>
      <c r="P150" s="250"/>
      <c r="Q150" s="250"/>
      <c r="R150" s="250"/>
      <c r="S150" s="250"/>
      <c r="T150" s="25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2" t="s">
        <v>256</v>
      </c>
      <c r="AU150" s="252" t="s">
        <v>90</v>
      </c>
      <c r="AV150" s="13" t="s">
        <v>90</v>
      </c>
      <c r="AW150" s="13" t="s">
        <v>32</v>
      </c>
      <c r="AX150" s="13" t="s">
        <v>84</v>
      </c>
      <c r="AY150" s="252" t="s">
        <v>247</v>
      </c>
    </row>
    <row r="151" spans="1:65" s="2" customFormat="1" ht="66.75" customHeight="1">
      <c r="A151" s="39"/>
      <c r="B151" s="40"/>
      <c r="C151" s="228" t="s">
        <v>302</v>
      </c>
      <c r="D151" s="228" t="s">
        <v>249</v>
      </c>
      <c r="E151" s="229" t="s">
        <v>2460</v>
      </c>
      <c r="F151" s="230" t="s">
        <v>2461</v>
      </c>
      <c r="G151" s="231" t="s">
        <v>260</v>
      </c>
      <c r="H151" s="232">
        <v>1.012</v>
      </c>
      <c r="I151" s="233"/>
      <c r="J151" s="234">
        <f>ROUND(I151*H151,2)</f>
        <v>0</v>
      </c>
      <c r="K151" s="230" t="s">
        <v>253</v>
      </c>
      <c r="L151" s="45"/>
      <c r="M151" s="235" t="s">
        <v>1</v>
      </c>
      <c r="N151" s="236" t="s">
        <v>43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254</v>
      </c>
      <c r="AT151" s="239" t="s">
        <v>249</v>
      </c>
      <c r="AU151" s="239" t="s">
        <v>90</v>
      </c>
      <c r="AY151" s="18" t="s">
        <v>247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90</v>
      </c>
      <c r="BK151" s="240">
        <f>ROUND(I151*H151,2)</f>
        <v>0</v>
      </c>
      <c r="BL151" s="18" t="s">
        <v>254</v>
      </c>
      <c r="BM151" s="239" t="s">
        <v>2462</v>
      </c>
    </row>
    <row r="152" spans="1:51" s="13" customFormat="1" ht="12">
      <c r="A152" s="13"/>
      <c r="B152" s="241"/>
      <c r="C152" s="242"/>
      <c r="D152" s="243" t="s">
        <v>256</v>
      </c>
      <c r="E152" s="244" t="s">
        <v>1</v>
      </c>
      <c r="F152" s="245" t="s">
        <v>2463</v>
      </c>
      <c r="G152" s="242"/>
      <c r="H152" s="246">
        <v>1.012</v>
      </c>
      <c r="I152" s="247"/>
      <c r="J152" s="242"/>
      <c r="K152" s="242"/>
      <c r="L152" s="248"/>
      <c r="M152" s="249"/>
      <c r="N152" s="250"/>
      <c r="O152" s="250"/>
      <c r="P152" s="250"/>
      <c r="Q152" s="250"/>
      <c r="R152" s="250"/>
      <c r="S152" s="250"/>
      <c r="T152" s="25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2" t="s">
        <v>256</v>
      </c>
      <c r="AU152" s="252" t="s">
        <v>90</v>
      </c>
      <c r="AV152" s="13" t="s">
        <v>90</v>
      </c>
      <c r="AW152" s="13" t="s">
        <v>32</v>
      </c>
      <c r="AX152" s="13" t="s">
        <v>84</v>
      </c>
      <c r="AY152" s="252" t="s">
        <v>247</v>
      </c>
    </row>
    <row r="153" spans="1:65" s="2" customFormat="1" ht="16.5" customHeight="1">
      <c r="A153" s="39"/>
      <c r="B153" s="40"/>
      <c r="C153" s="285" t="s">
        <v>307</v>
      </c>
      <c r="D153" s="285" t="s">
        <v>422</v>
      </c>
      <c r="E153" s="286" t="s">
        <v>2464</v>
      </c>
      <c r="F153" s="287" t="s">
        <v>2465</v>
      </c>
      <c r="G153" s="288" t="s">
        <v>283</v>
      </c>
      <c r="H153" s="289">
        <v>1.877</v>
      </c>
      <c r="I153" s="290"/>
      <c r="J153" s="291">
        <f>ROUND(I153*H153,2)</f>
        <v>0</v>
      </c>
      <c r="K153" s="287" t="s">
        <v>253</v>
      </c>
      <c r="L153" s="292"/>
      <c r="M153" s="293" t="s">
        <v>1</v>
      </c>
      <c r="N153" s="294" t="s">
        <v>43</v>
      </c>
      <c r="O153" s="92"/>
      <c r="P153" s="237">
        <f>O153*H153</f>
        <v>0</v>
      </c>
      <c r="Q153" s="237">
        <v>1</v>
      </c>
      <c r="R153" s="237">
        <f>Q153*H153</f>
        <v>1.877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291</v>
      </c>
      <c r="AT153" s="239" t="s">
        <v>422</v>
      </c>
      <c r="AU153" s="239" t="s">
        <v>90</v>
      </c>
      <c r="AY153" s="18" t="s">
        <v>247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90</v>
      </c>
      <c r="BK153" s="240">
        <f>ROUND(I153*H153,2)</f>
        <v>0</v>
      </c>
      <c r="BL153" s="18" t="s">
        <v>254</v>
      </c>
      <c r="BM153" s="239" t="s">
        <v>2466</v>
      </c>
    </row>
    <row r="154" spans="1:51" s="13" customFormat="1" ht="12">
      <c r="A154" s="13"/>
      <c r="B154" s="241"/>
      <c r="C154" s="242"/>
      <c r="D154" s="243" t="s">
        <v>256</v>
      </c>
      <c r="E154" s="244" t="s">
        <v>1</v>
      </c>
      <c r="F154" s="245" t="s">
        <v>2467</v>
      </c>
      <c r="G154" s="242"/>
      <c r="H154" s="246">
        <v>1.877</v>
      </c>
      <c r="I154" s="247"/>
      <c r="J154" s="242"/>
      <c r="K154" s="242"/>
      <c r="L154" s="248"/>
      <c r="M154" s="249"/>
      <c r="N154" s="250"/>
      <c r="O154" s="250"/>
      <c r="P154" s="250"/>
      <c r="Q154" s="250"/>
      <c r="R154" s="250"/>
      <c r="S154" s="250"/>
      <c r="T154" s="25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2" t="s">
        <v>256</v>
      </c>
      <c r="AU154" s="252" t="s">
        <v>90</v>
      </c>
      <c r="AV154" s="13" t="s">
        <v>90</v>
      </c>
      <c r="AW154" s="13" t="s">
        <v>32</v>
      </c>
      <c r="AX154" s="13" t="s">
        <v>84</v>
      </c>
      <c r="AY154" s="252" t="s">
        <v>247</v>
      </c>
    </row>
    <row r="155" spans="1:63" s="12" customFormat="1" ht="22.8" customHeight="1">
      <c r="A155" s="12"/>
      <c r="B155" s="212"/>
      <c r="C155" s="213"/>
      <c r="D155" s="214" t="s">
        <v>76</v>
      </c>
      <c r="E155" s="226" t="s">
        <v>254</v>
      </c>
      <c r="F155" s="226" t="s">
        <v>490</v>
      </c>
      <c r="G155" s="213"/>
      <c r="H155" s="213"/>
      <c r="I155" s="216"/>
      <c r="J155" s="227">
        <f>BK155</f>
        <v>0</v>
      </c>
      <c r="K155" s="213"/>
      <c r="L155" s="218"/>
      <c r="M155" s="219"/>
      <c r="N155" s="220"/>
      <c r="O155" s="220"/>
      <c r="P155" s="221">
        <f>SUM(P156:P157)</f>
        <v>0</v>
      </c>
      <c r="Q155" s="220"/>
      <c r="R155" s="221">
        <f>SUM(R156:R157)</f>
        <v>0</v>
      </c>
      <c r="S155" s="220"/>
      <c r="T155" s="222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3" t="s">
        <v>84</v>
      </c>
      <c r="AT155" s="224" t="s">
        <v>76</v>
      </c>
      <c r="AU155" s="224" t="s">
        <v>84</v>
      </c>
      <c r="AY155" s="223" t="s">
        <v>247</v>
      </c>
      <c r="BK155" s="225">
        <f>SUM(BK156:BK157)</f>
        <v>0</v>
      </c>
    </row>
    <row r="156" spans="1:65" s="2" customFormat="1" ht="33" customHeight="1">
      <c r="A156" s="39"/>
      <c r="B156" s="40"/>
      <c r="C156" s="228" t="s">
        <v>312</v>
      </c>
      <c r="D156" s="228" t="s">
        <v>249</v>
      </c>
      <c r="E156" s="229" t="s">
        <v>2468</v>
      </c>
      <c r="F156" s="230" t="s">
        <v>2469</v>
      </c>
      <c r="G156" s="231" t="s">
        <v>260</v>
      </c>
      <c r="H156" s="232">
        <v>0.22</v>
      </c>
      <c r="I156" s="233"/>
      <c r="J156" s="234">
        <f>ROUND(I156*H156,2)</f>
        <v>0</v>
      </c>
      <c r="K156" s="230" t="s">
        <v>253</v>
      </c>
      <c r="L156" s="45"/>
      <c r="M156" s="235" t="s">
        <v>1</v>
      </c>
      <c r="N156" s="236" t="s">
        <v>43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254</v>
      </c>
      <c r="AT156" s="239" t="s">
        <v>249</v>
      </c>
      <c r="AU156" s="239" t="s">
        <v>90</v>
      </c>
      <c r="AY156" s="18" t="s">
        <v>247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90</v>
      </c>
      <c r="BK156" s="240">
        <f>ROUND(I156*H156,2)</f>
        <v>0</v>
      </c>
      <c r="BL156" s="18" t="s">
        <v>254</v>
      </c>
      <c r="BM156" s="239" t="s">
        <v>2470</v>
      </c>
    </row>
    <row r="157" spans="1:51" s="13" customFormat="1" ht="12">
      <c r="A157" s="13"/>
      <c r="B157" s="241"/>
      <c r="C157" s="242"/>
      <c r="D157" s="243" t="s">
        <v>256</v>
      </c>
      <c r="E157" s="244" t="s">
        <v>1</v>
      </c>
      <c r="F157" s="245" t="s">
        <v>2471</v>
      </c>
      <c r="G157" s="242"/>
      <c r="H157" s="246">
        <v>0.22</v>
      </c>
      <c r="I157" s="247"/>
      <c r="J157" s="242"/>
      <c r="K157" s="242"/>
      <c r="L157" s="248"/>
      <c r="M157" s="249"/>
      <c r="N157" s="250"/>
      <c r="O157" s="250"/>
      <c r="P157" s="250"/>
      <c r="Q157" s="250"/>
      <c r="R157" s="250"/>
      <c r="S157" s="250"/>
      <c r="T157" s="25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2" t="s">
        <v>256</v>
      </c>
      <c r="AU157" s="252" t="s">
        <v>90</v>
      </c>
      <c r="AV157" s="13" t="s">
        <v>90</v>
      </c>
      <c r="AW157" s="13" t="s">
        <v>32</v>
      </c>
      <c r="AX157" s="13" t="s">
        <v>84</v>
      </c>
      <c r="AY157" s="252" t="s">
        <v>247</v>
      </c>
    </row>
    <row r="158" spans="1:63" s="12" customFormat="1" ht="22.8" customHeight="1">
      <c r="A158" s="12"/>
      <c r="B158" s="212"/>
      <c r="C158" s="213"/>
      <c r="D158" s="214" t="s">
        <v>76</v>
      </c>
      <c r="E158" s="226" t="s">
        <v>291</v>
      </c>
      <c r="F158" s="226" t="s">
        <v>2472</v>
      </c>
      <c r="G158" s="213"/>
      <c r="H158" s="213"/>
      <c r="I158" s="216"/>
      <c r="J158" s="227">
        <f>BK158</f>
        <v>0</v>
      </c>
      <c r="K158" s="213"/>
      <c r="L158" s="218"/>
      <c r="M158" s="219"/>
      <c r="N158" s="220"/>
      <c r="O158" s="220"/>
      <c r="P158" s="221">
        <f>SUM(P159:P163)</f>
        <v>0</v>
      </c>
      <c r="Q158" s="220"/>
      <c r="R158" s="221">
        <f>SUM(R159:R163)</f>
        <v>0.1482</v>
      </c>
      <c r="S158" s="220"/>
      <c r="T158" s="222">
        <f>SUM(T159:T163)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3" t="s">
        <v>84</v>
      </c>
      <c r="AT158" s="224" t="s">
        <v>76</v>
      </c>
      <c r="AU158" s="224" t="s">
        <v>84</v>
      </c>
      <c r="AY158" s="223" t="s">
        <v>247</v>
      </c>
      <c r="BK158" s="225">
        <f>SUM(BK159:BK163)</f>
        <v>0</v>
      </c>
    </row>
    <row r="159" spans="1:65" s="2" customFormat="1" ht="37.8" customHeight="1">
      <c r="A159" s="39"/>
      <c r="B159" s="40"/>
      <c r="C159" s="228" t="s">
        <v>319</v>
      </c>
      <c r="D159" s="228" t="s">
        <v>249</v>
      </c>
      <c r="E159" s="229" t="s">
        <v>2473</v>
      </c>
      <c r="F159" s="230" t="s">
        <v>2474</v>
      </c>
      <c r="G159" s="231" t="s">
        <v>322</v>
      </c>
      <c r="H159" s="232">
        <v>1</v>
      </c>
      <c r="I159" s="233"/>
      <c r="J159" s="234">
        <f>ROUND(I159*H159,2)</f>
        <v>0</v>
      </c>
      <c r="K159" s="230" t="s">
        <v>253</v>
      </c>
      <c r="L159" s="45"/>
      <c r="M159" s="235" t="s">
        <v>1</v>
      </c>
      <c r="N159" s="236" t="s">
        <v>43</v>
      </c>
      <c r="O159" s="92"/>
      <c r="P159" s="237">
        <f>O159*H159</f>
        <v>0</v>
      </c>
      <c r="Q159" s="237">
        <v>0.04005</v>
      </c>
      <c r="R159" s="237">
        <f>Q159*H159</f>
        <v>0.04005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254</v>
      </c>
      <c r="AT159" s="239" t="s">
        <v>249</v>
      </c>
      <c r="AU159" s="239" t="s">
        <v>90</v>
      </c>
      <c r="AY159" s="18" t="s">
        <v>247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90</v>
      </c>
      <c r="BK159" s="240">
        <f>ROUND(I159*H159,2)</f>
        <v>0</v>
      </c>
      <c r="BL159" s="18" t="s">
        <v>254</v>
      </c>
      <c r="BM159" s="239" t="s">
        <v>2475</v>
      </c>
    </row>
    <row r="160" spans="1:65" s="2" customFormat="1" ht="44.25" customHeight="1">
      <c r="A160" s="39"/>
      <c r="B160" s="40"/>
      <c r="C160" s="228" t="s">
        <v>325</v>
      </c>
      <c r="D160" s="228" t="s">
        <v>249</v>
      </c>
      <c r="E160" s="229" t="s">
        <v>2476</v>
      </c>
      <c r="F160" s="230" t="s">
        <v>2477</v>
      </c>
      <c r="G160" s="231" t="s">
        <v>322</v>
      </c>
      <c r="H160" s="232">
        <v>1</v>
      </c>
      <c r="I160" s="233"/>
      <c r="J160" s="234">
        <f>ROUND(I160*H160,2)</f>
        <v>0</v>
      </c>
      <c r="K160" s="230" t="s">
        <v>253</v>
      </c>
      <c r="L160" s="45"/>
      <c r="M160" s="235" t="s">
        <v>1</v>
      </c>
      <c r="N160" s="236" t="s">
        <v>43</v>
      </c>
      <c r="O160" s="92"/>
      <c r="P160" s="237">
        <f>O160*H160</f>
        <v>0</v>
      </c>
      <c r="Q160" s="237">
        <v>0.06405</v>
      </c>
      <c r="R160" s="237">
        <f>Q160*H160</f>
        <v>0.06405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254</v>
      </c>
      <c r="AT160" s="239" t="s">
        <v>249</v>
      </c>
      <c r="AU160" s="239" t="s">
        <v>90</v>
      </c>
      <c r="AY160" s="18" t="s">
        <v>247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90</v>
      </c>
      <c r="BK160" s="240">
        <f>ROUND(I160*H160,2)</f>
        <v>0</v>
      </c>
      <c r="BL160" s="18" t="s">
        <v>254</v>
      </c>
      <c r="BM160" s="239" t="s">
        <v>2478</v>
      </c>
    </row>
    <row r="161" spans="1:65" s="2" customFormat="1" ht="37.8" customHeight="1">
      <c r="A161" s="39"/>
      <c r="B161" s="40"/>
      <c r="C161" s="228" t="s">
        <v>8</v>
      </c>
      <c r="D161" s="228" t="s">
        <v>249</v>
      </c>
      <c r="E161" s="229" t="s">
        <v>2479</v>
      </c>
      <c r="F161" s="230" t="s">
        <v>2480</v>
      </c>
      <c r="G161" s="231" t="s">
        <v>322</v>
      </c>
      <c r="H161" s="232">
        <v>2</v>
      </c>
      <c r="I161" s="233"/>
      <c r="J161" s="234">
        <f>ROUND(I161*H161,2)</f>
        <v>0</v>
      </c>
      <c r="K161" s="230" t="s">
        <v>253</v>
      </c>
      <c r="L161" s="45"/>
      <c r="M161" s="235" t="s">
        <v>1</v>
      </c>
      <c r="N161" s="236" t="s">
        <v>43</v>
      </c>
      <c r="O161" s="92"/>
      <c r="P161" s="237">
        <f>O161*H161</f>
        <v>0</v>
      </c>
      <c r="Q161" s="237">
        <v>0.01195</v>
      </c>
      <c r="R161" s="237">
        <f>Q161*H161</f>
        <v>0.0239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254</v>
      </c>
      <c r="AT161" s="239" t="s">
        <v>249</v>
      </c>
      <c r="AU161" s="239" t="s">
        <v>90</v>
      </c>
      <c r="AY161" s="18" t="s">
        <v>247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90</v>
      </c>
      <c r="BK161" s="240">
        <f>ROUND(I161*H161,2)</f>
        <v>0</v>
      </c>
      <c r="BL161" s="18" t="s">
        <v>254</v>
      </c>
      <c r="BM161" s="239" t="s">
        <v>2481</v>
      </c>
    </row>
    <row r="162" spans="1:65" s="2" customFormat="1" ht="44.25" customHeight="1">
      <c r="A162" s="39"/>
      <c r="B162" s="40"/>
      <c r="C162" s="228" t="s">
        <v>339</v>
      </c>
      <c r="D162" s="228" t="s">
        <v>249</v>
      </c>
      <c r="E162" s="229" t="s">
        <v>2482</v>
      </c>
      <c r="F162" s="230" t="s">
        <v>2483</v>
      </c>
      <c r="G162" s="231" t="s">
        <v>322</v>
      </c>
      <c r="H162" s="232">
        <v>2</v>
      </c>
      <c r="I162" s="233"/>
      <c r="J162" s="234">
        <f>ROUND(I162*H162,2)</f>
        <v>0</v>
      </c>
      <c r="K162" s="230" t="s">
        <v>253</v>
      </c>
      <c r="L162" s="45"/>
      <c r="M162" s="235" t="s">
        <v>1</v>
      </c>
      <c r="N162" s="236" t="s">
        <v>43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254</v>
      </c>
      <c r="AT162" s="239" t="s">
        <v>249</v>
      </c>
      <c r="AU162" s="239" t="s">
        <v>90</v>
      </c>
      <c r="AY162" s="18" t="s">
        <v>247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90</v>
      </c>
      <c r="BK162" s="240">
        <f>ROUND(I162*H162,2)</f>
        <v>0</v>
      </c>
      <c r="BL162" s="18" t="s">
        <v>254</v>
      </c>
      <c r="BM162" s="239" t="s">
        <v>2484</v>
      </c>
    </row>
    <row r="163" spans="1:65" s="2" customFormat="1" ht="37.8" customHeight="1">
      <c r="A163" s="39"/>
      <c r="B163" s="40"/>
      <c r="C163" s="228" t="s">
        <v>344</v>
      </c>
      <c r="D163" s="228" t="s">
        <v>249</v>
      </c>
      <c r="E163" s="229" t="s">
        <v>2485</v>
      </c>
      <c r="F163" s="230" t="s">
        <v>2486</v>
      </c>
      <c r="G163" s="231" t="s">
        <v>322</v>
      </c>
      <c r="H163" s="232">
        <v>2</v>
      </c>
      <c r="I163" s="233"/>
      <c r="J163" s="234">
        <f>ROUND(I163*H163,2)</f>
        <v>0</v>
      </c>
      <c r="K163" s="230" t="s">
        <v>253</v>
      </c>
      <c r="L163" s="45"/>
      <c r="M163" s="235" t="s">
        <v>1</v>
      </c>
      <c r="N163" s="236" t="s">
        <v>43</v>
      </c>
      <c r="O163" s="92"/>
      <c r="P163" s="237">
        <f>O163*H163</f>
        <v>0</v>
      </c>
      <c r="Q163" s="237">
        <v>0.0101</v>
      </c>
      <c r="R163" s="237">
        <f>Q163*H163</f>
        <v>0.0202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254</v>
      </c>
      <c r="AT163" s="239" t="s">
        <v>249</v>
      </c>
      <c r="AU163" s="239" t="s">
        <v>90</v>
      </c>
      <c r="AY163" s="18" t="s">
        <v>247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90</v>
      </c>
      <c r="BK163" s="240">
        <f>ROUND(I163*H163,2)</f>
        <v>0</v>
      </c>
      <c r="BL163" s="18" t="s">
        <v>254</v>
      </c>
      <c r="BM163" s="239" t="s">
        <v>2487</v>
      </c>
    </row>
    <row r="164" spans="1:63" s="12" customFormat="1" ht="22.8" customHeight="1">
      <c r="A164" s="12"/>
      <c r="B164" s="212"/>
      <c r="C164" s="213"/>
      <c r="D164" s="214" t="s">
        <v>76</v>
      </c>
      <c r="E164" s="226" t="s">
        <v>1386</v>
      </c>
      <c r="F164" s="226" t="s">
        <v>1387</v>
      </c>
      <c r="G164" s="213"/>
      <c r="H164" s="213"/>
      <c r="I164" s="216"/>
      <c r="J164" s="227">
        <f>BK164</f>
        <v>0</v>
      </c>
      <c r="K164" s="213"/>
      <c r="L164" s="218"/>
      <c r="M164" s="219"/>
      <c r="N164" s="220"/>
      <c r="O164" s="220"/>
      <c r="P164" s="221">
        <f>P165</f>
        <v>0</v>
      </c>
      <c r="Q164" s="220"/>
      <c r="R164" s="221">
        <f>R165</f>
        <v>0</v>
      </c>
      <c r="S164" s="220"/>
      <c r="T164" s="222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3" t="s">
        <v>84</v>
      </c>
      <c r="AT164" s="224" t="s">
        <v>76</v>
      </c>
      <c r="AU164" s="224" t="s">
        <v>84</v>
      </c>
      <c r="AY164" s="223" t="s">
        <v>247</v>
      </c>
      <c r="BK164" s="225">
        <f>BK165</f>
        <v>0</v>
      </c>
    </row>
    <row r="165" spans="1:65" s="2" customFormat="1" ht="49.05" customHeight="1">
      <c r="A165" s="39"/>
      <c r="B165" s="40"/>
      <c r="C165" s="228" t="s">
        <v>349</v>
      </c>
      <c r="D165" s="228" t="s">
        <v>249</v>
      </c>
      <c r="E165" s="229" t="s">
        <v>2488</v>
      </c>
      <c r="F165" s="230" t="s">
        <v>2489</v>
      </c>
      <c r="G165" s="231" t="s">
        <v>283</v>
      </c>
      <c r="H165" s="232">
        <v>2.048</v>
      </c>
      <c r="I165" s="233"/>
      <c r="J165" s="234">
        <f>ROUND(I165*H165,2)</f>
        <v>0</v>
      </c>
      <c r="K165" s="230" t="s">
        <v>253</v>
      </c>
      <c r="L165" s="45"/>
      <c r="M165" s="235" t="s">
        <v>1</v>
      </c>
      <c r="N165" s="236" t="s">
        <v>43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254</v>
      </c>
      <c r="AT165" s="239" t="s">
        <v>249</v>
      </c>
      <c r="AU165" s="239" t="s">
        <v>90</v>
      </c>
      <c r="AY165" s="18" t="s">
        <v>247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90</v>
      </c>
      <c r="BK165" s="240">
        <f>ROUND(I165*H165,2)</f>
        <v>0</v>
      </c>
      <c r="BL165" s="18" t="s">
        <v>254</v>
      </c>
      <c r="BM165" s="239" t="s">
        <v>2490</v>
      </c>
    </row>
    <row r="166" spans="1:63" s="12" customFormat="1" ht="25.9" customHeight="1">
      <c r="A166" s="12"/>
      <c r="B166" s="212"/>
      <c r="C166" s="213"/>
      <c r="D166" s="214" t="s">
        <v>76</v>
      </c>
      <c r="E166" s="215" t="s">
        <v>1392</v>
      </c>
      <c r="F166" s="215" t="s">
        <v>1393</v>
      </c>
      <c r="G166" s="213"/>
      <c r="H166" s="213"/>
      <c r="I166" s="216"/>
      <c r="J166" s="217">
        <f>BK166</f>
        <v>0</v>
      </c>
      <c r="K166" s="213"/>
      <c r="L166" s="218"/>
      <c r="M166" s="219"/>
      <c r="N166" s="220"/>
      <c r="O166" s="220"/>
      <c r="P166" s="221">
        <f>P167+P183+P235+P318+P348+P351+P393+P398+P403+P407</f>
        <v>0</v>
      </c>
      <c r="Q166" s="220"/>
      <c r="R166" s="221">
        <f>R167+R183+R235+R318+R348+R351+R393+R398+R403+R407</f>
        <v>13.19739</v>
      </c>
      <c r="S166" s="220"/>
      <c r="T166" s="222">
        <f>T167+T183+T235+T318+T348+T351+T393+T398+T403+T407</f>
        <v>9.973109999999998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3" t="s">
        <v>90</v>
      </c>
      <c r="AT166" s="224" t="s">
        <v>76</v>
      </c>
      <c r="AU166" s="224" t="s">
        <v>77</v>
      </c>
      <c r="AY166" s="223" t="s">
        <v>247</v>
      </c>
      <c r="BK166" s="225">
        <f>BK167+BK183+BK235+BK318+BK348+BK351+BK393+BK398+BK403+BK407</f>
        <v>0</v>
      </c>
    </row>
    <row r="167" spans="1:63" s="12" customFormat="1" ht="22.8" customHeight="1">
      <c r="A167" s="12"/>
      <c r="B167" s="212"/>
      <c r="C167" s="213"/>
      <c r="D167" s="214" t="s">
        <v>76</v>
      </c>
      <c r="E167" s="226" t="s">
        <v>1442</v>
      </c>
      <c r="F167" s="226" t="s">
        <v>1443</v>
      </c>
      <c r="G167" s="213"/>
      <c r="H167" s="213"/>
      <c r="I167" s="216"/>
      <c r="J167" s="227">
        <f>BK167</f>
        <v>0</v>
      </c>
      <c r="K167" s="213"/>
      <c r="L167" s="218"/>
      <c r="M167" s="219"/>
      <c r="N167" s="220"/>
      <c r="O167" s="220"/>
      <c r="P167" s="221">
        <f>SUM(P168:P182)</f>
        <v>0</v>
      </c>
      <c r="Q167" s="220"/>
      <c r="R167" s="221">
        <f>SUM(R168:R182)</f>
        <v>0.05780500000000001</v>
      </c>
      <c r="S167" s="220"/>
      <c r="T167" s="222">
        <f>SUM(T168:T182)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3" t="s">
        <v>90</v>
      </c>
      <c r="AT167" s="224" t="s">
        <v>76</v>
      </c>
      <c r="AU167" s="224" t="s">
        <v>84</v>
      </c>
      <c r="AY167" s="223" t="s">
        <v>247</v>
      </c>
      <c r="BK167" s="225">
        <f>SUM(BK168:BK182)</f>
        <v>0</v>
      </c>
    </row>
    <row r="168" spans="1:65" s="2" customFormat="1" ht="37.8" customHeight="1">
      <c r="A168" s="39"/>
      <c r="B168" s="40"/>
      <c r="C168" s="228" t="s">
        <v>355</v>
      </c>
      <c r="D168" s="228" t="s">
        <v>249</v>
      </c>
      <c r="E168" s="229" t="s">
        <v>2491</v>
      </c>
      <c r="F168" s="230" t="s">
        <v>2492</v>
      </c>
      <c r="G168" s="231" t="s">
        <v>399</v>
      </c>
      <c r="H168" s="232">
        <v>356</v>
      </c>
      <c r="I168" s="233"/>
      <c r="J168" s="234">
        <f>ROUND(I168*H168,2)</f>
        <v>0</v>
      </c>
      <c r="K168" s="230" t="s">
        <v>253</v>
      </c>
      <c r="L168" s="45"/>
      <c r="M168" s="235" t="s">
        <v>1</v>
      </c>
      <c r="N168" s="236" t="s">
        <v>43</v>
      </c>
      <c r="O168" s="9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339</v>
      </c>
      <c r="AT168" s="239" t="s">
        <v>249</v>
      </c>
      <c r="AU168" s="239" t="s">
        <v>90</v>
      </c>
      <c r="AY168" s="18" t="s">
        <v>247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90</v>
      </c>
      <c r="BK168" s="240">
        <f>ROUND(I168*H168,2)</f>
        <v>0</v>
      </c>
      <c r="BL168" s="18" t="s">
        <v>339</v>
      </c>
      <c r="BM168" s="239" t="s">
        <v>2493</v>
      </c>
    </row>
    <row r="169" spans="1:51" s="13" customFormat="1" ht="12">
      <c r="A169" s="13"/>
      <c r="B169" s="241"/>
      <c r="C169" s="242"/>
      <c r="D169" s="243" t="s">
        <v>256</v>
      </c>
      <c r="E169" s="244" t="s">
        <v>1</v>
      </c>
      <c r="F169" s="245" t="s">
        <v>2494</v>
      </c>
      <c r="G169" s="242"/>
      <c r="H169" s="246">
        <v>356</v>
      </c>
      <c r="I169" s="247"/>
      <c r="J169" s="242"/>
      <c r="K169" s="242"/>
      <c r="L169" s="248"/>
      <c r="M169" s="249"/>
      <c r="N169" s="250"/>
      <c r="O169" s="250"/>
      <c r="P169" s="250"/>
      <c r="Q169" s="250"/>
      <c r="R169" s="250"/>
      <c r="S169" s="250"/>
      <c r="T169" s="25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2" t="s">
        <v>256</v>
      </c>
      <c r="AU169" s="252" t="s">
        <v>90</v>
      </c>
      <c r="AV169" s="13" t="s">
        <v>90</v>
      </c>
      <c r="AW169" s="13" t="s">
        <v>32</v>
      </c>
      <c r="AX169" s="13" t="s">
        <v>84</v>
      </c>
      <c r="AY169" s="252" t="s">
        <v>247</v>
      </c>
    </row>
    <row r="170" spans="1:65" s="2" customFormat="1" ht="24.15" customHeight="1">
      <c r="A170" s="39"/>
      <c r="B170" s="40"/>
      <c r="C170" s="228" t="s">
        <v>359</v>
      </c>
      <c r="D170" s="228" t="s">
        <v>249</v>
      </c>
      <c r="E170" s="229" t="s">
        <v>2495</v>
      </c>
      <c r="F170" s="230" t="s">
        <v>2496</v>
      </c>
      <c r="G170" s="231" t="s">
        <v>399</v>
      </c>
      <c r="H170" s="232">
        <v>50</v>
      </c>
      <c r="I170" s="233"/>
      <c r="J170" s="234">
        <f>ROUND(I170*H170,2)</f>
        <v>0</v>
      </c>
      <c r="K170" s="230" t="s">
        <v>1</v>
      </c>
      <c r="L170" s="45"/>
      <c r="M170" s="235" t="s">
        <v>1</v>
      </c>
      <c r="N170" s="236" t="s">
        <v>43</v>
      </c>
      <c r="O170" s="92"/>
      <c r="P170" s="237">
        <f>O170*H170</f>
        <v>0</v>
      </c>
      <c r="Q170" s="237">
        <v>0.0006</v>
      </c>
      <c r="R170" s="237">
        <f>Q170*H170</f>
        <v>0.03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339</v>
      </c>
      <c r="AT170" s="239" t="s">
        <v>249</v>
      </c>
      <c r="AU170" s="239" t="s">
        <v>90</v>
      </c>
      <c r="AY170" s="18" t="s">
        <v>247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90</v>
      </c>
      <c r="BK170" s="240">
        <f>ROUND(I170*H170,2)</f>
        <v>0</v>
      </c>
      <c r="BL170" s="18" t="s">
        <v>339</v>
      </c>
      <c r="BM170" s="239" t="s">
        <v>2497</v>
      </c>
    </row>
    <row r="171" spans="1:65" s="2" customFormat="1" ht="24.15" customHeight="1">
      <c r="A171" s="39"/>
      <c r="B171" s="40"/>
      <c r="C171" s="228" t="s">
        <v>7</v>
      </c>
      <c r="D171" s="228" t="s">
        <v>249</v>
      </c>
      <c r="E171" s="229" t="s">
        <v>2498</v>
      </c>
      <c r="F171" s="230" t="s">
        <v>2499</v>
      </c>
      <c r="G171" s="231" t="s">
        <v>399</v>
      </c>
      <c r="H171" s="232">
        <v>3</v>
      </c>
      <c r="I171" s="233"/>
      <c r="J171" s="234">
        <f>ROUND(I171*H171,2)</f>
        <v>0</v>
      </c>
      <c r="K171" s="230" t="s">
        <v>1</v>
      </c>
      <c r="L171" s="45"/>
      <c r="M171" s="235" t="s">
        <v>1</v>
      </c>
      <c r="N171" s="236" t="s">
        <v>43</v>
      </c>
      <c r="O171" s="92"/>
      <c r="P171" s="237">
        <f>O171*H171</f>
        <v>0</v>
      </c>
      <c r="Q171" s="237">
        <v>0.0006</v>
      </c>
      <c r="R171" s="237">
        <f>Q171*H171</f>
        <v>0.0018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339</v>
      </c>
      <c r="AT171" s="239" t="s">
        <v>249</v>
      </c>
      <c r="AU171" s="239" t="s">
        <v>90</v>
      </c>
      <c r="AY171" s="18" t="s">
        <v>247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90</v>
      </c>
      <c r="BK171" s="240">
        <f>ROUND(I171*H171,2)</f>
        <v>0</v>
      </c>
      <c r="BL171" s="18" t="s">
        <v>339</v>
      </c>
      <c r="BM171" s="239" t="s">
        <v>2500</v>
      </c>
    </row>
    <row r="172" spans="1:65" s="2" customFormat="1" ht="24.15" customHeight="1">
      <c r="A172" s="39"/>
      <c r="B172" s="40"/>
      <c r="C172" s="285" t="s">
        <v>366</v>
      </c>
      <c r="D172" s="285" t="s">
        <v>422</v>
      </c>
      <c r="E172" s="286" t="s">
        <v>2501</v>
      </c>
      <c r="F172" s="287" t="s">
        <v>2502</v>
      </c>
      <c r="G172" s="288" t="s">
        <v>399</v>
      </c>
      <c r="H172" s="289">
        <v>135.5</v>
      </c>
      <c r="I172" s="290"/>
      <c r="J172" s="291">
        <f>ROUND(I172*H172,2)</f>
        <v>0</v>
      </c>
      <c r="K172" s="287" t="s">
        <v>253</v>
      </c>
      <c r="L172" s="292"/>
      <c r="M172" s="293" t="s">
        <v>1</v>
      </c>
      <c r="N172" s="294" t="s">
        <v>43</v>
      </c>
      <c r="O172" s="92"/>
      <c r="P172" s="237">
        <f>O172*H172</f>
        <v>0</v>
      </c>
      <c r="Q172" s="237">
        <v>4E-05</v>
      </c>
      <c r="R172" s="237">
        <f>Q172*H172</f>
        <v>0.00542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432</v>
      </c>
      <c r="AT172" s="239" t="s">
        <v>422</v>
      </c>
      <c r="AU172" s="239" t="s">
        <v>90</v>
      </c>
      <c r="AY172" s="18" t="s">
        <v>247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90</v>
      </c>
      <c r="BK172" s="240">
        <f>ROUND(I172*H172,2)</f>
        <v>0</v>
      </c>
      <c r="BL172" s="18" t="s">
        <v>339</v>
      </c>
      <c r="BM172" s="239" t="s">
        <v>2503</v>
      </c>
    </row>
    <row r="173" spans="1:65" s="2" customFormat="1" ht="24.15" customHeight="1">
      <c r="A173" s="39"/>
      <c r="B173" s="40"/>
      <c r="C173" s="285" t="s">
        <v>375</v>
      </c>
      <c r="D173" s="285" t="s">
        <v>422</v>
      </c>
      <c r="E173" s="286" t="s">
        <v>2504</v>
      </c>
      <c r="F173" s="287" t="s">
        <v>2505</v>
      </c>
      <c r="G173" s="288" t="s">
        <v>399</v>
      </c>
      <c r="H173" s="289">
        <v>15</v>
      </c>
      <c r="I173" s="290"/>
      <c r="J173" s="291">
        <f>ROUND(I173*H173,2)</f>
        <v>0</v>
      </c>
      <c r="K173" s="287" t="s">
        <v>253</v>
      </c>
      <c r="L173" s="292"/>
      <c r="M173" s="293" t="s">
        <v>1</v>
      </c>
      <c r="N173" s="294" t="s">
        <v>43</v>
      </c>
      <c r="O173" s="92"/>
      <c r="P173" s="237">
        <f>O173*H173</f>
        <v>0</v>
      </c>
      <c r="Q173" s="237">
        <v>5E-05</v>
      </c>
      <c r="R173" s="237">
        <f>Q173*H173</f>
        <v>0.00075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432</v>
      </c>
      <c r="AT173" s="239" t="s">
        <v>422</v>
      </c>
      <c r="AU173" s="239" t="s">
        <v>90</v>
      </c>
      <c r="AY173" s="18" t="s">
        <v>247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90</v>
      </c>
      <c r="BK173" s="240">
        <f>ROUND(I173*H173,2)</f>
        <v>0</v>
      </c>
      <c r="BL173" s="18" t="s">
        <v>339</v>
      </c>
      <c r="BM173" s="239" t="s">
        <v>2506</v>
      </c>
    </row>
    <row r="174" spans="1:65" s="2" customFormat="1" ht="24.15" customHeight="1">
      <c r="A174" s="39"/>
      <c r="B174" s="40"/>
      <c r="C174" s="285" t="s">
        <v>387</v>
      </c>
      <c r="D174" s="285" t="s">
        <v>422</v>
      </c>
      <c r="E174" s="286" t="s">
        <v>2507</v>
      </c>
      <c r="F174" s="287" t="s">
        <v>2508</v>
      </c>
      <c r="G174" s="288" t="s">
        <v>399</v>
      </c>
      <c r="H174" s="289">
        <v>51.5</v>
      </c>
      <c r="I174" s="290"/>
      <c r="J174" s="291">
        <f>ROUND(I174*H174,2)</f>
        <v>0</v>
      </c>
      <c r="K174" s="287" t="s">
        <v>253</v>
      </c>
      <c r="L174" s="292"/>
      <c r="M174" s="293" t="s">
        <v>1</v>
      </c>
      <c r="N174" s="294" t="s">
        <v>43</v>
      </c>
      <c r="O174" s="92"/>
      <c r="P174" s="237">
        <f>O174*H174</f>
        <v>0</v>
      </c>
      <c r="Q174" s="237">
        <v>0.00011</v>
      </c>
      <c r="R174" s="237">
        <f>Q174*H174</f>
        <v>0.005665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432</v>
      </c>
      <c r="AT174" s="239" t="s">
        <v>422</v>
      </c>
      <c r="AU174" s="239" t="s">
        <v>90</v>
      </c>
      <c r="AY174" s="18" t="s">
        <v>247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90</v>
      </c>
      <c r="BK174" s="240">
        <f>ROUND(I174*H174,2)</f>
        <v>0</v>
      </c>
      <c r="BL174" s="18" t="s">
        <v>339</v>
      </c>
      <c r="BM174" s="239" t="s">
        <v>2509</v>
      </c>
    </row>
    <row r="175" spans="1:51" s="13" customFormat="1" ht="12">
      <c r="A175" s="13"/>
      <c r="B175" s="241"/>
      <c r="C175" s="242"/>
      <c r="D175" s="243" t="s">
        <v>256</v>
      </c>
      <c r="E175" s="244" t="s">
        <v>1</v>
      </c>
      <c r="F175" s="245" t="s">
        <v>2510</v>
      </c>
      <c r="G175" s="242"/>
      <c r="H175" s="246">
        <v>51.5</v>
      </c>
      <c r="I175" s="247"/>
      <c r="J175" s="242"/>
      <c r="K175" s="242"/>
      <c r="L175" s="248"/>
      <c r="M175" s="249"/>
      <c r="N175" s="250"/>
      <c r="O175" s="250"/>
      <c r="P175" s="250"/>
      <c r="Q175" s="250"/>
      <c r="R175" s="250"/>
      <c r="S175" s="250"/>
      <c r="T175" s="25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2" t="s">
        <v>256</v>
      </c>
      <c r="AU175" s="252" t="s">
        <v>90</v>
      </c>
      <c r="AV175" s="13" t="s">
        <v>90</v>
      </c>
      <c r="AW175" s="13" t="s">
        <v>32</v>
      </c>
      <c r="AX175" s="13" t="s">
        <v>84</v>
      </c>
      <c r="AY175" s="252" t="s">
        <v>247</v>
      </c>
    </row>
    <row r="176" spans="1:65" s="2" customFormat="1" ht="24.15" customHeight="1">
      <c r="A176" s="39"/>
      <c r="B176" s="40"/>
      <c r="C176" s="285" t="s">
        <v>396</v>
      </c>
      <c r="D176" s="285" t="s">
        <v>422</v>
      </c>
      <c r="E176" s="286" t="s">
        <v>2511</v>
      </c>
      <c r="F176" s="287" t="s">
        <v>2512</v>
      </c>
      <c r="G176" s="288" t="s">
        <v>399</v>
      </c>
      <c r="H176" s="289">
        <v>28.5</v>
      </c>
      <c r="I176" s="290"/>
      <c r="J176" s="291">
        <f>ROUND(I176*H176,2)</f>
        <v>0</v>
      </c>
      <c r="K176" s="287" t="s">
        <v>253</v>
      </c>
      <c r="L176" s="292"/>
      <c r="M176" s="293" t="s">
        <v>1</v>
      </c>
      <c r="N176" s="294" t="s">
        <v>43</v>
      </c>
      <c r="O176" s="92"/>
      <c r="P176" s="237">
        <f>O176*H176</f>
        <v>0</v>
      </c>
      <c r="Q176" s="237">
        <v>0.00012</v>
      </c>
      <c r="R176" s="237">
        <f>Q176*H176</f>
        <v>0.0034200000000000003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432</v>
      </c>
      <c r="AT176" s="239" t="s">
        <v>422</v>
      </c>
      <c r="AU176" s="239" t="s">
        <v>90</v>
      </c>
      <c r="AY176" s="18" t="s">
        <v>247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90</v>
      </c>
      <c r="BK176" s="240">
        <f>ROUND(I176*H176,2)</f>
        <v>0</v>
      </c>
      <c r="BL176" s="18" t="s">
        <v>339</v>
      </c>
      <c r="BM176" s="239" t="s">
        <v>2513</v>
      </c>
    </row>
    <row r="177" spans="1:51" s="13" customFormat="1" ht="12">
      <c r="A177" s="13"/>
      <c r="B177" s="241"/>
      <c r="C177" s="242"/>
      <c r="D177" s="243" t="s">
        <v>256</v>
      </c>
      <c r="E177" s="244" t="s">
        <v>1</v>
      </c>
      <c r="F177" s="245" t="s">
        <v>2514</v>
      </c>
      <c r="G177" s="242"/>
      <c r="H177" s="246">
        <v>28.5</v>
      </c>
      <c r="I177" s="247"/>
      <c r="J177" s="242"/>
      <c r="K177" s="242"/>
      <c r="L177" s="248"/>
      <c r="M177" s="249"/>
      <c r="N177" s="250"/>
      <c r="O177" s="250"/>
      <c r="P177" s="250"/>
      <c r="Q177" s="250"/>
      <c r="R177" s="250"/>
      <c r="S177" s="250"/>
      <c r="T177" s="25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2" t="s">
        <v>256</v>
      </c>
      <c r="AU177" s="252" t="s">
        <v>90</v>
      </c>
      <c r="AV177" s="13" t="s">
        <v>90</v>
      </c>
      <c r="AW177" s="13" t="s">
        <v>32</v>
      </c>
      <c r="AX177" s="13" t="s">
        <v>84</v>
      </c>
      <c r="AY177" s="252" t="s">
        <v>247</v>
      </c>
    </row>
    <row r="178" spans="1:65" s="2" customFormat="1" ht="24.15" customHeight="1">
      <c r="A178" s="39"/>
      <c r="B178" s="40"/>
      <c r="C178" s="285" t="s">
        <v>402</v>
      </c>
      <c r="D178" s="285" t="s">
        <v>422</v>
      </c>
      <c r="E178" s="286" t="s">
        <v>2515</v>
      </c>
      <c r="F178" s="287" t="s">
        <v>2516</v>
      </c>
      <c r="G178" s="288" t="s">
        <v>399</v>
      </c>
      <c r="H178" s="289">
        <v>54.5</v>
      </c>
      <c r="I178" s="290"/>
      <c r="J178" s="291">
        <f>ROUND(I178*H178,2)</f>
        <v>0</v>
      </c>
      <c r="K178" s="287" t="s">
        <v>253</v>
      </c>
      <c r="L178" s="292"/>
      <c r="M178" s="293" t="s">
        <v>1</v>
      </c>
      <c r="N178" s="294" t="s">
        <v>43</v>
      </c>
      <c r="O178" s="92"/>
      <c r="P178" s="237">
        <f>O178*H178</f>
        <v>0</v>
      </c>
      <c r="Q178" s="237">
        <v>0.00014</v>
      </c>
      <c r="R178" s="237">
        <f>Q178*H178</f>
        <v>0.00763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432</v>
      </c>
      <c r="AT178" s="239" t="s">
        <v>422</v>
      </c>
      <c r="AU178" s="239" t="s">
        <v>90</v>
      </c>
      <c r="AY178" s="18" t="s">
        <v>247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90</v>
      </c>
      <c r="BK178" s="240">
        <f>ROUND(I178*H178,2)</f>
        <v>0</v>
      </c>
      <c r="BL178" s="18" t="s">
        <v>339</v>
      </c>
      <c r="BM178" s="239" t="s">
        <v>2517</v>
      </c>
    </row>
    <row r="179" spans="1:51" s="13" customFormat="1" ht="12">
      <c r="A179" s="13"/>
      <c r="B179" s="241"/>
      <c r="C179" s="242"/>
      <c r="D179" s="243" t="s">
        <v>256</v>
      </c>
      <c r="E179" s="244" t="s">
        <v>1</v>
      </c>
      <c r="F179" s="245" t="s">
        <v>2518</v>
      </c>
      <c r="G179" s="242"/>
      <c r="H179" s="246">
        <v>54.5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2" t="s">
        <v>256</v>
      </c>
      <c r="AU179" s="252" t="s">
        <v>90</v>
      </c>
      <c r="AV179" s="13" t="s">
        <v>90</v>
      </c>
      <c r="AW179" s="13" t="s">
        <v>32</v>
      </c>
      <c r="AX179" s="13" t="s">
        <v>84</v>
      </c>
      <c r="AY179" s="252" t="s">
        <v>247</v>
      </c>
    </row>
    <row r="180" spans="1:65" s="2" customFormat="1" ht="24.15" customHeight="1">
      <c r="A180" s="39"/>
      <c r="B180" s="40"/>
      <c r="C180" s="285" t="s">
        <v>407</v>
      </c>
      <c r="D180" s="285" t="s">
        <v>422</v>
      </c>
      <c r="E180" s="286" t="s">
        <v>2519</v>
      </c>
      <c r="F180" s="287" t="s">
        <v>2520</v>
      </c>
      <c r="G180" s="288" t="s">
        <v>399</v>
      </c>
      <c r="H180" s="289">
        <v>6</v>
      </c>
      <c r="I180" s="290"/>
      <c r="J180" s="291">
        <f>ROUND(I180*H180,2)</f>
        <v>0</v>
      </c>
      <c r="K180" s="287" t="s">
        <v>253</v>
      </c>
      <c r="L180" s="292"/>
      <c r="M180" s="293" t="s">
        <v>1</v>
      </c>
      <c r="N180" s="294" t="s">
        <v>43</v>
      </c>
      <c r="O180" s="92"/>
      <c r="P180" s="237">
        <f>O180*H180</f>
        <v>0</v>
      </c>
      <c r="Q180" s="237">
        <v>0.00016</v>
      </c>
      <c r="R180" s="237">
        <f>Q180*H180</f>
        <v>0.0009600000000000001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432</v>
      </c>
      <c r="AT180" s="239" t="s">
        <v>422</v>
      </c>
      <c r="AU180" s="239" t="s">
        <v>90</v>
      </c>
      <c r="AY180" s="18" t="s">
        <v>247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90</v>
      </c>
      <c r="BK180" s="240">
        <f>ROUND(I180*H180,2)</f>
        <v>0</v>
      </c>
      <c r="BL180" s="18" t="s">
        <v>339</v>
      </c>
      <c r="BM180" s="239" t="s">
        <v>2521</v>
      </c>
    </row>
    <row r="181" spans="1:65" s="2" customFormat="1" ht="24.15" customHeight="1">
      <c r="A181" s="39"/>
      <c r="B181" s="40"/>
      <c r="C181" s="285" t="s">
        <v>412</v>
      </c>
      <c r="D181" s="285" t="s">
        <v>422</v>
      </c>
      <c r="E181" s="286" t="s">
        <v>2522</v>
      </c>
      <c r="F181" s="287" t="s">
        <v>2523</v>
      </c>
      <c r="G181" s="288" t="s">
        <v>399</v>
      </c>
      <c r="H181" s="289">
        <v>12</v>
      </c>
      <c r="I181" s="290"/>
      <c r="J181" s="291">
        <f>ROUND(I181*H181,2)</f>
        <v>0</v>
      </c>
      <c r="K181" s="287" t="s">
        <v>253</v>
      </c>
      <c r="L181" s="292"/>
      <c r="M181" s="293" t="s">
        <v>1</v>
      </c>
      <c r="N181" s="294" t="s">
        <v>43</v>
      </c>
      <c r="O181" s="92"/>
      <c r="P181" s="237">
        <f>O181*H181</f>
        <v>0</v>
      </c>
      <c r="Q181" s="237">
        <v>0.00018</v>
      </c>
      <c r="R181" s="237">
        <f>Q181*H181</f>
        <v>0.00216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432</v>
      </c>
      <c r="AT181" s="239" t="s">
        <v>422</v>
      </c>
      <c r="AU181" s="239" t="s">
        <v>90</v>
      </c>
      <c r="AY181" s="18" t="s">
        <v>247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90</v>
      </c>
      <c r="BK181" s="240">
        <f>ROUND(I181*H181,2)</f>
        <v>0</v>
      </c>
      <c r="BL181" s="18" t="s">
        <v>339</v>
      </c>
      <c r="BM181" s="239" t="s">
        <v>2524</v>
      </c>
    </row>
    <row r="182" spans="1:65" s="2" customFormat="1" ht="44.25" customHeight="1">
      <c r="A182" s="39"/>
      <c r="B182" s="40"/>
      <c r="C182" s="228" t="s">
        <v>417</v>
      </c>
      <c r="D182" s="228" t="s">
        <v>249</v>
      </c>
      <c r="E182" s="229" t="s">
        <v>1510</v>
      </c>
      <c r="F182" s="230" t="s">
        <v>2525</v>
      </c>
      <c r="G182" s="231" t="s">
        <v>1440</v>
      </c>
      <c r="H182" s="299"/>
      <c r="I182" s="233"/>
      <c r="J182" s="234">
        <f>ROUND(I182*H182,2)</f>
        <v>0</v>
      </c>
      <c r="K182" s="230" t="s">
        <v>253</v>
      </c>
      <c r="L182" s="45"/>
      <c r="M182" s="235" t="s">
        <v>1</v>
      </c>
      <c r="N182" s="236" t="s">
        <v>43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339</v>
      </c>
      <c r="AT182" s="239" t="s">
        <v>249</v>
      </c>
      <c r="AU182" s="239" t="s">
        <v>90</v>
      </c>
      <c r="AY182" s="18" t="s">
        <v>247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90</v>
      </c>
      <c r="BK182" s="240">
        <f>ROUND(I182*H182,2)</f>
        <v>0</v>
      </c>
      <c r="BL182" s="18" t="s">
        <v>339</v>
      </c>
      <c r="BM182" s="239" t="s">
        <v>2526</v>
      </c>
    </row>
    <row r="183" spans="1:63" s="12" customFormat="1" ht="22.8" customHeight="1">
      <c r="A183" s="12"/>
      <c r="B183" s="212"/>
      <c r="C183" s="213"/>
      <c r="D183" s="214" t="s">
        <v>76</v>
      </c>
      <c r="E183" s="226" t="s">
        <v>2527</v>
      </c>
      <c r="F183" s="226" t="s">
        <v>2528</v>
      </c>
      <c r="G183" s="213"/>
      <c r="H183" s="213"/>
      <c r="I183" s="216"/>
      <c r="J183" s="227">
        <f>BK183</f>
        <v>0</v>
      </c>
      <c r="K183" s="213"/>
      <c r="L183" s="218"/>
      <c r="M183" s="219"/>
      <c r="N183" s="220"/>
      <c r="O183" s="220"/>
      <c r="P183" s="221">
        <f>SUM(P184:P234)</f>
        <v>0</v>
      </c>
      <c r="Q183" s="220"/>
      <c r="R183" s="221">
        <f>SUM(R184:R234)</f>
        <v>11.420885</v>
      </c>
      <c r="S183" s="220"/>
      <c r="T183" s="222">
        <f>SUM(T184:T234)</f>
        <v>5.38669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3" t="s">
        <v>90</v>
      </c>
      <c r="AT183" s="224" t="s">
        <v>76</v>
      </c>
      <c r="AU183" s="224" t="s">
        <v>84</v>
      </c>
      <c r="AY183" s="223" t="s">
        <v>247</v>
      </c>
      <c r="BK183" s="225">
        <f>SUM(BK184:BK234)</f>
        <v>0</v>
      </c>
    </row>
    <row r="184" spans="1:65" s="2" customFormat="1" ht="24.15" customHeight="1">
      <c r="A184" s="39"/>
      <c r="B184" s="40"/>
      <c r="C184" s="228" t="s">
        <v>421</v>
      </c>
      <c r="D184" s="228" t="s">
        <v>249</v>
      </c>
      <c r="E184" s="229" t="s">
        <v>2529</v>
      </c>
      <c r="F184" s="230" t="s">
        <v>2530</v>
      </c>
      <c r="G184" s="231" t="s">
        <v>322</v>
      </c>
      <c r="H184" s="232">
        <v>1</v>
      </c>
      <c r="I184" s="233"/>
      <c r="J184" s="234">
        <f>ROUND(I184*H184,2)</f>
        <v>0</v>
      </c>
      <c r="K184" s="230" t="s">
        <v>253</v>
      </c>
      <c r="L184" s="45"/>
      <c r="M184" s="235" t="s">
        <v>1</v>
      </c>
      <c r="N184" s="236" t="s">
        <v>43</v>
      </c>
      <c r="O184" s="92"/>
      <c r="P184" s="237">
        <f>O184*H184</f>
        <v>0</v>
      </c>
      <c r="Q184" s="237">
        <v>0.02403</v>
      </c>
      <c r="R184" s="237">
        <f>Q184*H184</f>
        <v>0.02403</v>
      </c>
      <c r="S184" s="237">
        <v>0.02403</v>
      </c>
      <c r="T184" s="238">
        <f>S184*H184</f>
        <v>0.02403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339</v>
      </c>
      <c r="AT184" s="239" t="s">
        <v>249</v>
      </c>
      <c r="AU184" s="239" t="s">
        <v>90</v>
      </c>
      <c r="AY184" s="18" t="s">
        <v>247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90</v>
      </c>
      <c r="BK184" s="240">
        <f>ROUND(I184*H184,2)</f>
        <v>0</v>
      </c>
      <c r="BL184" s="18" t="s">
        <v>339</v>
      </c>
      <c r="BM184" s="239" t="s">
        <v>2531</v>
      </c>
    </row>
    <row r="185" spans="1:65" s="2" customFormat="1" ht="24.15" customHeight="1">
      <c r="A185" s="39"/>
      <c r="B185" s="40"/>
      <c r="C185" s="228" t="s">
        <v>426</v>
      </c>
      <c r="D185" s="228" t="s">
        <v>249</v>
      </c>
      <c r="E185" s="229" t="s">
        <v>2532</v>
      </c>
      <c r="F185" s="230" t="s">
        <v>2533</v>
      </c>
      <c r="G185" s="231" t="s">
        <v>322</v>
      </c>
      <c r="H185" s="232">
        <v>1</v>
      </c>
      <c r="I185" s="233"/>
      <c r="J185" s="234">
        <f>ROUND(I185*H185,2)</f>
        <v>0</v>
      </c>
      <c r="K185" s="230" t="s">
        <v>253</v>
      </c>
      <c r="L185" s="45"/>
      <c r="M185" s="235" t="s">
        <v>1</v>
      </c>
      <c r="N185" s="236" t="s">
        <v>43</v>
      </c>
      <c r="O185" s="9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339</v>
      </c>
      <c r="AT185" s="239" t="s">
        <v>249</v>
      </c>
      <c r="AU185" s="239" t="s">
        <v>90</v>
      </c>
      <c r="AY185" s="18" t="s">
        <v>247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90</v>
      </c>
      <c r="BK185" s="240">
        <f>ROUND(I185*H185,2)</f>
        <v>0</v>
      </c>
      <c r="BL185" s="18" t="s">
        <v>339</v>
      </c>
      <c r="BM185" s="239" t="s">
        <v>2534</v>
      </c>
    </row>
    <row r="186" spans="1:65" s="2" customFormat="1" ht="24.15" customHeight="1">
      <c r="A186" s="39"/>
      <c r="B186" s="40"/>
      <c r="C186" s="228" t="s">
        <v>432</v>
      </c>
      <c r="D186" s="228" t="s">
        <v>249</v>
      </c>
      <c r="E186" s="229" t="s">
        <v>2535</v>
      </c>
      <c r="F186" s="230" t="s">
        <v>2536</v>
      </c>
      <c r="G186" s="231" t="s">
        <v>399</v>
      </c>
      <c r="H186" s="232">
        <v>170</v>
      </c>
      <c r="I186" s="233"/>
      <c r="J186" s="234">
        <f>ROUND(I186*H186,2)</f>
        <v>0</v>
      </c>
      <c r="K186" s="230" t="s">
        <v>253</v>
      </c>
      <c r="L186" s="45"/>
      <c r="M186" s="235" t="s">
        <v>1</v>
      </c>
      <c r="N186" s="236" t="s">
        <v>43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0.03065</v>
      </c>
      <c r="T186" s="238">
        <f>S186*H186</f>
        <v>5.2105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339</v>
      </c>
      <c r="AT186" s="239" t="s">
        <v>249</v>
      </c>
      <c r="AU186" s="239" t="s">
        <v>90</v>
      </c>
      <c r="AY186" s="18" t="s">
        <v>247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90</v>
      </c>
      <c r="BK186" s="240">
        <f>ROUND(I186*H186,2)</f>
        <v>0</v>
      </c>
      <c r="BL186" s="18" t="s">
        <v>339</v>
      </c>
      <c r="BM186" s="239" t="s">
        <v>2537</v>
      </c>
    </row>
    <row r="187" spans="1:51" s="13" customFormat="1" ht="12">
      <c r="A187" s="13"/>
      <c r="B187" s="241"/>
      <c r="C187" s="242"/>
      <c r="D187" s="243" t="s">
        <v>256</v>
      </c>
      <c r="E187" s="244" t="s">
        <v>1</v>
      </c>
      <c r="F187" s="245" t="s">
        <v>2538</v>
      </c>
      <c r="G187" s="242"/>
      <c r="H187" s="246">
        <v>170</v>
      </c>
      <c r="I187" s="247"/>
      <c r="J187" s="242"/>
      <c r="K187" s="242"/>
      <c r="L187" s="248"/>
      <c r="M187" s="249"/>
      <c r="N187" s="250"/>
      <c r="O187" s="250"/>
      <c r="P187" s="250"/>
      <c r="Q187" s="250"/>
      <c r="R187" s="250"/>
      <c r="S187" s="250"/>
      <c r="T187" s="25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2" t="s">
        <v>256</v>
      </c>
      <c r="AU187" s="252" t="s">
        <v>90</v>
      </c>
      <c r="AV187" s="13" t="s">
        <v>90</v>
      </c>
      <c r="AW187" s="13" t="s">
        <v>32</v>
      </c>
      <c r="AX187" s="13" t="s">
        <v>84</v>
      </c>
      <c r="AY187" s="252" t="s">
        <v>247</v>
      </c>
    </row>
    <row r="188" spans="1:65" s="2" customFormat="1" ht="24.15" customHeight="1">
      <c r="A188" s="39"/>
      <c r="B188" s="40"/>
      <c r="C188" s="228" t="s">
        <v>440</v>
      </c>
      <c r="D188" s="228" t="s">
        <v>249</v>
      </c>
      <c r="E188" s="229" t="s">
        <v>2539</v>
      </c>
      <c r="F188" s="230" t="s">
        <v>2540</v>
      </c>
      <c r="G188" s="231" t="s">
        <v>260</v>
      </c>
      <c r="H188" s="232">
        <v>6</v>
      </c>
      <c r="I188" s="233"/>
      <c r="J188" s="234">
        <f>ROUND(I188*H188,2)</f>
        <v>0</v>
      </c>
      <c r="K188" s="230" t="s">
        <v>2541</v>
      </c>
      <c r="L188" s="45"/>
      <c r="M188" s="235" t="s">
        <v>1</v>
      </c>
      <c r="N188" s="236" t="s">
        <v>43</v>
      </c>
      <c r="O188" s="92"/>
      <c r="P188" s="237">
        <f>O188*H188</f>
        <v>0</v>
      </c>
      <c r="Q188" s="237">
        <v>1.8</v>
      </c>
      <c r="R188" s="237">
        <f>Q188*H188</f>
        <v>10.8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339</v>
      </c>
      <c r="AT188" s="239" t="s">
        <v>249</v>
      </c>
      <c r="AU188" s="239" t="s">
        <v>90</v>
      </c>
      <c r="AY188" s="18" t="s">
        <v>247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90</v>
      </c>
      <c r="BK188" s="240">
        <f>ROUND(I188*H188,2)</f>
        <v>0</v>
      </c>
      <c r="BL188" s="18" t="s">
        <v>339</v>
      </c>
      <c r="BM188" s="239" t="s">
        <v>2542</v>
      </c>
    </row>
    <row r="189" spans="1:47" s="2" customFormat="1" ht="12">
      <c r="A189" s="39"/>
      <c r="B189" s="40"/>
      <c r="C189" s="41"/>
      <c r="D189" s="243" t="s">
        <v>540</v>
      </c>
      <c r="E189" s="41"/>
      <c r="F189" s="295" t="s">
        <v>2543</v>
      </c>
      <c r="G189" s="41"/>
      <c r="H189" s="41"/>
      <c r="I189" s="296"/>
      <c r="J189" s="41"/>
      <c r="K189" s="41"/>
      <c r="L189" s="45"/>
      <c r="M189" s="297"/>
      <c r="N189" s="29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540</v>
      </c>
      <c r="AU189" s="18" t="s">
        <v>90</v>
      </c>
    </row>
    <row r="190" spans="1:65" s="2" customFormat="1" ht="24.15" customHeight="1">
      <c r="A190" s="39"/>
      <c r="B190" s="40"/>
      <c r="C190" s="228" t="s">
        <v>446</v>
      </c>
      <c r="D190" s="228" t="s">
        <v>249</v>
      </c>
      <c r="E190" s="229" t="s">
        <v>2544</v>
      </c>
      <c r="F190" s="230" t="s">
        <v>2545</v>
      </c>
      <c r="G190" s="231" t="s">
        <v>399</v>
      </c>
      <c r="H190" s="232">
        <v>40</v>
      </c>
      <c r="I190" s="233"/>
      <c r="J190" s="234">
        <f>ROUND(I190*H190,2)</f>
        <v>0</v>
      </c>
      <c r="K190" s="230" t="s">
        <v>253</v>
      </c>
      <c r="L190" s="45"/>
      <c r="M190" s="235" t="s">
        <v>1</v>
      </c>
      <c r="N190" s="236" t="s">
        <v>43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0.0021</v>
      </c>
      <c r="T190" s="238">
        <f>S190*H190</f>
        <v>0.08399999999999999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339</v>
      </c>
      <c r="AT190" s="239" t="s">
        <v>249</v>
      </c>
      <c r="AU190" s="239" t="s">
        <v>90</v>
      </c>
      <c r="AY190" s="18" t="s">
        <v>247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90</v>
      </c>
      <c r="BK190" s="240">
        <f>ROUND(I190*H190,2)</f>
        <v>0</v>
      </c>
      <c r="BL190" s="18" t="s">
        <v>339</v>
      </c>
      <c r="BM190" s="239" t="s">
        <v>2546</v>
      </c>
    </row>
    <row r="191" spans="1:65" s="2" customFormat="1" ht="33" customHeight="1">
      <c r="A191" s="39"/>
      <c r="B191" s="40"/>
      <c r="C191" s="228" t="s">
        <v>452</v>
      </c>
      <c r="D191" s="228" t="s">
        <v>249</v>
      </c>
      <c r="E191" s="229" t="s">
        <v>2547</v>
      </c>
      <c r="F191" s="230" t="s">
        <v>2548</v>
      </c>
      <c r="G191" s="231" t="s">
        <v>399</v>
      </c>
      <c r="H191" s="232">
        <v>9</v>
      </c>
      <c r="I191" s="233"/>
      <c r="J191" s="234">
        <f>ROUND(I191*H191,2)</f>
        <v>0</v>
      </c>
      <c r="K191" s="230" t="s">
        <v>253</v>
      </c>
      <c r="L191" s="45"/>
      <c r="M191" s="235" t="s">
        <v>1</v>
      </c>
      <c r="N191" s="236" t="s">
        <v>43</v>
      </c>
      <c r="O191" s="92"/>
      <c r="P191" s="237">
        <f>O191*H191</f>
        <v>0</v>
      </c>
      <c r="Q191" s="237">
        <v>0</v>
      </c>
      <c r="R191" s="237">
        <f>Q191*H191</f>
        <v>0</v>
      </c>
      <c r="S191" s="237">
        <v>0.00198</v>
      </c>
      <c r="T191" s="238">
        <f>S191*H191</f>
        <v>0.01782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339</v>
      </c>
      <c r="AT191" s="239" t="s">
        <v>249</v>
      </c>
      <c r="AU191" s="239" t="s">
        <v>90</v>
      </c>
      <c r="AY191" s="18" t="s">
        <v>247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90</v>
      </c>
      <c r="BK191" s="240">
        <f>ROUND(I191*H191,2)</f>
        <v>0</v>
      </c>
      <c r="BL191" s="18" t="s">
        <v>339</v>
      </c>
      <c r="BM191" s="239" t="s">
        <v>2549</v>
      </c>
    </row>
    <row r="192" spans="1:65" s="2" customFormat="1" ht="16.5" customHeight="1">
      <c r="A192" s="39"/>
      <c r="B192" s="40"/>
      <c r="C192" s="228" t="s">
        <v>458</v>
      </c>
      <c r="D192" s="228" t="s">
        <v>249</v>
      </c>
      <c r="E192" s="229" t="s">
        <v>2550</v>
      </c>
      <c r="F192" s="230" t="s">
        <v>2551</v>
      </c>
      <c r="G192" s="231" t="s">
        <v>399</v>
      </c>
      <c r="H192" s="232">
        <v>4</v>
      </c>
      <c r="I192" s="233"/>
      <c r="J192" s="234">
        <f>ROUND(I192*H192,2)</f>
        <v>0</v>
      </c>
      <c r="K192" s="230" t="s">
        <v>253</v>
      </c>
      <c r="L192" s="45"/>
      <c r="M192" s="235" t="s">
        <v>1</v>
      </c>
      <c r="N192" s="236" t="s">
        <v>43</v>
      </c>
      <c r="O192" s="92"/>
      <c r="P192" s="237">
        <f>O192*H192</f>
        <v>0</v>
      </c>
      <c r="Q192" s="237">
        <v>0.00168</v>
      </c>
      <c r="R192" s="237">
        <f>Q192*H192</f>
        <v>0.00672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339</v>
      </c>
      <c r="AT192" s="239" t="s">
        <v>249</v>
      </c>
      <c r="AU192" s="239" t="s">
        <v>90</v>
      </c>
      <c r="AY192" s="18" t="s">
        <v>247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90</v>
      </c>
      <c r="BK192" s="240">
        <f>ROUND(I192*H192,2)</f>
        <v>0</v>
      </c>
      <c r="BL192" s="18" t="s">
        <v>339</v>
      </c>
      <c r="BM192" s="239" t="s">
        <v>2552</v>
      </c>
    </row>
    <row r="193" spans="1:51" s="13" customFormat="1" ht="12">
      <c r="A193" s="13"/>
      <c r="B193" s="241"/>
      <c r="C193" s="242"/>
      <c r="D193" s="243" t="s">
        <v>256</v>
      </c>
      <c r="E193" s="244" t="s">
        <v>1</v>
      </c>
      <c r="F193" s="245" t="s">
        <v>2553</v>
      </c>
      <c r="G193" s="242"/>
      <c r="H193" s="246">
        <v>4</v>
      </c>
      <c r="I193" s="247"/>
      <c r="J193" s="242"/>
      <c r="K193" s="242"/>
      <c r="L193" s="248"/>
      <c r="M193" s="249"/>
      <c r="N193" s="250"/>
      <c r="O193" s="250"/>
      <c r="P193" s="250"/>
      <c r="Q193" s="250"/>
      <c r="R193" s="250"/>
      <c r="S193" s="250"/>
      <c r="T193" s="25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2" t="s">
        <v>256</v>
      </c>
      <c r="AU193" s="252" t="s">
        <v>90</v>
      </c>
      <c r="AV193" s="13" t="s">
        <v>90</v>
      </c>
      <c r="AW193" s="13" t="s">
        <v>32</v>
      </c>
      <c r="AX193" s="13" t="s">
        <v>84</v>
      </c>
      <c r="AY193" s="252" t="s">
        <v>247</v>
      </c>
    </row>
    <row r="194" spans="1:65" s="2" customFormat="1" ht="16.5" customHeight="1">
      <c r="A194" s="39"/>
      <c r="B194" s="40"/>
      <c r="C194" s="228" t="s">
        <v>466</v>
      </c>
      <c r="D194" s="228" t="s">
        <v>249</v>
      </c>
      <c r="E194" s="229" t="s">
        <v>2554</v>
      </c>
      <c r="F194" s="230" t="s">
        <v>2555</v>
      </c>
      <c r="G194" s="231" t="s">
        <v>399</v>
      </c>
      <c r="H194" s="232">
        <v>3</v>
      </c>
      <c r="I194" s="233"/>
      <c r="J194" s="234">
        <f>ROUND(I194*H194,2)</f>
        <v>0</v>
      </c>
      <c r="K194" s="230" t="s">
        <v>253</v>
      </c>
      <c r="L194" s="45"/>
      <c r="M194" s="235" t="s">
        <v>1</v>
      </c>
      <c r="N194" s="236" t="s">
        <v>43</v>
      </c>
      <c r="O194" s="92"/>
      <c r="P194" s="237">
        <f>O194*H194</f>
        <v>0</v>
      </c>
      <c r="Q194" s="237">
        <v>0.00308</v>
      </c>
      <c r="R194" s="237">
        <f>Q194*H194</f>
        <v>0.00924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339</v>
      </c>
      <c r="AT194" s="239" t="s">
        <v>249</v>
      </c>
      <c r="AU194" s="239" t="s">
        <v>90</v>
      </c>
      <c r="AY194" s="18" t="s">
        <v>247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90</v>
      </c>
      <c r="BK194" s="240">
        <f>ROUND(I194*H194,2)</f>
        <v>0</v>
      </c>
      <c r="BL194" s="18" t="s">
        <v>339</v>
      </c>
      <c r="BM194" s="239" t="s">
        <v>2556</v>
      </c>
    </row>
    <row r="195" spans="1:65" s="2" customFormat="1" ht="21.75" customHeight="1">
      <c r="A195" s="39"/>
      <c r="B195" s="40"/>
      <c r="C195" s="228" t="s">
        <v>481</v>
      </c>
      <c r="D195" s="228" t="s">
        <v>249</v>
      </c>
      <c r="E195" s="229" t="s">
        <v>2557</v>
      </c>
      <c r="F195" s="230" t="s">
        <v>2558</v>
      </c>
      <c r="G195" s="231" t="s">
        <v>399</v>
      </c>
      <c r="H195" s="232">
        <v>11</v>
      </c>
      <c r="I195" s="233"/>
      <c r="J195" s="234">
        <f>ROUND(I195*H195,2)</f>
        <v>0</v>
      </c>
      <c r="K195" s="230" t="s">
        <v>253</v>
      </c>
      <c r="L195" s="45"/>
      <c r="M195" s="235" t="s">
        <v>1</v>
      </c>
      <c r="N195" s="236" t="s">
        <v>43</v>
      </c>
      <c r="O195" s="92"/>
      <c r="P195" s="237">
        <f>O195*H195</f>
        <v>0</v>
      </c>
      <c r="Q195" s="237">
        <v>0.00142</v>
      </c>
      <c r="R195" s="237">
        <f>Q195*H195</f>
        <v>0.01562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339</v>
      </c>
      <c r="AT195" s="239" t="s">
        <v>249</v>
      </c>
      <c r="AU195" s="239" t="s">
        <v>90</v>
      </c>
      <c r="AY195" s="18" t="s">
        <v>247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90</v>
      </c>
      <c r="BK195" s="240">
        <f>ROUND(I195*H195,2)</f>
        <v>0</v>
      </c>
      <c r="BL195" s="18" t="s">
        <v>339</v>
      </c>
      <c r="BM195" s="239" t="s">
        <v>2559</v>
      </c>
    </row>
    <row r="196" spans="1:51" s="13" customFormat="1" ht="12">
      <c r="A196" s="13"/>
      <c r="B196" s="241"/>
      <c r="C196" s="242"/>
      <c r="D196" s="243" t="s">
        <v>256</v>
      </c>
      <c r="E196" s="244" t="s">
        <v>1</v>
      </c>
      <c r="F196" s="245" t="s">
        <v>2560</v>
      </c>
      <c r="G196" s="242"/>
      <c r="H196" s="246">
        <v>11</v>
      </c>
      <c r="I196" s="247"/>
      <c r="J196" s="242"/>
      <c r="K196" s="242"/>
      <c r="L196" s="248"/>
      <c r="M196" s="249"/>
      <c r="N196" s="250"/>
      <c r="O196" s="250"/>
      <c r="P196" s="250"/>
      <c r="Q196" s="250"/>
      <c r="R196" s="250"/>
      <c r="S196" s="250"/>
      <c r="T196" s="25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2" t="s">
        <v>256</v>
      </c>
      <c r="AU196" s="252" t="s">
        <v>90</v>
      </c>
      <c r="AV196" s="13" t="s">
        <v>90</v>
      </c>
      <c r="AW196" s="13" t="s">
        <v>32</v>
      </c>
      <c r="AX196" s="13" t="s">
        <v>84</v>
      </c>
      <c r="AY196" s="252" t="s">
        <v>247</v>
      </c>
    </row>
    <row r="197" spans="1:65" s="2" customFormat="1" ht="21.75" customHeight="1">
      <c r="A197" s="39"/>
      <c r="B197" s="40"/>
      <c r="C197" s="228" t="s">
        <v>485</v>
      </c>
      <c r="D197" s="228" t="s">
        <v>249</v>
      </c>
      <c r="E197" s="229" t="s">
        <v>2561</v>
      </c>
      <c r="F197" s="230" t="s">
        <v>2562</v>
      </c>
      <c r="G197" s="231" t="s">
        <v>399</v>
      </c>
      <c r="H197" s="232">
        <v>32</v>
      </c>
      <c r="I197" s="233"/>
      <c r="J197" s="234">
        <f>ROUND(I197*H197,2)</f>
        <v>0</v>
      </c>
      <c r="K197" s="230" t="s">
        <v>253</v>
      </c>
      <c r="L197" s="45"/>
      <c r="M197" s="235" t="s">
        <v>1</v>
      </c>
      <c r="N197" s="236" t="s">
        <v>43</v>
      </c>
      <c r="O197" s="92"/>
      <c r="P197" s="237">
        <f>O197*H197</f>
        <v>0</v>
      </c>
      <c r="Q197" s="237">
        <v>0.00744</v>
      </c>
      <c r="R197" s="237">
        <f>Q197*H197</f>
        <v>0.23808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339</v>
      </c>
      <c r="AT197" s="239" t="s">
        <v>249</v>
      </c>
      <c r="AU197" s="239" t="s">
        <v>90</v>
      </c>
      <c r="AY197" s="18" t="s">
        <v>247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90</v>
      </c>
      <c r="BK197" s="240">
        <f>ROUND(I197*H197,2)</f>
        <v>0</v>
      </c>
      <c r="BL197" s="18" t="s">
        <v>339</v>
      </c>
      <c r="BM197" s="239" t="s">
        <v>2563</v>
      </c>
    </row>
    <row r="198" spans="1:51" s="13" customFormat="1" ht="12">
      <c r="A198" s="13"/>
      <c r="B198" s="241"/>
      <c r="C198" s="242"/>
      <c r="D198" s="243" t="s">
        <v>256</v>
      </c>
      <c r="E198" s="244" t="s">
        <v>1</v>
      </c>
      <c r="F198" s="245" t="s">
        <v>2564</v>
      </c>
      <c r="G198" s="242"/>
      <c r="H198" s="246">
        <v>32</v>
      </c>
      <c r="I198" s="247"/>
      <c r="J198" s="242"/>
      <c r="K198" s="242"/>
      <c r="L198" s="248"/>
      <c r="M198" s="249"/>
      <c r="N198" s="250"/>
      <c r="O198" s="250"/>
      <c r="P198" s="250"/>
      <c r="Q198" s="250"/>
      <c r="R198" s="250"/>
      <c r="S198" s="250"/>
      <c r="T198" s="25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2" t="s">
        <v>256</v>
      </c>
      <c r="AU198" s="252" t="s">
        <v>90</v>
      </c>
      <c r="AV198" s="13" t="s">
        <v>90</v>
      </c>
      <c r="AW198" s="13" t="s">
        <v>32</v>
      </c>
      <c r="AX198" s="13" t="s">
        <v>84</v>
      </c>
      <c r="AY198" s="252" t="s">
        <v>247</v>
      </c>
    </row>
    <row r="199" spans="1:65" s="2" customFormat="1" ht="21.75" customHeight="1">
      <c r="A199" s="39"/>
      <c r="B199" s="40"/>
      <c r="C199" s="228" t="s">
        <v>491</v>
      </c>
      <c r="D199" s="228" t="s">
        <v>249</v>
      </c>
      <c r="E199" s="229" t="s">
        <v>2565</v>
      </c>
      <c r="F199" s="230" t="s">
        <v>2566</v>
      </c>
      <c r="G199" s="231" t="s">
        <v>399</v>
      </c>
      <c r="H199" s="232">
        <v>8.5</v>
      </c>
      <c r="I199" s="233"/>
      <c r="J199" s="234">
        <f>ROUND(I199*H199,2)</f>
        <v>0</v>
      </c>
      <c r="K199" s="230" t="s">
        <v>253</v>
      </c>
      <c r="L199" s="45"/>
      <c r="M199" s="235" t="s">
        <v>1</v>
      </c>
      <c r="N199" s="236" t="s">
        <v>43</v>
      </c>
      <c r="O199" s="92"/>
      <c r="P199" s="237">
        <f>O199*H199</f>
        <v>0</v>
      </c>
      <c r="Q199" s="237">
        <v>0.01232</v>
      </c>
      <c r="R199" s="237">
        <f>Q199*H199</f>
        <v>0.10472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339</v>
      </c>
      <c r="AT199" s="239" t="s">
        <v>249</v>
      </c>
      <c r="AU199" s="239" t="s">
        <v>90</v>
      </c>
      <c r="AY199" s="18" t="s">
        <v>247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90</v>
      </c>
      <c r="BK199" s="240">
        <f>ROUND(I199*H199,2)</f>
        <v>0</v>
      </c>
      <c r="BL199" s="18" t="s">
        <v>339</v>
      </c>
      <c r="BM199" s="239" t="s">
        <v>2567</v>
      </c>
    </row>
    <row r="200" spans="1:65" s="2" customFormat="1" ht="24.15" customHeight="1">
      <c r="A200" s="39"/>
      <c r="B200" s="40"/>
      <c r="C200" s="228" t="s">
        <v>496</v>
      </c>
      <c r="D200" s="228" t="s">
        <v>249</v>
      </c>
      <c r="E200" s="229" t="s">
        <v>2568</v>
      </c>
      <c r="F200" s="230" t="s">
        <v>2569</v>
      </c>
      <c r="G200" s="231" t="s">
        <v>399</v>
      </c>
      <c r="H200" s="232">
        <v>28.5</v>
      </c>
      <c r="I200" s="233"/>
      <c r="J200" s="234">
        <f>ROUND(I200*H200,2)</f>
        <v>0</v>
      </c>
      <c r="K200" s="230" t="s">
        <v>253</v>
      </c>
      <c r="L200" s="45"/>
      <c r="M200" s="235" t="s">
        <v>1</v>
      </c>
      <c r="N200" s="236" t="s">
        <v>43</v>
      </c>
      <c r="O200" s="92"/>
      <c r="P200" s="237">
        <f>O200*H200</f>
        <v>0</v>
      </c>
      <c r="Q200" s="237">
        <v>0.00059</v>
      </c>
      <c r="R200" s="237">
        <f>Q200*H200</f>
        <v>0.016815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339</v>
      </c>
      <c r="AT200" s="239" t="s">
        <v>249</v>
      </c>
      <c r="AU200" s="239" t="s">
        <v>90</v>
      </c>
      <c r="AY200" s="18" t="s">
        <v>247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90</v>
      </c>
      <c r="BK200" s="240">
        <f>ROUND(I200*H200,2)</f>
        <v>0</v>
      </c>
      <c r="BL200" s="18" t="s">
        <v>339</v>
      </c>
      <c r="BM200" s="239" t="s">
        <v>2570</v>
      </c>
    </row>
    <row r="201" spans="1:51" s="13" customFormat="1" ht="12">
      <c r="A201" s="13"/>
      <c r="B201" s="241"/>
      <c r="C201" s="242"/>
      <c r="D201" s="243" t="s">
        <v>256</v>
      </c>
      <c r="E201" s="244" t="s">
        <v>1</v>
      </c>
      <c r="F201" s="245" t="s">
        <v>2571</v>
      </c>
      <c r="G201" s="242"/>
      <c r="H201" s="246">
        <v>28.5</v>
      </c>
      <c r="I201" s="247"/>
      <c r="J201" s="242"/>
      <c r="K201" s="242"/>
      <c r="L201" s="248"/>
      <c r="M201" s="249"/>
      <c r="N201" s="250"/>
      <c r="O201" s="250"/>
      <c r="P201" s="250"/>
      <c r="Q201" s="250"/>
      <c r="R201" s="250"/>
      <c r="S201" s="250"/>
      <c r="T201" s="25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2" t="s">
        <v>256</v>
      </c>
      <c r="AU201" s="252" t="s">
        <v>90</v>
      </c>
      <c r="AV201" s="13" t="s">
        <v>90</v>
      </c>
      <c r="AW201" s="13" t="s">
        <v>32</v>
      </c>
      <c r="AX201" s="13" t="s">
        <v>84</v>
      </c>
      <c r="AY201" s="252" t="s">
        <v>247</v>
      </c>
    </row>
    <row r="202" spans="1:65" s="2" customFormat="1" ht="24.15" customHeight="1">
      <c r="A202" s="39"/>
      <c r="B202" s="40"/>
      <c r="C202" s="228" t="s">
        <v>501</v>
      </c>
      <c r="D202" s="228" t="s">
        <v>249</v>
      </c>
      <c r="E202" s="229" t="s">
        <v>2572</v>
      </c>
      <c r="F202" s="230" t="s">
        <v>2573</v>
      </c>
      <c r="G202" s="231" t="s">
        <v>399</v>
      </c>
      <c r="H202" s="232">
        <v>42.5</v>
      </c>
      <c r="I202" s="233"/>
      <c r="J202" s="234">
        <f>ROUND(I202*H202,2)</f>
        <v>0</v>
      </c>
      <c r="K202" s="230" t="s">
        <v>253</v>
      </c>
      <c r="L202" s="45"/>
      <c r="M202" s="235" t="s">
        <v>1</v>
      </c>
      <c r="N202" s="236" t="s">
        <v>43</v>
      </c>
      <c r="O202" s="92"/>
      <c r="P202" s="237">
        <f>O202*H202</f>
        <v>0</v>
      </c>
      <c r="Q202" s="237">
        <v>0.00201</v>
      </c>
      <c r="R202" s="237">
        <f>Q202*H202</f>
        <v>0.085425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339</v>
      </c>
      <c r="AT202" s="239" t="s">
        <v>249</v>
      </c>
      <c r="AU202" s="239" t="s">
        <v>90</v>
      </c>
      <c r="AY202" s="18" t="s">
        <v>247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90</v>
      </c>
      <c r="BK202" s="240">
        <f>ROUND(I202*H202,2)</f>
        <v>0</v>
      </c>
      <c r="BL202" s="18" t="s">
        <v>339</v>
      </c>
      <c r="BM202" s="239" t="s">
        <v>2574</v>
      </c>
    </row>
    <row r="203" spans="1:51" s="13" customFormat="1" ht="12">
      <c r="A203" s="13"/>
      <c r="B203" s="241"/>
      <c r="C203" s="242"/>
      <c r="D203" s="243" t="s">
        <v>256</v>
      </c>
      <c r="E203" s="244" t="s">
        <v>1</v>
      </c>
      <c r="F203" s="245" t="s">
        <v>2575</v>
      </c>
      <c r="G203" s="242"/>
      <c r="H203" s="246">
        <v>42.5</v>
      </c>
      <c r="I203" s="247"/>
      <c r="J203" s="242"/>
      <c r="K203" s="242"/>
      <c r="L203" s="248"/>
      <c r="M203" s="249"/>
      <c r="N203" s="250"/>
      <c r="O203" s="250"/>
      <c r="P203" s="250"/>
      <c r="Q203" s="250"/>
      <c r="R203" s="250"/>
      <c r="S203" s="250"/>
      <c r="T203" s="25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2" t="s">
        <v>256</v>
      </c>
      <c r="AU203" s="252" t="s">
        <v>90</v>
      </c>
      <c r="AV203" s="13" t="s">
        <v>90</v>
      </c>
      <c r="AW203" s="13" t="s">
        <v>32</v>
      </c>
      <c r="AX203" s="13" t="s">
        <v>84</v>
      </c>
      <c r="AY203" s="252" t="s">
        <v>247</v>
      </c>
    </row>
    <row r="204" spans="1:65" s="2" customFormat="1" ht="21.75" customHeight="1">
      <c r="A204" s="39"/>
      <c r="B204" s="40"/>
      <c r="C204" s="228" t="s">
        <v>505</v>
      </c>
      <c r="D204" s="228" t="s">
        <v>249</v>
      </c>
      <c r="E204" s="229" t="s">
        <v>2576</v>
      </c>
      <c r="F204" s="230" t="s">
        <v>2577</v>
      </c>
      <c r="G204" s="231" t="s">
        <v>399</v>
      </c>
      <c r="H204" s="232">
        <v>1</v>
      </c>
      <c r="I204" s="233"/>
      <c r="J204" s="234">
        <f>ROUND(I204*H204,2)</f>
        <v>0</v>
      </c>
      <c r="K204" s="230" t="s">
        <v>1</v>
      </c>
      <c r="L204" s="45"/>
      <c r="M204" s="235" t="s">
        <v>1</v>
      </c>
      <c r="N204" s="236" t="s">
        <v>43</v>
      </c>
      <c r="O204" s="92"/>
      <c r="P204" s="237">
        <f>O204*H204</f>
        <v>0</v>
      </c>
      <c r="Q204" s="237">
        <v>0.00041</v>
      </c>
      <c r="R204" s="237">
        <f>Q204*H204</f>
        <v>0.00041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339</v>
      </c>
      <c r="AT204" s="239" t="s">
        <v>249</v>
      </c>
      <c r="AU204" s="239" t="s">
        <v>90</v>
      </c>
      <c r="AY204" s="18" t="s">
        <v>247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90</v>
      </c>
      <c r="BK204" s="240">
        <f>ROUND(I204*H204,2)</f>
        <v>0</v>
      </c>
      <c r="BL204" s="18" t="s">
        <v>339</v>
      </c>
      <c r="BM204" s="239" t="s">
        <v>2578</v>
      </c>
    </row>
    <row r="205" spans="1:65" s="2" customFormat="1" ht="21.75" customHeight="1">
      <c r="A205" s="39"/>
      <c r="B205" s="40"/>
      <c r="C205" s="228" t="s">
        <v>509</v>
      </c>
      <c r="D205" s="228" t="s">
        <v>249</v>
      </c>
      <c r="E205" s="229" t="s">
        <v>2579</v>
      </c>
      <c r="F205" s="230" t="s">
        <v>2580</v>
      </c>
      <c r="G205" s="231" t="s">
        <v>399</v>
      </c>
      <c r="H205" s="232">
        <v>2.5</v>
      </c>
      <c r="I205" s="233"/>
      <c r="J205" s="234">
        <f>ROUND(I205*H205,2)</f>
        <v>0</v>
      </c>
      <c r="K205" s="230" t="s">
        <v>253</v>
      </c>
      <c r="L205" s="45"/>
      <c r="M205" s="235" t="s">
        <v>1</v>
      </c>
      <c r="N205" s="236" t="s">
        <v>43</v>
      </c>
      <c r="O205" s="92"/>
      <c r="P205" s="237">
        <f>O205*H205</f>
        <v>0</v>
      </c>
      <c r="Q205" s="237">
        <v>0.00041</v>
      </c>
      <c r="R205" s="237">
        <f>Q205*H205</f>
        <v>0.0010249999999999999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339</v>
      </c>
      <c r="AT205" s="239" t="s">
        <v>249</v>
      </c>
      <c r="AU205" s="239" t="s">
        <v>90</v>
      </c>
      <c r="AY205" s="18" t="s">
        <v>247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90</v>
      </c>
      <c r="BK205" s="240">
        <f>ROUND(I205*H205,2)</f>
        <v>0</v>
      </c>
      <c r="BL205" s="18" t="s">
        <v>339</v>
      </c>
      <c r="BM205" s="239" t="s">
        <v>2581</v>
      </c>
    </row>
    <row r="206" spans="1:51" s="13" customFormat="1" ht="12">
      <c r="A206" s="13"/>
      <c r="B206" s="241"/>
      <c r="C206" s="242"/>
      <c r="D206" s="243" t="s">
        <v>256</v>
      </c>
      <c r="E206" s="244" t="s">
        <v>1</v>
      </c>
      <c r="F206" s="245" t="s">
        <v>2582</v>
      </c>
      <c r="G206" s="242"/>
      <c r="H206" s="246">
        <v>2.5</v>
      </c>
      <c r="I206" s="247"/>
      <c r="J206" s="242"/>
      <c r="K206" s="242"/>
      <c r="L206" s="248"/>
      <c r="M206" s="249"/>
      <c r="N206" s="250"/>
      <c r="O206" s="250"/>
      <c r="P206" s="250"/>
      <c r="Q206" s="250"/>
      <c r="R206" s="250"/>
      <c r="S206" s="250"/>
      <c r="T206" s="25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2" t="s">
        <v>256</v>
      </c>
      <c r="AU206" s="252" t="s">
        <v>90</v>
      </c>
      <c r="AV206" s="13" t="s">
        <v>90</v>
      </c>
      <c r="AW206" s="13" t="s">
        <v>32</v>
      </c>
      <c r="AX206" s="13" t="s">
        <v>84</v>
      </c>
      <c r="AY206" s="252" t="s">
        <v>247</v>
      </c>
    </row>
    <row r="207" spans="1:65" s="2" customFormat="1" ht="21.75" customHeight="1">
      <c r="A207" s="39"/>
      <c r="B207" s="40"/>
      <c r="C207" s="228" t="s">
        <v>513</v>
      </c>
      <c r="D207" s="228" t="s">
        <v>249</v>
      </c>
      <c r="E207" s="229" t="s">
        <v>2583</v>
      </c>
      <c r="F207" s="230" t="s">
        <v>2584</v>
      </c>
      <c r="G207" s="231" t="s">
        <v>399</v>
      </c>
      <c r="H207" s="232">
        <v>45</v>
      </c>
      <c r="I207" s="233"/>
      <c r="J207" s="234">
        <f>ROUND(I207*H207,2)</f>
        <v>0</v>
      </c>
      <c r="K207" s="230" t="s">
        <v>253</v>
      </c>
      <c r="L207" s="45"/>
      <c r="M207" s="235" t="s">
        <v>1</v>
      </c>
      <c r="N207" s="236" t="s">
        <v>43</v>
      </c>
      <c r="O207" s="92"/>
      <c r="P207" s="237">
        <f>O207*H207</f>
        <v>0</v>
      </c>
      <c r="Q207" s="237">
        <v>0.00048</v>
      </c>
      <c r="R207" s="237">
        <f>Q207*H207</f>
        <v>0.0216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339</v>
      </c>
      <c r="AT207" s="239" t="s">
        <v>249</v>
      </c>
      <c r="AU207" s="239" t="s">
        <v>90</v>
      </c>
      <c r="AY207" s="18" t="s">
        <v>247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90</v>
      </c>
      <c r="BK207" s="240">
        <f>ROUND(I207*H207,2)</f>
        <v>0</v>
      </c>
      <c r="BL207" s="18" t="s">
        <v>339</v>
      </c>
      <c r="BM207" s="239" t="s">
        <v>2585</v>
      </c>
    </row>
    <row r="208" spans="1:51" s="13" customFormat="1" ht="12">
      <c r="A208" s="13"/>
      <c r="B208" s="241"/>
      <c r="C208" s="242"/>
      <c r="D208" s="243" t="s">
        <v>256</v>
      </c>
      <c r="E208" s="244" t="s">
        <v>1</v>
      </c>
      <c r="F208" s="245" t="s">
        <v>2586</v>
      </c>
      <c r="G208" s="242"/>
      <c r="H208" s="246">
        <v>45</v>
      </c>
      <c r="I208" s="247"/>
      <c r="J208" s="242"/>
      <c r="K208" s="242"/>
      <c r="L208" s="248"/>
      <c r="M208" s="249"/>
      <c r="N208" s="250"/>
      <c r="O208" s="250"/>
      <c r="P208" s="250"/>
      <c r="Q208" s="250"/>
      <c r="R208" s="250"/>
      <c r="S208" s="250"/>
      <c r="T208" s="25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2" t="s">
        <v>256</v>
      </c>
      <c r="AU208" s="252" t="s">
        <v>90</v>
      </c>
      <c r="AV208" s="13" t="s">
        <v>90</v>
      </c>
      <c r="AW208" s="13" t="s">
        <v>32</v>
      </c>
      <c r="AX208" s="13" t="s">
        <v>84</v>
      </c>
      <c r="AY208" s="252" t="s">
        <v>247</v>
      </c>
    </row>
    <row r="209" spans="1:65" s="2" customFormat="1" ht="21.75" customHeight="1">
      <c r="A209" s="39"/>
      <c r="B209" s="40"/>
      <c r="C209" s="228" t="s">
        <v>518</v>
      </c>
      <c r="D209" s="228" t="s">
        <v>249</v>
      </c>
      <c r="E209" s="229" t="s">
        <v>2587</v>
      </c>
      <c r="F209" s="230" t="s">
        <v>2588</v>
      </c>
      <c r="G209" s="231" t="s">
        <v>399</v>
      </c>
      <c r="H209" s="232">
        <v>5.5</v>
      </c>
      <c r="I209" s="233"/>
      <c r="J209" s="234">
        <f>ROUND(I209*H209,2)</f>
        <v>0</v>
      </c>
      <c r="K209" s="230" t="s">
        <v>253</v>
      </c>
      <c r="L209" s="45"/>
      <c r="M209" s="235" t="s">
        <v>1</v>
      </c>
      <c r="N209" s="236" t="s">
        <v>43</v>
      </c>
      <c r="O209" s="92"/>
      <c r="P209" s="237">
        <f>O209*H209</f>
        <v>0</v>
      </c>
      <c r="Q209" s="237">
        <v>0.00224</v>
      </c>
      <c r="R209" s="237">
        <f>Q209*H209</f>
        <v>0.01232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339</v>
      </c>
      <c r="AT209" s="239" t="s">
        <v>249</v>
      </c>
      <c r="AU209" s="239" t="s">
        <v>90</v>
      </c>
      <c r="AY209" s="18" t="s">
        <v>247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90</v>
      </c>
      <c r="BK209" s="240">
        <f>ROUND(I209*H209,2)</f>
        <v>0</v>
      </c>
      <c r="BL209" s="18" t="s">
        <v>339</v>
      </c>
      <c r="BM209" s="239" t="s">
        <v>2589</v>
      </c>
    </row>
    <row r="210" spans="1:51" s="13" customFormat="1" ht="12">
      <c r="A210" s="13"/>
      <c r="B210" s="241"/>
      <c r="C210" s="242"/>
      <c r="D210" s="243" t="s">
        <v>256</v>
      </c>
      <c r="E210" s="244" t="s">
        <v>1</v>
      </c>
      <c r="F210" s="245" t="s">
        <v>2590</v>
      </c>
      <c r="G210" s="242"/>
      <c r="H210" s="246">
        <v>5.5</v>
      </c>
      <c r="I210" s="247"/>
      <c r="J210" s="242"/>
      <c r="K210" s="242"/>
      <c r="L210" s="248"/>
      <c r="M210" s="249"/>
      <c r="N210" s="250"/>
      <c r="O210" s="250"/>
      <c r="P210" s="250"/>
      <c r="Q210" s="250"/>
      <c r="R210" s="250"/>
      <c r="S210" s="250"/>
      <c r="T210" s="25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2" t="s">
        <v>256</v>
      </c>
      <c r="AU210" s="252" t="s">
        <v>90</v>
      </c>
      <c r="AV210" s="13" t="s">
        <v>90</v>
      </c>
      <c r="AW210" s="13" t="s">
        <v>32</v>
      </c>
      <c r="AX210" s="13" t="s">
        <v>84</v>
      </c>
      <c r="AY210" s="252" t="s">
        <v>247</v>
      </c>
    </row>
    <row r="211" spans="1:65" s="2" customFormat="1" ht="21.75" customHeight="1">
      <c r="A211" s="39"/>
      <c r="B211" s="40"/>
      <c r="C211" s="228" t="s">
        <v>523</v>
      </c>
      <c r="D211" s="228" t="s">
        <v>249</v>
      </c>
      <c r="E211" s="229" t="s">
        <v>2591</v>
      </c>
      <c r="F211" s="230" t="s">
        <v>2592</v>
      </c>
      <c r="G211" s="231" t="s">
        <v>399</v>
      </c>
      <c r="H211" s="232">
        <v>50</v>
      </c>
      <c r="I211" s="233"/>
      <c r="J211" s="234">
        <f>ROUND(I211*H211,2)</f>
        <v>0</v>
      </c>
      <c r="K211" s="230" t="s">
        <v>253</v>
      </c>
      <c r="L211" s="45"/>
      <c r="M211" s="235" t="s">
        <v>1</v>
      </c>
      <c r="N211" s="236" t="s">
        <v>43</v>
      </c>
      <c r="O211" s="92"/>
      <c r="P211" s="237">
        <f>O211*H211</f>
        <v>0</v>
      </c>
      <c r="Q211" s="237">
        <v>0.00139</v>
      </c>
      <c r="R211" s="237">
        <f>Q211*H211</f>
        <v>0.06949999999999999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339</v>
      </c>
      <c r="AT211" s="239" t="s">
        <v>249</v>
      </c>
      <c r="AU211" s="239" t="s">
        <v>90</v>
      </c>
      <c r="AY211" s="18" t="s">
        <v>247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90</v>
      </c>
      <c r="BK211" s="240">
        <f>ROUND(I211*H211,2)</f>
        <v>0</v>
      </c>
      <c r="BL211" s="18" t="s">
        <v>339</v>
      </c>
      <c r="BM211" s="239" t="s">
        <v>2593</v>
      </c>
    </row>
    <row r="212" spans="1:51" s="13" customFormat="1" ht="12">
      <c r="A212" s="13"/>
      <c r="B212" s="241"/>
      <c r="C212" s="242"/>
      <c r="D212" s="243" t="s">
        <v>256</v>
      </c>
      <c r="E212" s="244" t="s">
        <v>1</v>
      </c>
      <c r="F212" s="245" t="s">
        <v>2594</v>
      </c>
      <c r="G212" s="242"/>
      <c r="H212" s="246">
        <v>50</v>
      </c>
      <c r="I212" s="247"/>
      <c r="J212" s="242"/>
      <c r="K212" s="242"/>
      <c r="L212" s="248"/>
      <c r="M212" s="249"/>
      <c r="N212" s="250"/>
      <c r="O212" s="250"/>
      <c r="P212" s="250"/>
      <c r="Q212" s="250"/>
      <c r="R212" s="250"/>
      <c r="S212" s="250"/>
      <c r="T212" s="25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2" t="s">
        <v>256</v>
      </c>
      <c r="AU212" s="252" t="s">
        <v>90</v>
      </c>
      <c r="AV212" s="13" t="s">
        <v>90</v>
      </c>
      <c r="AW212" s="13" t="s">
        <v>32</v>
      </c>
      <c r="AX212" s="13" t="s">
        <v>84</v>
      </c>
      <c r="AY212" s="252" t="s">
        <v>247</v>
      </c>
    </row>
    <row r="213" spans="1:65" s="2" customFormat="1" ht="24.15" customHeight="1">
      <c r="A213" s="39"/>
      <c r="B213" s="40"/>
      <c r="C213" s="228" t="s">
        <v>531</v>
      </c>
      <c r="D213" s="228" t="s">
        <v>249</v>
      </c>
      <c r="E213" s="229" t="s">
        <v>2595</v>
      </c>
      <c r="F213" s="230" t="s">
        <v>2596</v>
      </c>
      <c r="G213" s="231" t="s">
        <v>322</v>
      </c>
      <c r="H213" s="232">
        <v>2</v>
      </c>
      <c r="I213" s="233"/>
      <c r="J213" s="234">
        <f>ROUND(I213*H213,2)</f>
        <v>0</v>
      </c>
      <c r="K213" s="230" t="s">
        <v>253</v>
      </c>
      <c r="L213" s="45"/>
      <c r="M213" s="235" t="s">
        <v>1</v>
      </c>
      <c r="N213" s="236" t="s">
        <v>43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339</v>
      </c>
      <c r="AT213" s="239" t="s">
        <v>249</v>
      </c>
      <c r="AU213" s="239" t="s">
        <v>90</v>
      </c>
      <c r="AY213" s="18" t="s">
        <v>247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90</v>
      </c>
      <c r="BK213" s="240">
        <f>ROUND(I213*H213,2)</f>
        <v>0</v>
      </c>
      <c r="BL213" s="18" t="s">
        <v>339</v>
      </c>
      <c r="BM213" s="239" t="s">
        <v>2597</v>
      </c>
    </row>
    <row r="214" spans="1:65" s="2" customFormat="1" ht="24.15" customHeight="1">
      <c r="A214" s="39"/>
      <c r="B214" s="40"/>
      <c r="C214" s="228" t="s">
        <v>536</v>
      </c>
      <c r="D214" s="228" t="s">
        <v>249</v>
      </c>
      <c r="E214" s="229" t="s">
        <v>2598</v>
      </c>
      <c r="F214" s="230" t="s">
        <v>2599</v>
      </c>
      <c r="G214" s="231" t="s">
        <v>322</v>
      </c>
      <c r="H214" s="232">
        <v>10</v>
      </c>
      <c r="I214" s="233"/>
      <c r="J214" s="234">
        <f>ROUND(I214*H214,2)</f>
        <v>0</v>
      </c>
      <c r="K214" s="230" t="s">
        <v>253</v>
      </c>
      <c r="L214" s="45"/>
      <c r="M214" s="235" t="s">
        <v>1</v>
      </c>
      <c r="N214" s="236" t="s">
        <v>43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339</v>
      </c>
      <c r="AT214" s="239" t="s">
        <v>249</v>
      </c>
      <c r="AU214" s="239" t="s">
        <v>90</v>
      </c>
      <c r="AY214" s="18" t="s">
        <v>247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90</v>
      </c>
      <c r="BK214" s="240">
        <f>ROUND(I214*H214,2)</f>
        <v>0</v>
      </c>
      <c r="BL214" s="18" t="s">
        <v>339</v>
      </c>
      <c r="BM214" s="239" t="s">
        <v>2600</v>
      </c>
    </row>
    <row r="215" spans="1:51" s="13" customFormat="1" ht="12">
      <c r="A215" s="13"/>
      <c r="B215" s="241"/>
      <c r="C215" s="242"/>
      <c r="D215" s="243" t="s">
        <v>256</v>
      </c>
      <c r="E215" s="244" t="s">
        <v>1</v>
      </c>
      <c r="F215" s="245" t="s">
        <v>2601</v>
      </c>
      <c r="G215" s="242"/>
      <c r="H215" s="246">
        <v>10</v>
      </c>
      <c r="I215" s="247"/>
      <c r="J215" s="242"/>
      <c r="K215" s="242"/>
      <c r="L215" s="248"/>
      <c r="M215" s="249"/>
      <c r="N215" s="250"/>
      <c r="O215" s="250"/>
      <c r="P215" s="250"/>
      <c r="Q215" s="250"/>
      <c r="R215" s="250"/>
      <c r="S215" s="250"/>
      <c r="T215" s="25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2" t="s">
        <v>256</v>
      </c>
      <c r="AU215" s="252" t="s">
        <v>90</v>
      </c>
      <c r="AV215" s="13" t="s">
        <v>90</v>
      </c>
      <c r="AW215" s="13" t="s">
        <v>32</v>
      </c>
      <c r="AX215" s="13" t="s">
        <v>84</v>
      </c>
      <c r="AY215" s="252" t="s">
        <v>247</v>
      </c>
    </row>
    <row r="216" spans="1:65" s="2" customFormat="1" ht="24.15" customHeight="1">
      <c r="A216" s="39"/>
      <c r="B216" s="40"/>
      <c r="C216" s="228" t="s">
        <v>544</v>
      </c>
      <c r="D216" s="228" t="s">
        <v>249</v>
      </c>
      <c r="E216" s="229" t="s">
        <v>2602</v>
      </c>
      <c r="F216" s="230" t="s">
        <v>2603</v>
      </c>
      <c r="G216" s="231" t="s">
        <v>322</v>
      </c>
      <c r="H216" s="232">
        <v>17</v>
      </c>
      <c r="I216" s="233"/>
      <c r="J216" s="234">
        <f>ROUND(I216*H216,2)</f>
        <v>0</v>
      </c>
      <c r="K216" s="230" t="s">
        <v>253</v>
      </c>
      <c r="L216" s="45"/>
      <c r="M216" s="235" t="s">
        <v>1</v>
      </c>
      <c r="N216" s="236" t="s">
        <v>43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339</v>
      </c>
      <c r="AT216" s="239" t="s">
        <v>249</v>
      </c>
      <c r="AU216" s="239" t="s">
        <v>90</v>
      </c>
      <c r="AY216" s="18" t="s">
        <v>247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90</v>
      </c>
      <c r="BK216" s="240">
        <f>ROUND(I216*H216,2)</f>
        <v>0</v>
      </c>
      <c r="BL216" s="18" t="s">
        <v>339</v>
      </c>
      <c r="BM216" s="239" t="s">
        <v>2604</v>
      </c>
    </row>
    <row r="217" spans="1:65" s="2" customFormat="1" ht="24.15" customHeight="1">
      <c r="A217" s="39"/>
      <c r="B217" s="40"/>
      <c r="C217" s="228" t="s">
        <v>548</v>
      </c>
      <c r="D217" s="228" t="s">
        <v>249</v>
      </c>
      <c r="E217" s="229" t="s">
        <v>2605</v>
      </c>
      <c r="F217" s="230" t="s">
        <v>2606</v>
      </c>
      <c r="G217" s="231" t="s">
        <v>322</v>
      </c>
      <c r="H217" s="232">
        <v>8</v>
      </c>
      <c r="I217" s="233"/>
      <c r="J217" s="234">
        <f>ROUND(I217*H217,2)</f>
        <v>0</v>
      </c>
      <c r="K217" s="230" t="s">
        <v>253</v>
      </c>
      <c r="L217" s="45"/>
      <c r="M217" s="235" t="s">
        <v>1</v>
      </c>
      <c r="N217" s="236" t="s">
        <v>43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339</v>
      </c>
      <c r="AT217" s="239" t="s">
        <v>249</v>
      </c>
      <c r="AU217" s="239" t="s">
        <v>90</v>
      </c>
      <c r="AY217" s="18" t="s">
        <v>247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90</v>
      </c>
      <c r="BK217" s="240">
        <f>ROUND(I217*H217,2)</f>
        <v>0</v>
      </c>
      <c r="BL217" s="18" t="s">
        <v>339</v>
      </c>
      <c r="BM217" s="239" t="s">
        <v>2607</v>
      </c>
    </row>
    <row r="218" spans="1:65" s="2" customFormat="1" ht="44.25" customHeight="1">
      <c r="A218" s="39"/>
      <c r="B218" s="40"/>
      <c r="C218" s="285" t="s">
        <v>552</v>
      </c>
      <c r="D218" s="285" t="s">
        <v>422</v>
      </c>
      <c r="E218" s="286" t="s">
        <v>2608</v>
      </c>
      <c r="F218" s="287" t="s">
        <v>2609</v>
      </c>
      <c r="G218" s="288" t="s">
        <v>322</v>
      </c>
      <c r="H218" s="289">
        <v>2</v>
      </c>
      <c r="I218" s="290"/>
      <c r="J218" s="291">
        <f>ROUND(I218*H218,2)</f>
        <v>0</v>
      </c>
      <c r="K218" s="287" t="s">
        <v>1</v>
      </c>
      <c r="L218" s="292"/>
      <c r="M218" s="293" t="s">
        <v>1</v>
      </c>
      <c r="N218" s="294" t="s">
        <v>43</v>
      </c>
      <c r="O218" s="92"/>
      <c r="P218" s="237">
        <f>O218*H218</f>
        <v>0</v>
      </c>
      <c r="Q218" s="237">
        <v>0.0008</v>
      </c>
      <c r="R218" s="237">
        <f>Q218*H218</f>
        <v>0.0016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432</v>
      </c>
      <c r="AT218" s="239" t="s">
        <v>422</v>
      </c>
      <c r="AU218" s="239" t="s">
        <v>90</v>
      </c>
      <c r="AY218" s="18" t="s">
        <v>247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90</v>
      </c>
      <c r="BK218" s="240">
        <f>ROUND(I218*H218,2)</f>
        <v>0</v>
      </c>
      <c r="BL218" s="18" t="s">
        <v>339</v>
      </c>
      <c r="BM218" s="239" t="s">
        <v>2610</v>
      </c>
    </row>
    <row r="219" spans="1:65" s="2" customFormat="1" ht="16.5" customHeight="1">
      <c r="A219" s="39"/>
      <c r="B219" s="40"/>
      <c r="C219" s="285" t="s">
        <v>557</v>
      </c>
      <c r="D219" s="285" t="s">
        <v>422</v>
      </c>
      <c r="E219" s="286" t="s">
        <v>2611</v>
      </c>
      <c r="F219" s="287" t="s">
        <v>2612</v>
      </c>
      <c r="G219" s="288" t="s">
        <v>322</v>
      </c>
      <c r="H219" s="289">
        <v>1</v>
      </c>
      <c r="I219" s="290"/>
      <c r="J219" s="291">
        <f>ROUND(I219*H219,2)</f>
        <v>0</v>
      </c>
      <c r="K219" s="287" t="s">
        <v>1</v>
      </c>
      <c r="L219" s="292"/>
      <c r="M219" s="293" t="s">
        <v>1</v>
      </c>
      <c r="N219" s="294" t="s">
        <v>43</v>
      </c>
      <c r="O219" s="92"/>
      <c r="P219" s="237">
        <f>O219*H219</f>
        <v>0</v>
      </c>
      <c r="Q219" s="237">
        <v>0.00012</v>
      </c>
      <c r="R219" s="237">
        <f>Q219*H219</f>
        <v>0.00012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432</v>
      </c>
      <c r="AT219" s="239" t="s">
        <v>422</v>
      </c>
      <c r="AU219" s="239" t="s">
        <v>90</v>
      </c>
      <c r="AY219" s="18" t="s">
        <v>247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90</v>
      </c>
      <c r="BK219" s="240">
        <f>ROUND(I219*H219,2)</f>
        <v>0</v>
      </c>
      <c r="BL219" s="18" t="s">
        <v>339</v>
      </c>
      <c r="BM219" s="239" t="s">
        <v>2613</v>
      </c>
    </row>
    <row r="220" spans="1:65" s="2" customFormat="1" ht="33" customHeight="1">
      <c r="A220" s="39"/>
      <c r="B220" s="40"/>
      <c r="C220" s="285" t="s">
        <v>563</v>
      </c>
      <c r="D220" s="285" t="s">
        <v>422</v>
      </c>
      <c r="E220" s="286" t="s">
        <v>2614</v>
      </c>
      <c r="F220" s="287" t="s">
        <v>2615</v>
      </c>
      <c r="G220" s="288" t="s">
        <v>322</v>
      </c>
      <c r="H220" s="289">
        <v>6</v>
      </c>
      <c r="I220" s="290"/>
      <c r="J220" s="291">
        <f>ROUND(I220*H220,2)</f>
        <v>0</v>
      </c>
      <c r="K220" s="287" t="s">
        <v>1</v>
      </c>
      <c r="L220" s="292"/>
      <c r="M220" s="293" t="s">
        <v>1</v>
      </c>
      <c r="N220" s="294" t="s">
        <v>43</v>
      </c>
      <c r="O220" s="92"/>
      <c r="P220" s="237">
        <f>O220*H220</f>
        <v>0</v>
      </c>
      <c r="Q220" s="237">
        <v>0.00108</v>
      </c>
      <c r="R220" s="237">
        <f>Q220*H220</f>
        <v>0.00648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432</v>
      </c>
      <c r="AT220" s="239" t="s">
        <v>422</v>
      </c>
      <c r="AU220" s="239" t="s">
        <v>90</v>
      </c>
      <c r="AY220" s="18" t="s">
        <v>247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90</v>
      </c>
      <c r="BK220" s="240">
        <f>ROUND(I220*H220,2)</f>
        <v>0</v>
      </c>
      <c r="BL220" s="18" t="s">
        <v>339</v>
      </c>
      <c r="BM220" s="239" t="s">
        <v>2616</v>
      </c>
    </row>
    <row r="221" spans="1:51" s="13" customFormat="1" ht="12">
      <c r="A221" s="13"/>
      <c r="B221" s="241"/>
      <c r="C221" s="242"/>
      <c r="D221" s="243" t="s">
        <v>256</v>
      </c>
      <c r="E221" s="244" t="s">
        <v>1</v>
      </c>
      <c r="F221" s="245" t="s">
        <v>2617</v>
      </c>
      <c r="G221" s="242"/>
      <c r="H221" s="246">
        <v>6</v>
      </c>
      <c r="I221" s="247"/>
      <c r="J221" s="242"/>
      <c r="K221" s="242"/>
      <c r="L221" s="248"/>
      <c r="M221" s="249"/>
      <c r="N221" s="250"/>
      <c r="O221" s="250"/>
      <c r="P221" s="250"/>
      <c r="Q221" s="250"/>
      <c r="R221" s="250"/>
      <c r="S221" s="250"/>
      <c r="T221" s="25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2" t="s">
        <v>256</v>
      </c>
      <c r="AU221" s="252" t="s">
        <v>90</v>
      </c>
      <c r="AV221" s="13" t="s">
        <v>90</v>
      </c>
      <c r="AW221" s="13" t="s">
        <v>32</v>
      </c>
      <c r="AX221" s="13" t="s">
        <v>84</v>
      </c>
      <c r="AY221" s="252" t="s">
        <v>247</v>
      </c>
    </row>
    <row r="222" spans="1:65" s="2" customFormat="1" ht="33" customHeight="1">
      <c r="A222" s="39"/>
      <c r="B222" s="40"/>
      <c r="C222" s="285" t="s">
        <v>568</v>
      </c>
      <c r="D222" s="285" t="s">
        <v>422</v>
      </c>
      <c r="E222" s="286" t="s">
        <v>2618</v>
      </c>
      <c r="F222" s="287" t="s">
        <v>2619</v>
      </c>
      <c r="G222" s="288" t="s">
        <v>322</v>
      </c>
      <c r="H222" s="289">
        <v>4</v>
      </c>
      <c r="I222" s="290"/>
      <c r="J222" s="291">
        <f>ROUND(I222*H222,2)</f>
        <v>0</v>
      </c>
      <c r="K222" s="287" t="s">
        <v>1</v>
      </c>
      <c r="L222" s="292"/>
      <c r="M222" s="293" t="s">
        <v>1</v>
      </c>
      <c r="N222" s="294" t="s">
        <v>43</v>
      </c>
      <c r="O222" s="92"/>
      <c r="P222" s="237">
        <f>O222*H222</f>
        <v>0</v>
      </c>
      <c r="Q222" s="237">
        <v>0.00075</v>
      </c>
      <c r="R222" s="237">
        <f>Q222*H222</f>
        <v>0.003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432</v>
      </c>
      <c r="AT222" s="239" t="s">
        <v>422</v>
      </c>
      <c r="AU222" s="239" t="s">
        <v>90</v>
      </c>
      <c r="AY222" s="18" t="s">
        <v>247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90</v>
      </c>
      <c r="BK222" s="240">
        <f>ROUND(I222*H222,2)</f>
        <v>0</v>
      </c>
      <c r="BL222" s="18" t="s">
        <v>339</v>
      </c>
      <c r="BM222" s="239" t="s">
        <v>2620</v>
      </c>
    </row>
    <row r="223" spans="1:65" s="2" customFormat="1" ht="33" customHeight="1">
      <c r="A223" s="39"/>
      <c r="B223" s="40"/>
      <c r="C223" s="285" t="s">
        <v>575</v>
      </c>
      <c r="D223" s="285" t="s">
        <v>422</v>
      </c>
      <c r="E223" s="286" t="s">
        <v>2621</v>
      </c>
      <c r="F223" s="287" t="s">
        <v>2622</v>
      </c>
      <c r="G223" s="288" t="s">
        <v>322</v>
      </c>
      <c r="H223" s="289">
        <v>2</v>
      </c>
      <c r="I223" s="290"/>
      <c r="J223" s="291">
        <f>ROUND(I223*H223,2)</f>
        <v>0</v>
      </c>
      <c r="K223" s="287" t="s">
        <v>1</v>
      </c>
      <c r="L223" s="292"/>
      <c r="M223" s="293" t="s">
        <v>1</v>
      </c>
      <c r="N223" s="294" t="s">
        <v>43</v>
      </c>
      <c r="O223" s="92"/>
      <c r="P223" s="237">
        <f>O223*H223</f>
        <v>0</v>
      </c>
      <c r="Q223" s="237">
        <v>0.00075</v>
      </c>
      <c r="R223" s="237">
        <f>Q223*H223</f>
        <v>0.0015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432</v>
      </c>
      <c r="AT223" s="239" t="s">
        <v>422</v>
      </c>
      <c r="AU223" s="239" t="s">
        <v>90</v>
      </c>
      <c r="AY223" s="18" t="s">
        <v>247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90</v>
      </c>
      <c r="BK223" s="240">
        <f>ROUND(I223*H223,2)</f>
        <v>0</v>
      </c>
      <c r="BL223" s="18" t="s">
        <v>339</v>
      </c>
      <c r="BM223" s="239" t="s">
        <v>2623</v>
      </c>
    </row>
    <row r="224" spans="1:65" s="2" customFormat="1" ht="16.5" customHeight="1">
      <c r="A224" s="39"/>
      <c r="B224" s="40"/>
      <c r="C224" s="285" t="s">
        <v>583</v>
      </c>
      <c r="D224" s="285" t="s">
        <v>422</v>
      </c>
      <c r="E224" s="286" t="s">
        <v>2624</v>
      </c>
      <c r="F224" s="287" t="s">
        <v>2625</v>
      </c>
      <c r="G224" s="288" t="s">
        <v>322</v>
      </c>
      <c r="H224" s="289">
        <v>6</v>
      </c>
      <c r="I224" s="290"/>
      <c r="J224" s="291">
        <f>ROUND(I224*H224,2)</f>
        <v>0</v>
      </c>
      <c r="K224" s="287" t="s">
        <v>1</v>
      </c>
      <c r="L224" s="292"/>
      <c r="M224" s="293" t="s">
        <v>1</v>
      </c>
      <c r="N224" s="294" t="s">
        <v>43</v>
      </c>
      <c r="O224" s="92"/>
      <c r="P224" s="237">
        <f>O224*H224</f>
        <v>0</v>
      </c>
      <c r="Q224" s="237">
        <v>0.00028</v>
      </c>
      <c r="R224" s="237">
        <f>Q224*H224</f>
        <v>0.0016799999999999999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432</v>
      </c>
      <c r="AT224" s="239" t="s">
        <v>422</v>
      </c>
      <c r="AU224" s="239" t="s">
        <v>90</v>
      </c>
      <c r="AY224" s="18" t="s">
        <v>247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90</v>
      </c>
      <c r="BK224" s="240">
        <f>ROUND(I224*H224,2)</f>
        <v>0</v>
      </c>
      <c r="BL224" s="18" t="s">
        <v>339</v>
      </c>
      <c r="BM224" s="239" t="s">
        <v>2626</v>
      </c>
    </row>
    <row r="225" spans="1:51" s="13" customFormat="1" ht="12">
      <c r="A225" s="13"/>
      <c r="B225" s="241"/>
      <c r="C225" s="242"/>
      <c r="D225" s="243" t="s">
        <v>256</v>
      </c>
      <c r="E225" s="244" t="s">
        <v>1</v>
      </c>
      <c r="F225" s="245" t="s">
        <v>2627</v>
      </c>
      <c r="G225" s="242"/>
      <c r="H225" s="246">
        <v>6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2" t="s">
        <v>256</v>
      </c>
      <c r="AU225" s="252" t="s">
        <v>90</v>
      </c>
      <c r="AV225" s="13" t="s">
        <v>90</v>
      </c>
      <c r="AW225" s="13" t="s">
        <v>32</v>
      </c>
      <c r="AX225" s="13" t="s">
        <v>84</v>
      </c>
      <c r="AY225" s="252" t="s">
        <v>247</v>
      </c>
    </row>
    <row r="226" spans="1:65" s="2" customFormat="1" ht="16.5" customHeight="1">
      <c r="A226" s="39"/>
      <c r="B226" s="40"/>
      <c r="C226" s="285" t="s">
        <v>588</v>
      </c>
      <c r="D226" s="285" t="s">
        <v>422</v>
      </c>
      <c r="E226" s="286" t="s">
        <v>2628</v>
      </c>
      <c r="F226" s="287" t="s">
        <v>2629</v>
      </c>
      <c r="G226" s="288" t="s">
        <v>322</v>
      </c>
      <c r="H226" s="289">
        <v>2</v>
      </c>
      <c r="I226" s="290"/>
      <c r="J226" s="291">
        <f>ROUND(I226*H226,2)</f>
        <v>0</v>
      </c>
      <c r="K226" s="287" t="s">
        <v>1</v>
      </c>
      <c r="L226" s="292"/>
      <c r="M226" s="293" t="s">
        <v>1</v>
      </c>
      <c r="N226" s="294" t="s">
        <v>43</v>
      </c>
      <c r="O226" s="92"/>
      <c r="P226" s="237">
        <f>O226*H226</f>
        <v>0</v>
      </c>
      <c r="Q226" s="237">
        <v>0.00027</v>
      </c>
      <c r="R226" s="237">
        <f>Q226*H226</f>
        <v>0.00054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432</v>
      </c>
      <c r="AT226" s="239" t="s">
        <v>422</v>
      </c>
      <c r="AU226" s="239" t="s">
        <v>90</v>
      </c>
      <c r="AY226" s="18" t="s">
        <v>247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90</v>
      </c>
      <c r="BK226" s="240">
        <f>ROUND(I226*H226,2)</f>
        <v>0</v>
      </c>
      <c r="BL226" s="18" t="s">
        <v>339</v>
      </c>
      <c r="BM226" s="239" t="s">
        <v>2630</v>
      </c>
    </row>
    <row r="227" spans="1:65" s="2" customFormat="1" ht="44.25" customHeight="1">
      <c r="A227" s="39"/>
      <c r="B227" s="40"/>
      <c r="C227" s="285" t="s">
        <v>592</v>
      </c>
      <c r="D227" s="285" t="s">
        <v>422</v>
      </c>
      <c r="E227" s="286" t="s">
        <v>2631</v>
      </c>
      <c r="F227" s="287" t="s">
        <v>2632</v>
      </c>
      <c r="G227" s="288" t="s">
        <v>322</v>
      </c>
      <c r="H227" s="289">
        <v>2</v>
      </c>
      <c r="I227" s="290"/>
      <c r="J227" s="291">
        <f>ROUND(I227*H227,2)</f>
        <v>0</v>
      </c>
      <c r="K227" s="287" t="s">
        <v>1</v>
      </c>
      <c r="L227" s="292"/>
      <c r="M227" s="293" t="s">
        <v>1</v>
      </c>
      <c r="N227" s="294" t="s">
        <v>43</v>
      </c>
      <c r="O227" s="92"/>
      <c r="P227" s="237">
        <f>O227*H227</f>
        <v>0</v>
      </c>
      <c r="Q227" s="237">
        <v>0.00023</v>
      </c>
      <c r="R227" s="237">
        <f>Q227*H227</f>
        <v>0.00046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432</v>
      </c>
      <c r="AT227" s="239" t="s">
        <v>422</v>
      </c>
      <c r="AU227" s="239" t="s">
        <v>90</v>
      </c>
      <c r="AY227" s="18" t="s">
        <v>247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90</v>
      </c>
      <c r="BK227" s="240">
        <f>ROUND(I227*H227,2)</f>
        <v>0</v>
      </c>
      <c r="BL227" s="18" t="s">
        <v>339</v>
      </c>
      <c r="BM227" s="239" t="s">
        <v>2633</v>
      </c>
    </row>
    <row r="228" spans="1:65" s="2" customFormat="1" ht="16.5" customHeight="1">
      <c r="A228" s="39"/>
      <c r="B228" s="40"/>
      <c r="C228" s="228" t="s">
        <v>603</v>
      </c>
      <c r="D228" s="228" t="s">
        <v>249</v>
      </c>
      <c r="E228" s="229" t="s">
        <v>2634</v>
      </c>
      <c r="F228" s="230" t="s">
        <v>2635</v>
      </c>
      <c r="G228" s="231" t="s">
        <v>322</v>
      </c>
      <c r="H228" s="232">
        <v>2</v>
      </c>
      <c r="I228" s="233"/>
      <c r="J228" s="234">
        <f>ROUND(I228*H228,2)</f>
        <v>0</v>
      </c>
      <c r="K228" s="230" t="s">
        <v>253</v>
      </c>
      <c r="L228" s="45"/>
      <c r="M228" s="235" t="s">
        <v>1</v>
      </c>
      <c r="N228" s="236" t="s">
        <v>43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0.02517</v>
      </c>
      <c r="T228" s="238">
        <f>S228*H228</f>
        <v>0.05034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339</v>
      </c>
      <c r="AT228" s="239" t="s">
        <v>249</v>
      </c>
      <c r="AU228" s="239" t="s">
        <v>90</v>
      </c>
      <c r="AY228" s="18" t="s">
        <v>247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90</v>
      </c>
      <c r="BK228" s="240">
        <f>ROUND(I228*H228,2)</f>
        <v>0</v>
      </c>
      <c r="BL228" s="18" t="s">
        <v>339</v>
      </c>
      <c r="BM228" s="239" t="s">
        <v>2636</v>
      </c>
    </row>
    <row r="229" spans="1:65" s="2" customFormat="1" ht="24.15" customHeight="1">
      <c r="A229" s="39"/>
      <c r="B229" s="40"/>
      <c r="C229" s="228" t="s">
        <v>608</v>
      </c>
      <c r="D229" s="228" t="s">
        <v>249</v>
      </c>
      <c r="E229" s="229" t="s">
        <v>2637</v>
      </c>
      <c r="F229" s="230" t="s">
        <v>2638</v>
      </c>
      <c r="G229" s="231" t="s">
        <v>399</v>
      </c>
      <c r="H229" s="232">
        <v>47</v>
      </c>
      <c r="I229" s="233"/>
      <c r="J229" s="234">
        <f>ROUND(I229*H229,2)</f>
        <v>0</v>
      </c>
      <c r="K229" s="230" t="s">
        <v>253</v>
      </c>
      <c r="L229" s="45"/>
      <c r="M229" s="235" t="s">
        <v>1</v>
      </c>
      <c r="N229" s="236" t="s">
        <v>43</v>
      </c>
      <c r="O229" s="92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9" t="s">
        <v>339</v>
      </c>
      <c r="AT229" s="239" t="s">
        <v>249</v>
      </c>
      <c r="AU229" s="239" t="s">
        <v>90</v>
      </c>
      <c r="AY229" s="18" t="s">
        <v>247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8" t="s">
        <v>90</v>
      </c>
      <c r="BK229" s="240">
        <f>ROUND(I229*H229,2)</f>
        <v>0</v>
      </c>
      <c r="BL229" s="18" t="s">
        <v>339</v>
      </c>
      <c r="BM229" s="239" t="s">
        <v>2639</v>
      </c>
    </row>
    <row r="230" spans="1:51" s="13" customFormat="1" ht="12">
      <c r="A230" s="13"/>
      <c r="B230" s="241"/>
      <c r="C230" s="242"/>
      <c r="D230" s="243" t="s">
        <v>256</v>
      </c>
      <c r="E230" s="244" t="s">
        <v>1</v>
      </c>
      <c r="F230" s="245" t="s">
        <v>2640</v>
      </c>
      <c r="G230" s="242"/>
      <c r="H230" s="246">
        <v>47</v>
      </c>
      <c r="I230" s="247"/>
      <c r="J230" s="242"/>
      <c r="K230" s="242"/>
      <c r="L230" s="248"/>
      <c r="M230" s="249"/>
      <c r="N230" s="250"/>
      <c r="O230" s="250"/>
      <c r="P230" s="250"/>
      <c r="Q230" s="250"/>
      <c r="R230" s="250"/>
      <c r="S230" s="250"/>
      <c r="T230" s="25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2" t="s">
        <v>256</v>
      </c>
      <c r="AU230" s="252" t="s">
        <v>90</v>
      </c>
      <c r="AV230" s="13" t="s">
        <v>90</v>
      </c>
      <c r="AW230" s="13" t="s">
        <v>32</v>
      </c>
      <c r="AX230" s="13" t="s">
        <v>84</v>
      </c>
      <c r="AY230" s="252" t="s">
        <v>247</v>
      </c>
    </row>
    <row r="231" spans="1:65" s="2" customFormat="1" ht="24.15" customHeight="1">
      <c r="A231" s="39"/>
      <c r="B231" s="40"/>
      <c r="C231" s="228" t="s">
        <v>626</v>
      </c>
      <c r="D231" s="228" t="s">
        <v>249</v>
      </c>
      <c r="E231" s="229" t="s">
        <v>2641</v>
      </c>
      <c r="F231" s="230" t="s">
        <v>2642</v>
      </c>
      <c r="G231" s="231" t="s">
        <v>399</v>
      </c>
      <c r="H231" s="232">
        <v>11.5</v>
      </c>
      <c r="I231" s="233"/>
      <c r="J231" s="234">
        <f>ROUND(I231*H231,2)</f>
        <v>0</v>
      </c>
      <c r="K231" s="230" t="s">
        <v>253</v>
      </c>
      <c r="L231" s="45"/>
      <c r="M231" s="235" t="s">
        <v>1</v>
      </c>
      <c r="N231" s="236" t="s">
        <v>43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339</v>
      </c>
      <c r="AT231" s="239" t="s">
        <v>249</v>
      </c>
      <c r="AU231" s="239" t="s">
        <v>90</v>
      </c>
      <c r="AY231" s="18" t="s">
        <v>247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90</v>
      </c>
      <c r="BK231" s="240">
        <f>ROUND(I231*H231,2)</f>
        <v>0</v>
      </c>
      <c r="BL231" s="18" t="s">
        <v>339</v>
      </c>
      <c r="BM231" s="239" t="s">
        <v>2643</v>
      </c>
    </row>
    <row r="232" spans="1:51" s="13" customFormat="1" ht="12">
      <c r="A232" s="13"/>
      <c r="B232" s="241"/>
      <c r="C232" s="242"/>
      <c r="D232" s="243" t="s">
        <v>256</v>
      </c>
      <c r="E232" s="244" t="s">
        <v>1</v>
      </c>
      <c r="F232" s="245" t="s">
        <v>2644</v>
      </c>
      <c r="G232" s="242"/>
      <c r="H232" s="246">
        <v>11.5</v>
      </c>
      <c r="I232" s="247"/>
      <c r="J232" s="242"/>
      <c r="K232" s="242"/>
      <c r="L232" s="248"/>
      <c r="M232" s="249"/>
      <c r="N232" s="250"/>
      <c r="O232" s="250"/>
      <c r="P232" s="250"/>
      <c r="Q232" s="250"/>
      <c r="R232" s="250"/>
      <c r="S232" s="250"/>
      <c r="T232" s="25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2" t="s">
        <v>256</v>
      </c>
      <c r="AU232" s="252" t="s">
        <v>90</v>
      </c>
      <c r="AV232" s="13" t="s">
        <v>90</v>
      </c>
      <c r="AW232" s="13" t="s">
        <v>32</v>
      </c>
      <c r="AX232" s="13" t="s">
        <v>84</v>
      </c>
      <c r="AY232" s="252" t="s">
        <v>247</v>
      </c>
    </row>
    <row r="233" spans="1:65" s="2" customFormat="1" ht="44.25" customHeight="1">
      <c r="A233" s="39"/>
      <c r="B233" s="40"/>
      <c r="C233" s="228" t="s">
        <v>630</v>
      </c>
      <c r="D233" s="228" t="s">
        <v>249</v>
      </c>
      <c r="E233" s="229" t="s">
        <v>2645</v>
      </c>
      <c r="F233" s="230" t="s">
        <v>2646</v>
      </c>
      <c r="G233" s="231" t="s">
        <v>283</v>
      </c>
      <c r="H233" s="232">
        <v>5.363</v>
      </c>
      <c r="I233" s="233"/>
      <c r="J233" s="234">
        <f>ROUND(I233*H233,2)</f>
        <v>0</v>
      </c>
      <c r="K233" s="230" t="s">
        <v>253</v>
      </c>
      <c r="L233" s="45"/>
      <c r="M233" s="235" t="s">
        <v>1</v>
      </c>
      <c r="N233" s="236" t="s">
        <v>43</v>
      </c>
      <c r="O233" s="92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339</v>
      </c>
      <c r="AT233" s="239" t="s">
        <v>249</v>
      </c>
      <c r="AU233" s="239" t="s">
        <v>90</v>
      </c>
      <c r="AY233" s="18" t="s">
        <v>247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90</v>
      </c>
      <c r="BK233" s="240">
        <f>ROUND(I233*H233,2)</f>
        <v>0</v>
      </c>
      <c r="BL233" s="18" t="s">
        <v>339</v>
      </c>
      <c r="BM233" s="239" t="s">
        <v>2647</v>
      </c>
    </row>
    <row r="234" spans="1:65" s="2" customFormat="1" ht="44.25" customHeight="1">
      <c r="A234" s="39"/>
      <c r="B234" s="40"/>
      <c r="C234" s="228" t="s">
        <v>650</v>
      </c>
      <c r="D234" s="228" t="s">
        <v>249</v>
      </c>
      <c r="E234" s="229" t="s">
        <v>2648</v>
      </c>
      <c r="F234" s="230" t="s">
        <v>2649</v>
      </c>
      <c r="G234" s="231" t="s">
        <v>1440</v>
      </c>
      <c r="H234" s="299"/>
      <c r="I234" s="233"/>
      <c r="J234" s="234">
        <f>ROUND(I234*H234,2)</f>
        <v>0</v>
      </c>
      <c r="K234" s="230" t="s">
        <v>253</v>
      </c>
      <c r="L234" s="45"/>
      <c r="M234" s="235" t="s">
        <v>1</v>
      </c>
      <c r="N234" s="236" t="s">
        <v>43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339</v>
      </c>
      <c r="AT234" s="239" t="s">
        <v>249</v>
      </c>
      <c r="AU234" s="239" t="s">
        <v>90</v>
      </c>
      <c r="AY234" s="18" t="s">
        <v>247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90</v>
      </c>
      <c r="BK234" s="240">
        <f>ROUND(I234*H234,2)</f>
        <v>0</v>
      </c>
      <c r="BL234" s="18" t="s">
        <v>339</v>
      </c>
      <c r="BM234" s="239" t="s">
        <v>2650</v>
      </c>
    </row>
    <row r="235" spans="1:63" s="12" customFormat="1" ht="22.8" customHeight="1">
      <c r="A235" s="12"/>
      <c r="B235" s="212"/>
      <c r="C235" s="213"/>
      <c r="D235" s="214" t="s">
        <v>76</v>
      </c>
      <c r="E235" s="226" t="s">
        <v>2651</v>
      </c>
      <c r="F235" s="226" t="s">
        <v>2652</v>
      </c>
      <c r="G235" s="213"/>
      <c r="H235" s="213"/>
      <c r="I235" s="216"/>
      <c r="J235" s="227">
        <f>BK235</f>
        <v>0</v>
      </c>
      <c r="K235" s="213"/>
      <c r="L235" s="218"/>
      <c r="M235" s="219"/>
      <c r="N235" s="220"/>
      <c r="O235" s="220"/>
      <c r="P235" s="221">
        <f>SUM(P236:P317)</f>
        <v>0</v>
      </c>
      <c r="Q235" s="220"/>
      <c r="R235" s="221">
        <f>SUM(R236:R317)</f>
        <v>0.9099200000000001</v>
      </c>
      <c r="S235" s="220"/>
      <c r="T235" s="222">
        <f>SUM(T236:T317)</f>
        <v>0.491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23" t="s">
        <v>90</v>
      </c>
      <c r="AT235" s="224" t="s">
        <v>76</v>
      </c>
      <c r="AU235" s="224" t="s">
        <v>84</v>
      </c>
      <c r="AY235" s="223" t="s">
        <v>247</v>
      </c>
      <c r="BK235" s="225">
        <f>SUM(BK236:BK317)</f>
        <v>0</v>
      </c>
    </row>
    <row r="236" spans="1:65" s="2" customFormat="1" ht="24.15" customHeight="1">
      <c r="A236" s="39"/>
      <c r="B236" s="40"/>
      <c r="C236" s="228" t="s">
        <v>655</v>
      </c>
      <c r="D236" s="228" t="s">
        <v>249</v>
      </c>
      <c r="E236" s="229" t="s">
        <v>2653</v>
      </c>
      <c r="F236" s="230" t="s">
        <v>2654</v>
      </c>
      <c r="G236" s="231" t="s">
        <v>399</v>
      </c>
      <c r="H236" s="232">
        <v>2.5</v>
      </c>
      <c r="I236" s="233"/>
      <c r="J236" s="234">
        <f>ROUND(I236*H236,2)</f>
        <v>0</v>
      </c>
      <c r="K236" s="230" t="s">
        <v>253</v>
      </c>
      <c r="L236" s="45"/>
      <c r="M236" s="235" t="s">
        <v>1</v>
      </c>
      <c r="N236" s="236" t="s">
        <v>43</v>
      </c>
      <c r="O236" s="92"/>
      <c r="P236" s="237">
        <f>O236*H236</f>
        <v>0</v>
      </c>
      <c r="Q236" s="237">
        <v>0.00309</v>
      </c>
      <c r="R236" s="237">
        <f>Q236*H236</f>
        <v>0.007724999999999999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339</v>
      </c>
      <c r="AT236" s="239" t="s">
        <v>249</v>
      </c>
      <c r="AU236" s="239" t="s">
        <v>90</v>
      </c>
      <c r="AY236" s="18" t="s">
        <v>247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90</v>
      </c>
      <c r="BK236" s="240">
        <f>ROUND(I236*H236,2)</f>
        <v>0</v>
      </c>
      <c r="BL236" s="18" t="s">
        <v>339</v>
      </c>
      <c r="BM236" s="239" t="s">
        <v>2655</v>
      </c>
    </row>
    <row r="237" spans="1:65" s="2" customFormat="1" ht="24.15" customHeight="1">
      <c r="A237" s="39"/>
      <c r="B237" s="40"/>
      <c r="C237" s="228" t="s">
        <v>659</v>
      </c>
      <c r="D237" s="228" t="s">
        <v>249</v>
      </c>
      <c r="E237" s="229" t="s">
        <v>2656</v>
      </c>
      <c r="F237" s="230" t="s">
        <v>2657</v>
      </c>
      <c r="G237" s="231" t="s">
        <v>399</v>
      </c>
      <c r="H237" s="232">
        <v>18</v>
      </c>
      <c r="I237" s="233"/>
      <c r="J237" s="234">
        <f>ROUND(I237*H237,2)</f>
        <v>0</v>
      </c>
      <c r="K237" s="230" t="s">
        <v>253</v>
      </c>
      <c r="L237" s="45"/>
      <c r="M237" s="235" t="s">
        <v>1</v>
      </c>
      <c r="N237" s="236" t="s">
        <v>43</v>
      </c>
      <c r="O237" s="92"/>
      <c r="P237" s="237">
        <f>O237*H237</f>
        <v>0</v>
      </c>
      <c r="Q237" s="237">
        <v>0.00451</v>
      </c>
      <c r="R237" s="237">
        <f>Q237*H237</f>
        <v>0.08118</v>
      </c>
      <c r="S237" s="237">
        <v>0</v>
      </c>
      <c r="T237" s="23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9" t="s">
        <v>339</v>
      </c>
      <c r="AT237" s="239" t="s">
        <v>249</v>
      </c>
      <c r="AU237" s="239" t="s">
        <v>90</v>
      </c>
      <c r="AY237" s="18" t="s">
        <v>247</v>
      </c>
      <c r="BE237" s="240">
        <f>IF(N237="základní",J237,0)</f>
        <v>0</v>
      </c>
      <c r="BF237" s="240">
        <f>IF(N237="snížená",J237,0)</f>
        <v>0</v>
      </c>
      <c r="BG237" s="240">
        <f>IF(N237="zákl. přenesená",J237,0)</f>
        <v>0</v>
      </c>
      <c r="BH237" s="240">
        <f>IF(N237="sníž. přenesená",J237,0)</f>
        <v>0</v>
      </c>
      <c r="BI237" s="240">
        <f>IF(N237="nulová",J237,0)</f>
        <v>0</v>
      </c>
      <c r="BJ237" s="18" t="s">
        <v>90</v>
      </c>
      <c r="BK237" s="240">
        <f>ROUND(I237*H237,2)</f>
        <v>0</v>
      </c>
      <c r="BL237" s="18" t="s">
        <v>339</v>
      </c>
      <c r="BM237" s="239" t="s">
        <v>2658</v>
      </c>
    </row>
    <row r="238" spans="1:51" s="13" customFormat="1" ht="12">
      <c r="A238" s="13"/>
      <c r="B238" s="241"/>
      <c r="C238" s="242"/>
      <c r="D238" s="243" t="s">
        <v>256</v>
      </c>
      <c r="E238" s="244" t="s">
        <v>1</v>
      </c>
      <c r="F238" s="245" t="s">
        <v>2659</v>
      </c>
      <c r="G238" s="242"/>
      <c r="H238" s="246">
        <v>18</v>
      </c>
      <c r="I238" s="247"/>
      <c r="J238" s="242"/>
      <c r="K238" s="242"/>
      <c r="L238" s="248"/>
      <c r="M238" s="249"/>
      <c r="N238" s="250"/>
      <c r="O238" s="250"/>
      <c r="P238" s="250"/>
      <c r="Q238" s="250"/>
      <c r="R238" s="250"/>
      <c r="S238" s="250"/>
      <c r="T238" s="25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2" t="s">
        <v>256</v>
      </c>
      <c r="AU238" s="252" t="s">
        <v>90</v>
      </c>
      <c r="AV238" s="13" t="s">
        <v>90</v>
      </c>
      <c r="AW238" s="13" t="s">
        <v>32</v>
      </c>
      <c r="AX238" s="13" t="s">
        <v>84</v>
      </c>
      <c r="AY238" s="252" t="s">
        <v>247</v>
      </c>
    </row>
    <row r="239" spans="1:65" s="2" customFormat="1" ht="24.15" customHeight="1">
      <c r="A239" s="39"/>
      <c r="B239" s="40"/>
      <c r="C239" s="228" t="s">
        <v>663</v>
      </c>
      <c r="D239" s="228" t="s">
        <v>249</v>
      </c>
      <c r="E239" s="229" t="s">
        <v>2660</v>
      </c>
      <c r="F239" s="230" t="s">
        <v>2661</v>
      </c>
      <c r="G239" s="231" t="s">
        <v>399</v>
      </c>
      <c r="H239" s="232">
        <v>4.5</v>
      </c>
      <c r="I239" s="233"/>
      <c r="J239" s="234">
        <f>ROUND(I239*H239,2)</f>
        <v>0</v>
      </c>
      <c r="K239" s="230" t="s">
        <v>253</v>
      </c>
      <c r="L239" s="45"/>
      <c r="M239" s="235" t="s">
        <v>1</v>
      </c>
      <c r="N239" s="236" t="s">
        <v>43</v>
      </c>
      <c r="O239" s="92"/>
      <c r="P239" s="237">
        <f>O239*H239</f>
        <v>0</v>
      </c>
      <c r="Q239" s="237">
        <v>0.0064</v>
      </c>
      <c r="R239" s="237">
        <f>Q239*H239</f>
        <v>0.028800000000000003</v>
      </c>
      <c r="S239" s="237">
        <v>0</v>
      </c>
      <c r="T239" s="23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9" t="s">
        <v>339</v>
      </c>
      <c r="AT239" s="239" t="s">
        <v>249</v>
      </c>
      <c r="AU239" s="239" t="s">
        <v>90</v>
      </c>
      <c r="AY239" s="18" t="s">
        <v>247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8" t="s">
        <v>90</v>
      </c>
      <c r="BK239" s="240">
        <f>ROUND(I239*H239,2)</f>
        <v>0</v>
      </c>
      <c r="BL239" s="18" t="s">
        <v>339</v>
      </c>
      <c r="BM239" s="239" t="s">
        <v>2662</v>
      </c>
    </row>
    <row r="240" spans="1:65" s="2" customFormat="1" ht="24.15" customHeight="1">
      <c r="A240" s="39"/>
      <c r="B240" s="40"/>
      <c r="C240" s="228" t="s">
        <v>668</v>
      </c>
      <c r="D240" s="228" t="s">
        <v>249</v>
      </c>
      <c r="E240" s="229" t="s">
        <v>2663</v>
      </c>
      <c r="F240" s="230" t="s">
        <v>2664</v>
      </c>
      <c r="G240" s="231" t="s">
        <v>399</v>
      </c>
      <c r="H240" s="232">
        <v>120</v>
      </c>
      <c r="I240" s="233"/>
      <c r="J240" s="234">
        <f>ROUND(I240*H240,2)</f>
        <v>0</v>
      </c>
      <c r="K240" s="230" t="s">
        <v>253</v>
      </c>
      <c r="L240" s="45"/>
      <c r="M240" s="235" t="s">
        <v>1</v>
      </c>
      <c r="N240" s="236" t="s">
        <v>43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0.00213</v>
      </c>
      <c r="T240" s="238">
        <f>S240*H240</f>
        <v>0.2556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339</v>
      </c>
      <c r="AT240" s="239" t="s">
        <v>249</v>
      </c>
      <c r="AU240" s="239" t="s">
        <v>90</v>
      </c>
      <c r="AY240" s="18" t="s">
        <v>247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90</v>
      </c>
      <c r="BK240" s="240">
        <f>ROUND(I240*H240,2)</f>
        <v>0</v>
      </c>
      <c r="BL240" s="18" t="s">
        <v>339</v>
      </c>
      <c r="BM240" s="239" t="s">
        <v>2665</v>
      </c>
    </row>
    <row r="241" spans="1:51" s="13" customFormat="1" ht="12">
      <c r="A241" s="13"/>
      <c r="B241" s="241"/>
      <c r="C241" s="242"/>
      <c r="D241" s="243" t="s">
        <v>256</v>
      </c>
      <c r="E241" s="244" t="s">
        <v>1</v>
      </c>
      <c r="F241" s="245" t="s">
        <v>2666</v>
      </c>
      <c r="G241" s="242"/>
      <c r="H241" s="246">
        <v>120</v>
      </c>
      <c r="I241" s="247"/>
      <c r="J241" s="242"/>
      <c r="K241" s="242"/>
      <c r="L241" s="248"/>
      <c r="M241" s="249"/>
      <c r="N241" s="250"/>
      <c r="O241" s="250"/>
      <c r="P241" s="250"/>
      <c r="Q241" s="250"/>
      <c r="R241" s="250"/>
      <c r="S241" s="250"/>
      <c r="T241" s="25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2" t="s">
        <v>256</v>
      </c>
      <c r="AU241" s="252" t="s">
        <v>90</v>
      </c>
      <c r="AV241" s="13" t="s">
        <v>90</v>
      </c>
      <c r="AW241" s="13" t="s">
        <v>32</v>
      </c>
      <c r="AX241" s="13" t="s">
        <v>84</v>
      </c>
      <c r="AY241" s="252" t="s">
        <v>247</v>
      </c>
    </row>
    <row r="242" spans="1:65" s="2" customFormat="1" ht="24.15" customHeight="1">
      <c r="A242" s="39"/>
      <c r="B242" s="40"/>
      <c r="C242" s="228" t="s">
        <v>681</v>
      </c>
      <c r="D242" s="228" t="s">
        <v>249</v>
      </c>
      <c r="E242" s="229" t="s">
        <v>2667</v>
      </c>
      <c r="F242" s="230" t="s">
        <v>2668</v>
      </c>
      <c r="G242" s="231" t="s">
        <v>399</v>
      </c>
      <c r="H242" s="232">
        <v>15</v>
      </c>
      <c r="I242" s="233"/>
      <c r="J242" s="234">
        <f>ROUND(I242*H242,2)</f>
        <v>0</v>
      </c>
      <c r="K242" s="230" t="s">
        <v>253</v>
      </c>
      <c r="L242" s="45"/>
      <c r="M242" s="235" t="s">
        <v>1</v>
      </c>
      <c r="N242" s="236" t="s">
        <v>43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0.00497</v>
      </c>
      <c r="T242" s="238">
        <f>S242*H242</f>
        <v>0.07454999999999999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339</v>
      </c>
      <c r="AT242" s="239" t="s">
        <v>249</v>
      </c>
      <c r="AU242" s="239" t="s">
        <v>90</v>
      </c>
      <c r="AY242" s="18" t="s">
        <v>247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90</v>
      </c>
      <c r="BK242" s="240">
        <f>ROUND(I242*H242,2)</f>
        <v>0</v>
      </c>
      <c r="BL242" s="18" t="s">
        <v>339</v>
      </c>
      <c r="BM242" s="239" t="s">
        <v>2669</v>
      </c>
    </row>
    <row r="243" spans="1:65" s="2" customFormat="1" ht="24.15" customHeight="1">
      <c r="A243" s="39"/>
      <c r="B243" s="40"/>
      <c r="C243" s="228" t="s">
        <v>686</v>
      </c>
      <c r="D243" s="228" t="s">
        <v>249</v>
      </c>
      <c r="E243" s="229" t="s">
        <v>2670</v>
      </c>
      <c r="F243" s="230" t="s">
        <v>2671</v>
      </c>
      <c r="G243" s="231" t="s">
        <v>399</v>
      </c>
      <c r="H243" s="232">
        <v>10</v>
      </c>
      <c r="I243" s="233"/>
      <c r="J243" s="234">
        <f>ROUND(I243*H243,2)</f>
        <v>0</v>
      </c>
      <c r="K243" s="230" t="s">
        <v>253</v>
      </c>
      <c r="L243" s="45"/>
      <c r="M243" s="235" t="s">
        <v>1</v>
      </c>
      <c r="N243" s="236" t="s">
        <v>43</v>
      </c>
      <c r="O243" s="92"/>
      <c r="P243" s="237">
        <f>O243*H243</f>
        <v>0</v>
      </c>
      <c r="Q243" s="237">
        <v>0</v>
      </c>
      <c r="R243" s="237">
        <f>Q243*H243</f>
        <v>0</v>
      </c>
      <c r="S243" s="237">
        <v>0.0067</v>
      </c>
      <c r="T243" s="238">
        <f>S243*H243</f>
        <v>0.067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9" t="s">
        <v>339</v>
      </c>
      <c r="AT243" s="239" t="s">
        <v>249</v>
      </c>
      <c r="AU243" s="239" t="s">
        <v>90</v>
      </c>
      <c r="AY243" s="18" t="s">
        <v>247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8" t="s">
        <v>90</v>
      </c>
      <c r="BK243" s="240">
        <f>ROUND(I243*H243,2)</f>
        <v>0</v>
      </c>
      <c r="BL243" s="18" t="s">
        <v>339</v>
      </c>
      <c r="BM243" s="239" t="s">
        <v>2672</v>
      </c>
    </row>
    <row r="244" spans="1:65" s="2" customFormat="1" ht="24.15" customHeight="1">
      <c r="A244" s="39"/>
      <c r="B244" s="40"/>
      <c r="C244" s="228" t="s">
        <v>691</v>
      </c>
      <c r="D244" s="228" t="s">
        <v>249</v>
      </c>
      <c r="E244" s="229" t="s">
        <v>2673</v>
      </c>
      <c r="F244" s="230" t="s">
        <v>2674</v>
      </c>
      <c r="G244" s="231" t="s">
        <v>322</v>
      </c>
      <c r="H244" s="232">
        <v>65</v>
      </c>
      <c r="I244" s="233"/>
      <c r="J244" s="234">
        <f>ROUND(I244*H244,2)</f>
        <v>0</v>
      </c>
      <c r="K244" s="230" t="s">
        <v>253</v>
      </c>
      <c r="L244" s="45"/>
      <c r="M244" s="235" t="s">
        <v>1</v>
      </c>
      <c r="N244" s="236" t="s">
        <v>43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0.00022</v>
      </c>
      <c r="T244" s="238">
        <f>S244*H244</f>
        <v>0.0143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339</v>
      </c>
      <c r="AT244" s="239" t="s">
        <v>249</v>
      </c>
      <c r="AU244" s="239" t="s">
        <v>90</v>
      </c>
      <c r="AY244" s="18" t="s">
        <v>247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90</v>
      </c>
      <c r="BK244" s="240">
        <f>ROUND(I244*H244,2)</f>
        <v>0</v>
      </c>
      <c r="BL244" s="18" t="s">
        <v>339</v>
      </c>
      <c r="BM244" s="239" t="s">
        <v>2675</v>
      </c>
    </row>
    <row r="245" spans="1:65" s="2" customFormat="1" ht="37.8" customHeight="1">
      <c r="A245" s="39"/>
      <c r="B245" s="40"/>
      <c r="C245" s="228" t="s">
        <v>696</v>
      </c>
      <c r="D245" s="228" t="s">
        <v>249</v>
      </c>
      <c r="E245" s="229" t="s">
        <v>2676</v>
      </c>
      <c r="F245" s="230" t="s">
        <v>2677</v>
      </c>
      <c r="G245" s="231" t="s">
        <v>322</v>
      </c>
      <c r="H245" s="232">
        <v>1</v>
      </c>
      <c r="I245" s="233"/>
      <c r="J245" s="234">
        <f>ROUND(I245*H245,2)</f>
        <v>0</v>
      </c>
      <c r="K245" s="230" t="s">
        <v>253</v>
      </c>
      <c r="L245" s="45"/>
      <c r="M245" s="235" t="s">
        <v>1</v>
      </c>
      <c r="N245" s="236" t="s">
        <v>43</v>
      </c>
      <c r="O245" s="92"/>
      <c r="P245" s="237">
        <f>O245*H245</f>
        <v>0</v>
      </c>
      <c r="Q245" s="237">
        <v>0</v>
      </c>
      <c r="R245" s="237">
        <f>Q245*H245</f>
        <v>0</v>
      </c>
      <c r="S245" s="237">
        <v>0</v>
      </c>
      <c r="T245" s="23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9" t="s">
        <v>339</v>
      </c>
      <c r="AT245" s="239" t="s">
        <v>249</v>
      </c>
      <c r="AU245" s="239" t="s">
        <v>90</v>
      </c>
      <c r="AY245" s="18" t="s">
        <v>247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8" t="s">
        <v>90</v>
      </c>
      <c r="BK245" s="240">
        <f>ROUND(I245*H245,2)</f>
        <v>0</v>
      </c>
      <c r="BL245" s="18" t="s">
        <v>339</v>
      </c>
      <c r="BM245" s="239" t="s">
        <v>2678</v>
      </c>
    </row>
    <row r="246" spans="1:65" s="2" customFormat="1" ht="37.8" customHeight="1">
      <c r="A246" s="39"/>
      <c r="B246" s="40"/>
      <c r="C246" s="228" t="s">
        <v>702</v>
      </c>
      <c r="D246" s="228" t="s">
        <v>249</v>
      </c>
      <c r="E246" s="229" t="s">
        <v>2679</v>
      </c>
      <c r="F246" s="230" t="s">
        <v>2680</v>
      </c>
      <c r="G246" s="231" t="s">
        <v>322</v>
      </c>
      <c r="H246" s="232">
        <v>1</v>
      </c>
      <c r="I246" s="233"/>
      <c r="J246" s="234">
        <f>ROUND(I246*H246,2)</f>
        <v>0</v>
      </c>
      <c r="K246" s="230" t="s">
        <v>253</v>
      </c>
      <c r="L246" s="45"/>
      <c r="M246" s="235" t="s">
        <v>1</v>
      </c>
      <c r="N246" s="236" t="s">
        <v>43</v>
      </c>
      <c r="O246" s="92"/>
      <c r="P246" s="237">
        <f>O246*H246</f>
        <v>0</v>
      </c>
      <c r="Q246" s="237">
        <v>0.00168</v>
      </c>
      <c r="R246" s="237">
        <f>Q246*H246</f>
        <v>0.00168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339</v>
      </c>
      <c r="AT246" s="239" t="s">
        <v>249</v>
      </c>
      <c r="AU246" s="239" t="s">
        <v>90</v>
      </c>
      <c r="AY246" s="18" t="s">
        <v>247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90</v>
      </c>
      <c r="BK246" s="240">
        <f>ROUND(I246*H246,2)</f>
        <v>0</v>
      </c>
      <c r="BL246" s="18" t="s">
        <v>339</v>
      </c>
      <c r="BM246" s="239" t="s">
        <v>2681</v>
      </c>
    </row>
    <row r="247" spans="1:65" s="2" customFormat="1" ht="33" customHeight="1">
      <c r="A247" s="39"/>
      <c r="B247" s="40"/>
      <c r="C247" s="228" t="s">
        <v>712</v>
      </c>
      <c r="D247" s="228" t="s">
        <v>249</v>
      </c>
      <c r="E247" s="229" t="s">
        <v>2682</v>
      </c>
      <c r="F247" s="230" t="s">
        <v>2683</v>
      </c>
      <c r="G247" s="231" t="s">
        <v>399</v>
      </c>
      <c r="H247" s="232">
        <v>187</v>
      </c>
      <c r="I247" s="233"/>
      <c r="J247" s="234">
        <f>ROUND(I247*H247,2)</f>
        <v>0</v>
      </c>
      <c r="K247" s="230" t="s">
        <v>2541</v>
      </c>
      <c r="L247" s="45"/>
      <c r="M247" s="235" t="s">
        <v>1</v>
      </c>
      <c r="N247" s="236" t="s">
        <v>43</v>
      </c>
      <c r="O247" s="92"/>
      <c r="P247" s="237">
        <f>O247*H247</f>
        <v>0</v>
      </c>
      <c r="Q247" s="237">
        <v>0.00078</v>
      </c>
      <c r="R247" s="237">
        <f>Q247*H247</f>
        <v>0.14586</v>
      </c>
      <c r="S247" s="237">
        <v>0</v>
      </c>
      <c r="T247" s="238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9" t="s">
        <v>339</v>
      </c>
      <c r="AT247" s="239" t="s">
        <v>249</v>
      </c>
      <c r="AU247" s="239" t="s">
        <v>90</v>
      </c>
      <c r="AY247" s="18" t="s">
        <v>247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8" t="s">
        <v>90</v>
      </c>
      <c r="BK247" s="240">
        <f>ROUND(I247*H247,2)</f>
        <v>0</v>
      </c>
      <c r="BL247" s="18" t="s">
        <v>339</v>
      </c>
      <c r="BM247" s="239" t="s">
        <v>2684</v>
      </c>
    </row>
    <row r="248" spans="1:51" s="13" customFormat="1" ht="12">
      <c r="A248" s="13"/>
      <c r="B248" s="241"/>
      <c r="C248" s="242"/>
      <c r="D248" s="243" t="s">
        <v>256</v>
      </c>
      <c r="E248" s="244" t="s">
        <v>1</v>
      </c>
      <c r="F248" s="245" t="s">
        <v>2685</v>
      </c>
      <c r="G248" s="242"/>
      <c r="H248" s="246">
        <v>41</v>
      </c>
      <c r="I248" s="247"/>
      <c r="J248" s="242"/>
      <c r="K248" s="242"/>
      <c r="L248" s="248"/>
      <c r="M248" s="249"/>
      <c r="N248" s="250"/>
      <c r="O248" s="250"/>
      <c r="P248" s="250"/>
      <c r="Q248" s="250"/>
      <c r="R248" s="250"/>
      <c r="S248" s="250"/>
      <c r="T248" s="25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2" t="s">
        <v>256</v>
      </c>
      <c r="AU248" s="252" t="s">
        <v>90</v>
      </c>
      <c r="AV248" s="13" t="s">
        <v>90</v>
      </c>
      <c r="AW248" s="13" t="s">
        <v>32</v>
      </c>
      <c r="AX248" s="13" t="s">
        <v>77</v>
      </c>
      <c r="AY248" s="252" t="s">
        <v>247</v>
      </c>
    </row>
    <row r="249" spans="1:51" s="13" customFormat="1" ht="12">
      <c r="A249" s="13"/>
      <c r="B249" s="241"/>
      <c r="C249" s="242"/>
      <c r="D249" s="243" t="s">
        <v>256</v>
      </c>
      <c r="E249" s="244" t="s">
        <v>1</v>
      </c>
      <c r="F249" s="245" t="s">
        <v>2686</v>
      </c>
      <c r="G249" s="242"/>
      <c r="H249" s="246">
        <v>10.5</v>
      </c>
      <c r="I249" s="247"/>
      <c r="J249" s="242"/>
      <c r="K249" s="242"/>
      <c r="L249" s="248"/>
      <c r="M249" s="249"/>
      <c r="N249" s="250"/>
      <c r="O249" s="250"/>
      <c r="P249" s="250"/>
      <c r="Q249" s="250"/>
      <c r="R249" s="250"/>
      <c r="S249" s="250"/>
      <c r="T249" s="25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2" t="s">
        <v>256</v>
      </c>
      <c r="AU249" s="252" t="s">
        <v>90</v>
      </c>
      <c r="AV249" s="13" t="s">
        <v>90</v>
      </c>
      <c r="AW249" s="13" t="s">
        <v>32</v>
      </c>
      <c r="AX249" s="13" t="s">
        <v>77</v>
      </c>
      <c r="AY249" s="252" t="s">
        <v>247</v>
      </c>
    </row>
    <row r="250" spans="1:51" s="13" customFormat="1" ht="12">
      <c r="A250" s="13"/>
      <c r="B250" s="241"/>
      <c r="C250" s="242"/>
      <c r="D250" s="243" t="s">
        <v>256</v>
      </c>
      <c r="E250" s="244" t="s">
        <v>1</v>
      </c>
      <c r="F250" s="245" t="s">
        <v>2687</v>
      </c>
      <c r="G250" s="242"/>
      <c r="H250" s="246">
        <v>135.5</v>
      </c>
      <c r="I250" s="247"/>
      <c r="J250" s="242"/>
      <c r="K250" s="242"/>
      <c r="L250" s="248"/>
      <c r="M250" s="249"/>
      <c r="N250" s="250"/>
      <c r="O250" s="250"/>
      <c r="P250" s="250"/>
      <c r="Q250" s="250"/>
      <c r="R250" s="250"/>
      <c r="S250" s="250"/>
      <c r="T250" s="25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2" t="s">
        <v>256</v>
      </c>
      <c r="AU250" s="252" t="s">
        <v>90</v>
      </c>
      <c r="AV250" s="13" t="s">
        <v>90</v>
      </c>
      <c r="AW250" s="13" t="s">
        <v>32</v>
      </c>
      <c r="AX250" s="13" t="s">
        <v>77</v>
      </c>
      <c r="AY250" s="252" t="s">
        <v>247</v>
      </c>
    </row>
    <row r="251" spans="1:51" s="14" customFormat="1" ht="12">
      <c r="A251" s="14"/>
      <c r="B251" s="253"/>
      <c r="C251" s="254"/>
      <c r="D251" s="243" t="s">
        <v>256</v>
      </c>
      <c r="E251" s="255" t="s">
        <v>1</v>
      </c>
      <c r="F251" s="256" t="s">
        <v>265</v>
      </c>
      <c r="G251" s="254"/>
      <c r="H251" s="257">
        <v>187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3" t="s">
        <v>256</v>
      </c>
      <c r="AU251" s="263" t="s">
        <v>90</v>
      </c>
      <c r="AV251" s="14" t="s">
        <v>254</v>
      </c>
      <c r="AW251" s="14" t="s">
        <v>32</v>
      </c>
      <c r="AX251" s="14" t="s">
        <v>84</v>
      </c>
      <c r="AY251" s="263" t="s">
        <v>247</v>
      </c>
    </row>
    <row r="252" spans="1:65" s="2" customFormat="1" ht="33" customHeight="1">
      <c r="A252" s="39"/>
      <c r="B252" s="40"/>
      <c r="C252" s="228" t="s">
        <v>717</v>
      </c>
      <c r="D252" s="228" t="s">
        <v>249</v>
      </c>
      <c r="E252" s="229" t="s">
        <v>2688</v>
      </c>
      <c r="F252" s="230" t="s">
        <v>2689</v>
      </c>
      <c r="G252" s="231" t="s">
        <v>399</v>
      </c>
      <c r="H252" s="232">
        <v>43.5</v>
      </c>
      <c r="I252" s="233"/>
      <c r="J252" s="234">
        <f>ROUND(I252*H252,2)</f>
        <v>0</v>
      </c>
      <c r="K252" s="230" t="s">
        <v>2541</v>
      </c>
      <c r="L252" s="45"/>
      <c r="M252" s="235" t="s">
        <v>1</v>
      </c>
      <c r="N252" s="236" t="s">
        <v>43</v>
      </c>
      <c r="O252" s="92"/>
      <c r="P252" s="237">
        <f>O252*H252</f>
        <v>0</v>
      </c>
      <c r="Q252" s="237">
        <v>0.00096</v>
      </c>
      <c r="R252" s="237">
        <f>Q252*H252</f>
        <v>0.04176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339</v>
      </c>
      <c r="AT252" s="239" t="s">
        <v>249</v>
      </c>
      <c r="AU252" s="239" t="s">
        <v>90</v>
      </c>
      <c r="AY252" s="18" t="s">
        <v>247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90</v>
      </c>
      <c r="BK252" s="240">
        <f>ROUND(I252*H252,2)</f>
        <v>0</v>
      </c>
      <c r="BL252" s="18" t="s">
        <v>339</v>
      </c>
      <c r="BM252" s="239" t="s">
        <v>2690</v>
      </c>
    </row>
    <row r="253" spans="1:51" s="13" customFormat="1" ht="12">
      <c r="A253" s="13"/>
      <c r="B253" s="241"/>
      <c r="C253" s="242"/>
      <c r="D253" s="243" t="s">
        <v>256</v>
      </c>
      <c r="E253" s="244" t="s">
        <v>1</v>
      </c>
      <c r="F253" s="245" t="s">
        <v>2691</v>
      </c>
      <c r="G253" s="242"/>
      <c r="H253" s="246">
        <v>4.5</v>
      </c>
      <c r="I253" s="247"/>
      <c r="J253" s="242"/>
      <c r="K253" s="242"/>
      <c r="L253" s="248"/>
      <c r="M253" s="249"/>
      <c r="N253" s="250"/>
      <c r="O253" s="250"/>
      <c r="P253" s="250"/>
      <c r="Q253" s="250"/>
      <c r="R253" s="250"/>
      <c r="S253" s="250"/>
      <c r="T253" s="25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2" t="s">
        <v>256</v>
      </c>
      <c r="AU253" s="252" t="s">
        <v>90</v>
      </c>
      <c r="AV253" s="13" t="s">
        <v>90</v>
      </c>
      <c r="AW253" s="13" t="s">
        <v>32</v>
      </c>
      <c r="AX253" s="13" t="s">
        <v>77</v>
      </c>
      <c r="AY253" s="252" t="s">
        <v>247</v>
      </c>
    </row>
    <row r="254" spans="1:51" s="13" customFormat="1" ht="12">
      <c r="A254" s="13"/>
      <c r="B254" s="241"/>
      <c r="C254" s="242"/>
      <c r="D254" s="243" t="s">
        <v>256</v>
      </c>
      <c r="E254" s="244" t="s">
        <v>1</v>
      </c>
      <c r="F254" s="245" t="s">
        <v>2692</v>
      </c>
      <c r="G254" s="242"/>
      <c r="H254" s="246">
        <v>24</v>
      </c>
      <c r="I254" s="247"/>
      <c r="J254" s="242"/>
      <c r="K254" s="242"/>
      <c r="L254" s="248"/>
      <c r="M254" s="249"/>
      <c r="N254" s="250"/>
      <c r="O254" s="250"/>
      <c r="P254" s="250"/>
      <c r="Q254" s="250"/>
      <c r="R254" s="250"/>
      <c r="S254" s="250"/>
      <c r="T254" s="25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2" t="s">
        <v>256</v>
      </c>
      <c r="AU254" s="252" t="s">
        <v>90</v>
      </c>
      <c r="AV254" s="13" t="s">
        <v>90</v>
      </c>
      <c r="AW254" s="13" t="s">
        <v>32</v>
      </c>
      <c r="AX254" s="13" t="s">
        <v>77</v>
      </c>
      <c r="AY254" s="252" t="s">
        <v>247</v>
      </c>
    </row>
    <row r="255" spans="1:51" s="13" customFormat="1" ht="12">
      <c r="A255" s="13"/>
      <c r="B255" s="241"/>
      <c r="C255" s="242"/>
      <c r="D255" s="243" t="s">
        <v>256</v>
      </c>
      <c r="E255" s="244" t="s">
        <v>1</v>
      </c>
      <c r="F255" s="245" t="s">
        <v>2693</v>
      </c>
      <c r="G255" s="242"/>
      <c r="H255" s="246">
        <v>15</v>
      </c>
      <c r="I255" s="247"/>
      <c r="J255" s="242"/>
      <c r="K255" s="242"/>
      <c r="L255" s="248"/>
      <c r="M255" s="249"/>
      <c r="N255" s="250"/>
      <c r="O255" s="250"/>
      <c r="P255" s="250"/>
      <c r="Q255" s="250"/>
      <c r="R255" s="250"/>
      <c r="S255" s="250"/>
      <c r="T255" s="25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2" t="s">
        <v>256</v>
      </c>
      <c r="AU255" s="252" t="s">
        <v>90</v>
      </c>
      <c r="AV255" s="13" t="s">
        <v>90</v>
      </c>
      <c r="AW255" s="13" t="s">
        <v>32</v>
      </c>
      <c r="AX255" s="13" t="s">
        <v>77</v>
      </c>
      <c r="AY255" s="252" t="s">
        <v>247</v>
      </c>
    </row>
    <row r="256" spans="1:51" s="14" customFormat="1" ht="12">
      <c r="A256" s="14"/>
      <c r="B256" s="253"/>
      <c r="C256" s="254"/>
      <c r="D256" s="243" t="s">
        <v>256</v>
      </c>
      <c r="E256" s="255" t="s">
        <v>1</v>
      </c>
      <c r="F256" s="256" t="s">
        <v>265</v>
      </c>
      <c r="G256" s="254"/>
      <c r="H256" s="257">
        <v>43.5</v>
      </c>
      <c r="I256" s="258"/>
      <c r="J256" s="254"/>
      <c r="K256" s="254"/>
      <c r="L256" s="259"/>
      <c r="M256" s="260"/>
      <c r="N256" s="261"/>
      <c r="O256" s="261"/>
      <c r="P256" s="261"/>
      <c r="Q256" s="261"/>
      <c r="R256" s="261"/>
      <c r="S256" s="261"/>
      <c r="T256" s="26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3" t="s">
        <v>256</v>
      </c>
      <c r="AU256" s="263" t="s">
        <v>90</v>
      </c>
      <c r="AV256" s="14" t="s">
        <v>254</v>
      </c>
      <c r="AW256" s="14" t="s">
        <v>32</v>
      </c>
      <c r="AX256" s="14" t="s">
        <v>84</v>
      </c>
      <c r="AY256" s="263" t="s">
        <v>247</v>
      </c>
    </row>
    <row r="257" spans="1:65" s="2" customFormat="1" ht="33" customHeight="1">
      <c r="A257" s="39"/>
      <c r="B257" s="40"/>
      <c r="C257" s="228" t="s">
        <v>724</v>
      </c>
      <c r="D257" s="228" t="s">
        <v>249</v>
      </c>
      <c r="E257" s="229" t="s">
        <v>2694</v>
      </c>
      <c r="F257" s="230" t="s">
        <v>2695</v>
      </c>
      <c r="G257" s="231" t="s">
        <v>399</v>
      </c>
      <c r="H257" s="232">
        <v>54.5</v>
      </c>
      <c r="I257" s="233"/>
      <c r="J257" s="234">
        <f>ROUND(I257*H257,2)</f>
        <v>0</v>
      </c>
      <c r="K257" s="230" t="s">
        <v>2541</v>
      </c>
      <c r="L257" s="45"/>
      <c r="M257" s="235" t="s">
        <v>1</v>
      </c>
      <c r="N257" s="236" t="s">
        <v>43</v>
      </c>
      <c r="O257" s="92"/>
      <c r="P257" s="237">
        <f>O257*H257</f>
        <v>0</v>
      </c>
      <c r="Q257" s="237">
        <v>0.00125</v>
      </c>
      <c r="R257" s="237">
        <f>Q257*H257</f>
        <v>0.068125</v>
      </c>
      <c r="S257" s="237">
        <v>0</v>
      </c>
      <c r="T257" s="23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9" t="s">
        <v>339</v>
      </c>
      <c r="AT257" s="239" t="s">
        <v>249</v>
      </c>
      <c r="AU257" s="239" t="s">
        <v>90</v>
      </c>
      <c r="AY257" s="18" t="s">
        <v>247</v>
      </c>
      <c r="BE257" s="240">
        <f>IF(N257="základní",J257,0)</f>
        <v>0</v>
      </c>
      <c r="BF257" s="240">
        <f>IF(N257="snížená",J257,0)</f>
        <v>0</v>
      </c>
      <c r="BG257" s="240">
        <f>IF(N257="zákl. přenesená",J257,0)</f>
        <v>0</v>
      </c>
      <c r="BH257" s="240">
        <f>IF(N257="sníž. přenesená",J257,0)</f>
        <v>0</v>
      </c>
      <c r="BI257" s="240">
        <f>IF(N257="nulová",J257,0)</f>
        <v>0</v>
      </c>
      <c r="BJ257" s="18" t="s">
        <v>90</v>
      </c>
      <c r="BK257" s="240">
        <f>ROUND(I257*H257,2)</f>
        <v>0</v>
      </c>
      <c r="BL257" s="18" t="s">
        <v>339</v>
      </c>
      <c r="BM257" s="239" t="s">
        <v>2696</v>
      </c>
    </row>
    <row r="258" spans="1:51" s="13" customFormat="1" ht="12">
      <c r="A258" s="13"/>
      <c r="B258" s="241"/>
      <c r="C258" s="242"/>
      <c r="D258" s="243" t="s">
        <v>256</v>
      </c>
      <c r="E258" s="244" t="s">
        <v>1</v>
      </c>
      <c r="F258" s="245" t="s">
        <v>2697</v>
      </c>
      <c r="G258" s="242"/>
      <c r="H258" s="246">
        <v>32.5</v>
      </c>
      <c r="I258" s="247"/>
      <c r="J258" s="242"/>
      <c r="K258" s="242"/>
      <c r="L258" s="248"/>
      <c r="M258" s="249"/>
      <c r="N258" s="250"/>
      <c r="O258" s="250"/>
      <c r="P258" s="250"/>
      <c r="Q258" s="250"/>
      <c r="R258" s="250"/>
      <c r="S258" s="250"/>
      <c r="T258" s="25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2" t="s">
        <v>256</v>
      </c>
      <c r="AU258" s="252" t="s">
        <v>90</v>
      </c>
      <c r="AV258" s="13" t="s">
        <v>90</v>
      </c>
      <c r="AW258" s="13" t="s">
        <v>32</v>
      </c>
      <c r="AX258" s="13" t="s">
        <v>77</v>
      </c>
      <c r="AY258" s="252" t="s">
        <v>247</v>
      </c>
    </row>
    <row r="259" spans="1:51" s="13" customFormat="1" ht="12">
      <c r="A259" s="13"/>
      <c r="B259" s="241"/>
      <c r="C259" s="242"/>
      <c r="D259" s="243" t="s">
        <v>256</v>
      </c>
      <c r="E259" s="244" t="s">
        <v>1</v>
      </c>
      <c r="F259" s="245" t="s">
        <v>2698</v>
      </c>
      <c r="G259" s="242"/>
      <c r="H259" s="246">
        <v>22</v>
      </c>
      <c r="I259" s="247"/>
      <c r="J259" s="242"/>
      <c r="K259" s="242"/>
      <c r="L259" s="248"/>
      <c r="M259" s="249"/>
      <c r="N259" s="250"/>
      <c r="O259" s="250"/>
      <c r="P259" s="250"/>
      <c r="Q259" s="250"/>
      <c r="R259" s="250"/>
      <c r="S259" s="250"/>
      <c r="T259" s="25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2" t="s">
        <v>256</v>
      </c>
      <c r="AU259" s="252" t="s">
        <v>90</v>
      </c>
      <c r="AV259" s="13" t="s">
        <v>90</v>
      </c>
      <c r="AW259" s="13" t="s">
        <v>32</v>
      </c>
      <c r="AX259" s="13" t="s">
        <v>77</v>
      </c>
      <c r="AY259" s="252" t="s">
        <v>247</v>
      </c>
    </row>
    <row r="260" spans="1:51" s="14" customFormat="1" ht="12">
      <c r="A260" s="14"/>
      <c r="B260" s="253"/>
      <c r="C260" s="254"/>
      <c r="D260" s="243" t="s">
        <v>256</v>
      </c>
      <c r="E260" s="255" t="s">
        <v>1</v>
      </c>
      <c r="F260" s="256" t="s">
        <v>265</v>
      </c>
      <c r="G260" s="254"/>
      <c r="H260" s="257">
        <v>54.5</v>
      </c>
      <c r="I260" s="258"/>
      <c r="J260" s="254"/>
      <c r="K260" s="254"/>
      <c r="L260" s="259"/>
      <c r="M260" s="260"/>
      <c r="N260" s="261"/>
      <c r="O260" s="261"/>
      <c r="P260" s="261"/>
      <c r="Q260" s="261"/>
      <c r="R260" s="261"/>
      <c r="S260" s="261"/>
      <c r="T260" s="26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3" t="s">
        <v>256</v>
      </c>
      <c r="AU260" s="263" t="s">
        <v>90</v>
      </c>
      <c r="AV260" s="14" t="s">
        <v>254</v>
      </c>
      <c r="AW260" s="14" t="s">
        <v>32</v>
      </c>
      <c r="AX260" s="14" t="s">
        <v>84</v>
      </c>
      <c r="AY260" s="263" t="s">
        <v>247</v>
      </c>
    </row>
    <row r="261" spans="1:65" s="2" customFormat="1" ht="33" customHeight="1">
      <c r="A261" s="39"/>
      <c r="B261" s="40"/>
      <c r="C261" s="228" t="s">
        <v>729</v>
      </c>
      <c r="D261" s="228" t="s">
        <v>249</v>
      </c>
      <c r="E261" s="229" t="s">
        <v>2699</v>
      </c>
      <c r="F261" s="230" t="s">
        <v>2700</v>
      </c>
      <c r="G261" s="231" t="s">
        <v>399</v>
      </c>
      <c r="H261" s="232">
        <v>6</v>
      </c>
      <c r="I261" s="233"/>
      <c r="J261" s="234">
        <f>ROUND(I261*H261,2)</f>
        <v>0</v>
      </c>
      <c r="K261" s="230" t="s">
        <v>2541</v>
      </c>
      <c r="L261" s="45"/>
      <c r="M261" s="235" t="s">
        <v>1</v>
      </c>
      <c r="N261" s="236" t="s">
        <v>43</v>
      </c>
      <c r="O261" s="92"/>
      <c r="P261" s="237">
        <f>O261*H261</f>
        <v>0</v>
      </c>
      <c r="Q261" s="237">
        <v>0.00256</v>
      </c>
      <c r="R261" s="237">
        <f>Q261*H261</f>
        <v>0.015360000000000002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339</v>
      </c>
      <c r="AT261" s="239" t="s">
        <v>249</v>
      </c>
      <c r="AU261" s="239" t="s">
        <v>90</v>
      </c>
      <c r="AY261" s="18" t="s">
        <v>247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90</v>
      </c>
      <c r="BK261" s="240">
        <f>ROUND(I261*H261,2)</f>
        <v>0</v>
      </c>
      <c r="BL261" s="18" t="s">
        <v>339</v>
      </c>
      <c r="BM261" s="239" t="s">
        <v>2701</v>
      </c>
    </row>
    <row r="262" spans="1:51" s="13" customFormat="1" ht="12">
      <c r="A262" s="13"/>
      <c r="B262" s="241"/>
      <c r="C262" s="242"/>
      <c r="D262" s="243" t="s">
        <v>256</v>
      </c>
      <c r="E262" s="244" t="s">
        <v>1</v>
      </c>
      <c r="F262" s="245" t="s">
        <v>2702</v>
      </c>
      <c r="G262" s="242"/>
      <c r="H262" s="246">
        <v>6</v>
      </c>
      <c r="I262" s="247"/>
      <c r="J262" s="242"/>
      <c r="K262" s="242"/>
      <c r="L262" s="248"/>
      <c r="M262" s="249"/>
      <c r="N262" s="250"/>
      <c r="O262" s="250"/>
      <c r="P262" s="250"/>
      <c r="Q262" s="250"/>
      <c r="R262" s="250"/>
      <c r="S262" s="250"/>
      <c r="T262" s="25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2" t="s">
        <v>256</v>
      </c>
      <c r="AU262" s="252" t="s">
        <v>90</v>
      </c>
      <c r="AV262" s="13" t="s">
        <v>90</v>
      </c>
      <c r="AW262" s="13" t="s">
        <v>32</v>
      </c>
      <c r="AX262" s="13" t="s">
        <v>84</v>
      </c>
      <c r="AY262" s="252" t="s">
        <v>247</v>
      </c>
    </row>
    <row r="263" spans="1:65" s="2" customFormat="1" ht="33" customHeight="1">
      <c r="A263" s="39"/>
      <c r="B263" s="40"/>
      <c r="C263" s="228" t="s">
        <v>733</v>
      </c>
      <c r="D263" s="228" t="s">
        <v>249</v>
      </c>
      <c r="E263" s="229" t="s">
        <v>2703</v>
      </c>
      <c r="F263" s="230" t="s">
        <v>2704</v>
      </c>
      <c r="G263" s="231" t="s">
        <v>399</v>
      </c>
      <c r="H263" s="232">
        <v>12.5</v>
      </c>
      <c r="I263" s="233"/>
      <c r="J263" s="234">
        <f>ROUND(I263*H263,2)</f>
        <v>0</v>
      </c>
      <c r="K263" s="230" t="s">
        <v>2541</v>
      </c>
      <c r="L263" s="45"/>
      <c r="M263" s="235" t="s">
        <v>1</v>
      </c>
      <c r="N263" s="236" t="s">
        <v>43</v>
      </c>
      <c r="O263" s="92"/>
      <c r="P263" s="237">
        <f>O263*H263</f>
        <v>0</v>
      </c>
      <c r="Q263" s="237">
        <v>0.00364</v>
      </c>
      <c r="R263" s="237">
        <f>Q263*H263</f>
        <v>0.0455</v>
      </c>
      <c r="S263" s="237">
        <v>0</v>
      </c>
      <c r="T263" s="238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9" t="s">
        <v>339</v>
      </c>
      <c r="AT263" s="239" t="s">
        <v>249</v>
      </c>
      <c r="AU263" s="239" t="s">
        <v>90</v>
      </c>
      <c r="AY263" s="18" t="s">
        <v>247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8" t="s">
        <v>90</v>
      </c>
      <c r="BK263" s="240">
        <f>ROUND(I263*H263,2)</f>
        <v>0</v>
      </c>
      <c r="BL263" s="18" t="s">
        <v>339</v>
      </c>
      <c r="BM263" s="239" t="s">
        <v>2705</v>
      </c>
    </row>
    <row r="264" spans="1:65" s="2" customFormat="1" ht="37.8" customHeight="1">
      <c r="A264" s="39"/>
      <c r="B264" s="40"/>
      <c r="C264" s="228" t="s">
        <v>737</v>
      </c>
      <c r="D264" s="228" t="s">
        <v>249</v>
      </c>
      <c r="E264" s="229" t="s">
        <v>2706</v>
      </c>
      <c r="F264" s="230" t="s">
        <v>2707</v>
      </c>
      <c r="G264" s="231" t="s">
        <v>322</v>
      </c>
      <c r="H264" s="232">
        <v>4</v>
      </c>
      <c r="I264" s="233"/>
      <c r="J264" s="234">
        <f>ROUND(I264*H264,2)</f>
        <v>0</v>
      </c>
      <c r="K264" s="230" t="s">
        <v>253</v>
      </c>
      <c r="L264" s="45"/>
      <c r="M264" s="235" t="s">
        <v>1</v>
      </c>
      <c r="N264" s="236" t="s">
        <v>43</v>
      </c>
      <c r="O264" s="92"/>
      <c r="P264" s="237">
        <f>O264*H264</f>
        <v>0</v>
      </c>
      <c r="Q264" s="237">
        <v>0.00078</v>
      </c>
      <c r="R264" s="237">
        <f>Q264*H264</f>
        <v>0.00312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339</v>
      </c>
      <c r="AT264" s="239" t="s">
        <v>249</v>
      </c>
      <c r="AU264" s="239" t="s">
        <v>90</v>
      </c>
      <c r="AY264" s="18" t="s">
        <v>247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90</v>
      </c>
      <c r="BK264" s="240">
        <f>ROUND(I264*H264,2)</f>
        <v>0</v>
      </c>
      <c r="BL264" s="18" t="s">
        <v>339</v>
      </c>
      <c r="BM264" s="239" t="s">
        <v>2708</v>
      </c>
    </row>
    <row r="265" spans="1:65" s="2" customFormat="1" ht="37.8" customHeight="1">
      <c r="A265" s="39"/>
      <c r="B265" s="40"/>
      <c r="C265" s="228" t="s">
        <v>743</v>
      </c>
      <c r="D265" s="228" t="s">
        <v>249</v>
      </c>
      <c r="E265" s="229" t="s">
        <v>2709</v>
      </c>
      <c r="F265" s="230" t="s">
        <v>2710</v>
      </c>
      <c r="G265" s="231" t="s">
        <v>322</v>
      </c>
      <c r="H265" s="232">
        <v>4</v>
      </c>
      <c r="I265" s="233"/>
      <c r="J265" s="234">
        <f>ROUND(I265*H265,2)</f>
        <v>0</v>
      </c>
      <c r="K265" s="230" t="s">
        <v>253</v>
      </c>
      <c r="L265" s="45"/>
      <c r="M265" s="235" t="s">
        <v>1</v>
      </c>
      <c r="N265" s="236" t="s">
        <v>43</v>
      </c>
      <c r="O265" s="92"/>
      <c r="P265" s="237">
        <f>O265*H265</f>
        <v>0</v>
      </c>
      <c r="Q265" s="237">
        <v>0.00147</v>
      </c>
      <c r="R265" s="237">
        <f>Q265*H265</f>
        <v>0.00588</v>
      </c>
      <c r="S265" s="237">
        <v>0</v>
      </c>
      <c r="T265" s="23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9" t="s">
        <v>339</v>
      </c>
      <c r="AT265" s="239" t="s">
        <v>249</v>
      </c>
      <c r="AU265" s="239" t="s">
        <v>90</v>
      </c>
      <c r="AY265" s="18" t="s">
        <v>247</v>
      </c>
      <c r="BE265" s="240">
        <f>IF(N265="základní",J265,0)</f>
        <v>0</v>
      </c>
      <c r="BF265" s="240">
        <f>IF(N265="snížená",J265,0)</f>
        <v>0</v>
      </c>
      <c r="BG265" s="240">
        <f>IF(N265="zákl. přenesená",J265,0)</f>
        <v>0</v>
      </c>
      <c r="BH265" s="240">
        <f>IF(N265="sníž. přenesená",J265,0)</f>
        <v>0</v>
      </c>
      <c r="BI265" s="240">
        <f>IF(N265="nulová",J265,0)</f>
        <v>0</v>
      </c>
      <c r="BJ265" s="18" t="s">
        <v>90</v>
      </c>
      <c r="BK265" s="240">
        <f>ROUND(I265*H265,2)</f>
        <v>0</v>
      </c>
      <c r="BL265" s="18" t="s">
        <v>339</v>
      </c>
      <c r="BM265" s="239" t="s">
        <v>2711</v>
      </c>
    </row>
    <row r="266" spans="1:65" s="2" customFormat="1" ht="37.8" customHeight="1">
      <c r="A266" s="39"/>
      <c r="B266" s="40"/>
      <c r="C266" s="228" t="s">
        <v>748</v>
      </c>
      <c r="D266" s="228" t="s">
        <v>249</v>
      </c>
      <c r="E266" s="229" t="s">
        <v>2712</v>
      </c>
      <c r="F266" s="230" t="s">
        <v>2713</v>
      </c>
      <c r="G266" s="231" t="s">
        <v>322</v>
      </c>
      <c r="H266" s="232">
        <v>4</v>
      </c>
      <c r="I266" s="233"/>
      <c r="J266" s="234">
        <f>ROUND(I266*H266,2)</f>
        <v>0</v>
      </c>
      <c r="K266" s="230" t="s">
        <v>253</v>
      </c>
      <c r="L266" s="45"/>
      <c r="M266" s="235" t="s">
        <v>1</v>
      </c>
      <c r="N266" s="236" t="s">
        <v>43</v>
      </c>
      <c r="O266" s="92"/>
      <c r="P266" s="237">
        <f>O266*H266</f>
        <v>0</v>
      </c>
      <c r="Q266" s="237">
        <v>0.00203</v>
      </c>
      <c r="R266" s="237">
        <f>Q266*H266</f>
        <v>0.00812</v>
      </c>
      <c r="S266" s="237">
        <v>0</v>
      </c>
      <c r="T266" s="238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9" t="s">
        <v>339</v>
      </c>
      <c r="AT266" s="239" t="s">
        <v>249</v>
      </c>
      <c r="AU266" s="239" t="s">
        <v>90</v>
      </c>
      <c r="AY266" s="18" t="s">
        <v>247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8" t="s">
        <v>90</v>
      </c>
      <c r="BK266" s="240">
        <f>ROUND(I266*H266,2)</f>
        <v>0</v>
      </c>
      <c r="BL266" s="18" t="s">
        <v>339</v>
      </c>
      <c r="BM266" s="239" t="s">
        <v>2714</v>
      </c>
    </row>
    <row r="267" spans="1:65" s="2" customFormat="1" ht="24.15" customHeight="1">
      <c r="A267" s="39"/>
      <c r="B267" s="40"/>
      <c r="C267" s="228" t="s">
        <v>752</v>
      </c>
      <c r="D267" s="228" t="s">
        <v>249</v>
      </c>
      <c r="E267" s="229" t="s">
        <v>2715</v>
      </c>
      <c r="F267" s="230" t="s">
        <v>2716</v>
      </c>
      <c r="G267" s="231" t="s">
        <v>399</v>
      </c>
      <c r="H267" s="232">
        <v>145</v>
      </c>
      <c r="I267" s="233"/>
      <c r="J267" s="234">
        <f>ROUND(I267*H267,2)</f>
        <v>0</v>
      </c>
      <c r="K267" s="230" t="s">
        <v>253</v>
      </c>
      <c r="L267" s="45"/>
      <c r="M267" s="235" t="s">
        <v>1</v>
      </c>
      <c r="N267" s="236" t="s">
        <v>43</v>
      </c>
      <c r="O267" s="92"/>
      <c r="P267" s="237">
        <f>O267*H267</f>
        <v>0</v>
      </c>
      <c r="Q267" s="237">
        <v>0</v>
      </c>
      <c r="R267" s="237">
        <f>Q267*H267</f>
        <v>0</v>
      </c>
      <c r="S267" s="237">
        <v>0.00023</v>
      </c>
      <c r="T267" s="238">
        <f>S267*H267</f>
        <v>0.03335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339</v>
      </c>
      <c r="AT267" s="239" t="s">
        <v>249</v>
      </c>
      <c r="AU267" s="239" t="s">
        <v>90</v>
      </c>
      <c r="AY267" s="18" t="s">
        <v>247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90</v>
      </c>
      <c r="BK267" s="240">
        <f>ROUND(I267*H267,2)</f>
        <v>0</v>
      </c>
      <c r="BL267" s="18" t="s">
        <v>339</v>
      </c>
      <c r="BM267" s="239" t="s">
        <v>2717</v>
      </c>
    </row>
    <row r="268" spans="1:65" s="2" customFormat="1" ht="16.5" customHeight="1">
      <c r="A268" s="39"/>
      <c r="B268" s="40"/>
      <c r="C268" s="228" t="s">
        <v>757</v>
      </c>
      <c r="D268" s="228" t="s">
        <v>249</v>
      </c>
      <c r="E268" s="229" t="s">
        <v>2718</v>
      </c>
      <c r="F268" s="230" t="s">
        <v>2719</v>
      </c>
      <c r="G268" s="231" t="s">
        <v>399</v>
      </c>
      <c r="H268" s="232">
        <v>41</v>
      </c>
      <c r="I268" s="233"/>
      <c r="J268" s="234">
        <f>ROUND(I268*H268,2)</f>
        <v>0</v>
      </c>
      <c r="K268" s="230" t="s">
        <v>253</v>
      </c>
      <c r="L268" s="45"/>
      <c r="M268" s="235" t="s">
        <v>1</v>
      </c>
      <c r="N268" s="236" t="s">
        <v>43</v>
      </c>
      <c r="O268" s="92"/>
      <c r="P268" s="237">
        <f>O268*H268</f>
        <v>0</v>
      </c>
      <c r="Q268" s="237">
        <v>0.00162</v>
      </c>
      <c r="R268" s="237">
        <f>Q268*H268</f>
        <v>0.06641999999999999</v>
      </c>
      <c r="S268" s="237">
        <v>0</v>
      </c>
      <c r="T268" s="238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9" t="s">
        <v>339</v>
      </c>
      <c r="AT268" s="239" t="s">
        <v>249</v>
      </c>
      <c r="AU268" s="239" t="s">
        <v>90</v>
      </c>
      <c r="AY268" s="18" t="s">
        <v>247</v>
      </c>
      <c r="BE268" s="240">
        <f>IF(N268="základní",J268,0)</f>
        <v>0</v>
      </c>
      <c r="BF268" s="240">
        <f>IF(N268="snížená",J268,0)</f>
        <v>0</v>
      </c>
      <c r="BG268" s="240">
        <f>IF(N268="zákl. přenesená",J268,0)</f>
        <v>0</v>
      </c>
      <c r="BH268" s="240">
        <f>IF(N268="sníž. přenesená",J268,0)</f>
        <v>0</v>
      </c>
      <c r="BI268" s="240">
        <f>IF(N268="nulová",J268,0)</f>
        <v>0</v>
      </c>
      <c r="BJ268" s="18" t="s">
        <v>90</v>
      </c>
      <c r="BK268" s="240">
        <f>ROUND(I268*H268,2)</f>
        <v>0</v>
      </c>
      <c r="BL268" s="18" t="s">
        <v>339</v>
      </c>
      <c r="BM268" s="239" t="s">
        <v>2720</v>
      </c>
    </row>
    <row r="269" spans="1:65" s="2" customFormat="1" ht="16.5" customHeight="1">
      <c r="A269" s="39"/>
      <c r="B269" s="40"/>
      <c r="C269" s="228" t="s">
        <v>762</v>
      </c>
      <c r="D269" s="228" t="s">
        <v>249</v>
      </c>
      <c r="E269" s="229" t="s">
        <v>2721</v>
      </c>
      <c r="F269" s="230" t="s">
        <v>2722</v>
      </c>
      <c r="G269" s="231" t="s">
        <v>399</v>
      </c>
      <c r="H269" s="232">
        <v>4</v>
      </c>
      <c r="I269" s="233"/>
      <c r="J269" s="234">
        <f>ROUND(I269*H269,2)</f>
        <v>0</v>
      </c>
      <c r="K269" s="230" t="s">
        <v>253</v>
      </c>
      <c r="L269" s="45"/>
      <c r="M269" s="235" t="s">
        <v>1</v>
      </c>
      <c r="N269" s="236" t="s">
        <v>43</v>
      </c>
      <c r="O269" s="92"/>
      <c r="P269" s="237">
        <f>O269*H269</f>
        <v>0</v>
      </c>
      <c r="Q269" s="237">
        <v>0.00192</v>
      </c>
      <c r="R269" s="237">
        <f>Q269*H269</f>
        <v>0.00768</v>
      </c>
      <c r="S269" s="237">
        <v>0</v>
      </c>
      <c r="T269" s="23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9" t="s">
        <v>339</v>
      </c>
      <c r="AT269" s="239" t="s">
        <v>249</v>
      </c>
      <c r="AU269" s="239" t="s">
        <v>90</v>
      </c>
      <c r="AY269" s="18" t="s">
        <v>247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8" t="s">
        <v>90</v>
      </c>
      <c r="BK269" s="240">
        <f>ROUND(I269*H269,2)</f>
        <v>0</v>
      </c>
      <c r="BL269" s="18" t="s">
        <v>339</v>
      </c>
      <c r="BM269" s="239" t="s">
        <v>2723</v>
      </c>
    </row>
    <row r="270" spans="1:65" s="2" customFormat="1" ht="16.5" customHeight="1">
      <c r="A270" s="39"/>
      <c r="B270" s="40"/>
      <c r="C270" s="228" t="s">
        <v>767</v>
      </c>
      <c r="D270" s="228" t="s">
        <v>249</v>
      </c>
      <c r="E270" s="229" t="s">
        <v>2724</v>
      </c>
      <c r="F270" s="230" t="s">
        <v>2725</v>
      </c>
      <c r="G270" s="231" t="s">
        <v>399</v>
      </c>
      <c r="H270" s="232">
        <v>32</v>
      </c>
      <c r="I270" s="233"/>
      <c r="J270" s="234">
        <f>ROUND(I270*H270,2)</f>
        <v>0</v>
      </c>
      <c r="K270" s="230" t="s">
        <v>253</v>
      </c>
      <c r="L270" s="45"/>
      <c r="M270" s="235" t="s">
        <v>1</v>
      </c>
      <c r="N270" s="236" t="s">
        <v>43</v>
      </c>
      <c r="O270" s="92"/>
      <c r="P270" s="237">
        <f>O270*H270</f>
        <v>0</v>
      </c>
      <c r="Q270" s="237">
        <v>0.00242</v>
      </c>
      <c r="R270" s="237">
        <f>Q270*H270</f>
        <v>0.07744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339</v>
      </c>
      <c r="AT270" s="239" t="s">
        <v>249</v>
      </c>
      <c r="AU270" s="239" t="s">
        <v>90</v>
      </c>
      <c r="AY270" s="18" t="s">
        <v>247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90</v>
      </c>
      <c r="BK270" s="240">
        <f>ROUND(I270*H270,2)</f>
        <v>0</v>
      </c>
      <c r="BL270" s="18" t="s">
        <v>339</v>
      </c>
      <c r="BM270" s="239" t="s">
        <v>2726</v>
      </c>
    </row>
    <row r="271" spans="1:65" s="2" customFormat="1" ht="16.5" customHeight="1">
      <c r="A271" s="39"/>
      <c r="B271" s="40"/>
      <c r="C271" s="228" t="s">
        <v>775</v>
      </c>
      <c r="D271" s="228" t="s">
        <v>249</v>
      </c>
      <c r="E271" s="229" t="s">
        <v>2727</v>
      </c>
      <c r="F271" s="230" t="s">
        <v>2728</v>
      </c>
      <c r="G271" s="231" t="s">
        <v>399</v>
      </c>
      <c r="H271" s="232">
        <v>12</v>
      </c>
      <c r="I271" s="233"/>
      <c r="J271" s="234">
        <f>ROUND(I271*H271,2)</f>
        <v>0</v>
      </c>
      <c r="K271" s="230" t="s">
        <v>253</v>
      </c>
      <c r="L271" s="45"/>
      <c r="M271" s="235" t="s">
        <v>1</v>
      </c>
      <c r="N271" s="236" t="s">
        <v>43</v>
      </c>
      <c r="O271" s="92"/>
      <c r="P271" s="237">
        <f>O271*H271</f>
        <v>0</v>
      </c>
      <c r="Q271" s="237">
        <v>0.00394</v>
      </c>
      <c r="R271" s="237">
        <f>Q271*H271</f>
        <v>0.04728</v>
      </c>
      <c r="S271" s="237">
        <v>0</v>
      </c>
      <c r="T271" s="23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9" t="s">
        <v>339</v>
      </c>
      <c r="AT271" s="239" t="s">
        <v>249</v>
      </c>
      <c r="AU271" s="239" t="s">
        <v>90</v>
      </c>
      <c r="AY271" s="18" t="s">
        <v>247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8" t="s">
        <v>90</v>
      </c>
      <c r="BK271" s="240">
        <f>ROUND(I271*H271,2)</f>
        <v>0</v>
      </c>
      <c r="BL271" s="18" t="s">
        <v>339</v>
      </c>
      <c r="BM271" s="239" t="s">
        <v>2729</v>
      </c>
    </row>
    <row r="272" spans="1:65" s="2" customFormat="1" ht="24.15" customHeight="1">
      <c r="A272" s="39"/>
      <c r="B272" s="40"/>
      <c r="C272" s="228" t="s">
        <v>782</v>
      </c>
      <c r="D272" s="228" t="s">
        <v>249</v>
      </c>
      <c r="E272" s="229" t="s">
        <v>2730</v>
      </c>
      <c r="F272" s="230" t="s">
        <v>2731</v>
      </c>
      <c r="G272" s="231" t="s">
        <v>322</v>
      </c>
      <c r="H272" s="232">
        <v>59</v>
      </c>
      <c r="I272" s="233"/>
      <c r="J272" s="234">
        <f>ROUND(I272*H272,2)</f>
        <v>0</v>
      </c>
      <c r="K272" s="230" t="s">
        <v>253</v>
      </c>
      <c r="L272" s="45"/>
      <c r="M272" s="235" t="s">
        <v>1</v>
      </c>
      <c r="N272" s="236" t="s">
        <v>43</v>
      </c>
      <c r="O272" s="92"/>
      <c r="P272" s="237">
        <f>O272*H272</f>
        <v>0</v>
      </c>
      <c r="Q272" s="237">
        <v>0</v>
      </c>
      <c r="R272" s="237">
        <f>Q272*H272</f>
        <v>0</v>
      </c>
      <c r="S272" s="237">
        <v>0</v>
      </c>
      <c r="T272" s="23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9" t="s">
        <v>339</v>
      </c>
      <c r="AT272" s="239" t="s">
        <v>249</v>
      </c>
      <c r="AU272" s="239" t="s">
        <v>90</v>
      </c>
      <c r="AY272" s="18" t="s">
        <v>247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8" t="s">
        <v>90</v>
      </c>
      <c r="BK272" s="240">
        <f>ROUND(I272*H272,2)</f>
        <v>0</v>
      </c>
      <c r="BL272" s="18" t="s">
        <v>339</v>
      </c>
      <c r="BM272" s="239" t="s">
        <v>2732</v>
      </c>
    </row>
    <row r="273" spans="1:51" s="13" customFormat="1" ht="12">
      <c r="A273" s="13"/>
      <c r="B273" s="241"/>
      <c r="C273" s="242"/>
      <c r="D273" s="243" t="s">
        <v>256</v>
      </c>
      <c r="E273" s="244" t="s">
        <v>1</v>
      </c>
      <c r="F273" s="245" t="s">
        <v>2733</v>
      </c>
      <c r="G273" s="242"/>
      <c r="H273" s="246">
        <v>59</v>
      </c>
      <c r="I273" s="247"/>
      <c r="J273" s="242"/>
      <c r="K273" s="242"/>
      <c r="L273" s="248"/>
      <c r="M273" s="249"/>
      <c r="N273" s="250"/>
      <c r="O273" s="250"/>
      <c r="P273" s="250"/>
      <c r="Q273" s="250"/>
      <c r="R273" s="250"/>
      <c r="S273" s="250"/>
      <c r="T273" s="25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2" t="s">
        <v>256</v>
      </c>
      <c r="AU273" s="252" t="s">
        <v>90</v>
      </c>
      <c r="AV273" s="13" t="s">
        <v>90</v>
      </c>
      <c r="AW273" s="13" t="s">
        <v>32</v>
      </c>
      <c r="AX273" s="13" t="s">
        <v>84</v>
      </c>
      <c r="AY273" s="252" t="s">
        <v>247</v>
      </c>
    </row>
    <row r="274" spans="1:65" s="2" customFormat="1" ht="24.15" customHeight="1">
      <c r="A274" s="39"/>
      <c r="B274" s="40"/>
      <c r="C274" s="228" t="s">
        <v>786</v>
      </c>
      <c r="D274" s="228" t="s">
        <v>249</v>
      </c>
      <c r="E274" s="229" t="s">
        <v>2734</v>
      </c>
      <c r="F274" s="230" t="s">
        <v>2735</v>
      </c>
      <c r="G274" s="231" t="s">
        <v>322</v>
      </c>
      <c r="H274" s="232">
        <v>35</v>
      </c>
      <c r="I274" s="233"/>
      <c r="J274" s="234">
        <f>ROUND(I274*H274,2)</f>
        <v>0</v>
      </c>
      <c r="K274" s="230" t="s">
        <v>253</v>
      </c>
      <c r="L274" s="45"/>
      <c r="M274" s="235" t="s">
        <v>1</v>
      </c>
      <c r="N274" s="236" t="s">
        <v>43</v>
      </c>
      <c r="O274" s="92"/>
      <c r="P274" s="237">
        <f>O274*H274</f>
        <v>0</v>
      </c>
      <c r="Q274" s="237">
        <v>0.00013</v>
      </c>
      <c r="R274" s="237">
        <f>Q274*H274</f>
        <v>0.004549999999999999</v>
      </c>
      <c r="S274" s="237">
        <v>0</v>
      </c>
      <c r="T274" s="23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9" t="s">
        <v>339</v>
      </c>
      <c r="AT274" s="239" t="s">
        <v>249</v>
      </c>
      <c r="AU274" s="239" t="s">
        <v>90</v>
      </c>
      <c r="AY274" s="18" t="s">
        <v>247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8" t="s">
        <v>90</v>
      </c>
      <c r="BK274" s="240">
        <f>ROUND(I274*H274,2)</f>
        <v>0</v>
      </c>
      <c r="BL274" s="18" t="s">
        <v>339</v>
      </c>
      <c r="BM274" s="239" t="s">
        <v>2736</v>
      </c>
    </row>
    <row r="275" spans="1:65" s="2" customFormat="1" ht="21.75" customHeight="1">
      <c r="A275" s="39"/>
      <c r="B275" s="40"/>
      <c r="C275" s="228" t="s">
        <v>791</v>
      </c>
      <c r="D275" s="228" t="s">
        <v>249</v>
      </c>
      <c r="E275" s="229" t="s">
        <v>2737</v>
      </c>
      <c r="F275" s="230" t="s">
        <v>2738</v>
      </c>
      <c r="G275" s="231" t="s">
        <v>2739</v>
      </c>
      <c r="H275" s="232">
        <v>8</v>
      </c>
      <c r="I275" s="233"/>
      <c r="J275" s="234">
        <f>ROUND(I275*H275,2)</f>
        <v>0</v>
      </c>
      <c r="K275" s="230" t="s">
        <v>253</v>
      </c>
      <c r="L275" s="45"/>
      <c r="M275" s="235" t="s">
        <v>1</v>
      </c>
      <c r="N275" s="236" t="s">
        <v>43</v>
      </c>
      <c r="O275" s="92"/>
      <c r="P275" s="237">
        <f>O275*H275</f>
        <v>0</v>
      </c>
      <c r="Q275" s="237">
        <v>0.00025</v>
      </c>
      <c r="R275" s="237">
        <f>Q275*H275</f>
        <v>0.002</v>
      </c>
      <c r="S275" s="237">
        <v>0</v>
      </c>
      <c r="T275" s="238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9" t="s">
        <v>339</v>
      </c>
      <c r="AT275" s="239" t="s">
        <v>249</v>
      </c>
      <c r="AU275" s="239" t="s">
        <v>90</v>
      </c>
      <c r="AY275" s="18" t="s">
        <v>247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8" t="s">
        <v>90</v>
      </c>
      <c r="BK275" s="240">
        <f>ROUND(I275*H275,2)</f>
        <v>0</v>
      </c>
      <c r="BL275" s="18" t="s">
        <v>339</v>
      </c>
      <c r="BM275" s="239" t="s">
        <v>2740</v>
      </c>
    </row>
    <row r="276" spans="1:65" s="2" customFormat="1" ht="21.75" customHeight="1">
      <c r="A276" s="39"/>
      <c r="B276" s="40"/>
      <c r="C276" s="228" t="s">
        <v>796</v>
      </c>
      <c r="D276" s="228" t="s">
        <v>249</v>
      </c>
      <c r="E276" s="229" t="s">
        <v>2741</v>
      </c>
      <c r="F276" s="230" t="s">
        <v>2742</v>
      </c>
      <c r="G276" s="231" t="s">
        <v>322</v>
      </c>
      <c r="H276" s="232">
        <v>45</v>
      </c>
      <c r="I276" s="233"/>
      <c r="J276" s="234">
        <f>ROUND(I276*H276,2)</f>
        <v>0</v>
      </c>
      <c r="K276" s="230" t="s">
        <v>253</v>
      </c>
      <c r="L276" s="45"/>
      <c r="M276" s="235" t="s">
        <v>1</v>
      </c>
      <c r="N276" s="236" t="s">
        <v>43</v>
      </c>
      <c r="O276" s="92"/>
      <c r="P276" s="237">
        <f>O276*H276</f>
        <v>0</v>
      </c>
      <c r="Q276" s="237">
        <v>0</v>
      </c>
      <c r="R276" s="237">
        <f>Q276*H276</f>
        <v>0</v>
      </c>
      <c r="S276" s="237">
        <v>0.00053</v>
      </c>
      <c r="T276" s="238">
        <f>S276*H276</f>
        <v>0.02385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9" t="s">
        <v>339</v>
      </c>
      <c r="AT276" s="239" t="s">
        <v>249</v>
      </c>
      <c r="AU276" s="239" t="s">
        <v>90</v>
      </c>
      <c r="AY276" s="18" t="s">
        <v>247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8" t="s">
        <v>90</v>
      </c>
      <c r="BK276" s="240">
        <f>ROUND(I276*H276,2)</f>
        <v>0</v>
      </c>
      <c r="BL276" s="18" t="s">
        <v>339</v>
      </c>
      <c r="BM276" s="239" t="s">
        <v>2743</v>
      </c>
    </row>
    <row r="277" spans="1:65" s="2" customFormat="1" ht="24.15" customHeight="1">
      <c r="A277" s="39"/>
      <c r="B277" s="40"/>
      <c r="C277" s="228" t="s">
        <v>800</v>
      </c>
      <c r="D277" s="228" t="s">
        <v>249</v>
      </c>
      <c r="E277" s="229" t="s">
        <v>2744</v>
      </c>
      <c r="F277" s="230" t="s">
        <v>2745</v>
      </c>
      <c r="G277" s="231" t="s">
        <v>322</v>
      </c>
      <c r="H277" s="232">
        <v>5</v>
      </c>
      <c r="I277" s="233"/>
      <c r="J277" s="234">
        <f>ROUND(I277*H277,2)</f>
        <v>0</v>
      </c>
      <c r="K277" s="230" t="s">
        <v>253</v>
      </c>
      <c r="L277" s="45"/>
      <c r="M277" s="235" t="s">
        <v>1</v>
      </c>
      <c r="N277" s="236" t="s">
        <v>43</v>
      </c>
      <c r="O277" s="92"/>
      <c r="P277" s="237">
        <f>O277*H277</f>
        <v>0</v>
      </c>
      <c r="Q277" s="237">
        <v>0</v>
      </c>
      <c r="R277" s="237">
        <f>Q277*H277</f>
        <v>0</v>
      </c>
      <c r="S277" s="237">
        <v>0.00123</v>
      </c>
      <c r="T277" s="238">
        <f>S277*H277</f>
        <v>0.00615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9" t="s">
        <v>339</v>
      </c>
      <c r="AT277" s="239" t="s">
        <v>249</v>
      </c>
      <c r="AU277" s="239" t="s">
        <v>90</v>
      </c>
      <c r="AY277" s="18" t="s">
        <v>247</v>
      </c>
      <c r="BE277" s="240">
        <f>IF(N277="základní",J277,0)</f>
        <v>0</v>
      </c>
      <c r="BF277" s="240">
        <f>IF(N277="snížená",J277,0)</f>
        <v>0</v>
      </c>
      <c r="BG277" s="240">
        <f>IF(N277="zákl. přenesená",J277,0)</f>
        <v>0</v>
      </c>
      <c r="BH277" s="240">
        <f>IF(N277="sníž. přenesená",J277,0)</f>
        <v>0</v>
      </c>
      <c r="BI277" s="240">
        <f>IF(N277="nulová",J277,0)</f>
        <v>0</v>
      </c>
      <c r="BJ277" s="18" t="s">
        <v>90</v>
      </c>
      <c r="BK277" s="240">
        <f>ROUND(I277*H277,2)</f>
        <v>0</v>
      </c>
      <c r="BL277" s="18" t="s">
        <v>339</v>
      </c>
      <c r="BM277" s="239" t="s">
        <v>2746</v>
      </c>
    </row>
    <row r="278" spans="1:65" s="2" customFormat="1" ht="21.75" customHeight="1">
      <c r="A278" s="39"/>
      <c r="B278" s="40"/>
      <c r="C278" s="228" t="s">
        <v>805</v>
      </c>
      <c r="D278" s="228" t="s">
        <v>249</v>
      </c>
      <c r="E278" s="229" t="s">
        <v>2747</v>
      </c>
      <c r="F278" s="230" t="s">
        <v>2748</v>
      </c>
      <c r="G278" s="231" t="s">
        <v>322</v>
      </c>
      <c r="H278" s="232">
        <v>3</v>
      </c>
      <c r="I278" s="233"/>
      <c r="J278" s="234">
        <f>ROUND(I278*H278,2)</f>
        <v>0</v>
      </c>
      <c r="K278" s="230" t="s">
        <v>253</v>
      </c>
      <c r="L278" s="45"/>
      <c r="M278" s="235" t="s">
        <v>1</v>
      </c>
      <c r="N278" s="236" t="s">
        <v>43</v>
      </c>
      <c r="O278" s="92"/>
      <c r="P278" s="237">
        <f>O278*H278</f>
        <v>0</v>
      </c>
      <c r="Q278" s="237">
        <v>0</v>
      </c>
      <c r="R278" s="237">
        <f>Q278*H278</f>
        <v>0</v>
      </c>
      <c r="S278" s="237">
        <v>0.00244</v>
      </c>
      <c r="T278" s="238">
        <f>S278*H278</f>
        <v>0.00732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9" t="s">
        <v>339</v>
      </c>
      <c r="AT278" s="239" t="s">
        <v>249</v>
      </c>
      <c r="AU278" s="239" t="s">
        <v>90</v>
      </c>
      <c r="AY278" s="18" t="s">
        <v>247</v>
      </c>
      <c r="BE278" s="240">
        <f>IF(N278="základní",J278,0)</f>
        <v>0</v>
      </c>
      <c r="BF278" s="240">
        <f>IF(N278="snížená",J278,0)</f>
        <v>0</v>
      </c>
      <c r="BG278" s="240">
        <f>IF(N278="zákl. přenesená",J278,0)</f>
        <v>0</v>
      </c>
      <c r="BH278" s="240">
        <f>IF(N278="sníž. přenesená",J278,0)</f>
        <v>0</v>
      </c>
      <c r="BI278" s="240">
        <f>IF(N278="nulová",J278,0)</f>
        <v>0</v>
      </c>
      <c r="BJ278" s="18" t="s">
        <v>90</v>
      </c>
      <c r="BK278" s="240">
        <f>ROUND(I278*H278,2)</f>
        <v>0</v>
      </c>
      <c r="BL278" s="18" t="s">
        <v>339</v>
      </c>
      <c r="BM278" s="239" t="s">
        <v>2749</v>
      </c>
    </row>
    <row r="279" spans="1:65" s="2" customFormat="1" ht="24.15" customHeight="1">
      <c r="A279" s="39"/>
      <c r="B279" s="40"/>
      <c r="C279" s="228" t="s">
        <v>810</v>
      </c>
      <c r="D279" s="228" t="s">
        <v>249</v>
      </c>
      <c r="E279" s="229" t="s">
        <v>2750</v>
      </c>
      <c r="F279" s="230" t="s">
        <v>2751</v>
      </c>
      <c r="G279" s="231" t="s">
        <v>322</v>
      </c>
      <c r="H279" s="232">
        <v>3</v>
      </c>
      <c r="I279" s="233"/>
      <c r="J279" s="234">
        <f>ROUND(I279*H279,2)</f>
        <v>0</v>
      </c>
      <c r="K279" s="230" t="s">
        <v>253</v>
      </c>
      <c r="L279" s="45"/>
      <c r="M279" s="235" t="s">
        <v>1</v>
      </c>
      <c r="N279" s="236" t="s">
        <v>43</v>
      </c>
      <c r="O279" s="92"/>
      <c r="P279" s="237">
        <f>O279*H279</f>
        <v>0</v>
      </c>
      <c r="Q279" s="237">
        <v>0.00022</v>
      </c>
      <c r="R279" s="237">
        <f>Q279*H279</f>
        <v>0.00066</v>
      </c>
      <c r="S279" s="237">
        <v>0</v>
      </c>
      <c r="T279" s="238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9" t="s">
        <v>339</v>
      </c>
      <c r="AT279" s="239" t="s">
        <v>249</v>
      </c>
      <c r="AU279" s="239" t="s">
        <v>90</v>
      </c>
      <c r="AY279" s="18" t="s">
        <v>247</v>
      </c>
      <c r="BE279" s="240">
        <f>IF(N279="základní",J279,0)</f>
        <v>0</v>
      </c>
      <c r="BF279" s="240">
        <f>IF(N279="snížená",J279,0)</f>
        <v>0</v>
      </c>
      <c r="BG279" s="240">
        <f>IF(N279="zákl. přenesená",J279,0)</f>
        <v>0</v>
      </c>
      <c r="BH279" s="240">
        <f>IF(N279="sníž. přenesená",J279,0)</f>
        <v>0</v>
      </c>
      <c r="BI279" s="240">
        <f>IF(N279="nulová",J279,0)</f>
        <v>0</v>
      </c>
      <c r="BJ279" s="18" t="s">
        <v>90</v>
      </c>
      <c r="BK279" s="240">
        <f>ROUND(I279*H279,2)</f>
        <v>0</v>
      </c>
      <c r="BL279" s="18" t="s">
        <v>339</v>
      </c>
      <c r="BM279" s="239" t="s">
        <v>2752</v>
      </c>
    </row>
    <row r="280" spans="1:65" s="2" customFormat="1" ht="24.15" customHeight="1">
      <c r="A280" s="39"/>
      <c r="B280" s="40"/>
      <c r="C280" s="228" t="s">
        <v>815</v>
      </c>
      <c r="D280" s="228" t="s">
        <v>249</v>
      </c>
      <c r="E280" s="229" t="s">
        <v>2753</v>
      </c>
      <c r="F280" s="230" t="s">
        <v>2754</v>
      </c>
      <c r="G280" s="231" t="s">
        <v>322</v>
      </c>
      <c r="H280" s="232">
        <v>1</v>
      </c>
      <c r="I280" s="233"/>
      <c r="J280" s="234">
        <f>ROUND(I280*H280,2)</f>
        <v>0</v>
      </c>
      <c r="K280" s="230" t="s">
        <v>253</v>
      </c>
      <c r="L280" s="45"/>
      <c r="M280" s="235" t="s">
        <v>1</v>
      </c>
      <c r="N280" s="236" t="s">
        <v>43</v>
      </c>
      <c r="O280" s="92"/>
      <c r="P280" s="237">
        <f>O280*H280</f>
        <v>0</v>
      </c>
      <c r="Q280" s="237">
        <v>0.00027</v>
      </c>
      <c r="R280" s="237">
        <f>Q280*H280</f>
        <v>0.00027</v>
      </c>
      <c r="S280" s="237">
        <v>0</v>
      </c>
      <c r="T280" s="238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9" t="s">
        <v>339</v>
      </c>
      <c r="AT280" s="239" t="s">
        <v>249</v>
      </c>
      <c r="AU280" s="239" t="s">
        <v>90</v>
      </c>
      <c r="AY280" s="18" t="s">
        <v>247</v>
      </c>
      <c r="BE280" s="240">
        <f>IF(N280="základní",J280,0)</f>
        <v>0</v>
      </c>
      <c r="BF280" s="240">
        <f>IF(N280="snížená",J280,0)</f>
        <v>0</v>
      </c>
      <c r="BG280" s="240">
        <f>IF(N280="zákl. přenesená",J280,0)</f>
        <v>0</v>
      </c>
      <c r="BH280" s="240">
        <f>IF(N280="sníž. přenesená",J280,0)</f>
        <v>0</v>
      </c>
      <c r="BI280" s="240">
        <f>IF(N280="nulová",J280,0)</f>
        <v>0</v>
      </c>
      <c r="BJ280" s="18" t="s">
        <v>90</v>
      </c>
      <c r="BK280" s="240">
        <f>ROUND(I280*H280,2)</f>
        <v>0</v>
      </c>
      <c r="BL280" s="18" t="s">
        <v>339</v>
      </c>
      <c r="BM280" s="239" t="s">
        <v>2755</v>
      </c>
    </row>
    <row r="281" spans="1:65" s="2" customFormat="1" ht="16.5" customHeight="1">
      <c r="A281" s="39"/>
      <c r="B281" s="40"/>
      <c r="C281" s="228" t="s">
        <v>820</v>
      </c>
      <c r="D281" s="228" t="s">
        <v>249</v>
      </c>
      <c r="E281" s="229" t="s">
        <v>2756</v>
      </c>
      <c r="F281" s="230" t="s">
        <v>2757</v>
      </c>
      <c r="G281" s="231" t="s">
        <v>322</v>
      </c>
      <c r="H281" s="232">
        <v>8</v>
      </c>
      <c r="I281" s="233"/>
      <c r="J281" s="234">
        <f>ROUND(I281*H281,2)</f>
        <v>0</v>
      </c>
      <c r="K281" s="230" t="s">
        <v>253</v>
      </c>
      <c r="L281" s="45"/>
      <c r="M281" s="235" t="s">
        <v>1</v>
      </c>
      <c r="N281" s="236" t="s">
        <v>43</v>
      </c>
      <c r="O281" s="92"/>
      <c r="P281" s="237">
        <f>O281*H281</f>
        <v>0</v>
      </c>
      <c r="Q281" s="237">
        <v>0.00035</v>
      </c>
      <c r="R281" s="237">
        <f>Q281*H281</f>
        <v>0.0028</v>
      </c>
      <c r="S281" s="237">
        <v>0</v>
      </c>
      <c r="T281" s="238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9" t="s">
        <v>339</v>
      </c>
      <c r="AT281" s="239" t="s">
        <v>249</v>
      </c>
      <c r="AU281" s="239" t="s">
        <v>90</v>
      </c>
      <c r="AY281" s="18" t="s">
        <v>247</v>
      </c>
      <c r="BE281" s="240">
        <f>IF(N281="základní",J281,0)</f>
        <v>0</v>
      </c>
      <c r="BF281" s="240">
        <f>IF(N281="snížená",J281,0)</f>
        <v>0</v>
      </c>
      <c r="BG281" s="240">
        <f>IF(N281="zákl. přenesená",J281,0)</f>
        <v>0</v>
      </c>
      <c r="BH281" s="240">
        <f>IF(N281="sníž. přenesená",J281,0)</f>
        <v>0</v>
      </c>
      <c r="BI281" s="240">
        <f>IF(N281="nulová",J281,0)</f>
        <v>0</v>
      </c>
      <c r="BJ281" s="18" t="s">
        <v>90</v>
      </c>
      <c r="BK281" s="240">
        <f>ROUND(I281*H281,2)</f>
        <v>0</v>
      </c>
      <c r="BL281" s="18" t="s">
        <v>339</v>
      </c>
      <c r="BM281" s="239" t="s">
        <v>2758</v>
      </c>
    </row>
    <row r="282" spans="1:51" s="13" customFormat="1" ht="12">
      <c r="A282" s="13"/>
      <c r="B282" s="241"/>
      <c r="C282" s="242"/>
      <c r="D282" s="243" t="s">
        <v>256</v>
      </c>
      <c r="E282" s="244" t="s">
        <v>1</v>
      </c>
      <c r="F282" s="245" t="s">
        <v>2759</v>
      </c>
      <c r="G282" s="242"/>
      <c r="H282" s="246">
        <v>8</v>
      </c>
      <c r="I282" s="247"/>
      <c r="J282" s="242"/>
      <c r="K282" s="242"/>
      <c r="L282" s="248"/>
      <c r="M282" s="249"/>
      <c r="N282" s="250"/>
      <c r="O282" s="250"/>
      <c r="P282" s="250"/>
      <c r="Q282" s="250"/>
      <c r="R282" s="250"/>
      <c r="S282" s="250"/>
      <c r="T282" s="25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2" t="s">
        <v>256</v>
      </c>
      <c r="AU282" s="252" t="s">
        <v>90</v>
      </c>
      <c r="AV282" s="13" t="s">
        <v>90</v>
      </c>
      <c r="AW282" s="13" t="s">
        <v>32</v>
      </c>
      <c r="AX282" s="13" t="s">
        <v>84</v>
      </c>
      <c r="AY282" s="252" t="s">
        <v>247</v>
      </c>
    </row>
    <row r="283" spans="1:65" s="2" customFormat="1" ht="16.5" customHeight="1">
      <c r="A283" s="39"/>
      <c r="B283" s="40"/>
      <c r="C283" s="228" t="s">
        <v>825</v>
      </c>
      <c r="D283" s="228" t="s">
        <v>249</v>
      </c>
      <c r="E283" s="229" t="s">
        <v>2760</v>
      </c>
      <c r="F283" s="230" t="s">
        <v>2761</v>
      </c>
      <c r="G283" s="231" t="s">
        <v>322</v>
      </c>
      <c r="H283" s="232">
        <v>19</v>
      </c>
      <c r="I283" s="233"/>
      <c r="J283" s="234">
        <f>ROUND(I283*H283,2)</f>
        <v>0</v>
      </c>
      <c r="K283" s="230" t="s">
        <v>253</v>
      </c>
      <c r="L283" s="45"/>
      <c r="M283" s="235" t="s">
        <v>1</v>
      </c>
      <c r="N283" s="236" t="s">
        <v>43</v>
      </c>
      <c r="O283" s="92"/>
      <c r="P283" s="237">
        <f>O283*H283</f>
        <v>0</v>
      </c>
      <c r="Q283" s="237">
        <v>0.00057</v>
      </c>
      <c r="R283" s="237">
        <f>Q283*H283</f>
        <v>0.01083</v>
      </c>
      <c r="S283" s="237">
        <v>0</v>
      </c>
      <c r="T283" s="23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9" t="s">
        <v>339</v>
      </c>
      <c r="AT283" s="239" t="s">
        <v>249</v>
      </c>
      <c r="AU283" s="239" t="s">
        <v>90</v>
      </c>
      <c r="AY283" s="18" t="s">
        <v>247</v>
      </c>
      <c r="BE283" s="240">
        <f>IF(N283="základní",J283,0)</f>
        <v>0</v>
      </c>
      <c r="BF283" s="240">
        <f>IF(N283="snížená",J283,0)</f>
        <v>0</v>
      </c>
      <c r="BG283" s="240">
        <f>IF(N283="zákl. přenesená",J283,0)</f>
        <v>0</v>
      </c>
      <c r="BH283" s="240">
        <f>IF(N283="sníž. přenesená",J283,0)</f>
        <v>0</v>
      </c>
      <c r="BI283" s="240">
        <f>IF(N283="nulová",J283,0)</f>
        <v>0</v>
      </c>
      <c r="BJ283" s="18" t="s">
        <v>90</v>
      </c>
      <c r="BK283" s="240">
        <f>ROUND(I283*H283,2)</f>
        <v>0</v>
      </c>
      <c r="BL283" s="18" t="s">
        <v>339</v>
      </c>
      <c r="BM283" s="239" t="s">
        <v>2762</v>
      </c>
    </row>
    <row r="284" spans="1:51" s="13" customFormat="1" ht="12">
      <c r="A284" s="13"/>
      <c r="B284" s="241"/>
      <c r="C284" s="242"/>
      <c r="D284" s="243" t="s">
        <v>256</v>
      </c>
      <c r="E284" s="244" t="s">
        <v>1</v>
      </c>
      <c r="F284" s="245" t="s">
        <v>2763</v>
      </c>
      <c r="G284" s="242"/>
      <c r="H284" s="246">
        <v>19</v>
      </c>
      <c r="I284" s="247"/>
      <c r="J284" s="242"/>
      <c r="K284" s="242"/>
      <c r="L284" s="248"/>
      <c r="M284" s="249"/>
      <c r="N284" s="250"/>
      <c r="O284" s="250"/>
      <c r="P284" s="250"/>
      <c r="Q284" s="250"/>
      <c r="R284" s="250"/>
      <c r="S284" s="250"/>
      <c r="T284" s="25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2" t="s">
        <v>256</v>
      </c>
      <c r="AU284" s="252" t="s">
        <v>90</v>
      </c>
      <c r="AV284" s="13" t="s">
        <v>90</v>
      </c>
      <c r="AW284" s="13" t="s">
        <v>32</v>
      </c>
      <c r="AX284" s="13" t="s">
        <v>84</v>
      </c>
      <c r="AY284" s="252" t="s">
        <v>247</v>
      </c>
    </row>
    <row r="285" spans="1:65" s="2" customFormat="1" ht="16.5" customHeight="1">
      <c r="A285" s="39"/>
      <c r="B285" s="40"/>
      <c r="C285" s="228" t="s">
        <v>831</v>
      </c>
      <c r="D285" s="228" t="s">
        <v>249</v>
      </c>
      <c r="E285" s="229" t="s">
        <v>2764</v>
      </c>
      <c r="F285" s="230" t="s">
        <v>2765</v>
      </c>
      <c r="G285" s="231" t="s">
        <v>322</v>
      </c>
      <c r="H285" s="232">
        <v>3</v>
      </c>
      <c r="I285" s="233"/>
      <c r="J285" s="234">
        <f>ROUND(I285*H285,2)</f>
        <v>0</v>
      </c>
      <c r="K285" s="230" t="s">
        <v>253</v>
      </c>
      <c r="L285" s="45"/>
      <c r="M285" s="235" t="s">
        <v>1</v>
      </c>
      <c r="N285" s="236" t="s">
        <v>43</v>
      </c>
      <c r="O285" s="92"/>
      <c r="P285" s="237">
        <f>O285*H285</f>
        <v>0</v>
      </c>
      <c r="Q285" s="237">
        <v>0.00132</v>
      </c>
      <c r="R285" s="237">
        <f>Q285*H285</f>
        <v>0.00396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339</v>
      </c>
      <c r="AT285" s="239" t="s">
        <v>249</v>
      </c>
      <c r="AU285" s="239" t="s">
        <v>90</v>
      </c>
      <c r="AY285" s="18" t="s">
        <v>247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90</v>
      </c>
      <c r="BK285" s="240">
        <f>ROUND(I285*H285,2)</f>
        <v>0</v>
      </c>
      <c r="BL285" s="18" t="s">
        <v>339</v>
      </c>
      <c r="BM285" s="239" t="s">
        <v>2766</v>
      </c>
    </row>
    <row r="286" spans="1:51" s="13" customFormat="1" ht="12">
      <c r="A286" s="13"/>
      <c r="B286" s="241"/>
      <c r="C286" s="242"/>
      <c r="D286" s="243" t="s">
        <v>256</v>
      </c>
      <c r="E286" s="244" t="s">
        <v>1</v>
      </c>
      <c r="F286" s="245" t="s">
        <v>2767</v>
      </c>
      <c r="G286" s="242"/>
      <c r="H286" s="246">
        <v>3</v>
      </c>
      <c r="I286" s="247"/>
      <c r="J286" s="242"/>
      <c r="K286" s="242"/>
      <c r="L286" s="248"/>
      <c r="M286" s="249"/>
      <c r="N286" s="250"/>
      <c r="O286" s="250"/>
      <c r="P286" s="250"/>
      <c r="Q286" s="250"/>
      <c r="R286" s="250"/>
      <c r="S286" s="250"/>
      <c r="T286" s="25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2" t="s">
        <v>256</v>
      </c>
      <c r="AU286" s="252" t="s">
        <v>90</v>
      </c>
      <c r="AV286" s="13" t="s">
        <v>90</v>
      </c>
      <c r="AW286" s="13" t="s">
        <v>32</v>
      </c>
      <c r="AX286" s="13" t="s">
        <v>84</v>
      </c>
      <c r="AY286" s="252" t="s">
        <v>247</v>
      </c>
    </row>
    <row r="287" spans="1:65" s="2" customFormat="1" ht="16.5" customHeight="1">
      <c r="A287" s="39"/>
      <c r="B287" s="40"/>
      <c r="C287" s="228" t="s">
        <v>836</v>
      </c>
      <c r="D287" s="228" t="s">
        <v>249</v>
      </c>
      <c r="E287" s="229" t="s">
        <v>2768</v>
      </c>
      <c r="F287" s="230" t="s">
        <v>2769</v>
      </c>
      <c r="G287" s="231" t="s">
        <v>322</v>
      </c>
      <c r="H287" s="232">
        <v>1</v>
      </c>
      <c r="I287" s="233"/>
      <c r="J287" s="234">
        <f>ROUND(I287*H287,2)</f>
        <v>0</v>
      </c>
      <c r="K287" s="230" t="s">
        <v>253</v>
      </c>
      <c r="L287" s="45"/>
      <c r="M287" s="235" t="s">
        <v>1</v>
      </c>
      <c r="N287" s="236" t="s">
        <v>43</v>
      </c>
      <c r="O287" s="92"/>
      <c r="P287" s="237">
        <f>O287*H287</f>
        <v>0</v>
      </c>
      <c r="Q287" s="237">
        <v>0.00262</v>
      </c>
      <c r="R287" s="237">
        <f>Q287*H287</f>
        <v>0.00262</v>
      </c>
      <c r="S287" s="237">
        <v>0</v>
      </c>
      <c r="T287" s="238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9" t="s">
        <v>339</v>
      </c>
      <c r="AT287" s="239" t="s">
        <v>249</v>
      </c>
      <c r="AU287" s="239" t="s">
        <v>90</v>
      </c>
      <c r="AY287" s="18" t="s">
        <v>247</v>
      </c>
      <c r="BE287" s="240">
        <f>IF(N287="základní",J287,0)</f>
        <v>0</v>
      </c>
      <c r="BF287" s="240">
        <f>IF(N287="snížená",J287,0)</f>
        <v>0</v>
      </c>
      <c r="BG287" s="240">
        <f>IF(N287="zákl. přenesená",J287,0)</f>
        <v>0</v>
      </c>
      <c r="BH287" s="240">
        <f>IF(N287="sníž. přenesená",J287,0)</f>
        <v>0</v>
      </c>
      <c r="BI287" s="240">
        <f>IF(N287="nulová",J287,0)</f>
        <v>0</v>
      </c>
      <c r="BJ287" s="18" t="s">
        <v>90</v>
      </c>
      <c r="BK287" s="240">
        <f>ROUND(I287*H287,2)</f>
        <v>0</v>
      </c>
      <c r="BL287" s="18" t="s">
        <v>339</v>
      </c>
      <c r="BM287" s="239" t="s">
        <v>2770</v>
      </c>
    </row>
    <row r="288" spans="1:65" s="2" customFormat="1" ht="24.15" customHeight="1">
      <c r="A288" s="39"/>
      <c r="B288" s="40"/>
      <c r="C288" s="228" t="s">
        <v>840</v>
      </c>
      <c r="D288" s="228" t="s">
        <v>249</v>
      </c>
      <c r="E288" s="229" t="s">
        <v>2771</v>
      </c>
      <c r="F288" s="230" t="s">
        <v>2772</v>
      </c>
      <c r="G288" s="231" t="s">
        <v>322</v>
      </c>
      <c r="H288" s="232">
        <v>4</v>
      </c>
      <c r="I288" s="233"/>
      <c r="J288" s="234">
        <f>ROUND(I288*H288,2)</f>
        <v>0</v>
      </c>
      <c r="K288" s="230" t="s">
        <v>253</v>
      </c>
      <c r="L288" s="45"/>
      <c r="M288" s="235" t="s">
        <v>1</v>
      </c>
      <c r="N288" s="236" t="s">
        <v>43</v>
      </c>
      <c r="O288" s="92"/>
      <c r="P288" s="237">
        <f>O288*H288</f>
        <v>0</v>
      </c>
      <c r="Q288" s="237">
        <v>0.00072</v>
      </c>
      <c r="R288" s="237">
        <f>Q288*H288</f>
        <v>0.00288</v>
      </c>
      <c r="S288" s="237">
        <v>0</v>
      </c>
      <c r="T288" s="238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9" t="s">
        <v>339</v>
      </c>
      <c r="AT288" s="239" t="s">
        <v>249</v>
      </c>
      <c r="AU288" s="239" t="s">
        <v>90</v>
      </c>
      <c r="AY288" s="18" t="s">
        <v>247</v>
      </c>
      <c r="BE288" s="240">
        <f>IF(N288="základní",J288,0)</f>
        <v>0</v>
      </c>
      <c r="BF288" s="240">
        <f>IF(N288="snížená",J288,0)</f>
        <v>0</v>
      </c>
      <c r="BG288" s="240">
        <f>IF(N288="zákl. přenesená",J288,0)</f>
        <v>0</v>
      </c>
      <c r="BH288" s="240">
        <f>IF(N288="sníž. přenesená",J288,0)</f>
        <v>0</v>
      </c>
      <c r="BI288" s="240">
        <f>IF(N288="nulová",J288,0)</f>
        <v>0</v>
      </c>
      <c r="BJ288" s="18" t="s">
        <v>90</v>
      </c>
      <c r="BK288" s="240">
        <f>ROUND(I288*H288,2)</f>
        <v>0</v>
      </c>
      <c r="BL288" s="18" t="s">
        <v>339</v>
      </c>
      <c r="BM288" s="239" t="s">
        <v>2773</v>
      </c>
    </row>
    <row r="289" spans="1:65" s="2" customFormat="1" ht="24.15" customHeight="1">
      <c r="A289" s="39"/>
      <c r="B289" s="40"/>
      <c r="C289" s="228" t="s">
        <v>845</v>
      </c>
      <c r="D289" s="228" t="s">
        <v>249</v>
      </c>
      <c r="E289" s="229" t="s">
        <v>2774</v>
      </c>
      <c r="F289" s="230" t="s">
        <v>2775</v>
      </c>
      <c r="G289" s="231" t="s">
        <v>322</v>
      </c>
      <c r="H289" s="232">
        <v>2</v>
      </c>
      <c r="I289" s="233"/>
      <c r="J289" s="234">
        <f>ROUND(I289*H289,2)</f>
        <v>0</v>
      </c>
      <c r="K289" s="230" t="s">
        <v>253</v>
      </c>
      <c r="L289" s="45"/>
      <c r="M289" s="235" t="s">
        <v>1</v>
      </c>
      <c r="N289" s="236" t="s">
        <v>43</v>
      </c>
      <c r="O289" s="92"/>
      <c r="P289" s="237">
        <f>O289*H289</f>
        <v>0</v>
      </c>
      <c r="Q289" s="237">
        <v>0.00262</v>
      </c>
      <c r="R289" s="237">
        <f>Q289*H289</f>
        <v>0.00524</v>
      </c>
      <c r="S289" s="237">
        <v>0</v>
      </c>
      <c r="T289" s="238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9" t="s">
        <v>339</v>
      </c>
      <c r="AT289" s="239" t="s">
        <v>249</v>
      </c>
      <c r="AU289" s="239" t="s">
        <v>90</v>
      </c>
      <c r="AY289" s="18" t="s">
        <v>247</v>
      </c>
      <c r="BE289" s="240">
        <f>IF(N289="základní",J289,0)</f>
        <v>0</v>
      </c>
      <c r="BF289" s="240">
        <f>IF(N289="snížená",J289,0)</f>
        <v>0</v>
      </c>
      <c r="BG289" s="240">
        <f>IF(N289="zákl. přenesená",J289,0)</f>
        <v>0</v>
      </c>
      <c r="BH289" s="240">
        <f>IF(N289="sníž. přenesená",J289,0)</f>
        <v>0</v>
      </c>
      <c r="BI289" s="240">
        <f>IF(N289="nulová",J289,0)</f>
        <v>0</v>
      </c>
      <c r="BJ289" s="18" t="s">
        <v>90</v>
      </c>
      <c r="BK289" s="240">
        <f>ROUND(I289*H289,2)</f>
        <v>0</v>
      </c>
      <c r="BL289" s="18" t="s">
        <v>339</v>
      </c>
      <c r="BM289" s="239" t="s">
        <v>2776</v>
      </c>
    </row>
    <row r="290" spans="1:65" s="2" customFormat="1" ht="24.15" customHeight="1">
      <c r="A290" s="39"/>
      <c r="B290" s="40"/>
      <c r="C290" s="228" t="s">
        <v>849</v>
      </c>
      <c r="D290" s="228" t="s">
        <v>249</v>
      </c>
      <c r="E290" s="229" t="s">
        <v>2777</v>
      </c>
      <c r="F290" s="230" t="s">
        <v>2778</v>
      </c>
      <c r="G290" s="231" t="s">
        <v>322</v>
      </c>
      <c r="H290" s="232">
        <v>1</v>
      </c>
      <c r="I290" s="233"/>
      <c r="J290" s="234">
        <f>ROUND(I290*H290,2)</f>
        <v>0</v>
      </c>
      <c r="K290" s="230" t="s">
        <v>253</v>
      </c>
      <c r="L290" s="45"/>
      <c r="M290" s="235" t="s">
        <v>1</v>
      </c>
      <c r="N290" s="236" t="s">
        <v>43</v>
      </c>
      <c r="O290" s="92"/>
      <c r="P290" s="237">
        <f>O290*H290</f>
        <v>0</v>
      </c>
      <c r="Q290" s="237">
        <v>0.00012</v>
      </c>
      <c r="R290" s="237">
        <f>Q290*H290</f>
        <v>0.00012</v>
      </c>
      <c r="S290" s="237">
        <v>0</v>
      </c>
      <c r="T290" s="238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9" t="s">
        <v>339</v>
      </c>
      <c r="AT290" s="239" t="s">
        <v>249</v>
      </c>
      <c r="AU290" s="239" t="s">
        <v>90</v>
      </c>
      <c r="AY290" s="18" t="s">
        <v>247</v>
      </c>
      <c r="BE290" s="240">
        <f>IF(N290="základní",J290,0)</f>
        <v>0</v>
      </c>
      <c r="BF290" s="240">
        <f>IF(N290="snížená",J290,0)</f>
        <v>0</v>
      </c>
      <c r="BG290" s="240">
        <f>IF(N290="zákl. přenesená",J290,0)</f>
        <v>0</v>
      </c>
      <c r="BH290" s="240">
        <f>IF(N290="sníž. přenesená",J290,0)</f>
        <v>0</v>
      </c>
      <c r="BI290" s="240">
        <f>IF(N290="nulová",J290,0)</f>
        <v>0</v>
      </c>
      <c r="BJ290" s="18" t="s">
        <v>90</v>
      </c>
      <c r="BK290" s="240">
        <f>ROUND(I290*H290,2)</f>
        <v>0</v>
      </c>
      <c r="BL290" s="18" t="s">
        <v>339</v>
      </c>
      <c r="BM290" s="239" t="s">
        <v>2779</v>
      </c>
    </row>
    <row r="291" spans="1:65" s="2" customFormat="1" ht="24.15" customHeight="1">
      <c r="A291" s="39"/>
      <c r="B291" s="40"/>
      <c r="C291" s="228" t="s">
        <v>853</v>
      </c>
      <c r="D291" s="228" t="s">
        <v>249</v>
      </c>
      <c r="E291" s="229" t="s">
        <v>2780</v>
      </c>
      <c r="F291" s="230" t="s">
        <v>2781</v>
      </c>
      <c r="G291" s="231" t="s">
        <v>322</v>
      </c>
      <c r="H291" s="232">
        <v>15</v>
      </c>
      <c r="I291" s="233"/>
      <c r="J291" s="234">
        <f>ROUND(I291*H291,2)</f>
        <v>0</v>
      </c>
      <c r="K291" s="230" t="s">
        <v>253</v>
      </c>
      <c r="L291" s="45"/>
      <c r="M291" s="235" t="s">
        <v>1</v>
      </c>
      <c r="N291" s="236" t="s">
        <v>43</v>
      </c>
      <c r="O291" s="92"/>
      <c r="P291" s="237">
        <f>O291*H291</f>
        <v>0</v>
      </c>
      <c r="Q291" s="237">
        <v>0.00017</v>
      </c>
      <c r="R291" s="237">
        <f>Q291*H291</f>
        <v>0.00255</v>
      </c>
      <c r="S291" s="237">
        <v>0</v>
      </c>
      <c r="T291" s="238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9" t="s">
        <v>339</v>
      </c>
      <c r="AT291" s="239" t="s">
        <v>249</v>
      </c>
      <c r="AU291" s="239" t="s">
        <v>90</v>
      </c>
      <c r="AY291" s="18" t="s">
        <v>247</v>
      </c>
      <c r="BE291" s="240">
        <f>IF(N291="základní",J291,0)</f>
        <v>0</v>
      </c>
      <c r="BF291" s="240">
        <f>IF(N291="snížená",J291,0)</f>
        <v>0</v>
      </c>
      <c r="BG291" s="240">
        <f>IF(N291="zákl. přenesená",J291,0)</f>
        <v>0</v>
      </c>
      <c r="BH291" s="240">
        <f>IF(N291="sníž. přenesená",J291,0)</f>
        <v>0</v>
      </c>
      <c r="BI291" s="240">
        <f>IF(N291="nulová",J291,0)</f>
        <v>0</v>
      </c>
      <c r="BJ291" s="18" t="s">
        <v>90</v>
      </c>
      <c r="BK291" s="240">
        <f>ROUND(I291*H291,2)</f>
        <v>0</v>
      </c>
      <c r="BL291" s="18" t="s">
        <v>339</v>
      </c>
      <c r="BM291" s="239" t="s">
        <v>2782</v>
      </c>
    </row>
    <row r="292" spans="1:51" s="13" customFormat="1" ht="12">
      <c r="A292" s="13"/>
      <c r="B292" s="241"/>
      <c r="C292" s="242"/>
      <c r="D292" s="243" t="s">
        <v>256</v>
      </c>
      <c r="E292" s="244" t="s">
        <v>1</v>
      </c>
      <c r="F292" s="245" t="s">
        <v>2783</v>
      </c>
      <c r="G292" s="242"/>
      <c r="H292" s="246">
        <v>15</v>
      </c>
      <c r="I292" s="247"/>
      <c r="J292" s="242"/>
      <c r="K292" s="242"/>
      <c r="L292" s="248"/>
      <c r="M292" s="249"/>
      <c r="N292" s="250"/>
      <c r="O292" s="250"/>
      <c r="P292" s="250"/>
      <c r="Q292" s="250"/>
      <c r="R292" s="250"/>
      <c r="S292" s="250"/>
      <c r="T292" s="25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2" t="s">
        <v>256</v>
      </c>
      <c r="AU292" s="252" t="s">
        <v>90</v>
      </c>
      <c r="AV292" s="13" t="s">
        <v>90</v>
      </c>
      <c r="AW292" s="13" t="s">
        <v>32</v>
      </c>
      <c r="AX292" s="13" t="s">
        <v>84</v>
      </c>
      <c r="AY292" s="252" t="s">
        <v>247</v>
      </c>
    </row>
    <row r="293" spans="1:65" s="2" customFormat="1" ht="24.15" customHeight="1">
      <c r="A293" s="39"/>
      <c r="B293" s="40"/>
      <c r="C293" s="228" t="s">
        <v>857</v>
      </c>
      <c r="D293" s="228" t="s">
        <v>249</v>
      </c>
      <c r="E293" s="229" t="s">
        <v>2784</v>
      </c>
      <c r="F293" s="230" t="s">
        <v>2785</v>
      </c>
      <c r="G293" s="231" t="s">
        <v>322</v>
      </c>
      <c r="H293" s="232">
        <v>1</v>
      </c>
      <c r="I293" s="233"/>
      <c r="J293" s="234">
        <f>ROUND(I293*H293,2)</f>
        <v>0</v>
      </c>
      <c r="K293" s="230" t="s">
        <v>253</v>
      </c>
      <c r="L293" s="45"/>
      <c r="M293" s="235" t="s">
        <v>1</v>
      </c>
      <c r="N293" s="236" t="s">
        <v>43</v>
      </c>
      <c r="O293" s="92"/>
      <c r="P293" s="237">
        <f>O293*H293</f>
        <v>0</v>
      </c>
      <c r="Q293" s="237">
        <v>0.00082</v>
      </c>
      <c r="R293" s="237">
        <f>Q293*H293</f>
        <v>0.00082</v>
      </c>
      <c r="S293" s="237">
        <v>0</v>
      </c>
      <c r="T293" s="238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9" t="s">
        <v>339</v>
      </c>
      <c r="AT293" s="239" t="s">
        <v>249</v>
      </c>
      <c r="AU293" s="239" t="s">
        <v>90</v>
      </c>
      <c r="AY293" s="18" t="s">
        <v>247</v>
      </c>
      <c r="BE293" s="240">
        <f>IF(N293="základní",J293,0)</f>
        <v>0</v>
      </c>
      <c r="BF293" s="240">
        <f>IF(N293="snížená",J293,0)</f>
        <v>0</v>
      </c>
      <c r="BG293" s="240">
        <f>IF(N293="zákl. přenesená",J293,0)</f>
        <v>0</v>
      </c>
      <c r="BH293" s="240">
        <f>IF(N293="sníž. přenesená",J293,0)</f>
        <v>0</v>
      </c>
      <c r="BI293" s="240">
        <f>IF(N293="nulová",J293,0)</f>
        <v>0</v>
      </c>
      <c r="BJ293" s="18" t="s">
        <v>90</v>
      </c>
      <c r="BK293" s="240">
        <f>ROUND(I293*H293,2)</f>
        <v>0</v>
      </c>
      <c r="BL293" s="18" t="s">
        <v>339</v>
      </c>
      <c r="BM293" s="239" t="s">
        <v>2786</v>
      </c>
    </row>
    <row r="294" spans="1:65" s="2" customFormat="1" ht="24.15" customHeight="1">
      <c r="A294" s="39"/>
      <c r="B294" s="40"/>
      <c r="C294" s="228" t="s">
        <v>861</v>
      </c>
      <c r="D294" s="228" t="s">
        <v>249</v>
      </c>
      <c r="E294" s="229" t="s">
        <v>2787</v>
      </c>
      <c r="F294" s="230" t="s">
        <v>2788</v>
      </c>
      <c r="G294" s="231" t="s">
        <v>322</v>
      </c>
      <c r="H294" s="232">
        <v>1</v>
      </c>
      <c r="I294" s="233"/>
      <c r="J294" s="234">
        <f>ROUND(I294*H294,2)</f>
        <v>0</v>
      </c>
      <c r="K294" s="230" t="s">
        <v>253</v>
      </c>
      <c r="L294" s="45"/>
      <c r="M294" s="235" t="s">
        <v>1</v>
      </c>
      <c r="N294" s="236" t="s">
        <v>43</v>
      </c>
      <c r="O294" s="92"/>
      <c r="P294" s="237">
        <f>O294*H294</f>
        <v>0</v>
      </c>
      <c r="Q294" s="237">
        <v>0.00076</v>
      </c>
      <c r="R294" s="237">
        <f>Q294*H294</f>
        <v>0.00076</v>
      </c>
      <c r="S294" s="237">
        <v>0</v>
      </c>
      <c r="T294" s="238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9" t="s">
        <v>339</v>
      </c>
      <c r="AT294" s="239" t="s">
        <v>249</v>
      </c>
      <c r="AU294" s="239" t="s">
        <v>90</v>
      </c>
      <c r="AY294" s="18" t="s">
        <v>247</v>
      </c>
      <c r="BE294" s="240">
        <f>IF(N294="základní",J294,0)</f>
        <v>0</v>
      </c>
      <c r="BF294" s="240">
        <f>IF(N294="snížená",J294,0)</f>
        <v>0</v>
      </c>
      <c r="BG294" s="240">
        <f>IF(N294="zákl. přenesená",J294,0)</f>
        <v>0</v>
      </c>
      <c r="BH294" s="240">
        <f>IF(N294="sníž. přenesená",J294,0)</f>
        <v>0</v>
      </c>
      <c r="BI294" s="240">
        <f>IF(N294="nulová",J294,0)</f>
        <v>0</v>
      </c>
      <c r="BJ294" s="18" t="s">
        <v>90</v>
      </c>
      <c r="BK294" s="240">
        <f>ROUND(I294*H294,2)</f>
        <v>0</v>
      </c>
      <c r="BL294" s="18" t="s">
        <v>339</v>
      </c>
      <c r="BM294" s="239" t="s">
        <v>2789</v>
      </c>
    </row>
    <row r="295" spans="1:65" s="2" customFormat="1" ht="21.75" customHeight="1">
      <c r="A295" s="39"/>
      <c r="B295" s="40"/>
      <c r="C295" s="228" t="s">
        <v>865</v>
      </c>
      <c r="D295" s="228" t="s">
        <v>249</v>
      </c>
      <c r="E295" s="229" t="s">
        <v>2790</v>
      </c>
      <c r="F295" s="230" t="s">
        <v>2791</v>
      </c>
      <c r="G295" s="231" t="s">
        <v>322</v>
      </c>
      <c r="H295" s="232">
        <v>1</v>
      </c>
      <c r="I295" s="233"/>
      <c r="J295" s="234">
        <f>ROUND(I295*H295,2)</f>
        <v>0</v>
      </c>
      <c r="K295" s="230" t="s">
        <v>253</v>
      </c>
      <c r="L295" s="45"/>
      <c r="M295" s="235" t="s">
        <v>1</v>
      </c>
      <c r="N295" s="236" t="s">
        <v>43</v>
      </c>
      <c r="O295" s="92"/>
      <c r="P295" s="237">
        <f>O295*H295</f>
        <v>0</v>
      </c>
      <c r="Q295" s="237">
        <v>0.00041</v>
      </c>
      <c r="R295" s="237">
        <f>Q295*H295</f>
        <v>0.00041</v>
      </c>
      <c r="S295" s="237">
        <v>0</v>
      </c>
      <c r="T295" s="238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9" t="s">
        <v>339</v>
      </c>
      <c r="AT295" s="239" t="s">
        <v>249</v>
      </c>
      <c r="AU295" s="239" t="s">
        <v>90</v>
      </c>
      <c r="AY295" s="18" t="s">
        <v>247</v>
      </c>
      <c r="BE295" s="240">
        <f>IF(N295="základní",J295,0)</f>
        <v>0</v>
      </c>
      <c r="BF295" s="240">
        <f>IF(N295="snížená",J295,0)</f>
        <v>0</v>
      </c>
      <c r="BG295" s="240">
        <f>IF(N295="zákl. přenesená",J295,0)</f>
        <v>0</v>
      </c>
      <c r="BH295" s="240">
        <f>IF(N295="sníž. přenesená",J295,0)</f>
        <v>0</v>
      </c>
      <c r="BI295" s="240">
        <f>IF(N295="nulová",J295,0)</f>
        <v>0</v>
      </c>
      <c r="BJ295" s="18" t="s">
        <v>90</v>
      </c>
      <c r="BK295" s="240">
        <f>ROUND(I295*H295,2)</f>
        <v>0</v>
      </c>
      <c r="BL295" s="18" t="s">
        <v>339</v>
      </c>
      <c r="BM295" s="239" t="s">
        <v>2792</v>
      </c>
    </row>
    <row r="296" spans="1:65" s="2" customFormat="1" ht="24.15" customHeight="1">
      <c r="A296" s="39"/>
      <c r="B296" s="40"/>
      <c r="C296" s="228" t="s">
        <v>870</v>
      </c>
      <c r="D296" s="228" t="s">
        <v>249</v>
      </c>
      <c r="E296" s="229" t="s">
        <v>2793</v>
      </c>
      <c r="F296" s="230" t="s">
        <v>2794</v>
      </c>
      <c r="G296" s="231" t="s">
        <v>322</v>
      </c>
      <c r="H296" s="232">
        <v>1</v>
      </c>
      <c r="I296" s="233"/>
      <c r="J296" s="234">
        <f>ROUND(I296*H296,2)</f>
        <v>0</v>
      </c>
      <c r="K296" s="230" t="s">
        <v>2541</v>
      </c>
      <c r="L296" s="45"/>
      <c r="M296" s="235" t="s">
        <v>1</v>
      </c>
      <c r="N296" s="236" t="s">
        <v>43</v>
      </c>
      <c r="O296" s="92"/>
      <c r="P296" s="237">
        <f>O296*H296</f>
        <v>0</v>
      </c>
      <c r="Q296" s="237">
        <v>0.00782</v>
      </c>
      <c r="R296" s="237">
        <f>Q296*H296</f>
        <v>0.00782</v>
      </c>
      <c r="S296" s="237">
        <v>0</v>
      </c>
      <c r="T296" s="23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339</v>
      </c>
      <c r="AT296" s="239" t="s">
        <v>249</v>
      </c>
      <c r="AU296" s="239" t="s">
        <v>90</v>
      </c>
      <c r="AY296" s="18" t="s">
        <v>247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90</v>
      </c>
      <c r="BK296" s="240">
        <f>ROUND(I296*H296,2)</f>
        <v>0</v>
      </c>
      <c r="BL296" s="18" t="s">
        <v>339</v>
      </c>
      <c r="BM296" s="239" t="s">
        <v>2795</v>
      </c>
    </row>
    <row r="297" spans="1:65" s="2" customFormat="1" ht="24.15" customHeight="1">
      <c r="A297" s="39"/>
      <c r="B297" s="40"/>
      <c r="C297" s="228" t="s">
        <v>874</v>
      </c>
      <c r="D297" s="228" t="s">
        <v>249</v>
      </c>
      <c r="E297" s="229" t="s">
        <v>2796</v>
      </c>
      <c r="F297" s="230" t="s">
        <v>2797</v>
      </c>
      <c r="G297" s="231" t="s">
        <v>322</v>
      </c>
      <c r="H297" s="232">
        <v>1</v>
      </c>
      <c r="I297" s="233"/>
      <c r="J297" s="234">
        <f>ROUND(I297*H297,2)</f>
        <v>0</v>
      </c>
      <c r="K297" s="230" t="s">
        <v>253</v>
      </c>
      <c r="L297" s="45"/>
      <c r="M297" s="235" t="s">
        <v>1</v>
      </c>
      <c r="N297" s="236" t="s">
        <v>43</v>
      </c>
      <c r="O297" s="92"/>
      <c r="P297" s="237">
        <f>O297*H297</f>
        <v>0</v>
      </c>
      <c r="Q297" s="237">
        <v>0.00015</v>
      </c>
      <c r="R297" s="237">
        <f>Q297*H297</f>
        <v>0.00015</v>
      </c>
      <c r="S297" s="237">
        <v>0</v>
      </c>
      <c r="T297" s="238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9" t="s">
        <v>339</v>
      </c>
      <c r="AT297" s="239" t="s">
        <v>249</v>
      </c>
      <c r="AU297" s="239" t="s">
        <v>90</v>
      </c>
      <c r="AY297" s="18" t="s">
        <v>247</v>
      </c>
      <c r="BE297" s="240">
        <f>IF(N297="základní",J297,0)</f>
        <v>0</v>
      </c>
      <c r="BF297" s="240">
        <f>IF(N297="snížená",J297,0)</f>
        <v>0</v>
      </c>
      <c r="BG297" s="240">
        <f>IF(N297="zákl. přenesená",J297,0)</f>
        <v>0</v>
      </c>
      <c r="BH297" s="240">
        <f>IF(N297="sníž. přenesená",J297,0)</f>
        <v>0</v>
      </c>
      <c r="BI297" s="240">
        <f>IF(N297="nulová",J297,0)</f>
        <v>0</v>
      </c>
      <c r="BJ297" s="18" t="s">
        <v>90</v>
      </c>
      <c r="BK297" s="240">
        <f>ROUND(I297*H297,2)</f>
        <v>0</v>
      </c>
      <c r="BL297" s="18" t="s">
        <v>339</v>
      </c>
      <c r="BM297" s="239" t="s">
        <v>2798</v>
      </c>
    </row>
    <row r="298" spans="1:65" s="2" customFormat="1" ht="37.8" customHeight="1">
      <c r="A298" s="39"/>
      <c r="B298" s="40"/>
      <c r="C298" s="228" t="s">
        <v>878</v>
      </c>
      <c r="D298" s="228" t="s">
        <v>249</v>
      </c>
      <c r="E298" s="229" t="s">
        <v>2799</v>
      </c>
      <c r="F298" s="230" t="s">
        <v>2800</v>
      </c>
      <c r="G298" s="231" t="s">
        <v>322</v>
      </c>
      <c r="H298" s="232">
        <v>1</v>
      </c>
      <c r="I298" s="233"/>
      <c r="J298" s="234">
        <f>ROUND(I298*H298,2)</f>
        <v>0</v>
      </c>
      <c r="K298" s="230" t="s">
        <v>2541</v>
      </c>
      <c r="L298" s="45"/>
      <c r="M298" s="235" t="s">
        <v>1</v>
      </c>
      <c r="N298" s="236" t="s">
        <v>43</v>
      </c>
      <c r="O298" s="92"/>
      <c r="P298" s="237">
        <f>O298*H298</f>
        <v>0</v>
      </c>
      <c r="Q298" s="237">
        <v>0.0006</v>
      </c>
      <c r="R298" s="237">
        <f>Q298*H298</f>
        <v>0.0006</v>
      </c>
      <c r="S298" s="237">
        <v>0</v>
      </c>
      <c r="T298" s="23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9" t="s">
        <v>339</v>
      </c>
      <c r="AT298" s="239" t="s">
        <v>249</v>
      </c>
      <c r="AU298" s="239" t="s">
        <v>90</v>
      </c>
      <c r="AY298" s="18" t="s">
        <v>247</v>
      </c>
      <c r="BE298" s="240">
        <f>IF(N298="základní",J298,0)</f>
        <v>0</v>
      </c>
      <c r="BF298" s="240">
        <f>IF(N298="snížená",J298,0)</f>
        <v>0</v>
      </c>
      <c r="BG298" s="240">
        <f>IF(N298="zákl. přenesená",J298,0)</f>
        <v>0</v>
      </c>
      <c r="BH298" s="240">
        <f>IF(N298="sníž. přenesená",J298,0)</f>
        <v>0</v>
      </c>
      <c r="BI298" s="240">
        <f>IF(N298="nulová",J298,0)</f>
        <v>0</v>
      </c>
      <c r="BJ298" s="18" t="s">
        <v>90</v>
      </c>
      <c r="BK298" s="240">
        <f>ROUND(I298*H298,2)</f>
        <v>0</v>
      </c>
      <c r="BL298" s="18" t="s">
        <v>339</v>
      </c>
      <c r="BM298" s="239" t="s">
        <v>2801</v>
      </c>
    </row>
    <row r="299" spans="1:65" s="2" customFormat="1" ht="66.75" customHeight="1">
      <c r="A299" s="39"/>
      <c r="B299" s="40"/>
      <c r="C299" s="228" t="s">
        <v>884</v>
      </c>
      <c r="D299" s="228" t="s">
        <v>249</v>
      </c>
      <c r="E299" s="229" t="s">
        <v>2802</v>
      </c>
      <c r="F299" s="230" t="s">
        <v>2803</v>
      </c>
      <c r="G299" s="231" t="s">
        <v>322</v>
      </c>
      <c r="H299" s="232">
        <v>1</v>
      </c>
      <c r="I299" s="233"/>
      <c r="J299" s="234">
        <f>ROUND(I299*H299,2)</f>
        <v>0</v>
      </c>
      <c r="K299" s="230" t="s">
        <v>2541</v>
      </c>
      <c r="L299" s="45"/>
      <c r="M299" s="235" t="s">
        <v>1</v>
      </c>
      <c r="N299" s="236" t="s">
        <v>43</v>
      </c>
      <c r="O299" s="92"/>
      <c r="P299" s="237">
        <f>O299*H299</f>
        <v>0</v>
      </c>
      <c r="Q299" s="237">
        <v>0.0012</v>
      </c>
      <c r="R299" s="237">
        <f>Q299*H299</f>
        <v>0.0012</v>
      </c>
      <c r="S299" s="237">
        <v>0</v>
      </c>
      <c r="T299" s="238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9" t="s">
        <v>254</v>
      </c>
      <c r="AT299" s="239" t="s">
        <v>249</v>
      </c>
      <c r="AU299" s="239" t="s">
        <v>90</v>
      </c>
      <c r="AY299" s="18" t="s">
        <v>247</v>
      </c>
      <c r="BE299" s="240">
        <f>IF(N299="základní",J299,0)</f>
        <v>0</v>
      </c>
      <c r="BF299" s="240">
        <f>IF(N299="snížená",J299,0)</f>
        <v>0</v>
      </c>
      <c r="BG299" s="240">
        <f>IF(N299="zákl. přenesená",J299,0)</f>
        <v>0</v>
      </c>
      <c r="BH299" s="240">
        <f>IF(N299="sníž. přenesená",J299,0)</f>
        <v>0</v>
      </c>
      <c r="BI299" s="240">
        <f>IF(N299="nulová",J299,0)</f>
        <v>0</v>
      </c>
      <c r="BJ299" s="18" t="s">
        <v>90</v>
      </c>
      <c r="BK299" s="240">
        <f>ROUND(I299*H299,2)</f>
        <v>0</v>
      </c>
      <c r="BL299" s="18" t="s">
        <v>254</v>
      </c>
      <c r="BM299" s="239" t="s">
        <v>2804</v>
      </c>
    </row>
    <row r="300" spans="1:65" s="2" customFormat="1" ht="78" customHeight="1">
      <c r="A300" s="39"/>
      <c r="B300" s="40"/>
      <c r="C300" s="228" t="s">
        <v>889</v>
      </c>
      <c r="D300" s="228" t="s">
        <v>249</v>
      </c>
      <c r="E300" s="229" t="s">
        <v>2805</v>
      </c>
      <c r="F300" s="230" t="s">
        <v>2806</v>
      </c>
      <c r="G300" s="231" t="s">
        <v>322</v>
      </c>
      <c r="H300" s="232">
        <v>1</v>
      </c>
      <c r="I300" s="233"/>
      <c r="J300" s="234">
        <f>ROUND(I300*H300,2)</f>
        <v>0</v>
      </c>
      <c r="K300" s="230" t="s">
        <v>2541</v>
      </c>
      <c r="L300" s="45"/>
      <c r="M300" s="235" t="s">
        <v>1</v>
      </c>
      <c r="N300" s="236" t="s">
        <v>43</v>
      </c>
      <c r="O300" s="92"/>
      <c r="P300" s="237">
        <f>O300*H300</f>
        <v>0</v>
      </c>
      <c r="Q300" s="237">
        <v>0.0012</v>
      </c>
      <c r="R300" s="237">
        <f>Q300*H300</f>
        <v>0.0012</v>
      </c>
      <c r="S300" s="237">
        <v>0</v>
      </c>
      <c r="T300" s="23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9" t="s">
        <v>254</v>
      </c>
      <c r="AT300" s="239" t="s">
        <v>249</v>
      </c>
      <c r="AU300" s="239" t="s">
        <v>90</v>
      </c>
      <c r="AY300" s="18" t="s">
        <v>247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8" t="s">
        <v>90</v>
      </c>
      <c r="BK300" s="240">
        <f>ROUND(I300*H300,2)</f>
        <v>0</v>
      </c>
      <c r="BL300" s="18" t="s">
        <v>254</v>
      </c>
      <c r="BM300" s="239" t="s">
        <v>2807</v>
      </c>
    </row>
    <row r="301" spans="1:65" s="2" customFormat="1" ht="76.35" customHeight="1">
      <c r="A301" s="39"/>
      <c r="B301" s="40"/>
      <c r="C301" s="228" t="s">
        <v>893</v>
      </c>
      <c r="D301" s="228" t="s">
        <v>249</v>
      </c>
      <c r="E301" s="229" t="s">
        <v>2808</v>
      </c>
      <c r="F301" s="230" t="s">
        <v>2809</v>
      </c>
      <c r="G301" s="231" t="s">
        <v>322</v>
      </c>
      <c r="H301" s="232">
        <v>1</v>
      </c>
      <c r="I301" s="233"/>
      <c r="J301" s="234">
        <f>ROUND(I301*H301,2)</f>
        <v>0</v>
      </c>
      <c r="K301" s="230" t="s">
        <v>2541</v>
      </c>
      <c r="L301" s="45"/>
      <c r="M301" s="235" t="s">
        <v>1</v>
      </c>
      <c r="N301" s="236" t="s">
        <v>43</v>
      </c>
      <c r="O301" s="92"/>
      <c r="P301" s="237">
        <f>O301*H301</f>
        <v>0</v>
      </c>
      <c r="Q301" s="237">
        <v>0.0006</v>
      </c>
      <c r="R301" s="237">
        <f>Q301*H301</f>
        <v>0.0006</v>
      </c>
      <c r="S301" s="237">
        <v>0</v>
      </c>
      <c r="T301" s="238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9" t="s">
        <v>339</v>
      </c>
      <c r="AT301" s="239" t="s">
        <v>249</v>
      </c>
      <c r="AU301" s="239" t="s">
        <v>90</v>
      </c>
      <c r="AY301" s="18" t="s">
        <v>247</v>
      </c>
      <c r="BE301" s="240">
        <f>IF(N301="základní",J301,0)</f>
        <v>0</v>
      </c>
      <c r="BF301" s="240">
        <f>IF(N301="snížená",J301,0)</f>
        <v>0</v>
      </c>
      <c r="BG301" s="240">
        <f>IF(N301="zákl. přenesená",J301,0)</f>
        <v>0</v>
      </c>
      <c r="BH301" s="240">
        <f>IF(N301="sníž. přenesená",J301,0)</f>
        <v>0</v>
      </c>
      <c r="BI301" s="240">
        <f>IF(N301="nulová",J301,0)</f>
        <v>0</v>
      </c>
      <c r="BJ301" s="18" t="s">
        <v>90</v>
      </c>
      <c r="BK301" s="240">
        <f>ROUND(I301*H301,2)</f>
        <v>0</v>
      </c>
      <c r="BL301" s="18" t="s">
        <v>339</v>
      </c>
      <c r="BM301" s="239" t="s">
        <v>2810</v>
      </c>
    </row>
    <row r="302" spans="1:65" s="2" customFormat="1" ht="33" customHeight="1">
      <c r="A302" s="39"/>
      <c r="B302" s="40"/>
      <c r="C302" s="228" t="s">
        <v>897</v>
      </c>
      <c r="D302" s="228" t="s">
        <v>249</v>
      </c>
      <c r="E302" s="229" t="s">
        <v>2811</v>
      </c>
      <c r="F302" s="230" t="s">
        <v>2812</v>
      </c>
      <c r="G302" s="231" t="s">
        <v>2059</v>
      </c>
      <c r="H302" s="232">
        <v>4</v>
      </c>
      <c r="I302" s="233"/>
      <c r="J302" s="234">
        <f>ROUND(I302*H302,2)</f>
        <v>0</v>
      </c>
      <c r="K302" s="230" t="s">
        <v>253</v>
      </c>
      <c r="L302" s="45"/>
      <c r="M302" s="235" t="s">
        <v>1</v>
      </c>
      <c r="N302" s="236" t="s">
        <v>43</v>
      </c>
      <c r="O302" s="92"/>
      <c r="P302" s="237">
        <f>O302*H302</f>
        <v>0</v>
      </c>
      <c r="Q302" s="237">
        <v>0.0292</v>
      </c>
      <c r="R302" s="237">
        <f>Q302*H302</f>
        <v>0.1168</v>
      </c>
      <c r="S302" s="237">
        <v>0</v>
      </c>
      <c r="T302" s="238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9" t="s">
        <v>339</v>
      </c>
      <c r="AT302" s="239" t="s">
        <v>249</v>
      </c>
      <c r="AU302" s="239" t="s">
        <v>90</v>
      </c>
      <c r="AY302" s="18" t="s">
        <v>247</v>
      </c>
      <c r="BE302" s="240">
        <f>IF(N302="základní",J302,0)</f>
        <v>0</v>
      </c>
      <c r="BF302" s="240">
        <f>IF(N302="snížená",J302,0)</f>
        <v>0</v>
      </c>
      <c r="BG302" s="240">
        <f>IF(N302="zákl. přenesená",J302,0)</f>
        <v>0</v>
      </c>
      <c r="BH302" s="240">
        <f>IF(N302="sníž. přenesená",J302,0)</f>
        <v>0</v>
      </c>
      <c r="BI302" s="240">
        <f>IF(N302="nulová",J302,0)</f>
        <v>0</v>
      </c>
      <c r="BJ302" s="18" t="s">
        <v>90</v>
      </c>
      <c r="BK302" s="240">
        <f>ROUND(I302*H302,2)</f>
        <v>0</v>
      </c>
      <c r="BL302" s="18" t="s">
        <v>339</v>
      </c>
      <c r="BM302" s="239" t="s">
        <v>2813</v>
      </c>
    </row>
    <row r="303" spans="1:65" s="2" customFormat="1" ht="16.5" customHeight="1">
      <c r="A303" s="39"/>
      <c r="B303" s="40"/>
      <c r="C303" s="228" t="s">
        <v>901</v>
      </c>
      <c r="D303" s="228" t="s">
        <v>249</v>
      </c>
      <c r="E303" s="229" t="s">
        <v>2814</v>
      </c>
      <c r="F303" s="230" t="s">
        <v>2815</v>
      </c>
      <c r="G303" s="231" t="s">
        <v>322</v>
      </c>
      <c r="H303" s="232">
        <v>1</v>
      </c>
      <c r="I303" s="233"/>
      <c r="J303" s="234">
        <f>ROUND(I303*H303,2)</f>
        <v>0</v>
      </c>
      <c r="K303" s="230" t="s">
        <v>253</v>
      </c>
      <c r="L303" s="45"/>
      <c r="M303" s="235" t="s">
        <v>1</v>
      </c>
      <c r="N303" s="236" t="s">
        <v>43</v>
      </c>
      <c r="O303" s="92"/>
      <c r="P303" s="237">
        <f>O303*H303</f>
        <v>0</v>
      </c>
      <c r="Q303" s="237">
        <v>0</v>
      </c>
      <c r="R303" s="237">
        <f>Q303*H303</f>
        <v>0</v>
      </c>
      <c r="S303" s="237">
        <v>0.00885</v>
      </c>
      <c r="T303" s="238">
        <f>S303*H303</f>
        <v>0.00885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9" t="s">
        <v>339</v>
      </c>
      <c r="AT303" s="239" t="s">
        <v>249</v>
      </c>
      <c r="AU303" s="239" t="s">
        <v>90</v>
      </c>
      <c r="AY303" s="18" t="s">
        <v>247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8" t="s">
        <v>90</v>
      </c>
      <c r="BK303" s="240">
        <f>ROUND(I303*H303,2)</f>
        <v>0</v>
      </c>
      <c r="BL303" s="18" t="s">
        <v>339</v>
      </c>
      <c r="BM303" s="239" t="s">
        <v>2816</v>
      </c>
    </row>
    <row r="304" spans="1:65" s="2" customFormat="1" ht="24.15" customHeight="1">
      <c r="A304" s="39"/>
      <c r="B304" s="40"/>
      <c r="C304" s="228" t="s">
        <v>905</v>
      </c>
      <c r="D304" s="228" t="s">
        <v>249</v>
      </c>
      <c r="E304" s="229" t="s">
        <v>2817</v>
      </c>
      <c r="F304" s="230" t="s">
        <v>2818</v>
      </c>
      <c r="G304" s="231" t="s">
        <v>322</v>
      </c>
      <c r="H304" s="232">
        <v>1</v>
      </c>
      <c r="I304" s="233"/>
      <c r="J304" s="234">
        <f>ROUND(I304*H304,2)</f>
        <v>0</v>
      </c>
      <c r="K304" s="230" t="s">
        <v>253</v>
      </c>
      <c r="L304" s="45"/>
      <c r="M304" s="235" t="s">
        <v>1</v>
      </c>
      <c r="N304" s="236" t="s">
        <v>43</v>
      </c>
      <c r="O304" s="92"/>
      <c r="P304" s="237">
        <f>O304*H304</f>
        <v>0</v>
      </c>
      <c r="Q304" s="237">
        <v>3E-05</v>
      </c>
      <c r="R304" s="237">
        <f>Q304*H304</f>
        <v>3E-05</v>
      </c>
      <c r="S304" s="237">
        <v>3E-05</v>
      </c>
      <c r="T304" s="238">
        <f>S304*H304</f>
        <v>3E-05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9" t="s">
        <v>339</v>
      </c>
      <c r="AT304" s="239" t="s">
        <v>249</v>
      </c>
      <c r="AU304" s="239" t="s">
        <v>90</v>
      </c>
      <c r="AY304" s="18" t="s">
        <v>247</v>
      </c>
      <c r="BE304" s="240">
        <f>IF(N304="základní",J304,0)</f>
        <v>0</v>
      </c>
      <c r="BF304" s="240">
        <f>IF(N304="snížená",J304,0)</f>
        <v>0</v>
      </c>
      <c r="BG304" s="240">
        <f>IF(N304="zákl. přenesená",J304,0)</f>
        <v>0</v>
      </c>
      <c r="BH304" s="240">
        <f>IF(N304="sníž. přenesená",J304,0)</f>
        <v>0</v>
      </c>
      <c r="BI304" s="240">
        <f>IF(N304="nulová",J304,0)</f>
        <v>0</v>
      </c>
      <c r="BJ304" s="18" t="s">
        <v>90</v>
      </c>
      <c r="BK304" s="240">
        <f>ROUND(I304*H304,2)</f>
        <v>0</v>
      </c>
      <c r="BL304" s="18" t="s">
        <v>339</v>
      </c>
      <c r="BM304" s="239" t="s">
        <v>2819</v>
      </c>
    </row>
    <row r="305" spans="1:65" s="2" customFormat="1" ht="33" customHeight="1">
      <c r="A305" s="39"/>
      <c r="B305" s="40"/>
      <c r="C305" s="228" t="s">
        <v>909</v>
      </c>
      <c r="D305" s="228" t="s">
        <v>249</v>
      </c>
      <c r="E305" s="229" t="s">
        <v>2820</v>
      </c>
      <c r="F305" s="230" t="s">
        <v>2821</v>
      </c>
      <c r="G305" s="231" t="s">
        <v>322</v>
      </c>
      <c r="H305" s="232">
        <v>8</v>
      </c>
      <c r="I305" s="233"/>
      <c r="J305" s="234">
        <f>ROUND(I305*H305,2)</f>
        <v>0</v>
      </c>
      <c r="K305" s="230" t="s">
        <v>253</v>
      </c>
      <c r="L305" s="45"/>
      <c r="M305" s="235" t="s">
        <v>1</v>
      </c>
      <c r="N305" s="236" t="s">
        <v>43</v>
      </c>
      <c r="O305" s="92"/>
      <c r="P305" s="237">
        <f>O305*H305</f>
        <v>0</v>
      </c>
      <c r="Q305" s="237">
        <v>0.00127</v>
      </c>
      <c r="R305" s="237">
        <f>Q305*H305</f>
        <v>0.01016</v>
      </c>
      <c r="S305" s="237">
        <v>0</v>
      </c>
      <c r="T305" s="238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9" t="s">
        <v>339</v>
      </c>
      <c r="AT305" s="239" t="s">
        <v>249</v>
      </c>
      <c r="AU305" s="239" t="s">
        <v>90</v>
      </c>
      <c r="AY305" s="18" t="s">
        <v>247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8" t="s">
        <v>90</v>
      </c>
      <c r="BK305" s="240">
        <f>ROUND(I305*H305,2)</f>
        <v>0</v>
      </c>
      <c r="BL305" s="18" t="s">
        <v>339</v>
      </c>
      <c r="BM305" s="239" t="s">
        <v>2822</v>
      </c>
    </row>
    <row r="306" spans="1:51" s="13" customFormat="1" ht="12">
      <c r="A306" s="13"/>
      <c r="B306" s="241"/>
      <c r="C306" s="242"/>
      <c r="D306" s="243" t="s">
        <v>256</v>
      </c>
      <c r="E306" s="244" t="s">
        <v>1</v>
      </c>
      <c r="F306" s="245" t="s">
        <v>2823</v>
      </c>
      <c r="G306" s="242"/>
      <c r="H306" s="246">
        <v>8</v>
      </c>
      <c r="I306" s="247"/>
      <c r="J306" s="242"/>
      <c r="K306" s="242"/>
      <c r="L306" s="248"/>
      <c r="M306" s="249"/>
      <c r="N306" s="250"/>
      <c r="O306" s="250"/>
      <c r="P306" s="250"/>
      <c r="Q306" s="250"/>
      <c r="R306" s="250"/>
      <c r="S306" s="250"/>
      <c r="T306" s="25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2" t="s">
        <v>256</v>
      </c>
      <c r="AU306" s="252" t="s">
        <v>90</v>
      </c>
      <c r="AV306" s="13" t="s">
        <v>90</v>
      </c>
      <c r="AW306" s="13" t="s">
        <v>32</v>
      </c>
      <c r="AX306" s="13" t="s">
        <v>84</v>
      </c>
      <c r="AY306" s="252" t="s">
        <v>247</v>
      </c>
    </row>
    <row r="307" spans="1:65" s="2" customFormat="1" ht="24.15" customHeight="1">
      <c r="A307" s="39"/>
      <c r="B307" s="40"/>
      <c r="C307" s="228" t="s">
        <v>914</v>
      </c>
      <c r="D307" s="228" t="s">
        <v>249</v>
      </c>
      <c r="E307" s="229" t="s">
        <v>2824</v>
      </c>
      <c r="F307" s="230" t="s">
        <v>2825</v>
      </c>
      <c r="G307" s="231" t="s">
        <v>322</v>
      </c>
      <c r="H307" s="232">
        <v>1</v>
      </c>
      <c r="I307" s="233"/>
      <c r="J307" s="234">
        <f>ROUND(I307*H307,2)</f>
        <v>0</v>
      </c>
      <c r="K307" s="230" t="s">
        <v>253</v>
      </c>
      <c r="L307" s="45"/>
      <c r="M307" s="235" t="s">
        <v>1</v>
      </c>
      <c r="N307" s="236" t="s">
        <v>43</v>
      </c>
      <c r="O307" s="92"/>
      <c r="P307" s="237">
        <f>O307*H307</f>
        <v>0</v>
      </c>
      <c r="Q307" s="237">
        <v>0.00485</v>
      </c>
      <c r="R307" s="237">
        <f>Q307*H307</f>
        <v>0.00485</v>
      </c>
      <c r="S307" s="237">
        <v>0</v>
      </c>
      <c r="T307" s="238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9" t="s">
        <v>339</v>
      </c>
      <c r="AT307" s="239" t="s">
        <v>249</v>
      </c>
      <c r="AU307" s="239" t="s">
        <v>90</v>
      </c>
      <c r="AY307" s="18" t="s">
        <v>247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8" t="s">
        <v>90</v>
      </c>
      <c r="BK307" s="240">
        <f>ROUND(I307*H307,2)</f>
        <v>0</v>
      </c>
      <c r="BL307" s="18" t="s">
        <v>339</v>
      </c>
      <c r="BM307" s="239" t="s">
        <v>2826</v>
      </c>
    </row>
    <row r="308" spans="1:65" s="2" customFormat="1" ht="33" customHeight="1">
      <c r="A308" s="39"/>
      <c r="B308" s="40"/>
      <c r="C308" s="228" t="s">
        <v>919</v>
      </c>
      <c r="D308" s="228" t="s">
        <v>249</v>
      </c>
      <c r="E308" s="229" t="s">
        <v>2827</v>
      </c>
      <c r="F308" s="230" t="s">
        <v>2828</v>
      </c>
      <c r="G308" s="231" t="s">
        <v>322</v>
      </c>
      <c r="H308" s="232">
        <v>7</v>
      </c>
      <c r="I308" s="233"/>
      <c r="J308" s="234">
        <f>ROUND(I308*H308,2)</f>
        <v>0</v>
      </c>
      <c r="K308" s="230" t="s">
        <v>253</v>
      </c>
      <c r="L308" s="45"/>
      <c r="M308" s="235" t="s">
        <v>1</v>
      </c>
      <c r="N308" s="236" t="s">
        <v>43</v>
      </c>
      <c r="O308" s="92"/>
      <c r="P308" s="237">
        <f>O308*H308</f>
        <v>0</v>
      </c>
      <c r="Q308" s="237">
        <v>0.00116</v>
      </c>
      <c r="R308" s="237">
        <f>Q308*H308</f>
        <v>0.00812</v>
      </c>
      <c r="S308" s="237">
        <v>0</v>
      </c>
      <c r="T308" s="238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9" t="s">
        <v>339</v>
      </c>
      <c r="AT308" s="239" t="s">
        <v>249</v>
      </c>
      <c r="AU308" s="239" t="s">
        <v>90</v>
      </c>
      <c r="AY308" s="18" t="s">
        <v>247</v>
      </c>
      <c r="BE308" s="240">
        <f>IF(N308="základní",J308,0)</f>
        <v>0</v>
      </c>
      <c r="BF308" s="240">
        <f>IF(N308="snížená",J308,0)</f>
        <v>0</v>
      </c>
      <c r="BG308" s="240">
        <f>IF(N308="zákl. přenesená",J308,0)</f>
        <v>0</v>
      </c>
      <c r="BH308" s="240">
        <f>IF(N308="sníž. přenesená",J308,0)</f>
        <v>0</v>
      </c>
      <c r="BI308" s="240">
        <f>IF(N308="nulová",J308,0)</f>
        <v>0</v>
      </c>
      <c r="BJ308" s="18" t="s">
        <v>90</v>
      </c>
      <c r="BK308" s="240">
        <f>ROUND(I308*H308,2)</f>
        <v>0</v>
      </c>
      <c r="BL308" s="18" t="s">
        <v>339</v>
      </c>
      <c r="BM308" s="239" t="s">
        <v>2829</v>
      </c>
    </row>
    <row r="309" spans="1:51" s="13" customFormat="1" ht="12">
      <c r="A309" s="13"/>
      <c r="B309" s="241"/>
      <c r="C309" s="242"/>
      <c r="D309" s="243" t="s">
        <v>256</v>
      </c>
      <c r="E309" s="244" t="s">
        <v>1</v>
      </c>
      <c r="F309" s="245" t="s">
        <v>2830</v>
      </c>
      <c r="G309" s="242"/>
      <c r="H309" s="246">
        <v>7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2" t="s">
        <v>256</v>
      </c>
      <c r="AU309" s="252" t="s">
        <v>90</v>
      </c>
      <c r="AV309" s="13" t="s">
        <v>90</v>
      </c>
      <c r="AW309" s="13" t="s">
        <v>32</v>
      </c>
      <c r="AX309" s="13" t="s">
        <v>84</v>
      </c>
      <c r="AY309" s="252" t="s">
        <v>247</v>
      </c>
    </row>
    <row r="310" spans="1:65" s="2" customFormat="1" ht="21.75" customHeight="1">
      <c r="A310" s="39"/>
      <c r="B310" s="40"/>
      <c r="C310" s="285" t="s">
        <v>923</v>
      </c>
      <c r="D310" s="285" t="s">
        <v>422</v>
      </c>
      <c r="E310" s="286" t="s">
        <v>2831</v>
      </c>
      <c r="F310" s="287" t="s">
        <v>2832</v>
      </c>
      <c r="G310" s="288" t="s">
        <v>322</v>
      </c>
      <c r="H310" s="289">
        <v>2</v>
      </c>
      <c r="I310" s="290"/>
      <c r="J310" s="291">
        <f>ROUND(I310*H310,2)</f>
        <v>0</v>
      </c>
      <c r="K310" s="287" t="s">
        <v>1</v>
      </c>
      <c r="L310" s="292"/>
      <c r="M310" s="293" t="s">
        <v>1</v>
      </c>
      <c r="N310" s="294" t="s">
        <v>43</v>
      </c>
      <c r="O310" s="92"/>
      <c r="P310" s="237">
        <f>O310*H310</f>
        <v>0</v>
      </c>
      <c r="Q310" s="237">
        <v>7E-05</v>
      </c>
      <c r="R310" s="237">
        <f>Q310*H310</f>
        <v>0.00014</v>
      </c>
      <c r="S310" s="237">
        <v>0</v>
      </c>
      <c r="T310" s="23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9" t="s">
        <v>432</v>
      </c>
      <c r="AT310" s="239" t="s">
        <v>422</v>
      </c>
      <c r="AU310" s="239" t="s">
        <v>90</v>
      </c>
      <c r="AY310" s="18" t="s">
        <v>247</v>
      </c>
      <c r="BE310" s="240">
        <f>IF(N310="základní",J310,0)</f>
        <v>0</v>
      </c>
      <c r="BF310" s="240">
        <f>IF(N310="snížená",J310,0)</f>
        <v>0</v>
      </c>
      <c r="BG310" s="240">
        <f>IF(N310="zákl. přenesená",J310,0)</f>
        <v>0</v>
      </c>
      <c r="BH310" s="240">
        <f>IF(N310="sníž. přenesená",J310,0)</f>
        <v>0</v>
      </c>
      <c r="BI310" s="240">
        <f>IF(N310="nulová",J310,0)</f>
        <v>0</v>
      </c>
      <c r="BJ310" s="18" t="s">
        <v>90</v>
      </c>
      <c r="BK310" s="240">
        <f>ROUND(I310*H310,2)</f>
        <v>0</v>
      </c>
      <c r="BL310" s="18" t="s">
        <v>339</v>
      </c>
      <c r="BM310" s="239" t="s">
        <v>2833</v>
      </c>
    </row>
    <row r="311" spans="1:65" s="2" customFormat="1" ht="21.75" customHeight="1">
      <c r="A311" s="39"/>
      <c r="B311" s="40"/>
      <c r="C311" s="285" t="s">
        <v>928</v>
      </c>
      <c r="D311" s="285" t="s">
        <v>422</v>
      </c>
      <c r="E311" s="286" t="s">
        <v>2834</v>
      </c>
      <c r="F311" s="287" t="s">
        <v>2835</v>
      </c>
      <c r="G311" s="288" t="s">
        <v>322</v>
      </c>
      <c r="H311" s="289">
        <v>2</v>
      </c>
      <c r="I311" s="290"/>
      <c r="J311" s="291">
        <f>ROUND(I311*H311,2)</f>
        <v>0</v>
      </c>
      <c r="K311" s="287" t="s">
        <v>1</v>
      </c>
      <c r="L311" s="292"/>
      <c r="M311" s="293" t="s">
        <v>1</v>
      </c>
      <c r="N311" s="294" t="s">
        <v>43</v>
      </c>
      <c r="O311" s="92"/>
      <c r="P311" s="237">
        <f>O311*H311</f>
        <v>0</v>
      </c>
      <c r="Q311" s="237">
        <v>7E-05</v>
      </c>
      <c r="R311" s="237">
        <f>Q311*H311</f>
        <v>0.00014</v>
      </c>
      <c r="S311" s="237">
        <v>0</v>
      </c>
      <c r="T311" s="238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9" t="s">
        <v>432</v>
      </c>
      <c r="AT311" s="239" t="s">
        <v>422</v>
      </c>
      <c r="AU311" s="239" t="s">
        <v>90</v>
      </c>
      <c r="AY311" s="18" t="s">
        <v>247</v>
      </c>
      <c r="BE311" s="240">
        <f>IF(N311="základní",J311,0)</f>
        <v>0</v>
      </c>
      <c r="BF311" s="240">
        <f>IF(N311="snížená",J311,0)</f>
        <v>0</v>
      </c>
      <c r="BG311" s="240">
        <f>IF(N311="zákl. přenesená",J311,0)</f>
        <v>0</v>
      </c>
      <c r="BH311" s="240">
        <f>IF(N311="sníž. přenesená",J311,0)</f>
        <v>0</v>
      </c>
      <c r="BI311" s="240">
        <f>IF(N311="nulová",J311,0)</f>
        <v>0</v>
      </c>
      <c r="BJ311" s="18" t="s">
        <v>90</v>
      </c>
      <c r="BK311" s="240">
        <f>ROUND(I311*H311,2)</f>
        <v>0</v>
      </c>
      <c r="BL311" s="18" t="s">
        <v>339</v>
      </c>
      <c r="BM311" s="239" t="s">
        <v>2836</v>
      </c>
    </row>
    <row r="312" spans="1:65" s="2" customFormat="1" ht="21.75" customHeight="1">
      <c r="A312" s="39"/>
      <c r="B312" s="40"/>
      <c r="C312" s="228" t="s">
        <v>938</v>
      </c>
      <c r="D312" s="228" t="s">
        <v>249</v>
      </c>
      <c r="E312" s="229" t="s">
        <v>2837</v>
      </c>
      <c r="F312" s="230" t="s">
        <v>2838</v>
      </c>
      <c r="G312" s="231" t="s">
        <v>322</v>
      </c>
      <c r="H312" s="232">
        <v>1</v>
      </c>
      <c r="I312" s="233"/>
      <c r="J312" s="234">
        <f>ROUND(I312*H312,2)</f>
        <v>0</v>
      </c>
      <c r="K312" s="230" t="s">
        <v>2541</v>
      </c>
      <c r="L312" s="45"/>
      <c r="M312" s="235" t="s">
        <v>1</v>
      </c>
      <c r="N312" s="236" t="s">
        <v>43</v>
      </c>
      <c r="O312" s="92"/>
      <c r="P312" s="237">
        <f>O312*H312</f>
        <v>0</v>
      </c>
      <c r="Q312" s="237">
        <v>1E-05</v>
      </c>
      <c r="R312" s="237">
        <f>Q312*H312</f>
        <v>1E-05</v>
      </c>
      <c r="S312" s="237">
        <v>0</v>
      </c>
      <c r="T312" s="238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9" t="s">
        <v>339</v>
      </c>
      <c r="AT312" s="239" t="s">
        <v>249</v>
      </c>
      <c r="AU312" s="239" t="s">
        <v>90</v>
      </c>
      <c r="AY312" s="18" t="s">
        <v>247</v>
      </c>
      <c r="BE312" s="240">
        <f>IF(N312="základní",J312,0)</f>
        <v>0</v>
      </c>
      <c r="BF312" s="240">
        <f>IF(N312="snížená",J312,0)</f>
        <v>0</v>
      </c>
      <c r="BG312" s="240">
        <f>IF(N312="zákl. přenesená",J312,0)</f>
        <v>0</v>
      </c>
      <c r="BH312" s="240">
        <f>IF(N312="sníž. přenesená",J312,0)</f>
        <v>0</v>
      </c>
      <c r="BI312" s="240">
        <f>IF(N312="nulová",J312,0)</f>
        <v>0</v>
      </c>
      <c r="BJ312" s="18" t="s">
        <v>90</v>
      </c>
      <c r="BK312" s="240">
        <f>ROUND(I312*H312,2)</f>
        <v>0</v>
      </c>
      <c r="BL312" s="18" t="s">
        <v>339</v>
      </c>
      <c r="BM312" s="239" t="s">
        <v>2839</v>
      </c>
    </row>
    <row r="313" spans="1:65" s="2" customFormat="1" ht="37.8" customHeight="1">
      <c r="A313" s="39"/>
      <c r="B313" s="40"/>
      <c r="C313" s="228" t="s">
        <v>947</v>
      </c>
      <c r="D313" s="228" t="s">
        <v>249</v>
      </c>
      <c r="E313" s="229" t="s">
        <v>2840</v>
      </c>
      <c r="F313" s="230" t="s">
        <v>2841</v>
      </c>
      <c r="G313" s="231" t="s">
        <v>399</v>
      </c>
      <c r="H313" s="232">
        <v>328.5</v>
      </c>
      <c r="I313" s="233"/>
      <c r="J313" s="234">
        <f>ROUND(I313*H313,2)</f>
        <v>0</v>
      </c>
      <c r="K313" s="230" t="s">
        <v>253</v>
      </c>
      <c r="L313" s="45"/>
      <c r="M313" s="235" t="s">
        <v>1</v>
      </c>
      <c r="N313" s="236" t="s">
        <v>43</v>
      </c>
      <c r="O313" s="92"/>
      <c r="P313" s="237">
        <f>O313*H313</f>
        <v>0</v>
      </c>
      <c r="Q313" s="237">
        <v>0.00019</v>
      </c>
      <c r="R313" s="237">
        <f>Q313*H313</f>
        <v>0.062415000000000005</v>
      </c>
      <c r="S313" s="237">
        <v>0</v>
      </c>
      <c r="T313" s="238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9" t="s">
        <v>339</v>
      </c>
      <c r="AT313" s="239" t="s">
        <v>249</v>
      </c>
      <c r="AU313" s="239" t="s">
        <v>90</v>
      </c>
      <c r="AY313" s="18" t="s">
        <v>247</v>
      </c>
      <c r="BE313" s="240">
        <f>IF(N313="základní",J313,0)</f>
        <v>0</v>
      </c>
      <c r="BF313" s="240">
        <f>IF(N313="snížená",J313,0)</f>
        <v>0</v>
      </c>
      <c r="BG313" s="240">
        <f>IF(N313="zákl. přenesená",J313,0)</f>
        <v>0</v>
      </c>
      <c r="BH313" s="240">
        <f>IF(N313="sníž. přenesená",J313,0)</f>
        <v>0</v>
      </c>
      <c r="BI313" s="240">
        <f>IF(N313="nulová",J313,0)</f>
        <v>0</v>
      </c>
      <c r="BJ313" s="18" t="s">
        <v>90</v>
      </c>
      <c r="BK313" s="240">
        <f>ROUND(I313*H313,2)</f>
        <v>0</v>
      </c>
      <c r="BL313" s="18" t="s">
        <v>339</v>
      </c>
      <c r="BM313" s="239" t="s">
        <v>2842</v>
      </c>
    </row>
    <row r="314" spans="1:51" s="13" customFormat="1" ht="12">
      <c r="A314" s="13"/>
      <c r="B314" s="241"/>
      <c r="C314" s="242"/>
      <c r="D314" s="243" t="s">
        <v>256</v>
      </c>
      <c r="E314" s="244" t="s">
        <v>1</v>
      </c>
      <c r="F314" s="245" t="s">
        <v>2843</v>
      </c>
      <c r="G314" s="242"/>
      <c r="H314" s="246">
        <v>328.5</v>
      </c>
      <c r="I314" s="247"/>
      <c r="J314" s="242"/>
      <c r="K314" s="242"/>
      <c r="L314" s="248"/>
      <c r="M314" s="249"/>
      <c r="N314" s="250"/>
      <c r="O314" s="250"/>
      <c r="P314" s="250"/>
      <c r="Q314" s="250"/>
      <c r="R314" s="250"/>
      <c r="S314" s="250"/>
      <c r="T314" s="25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2" t="s">
        <v>256</v>
      </c>
      <c r="AU314" s="252" t="s">
        <v>90</v>
      </c>
      <c r="AV314" s="13" t="s">
        <v>90</v>
      </c>
      <c r="AW314" s="13" t="s">
        <v>32</v>
      </c>
      <c r="AX314" s="13" t="s">
        <v>84</v>
      </c>
      <c r="AY314" s="252" t="s">
        <v>247</v>
      </c>
    </row>
    <row r="315" spans="1:65" s="2" customFormat="1" ht="33" customHeight="1">
      <c r="A315" s="39"/>
      <c r="B315" s="40"/>
      <c r="C315" s="228" t="s">
        <v>952</v>
      </c>
      <c r="D315" s="228" t="s">
        <v>249</v>
      </c>
      <c r="E315" s="229" t="s">
        <v>2844</v>
      </c>
      <c r="F315" s="230" t="s">
        <v>2845</v>
      </c>
      <c r="G315" s="231" t="s">
        <v>399</v>
      </c>
      <c r="H315" s="232">
        <v>328.5</v>
      </c>
      <c r="I315" s="233"/>
      <c r="J315" s="234">
        <f>ROUND(I315*H315,2)</f>
        <v>0</v>
      </c>
      <c r="K315" s="230" t="s">
        <v>253</v>
      </c>
      <c r="L315" s="45"/>
      <c r="M315" s="235" t="s">
        <v>1</v>
      </c>
      <c r="N315" s="236" t="s">
        <v>43</v>
      </c>
      <c r="O315" s="92"/>
      <c r="P315" s="237">
        <f>O315*H315</f>
        <v>0</v>
      </c>
      <c r="Q315" s="237">
        <v>1E-05</v>
      </c>
      <c r="R315" s="237">
        <f>Q315*H315</f>
        <v>0.003285</v>
      </c>
      <c r="S315" s="237">
        <v>0</v>
      </c>
      <c r="T315" s="238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9" t="s">
        <v>339</v>
      </c>
      <c r="AT315" s="239" t="s">
        <v>249</v>
      </c>
      <c r="AU315" s="239" t="s">
        <v>90</v>
      </c>
      <c r="AY315" s="18" t="s">
        <v>247</v>
      </c>
      <c r="BE315" s="240">
        <f>IF(N315="základní",J315,0)</f>
        <v>0</v>
      </c>
      <c r="BF315" s="240">
        <f>IF(N315="snížená",J315,0)</f>
        <v>0</v>
      </c>
      <c r="BG315" s="240">
        <f>IF(N315="zákl. přenesená",J315,0)</f>
        <v>0</v>
      </c>
      <c r="BH315" s="240">
        <f>IF(N315="sníž. přenesená",J315,0)</f>
        <v>0</v>
      </c>
      <c r="BI315" s="240">
        <f>IF(N315="nulová",J315,0)</f>
        <v>0</v>
      </c>
      <c r="BJ315" s="18" t="s">
        <v>90</v>
      </c>
      <c r="BK315" s="240">
        <f>ROUND(I315*H315,2)</f>
        <v>0</v>
      </c>
      <c r="BL315" s="18" t="s">
        <v>339</v>
      </c>
      <c r="BM315" s="239" t="s">
        <v>2846</v>
      </c>
    </row>
    <row r="316" spans="1:65" s="2" customFormat="1" ht="44.25" customHeight="1">
      <c r="A316" s="39"/>
      <c r="B316" s="40"/>
      <c r="C316" s="228" t="s">
        <v>957</v>
      </c>
      <c r="D316" s="228" t="s">
        <v>249</v>
      </c>
      <c r="E316" s="229" t="s">
        <v>2847</v>
      </c>
      <c r="F316" s="230" t="s">
        <v>2848</v>
      </c>
      <c r="G316" s="231" t="s">
        <v>283</v>
      </c>
      <c r="H316" s="232">
        <v>0.48</v>
      </c>
      <c r="I316" s="233"/>
      <c r="J316" s="234">
        <f>ROUND(I316*H316,2)</f>
        <v>0</v>
      </c>
      <c r="K316" s="230" t="s">
        <v>253</v>
      </c>
      <c r="L316" s="45"/>
      <c r="M316" s="235" t="s">
        <v>1</v>
      </c>
      <c r="N316" s="236" t="s">
        <v>43</v>
      </c>
      <c r="O316" s="92"/>
      <c r="P316" s="237">
        <f>O316*H316</f>
        <v>0</v>
      </c>
      <c r="Q316" s="237">
        <v>0</v>
      </c>
      <c r="R316" s="237">
        <f>Q316*H316</f>
        <v>0</v>
      </c>
      <c r="S316" s="237">
        <v>0</v>
      </c>
      <c r="T316" s="23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9" t="s">
        <v>339</v>
      </c>
      <c r="AT316" s="239" t="s">
        <v>249</v>
      </c>
      <c r="AU316" s="239" t="s">
        <v>90</v>
      </c>
      <c r="AY316" s="18" t="s">
        <v>247</v>
      </c>
      <c r="BE316" s="240">
        <f>IF(N316="základní",J316,0)</f>
        <v>0</v>
      </c>
      <c r="BF316" s="240">
        <f>IF(N316="snížená",J316,0)</f>
        <v>0</v>
      </c>
      <c r="BG316" s="240">
        <f>IF(N316="zákl. přenesená",J316,0)</f>
        <v>0</v>
      </c>
      <c r="BH316" s="240">
        <f>IF(N316="sníž. přenesená",J316,0)</f>
        <v>0</v>
      </c>
      <c r="BI316" s="240">
        <f>IF(N316="nulová",J316,0)</f>
        <v>0</v>
      </c>
      <c r="BJ316" s="18" t="s">
        <v>90</v>
      </c>
      <c r="BK316" s="240">
        <f>ROUND(I316*H316,2)</f>
        <v>0</v>
      </c>
      <c r="BL316" s="18" t="s">
        <v>339</v>
      </c>
      <c r="BM316" s="239" t="s">
        <v>2849</v>
      </c>
    </row>
    <row r="317" spans="1:65" s="2" customFormat="1" ht="44.25" customHeight="1">
      <c r="A317" s="39"/>
      <c r="B317" s="40"/>
      <c r="C317" s="228" t="s">
        <v>963</v>
      </c>
      <c r="D317" s="228" t="s">
        <v>249</v>
      </c>
      <c r="E317" s="229" t="s">
        <v>2850</v>
      </c>
      <c r="F317" s="230" t="s">
        <v>2851</v>
      </c>
      <c r="G317" s="231" t="s">
        <v>1440</v>
      </c>
      <c r="H317" s="299"/>
      <c r="I317" s="233"/>
      <c r="J317" s="234">
        <f>ROUND(I317*H317,2)</f>
        <v>0</v>
      </c>
      <c r="K317" s="230" t="s">
        <v>253</v>
      </c>
      <c r="L317" s="45"/>
      <c r="M317" s="235" t="s">
        <v>1</v>
      </c>
      <c r="N317" s="236" t="s">
        <v>43</v>
      </c>
      <c r="O317" s="92"/>
      <c r="P317" s="237">
        <f>O317*H317</f>
        <v>0</v>
      </c>
      <c r="Q317" s="237">
        <v>0</v>
      </c>
      <c r="R317" s="237">
        <f>Q317*H317</f>
        <v>0</v>
      </c>
      <c r="S317" s="237">
        <v>0</v>
      </c>
      <c r="T317" s="238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9" t="s">
        <v>339</v>
      </c>
      <c r="AT317" s="239" t="s">
        <v>249</v>
      </c>
      <c r="AU317" s="239" t="s">
        <v>90</v>
      </c>
      <c r="AY317" s="18" t="s">
        <v>247</v>
      </c>
      <c r="BE317" s="240">
        <f>IF(N317="základní",J317,0)</f>
        <v>0</v>
      </c>
      <c r="BF317" s="240">
        <f>IF(N317="snížená",J317,0)</f>
        <v>0</v>
      </c>
      <c r="BG317" s="240">
        <f>IF(N317="zákl. přenesená",J317,0)</f>
        <v>0</v>
      </c>
      <c r="BH317" s="240">
        <f>IF(N317="sníž. přenesená",J317,0)</f>
        <v>0</v>
      </c>
      <c r="BI317" s="240">
        <f>IF(N317="nulová",J317,0)</f>
        <v>0</v>
      </c>
      <c r="BJ317" s="18" t="s">
        <v>90</v>
      </c>
      <c r="BK317" s="240">
        <f>ROUND(I317*H317,2)</f>
        <v>0</v>
      </c>
      <c r="BL317" s="18" t="s">
        <v>339</v>
      </c>
      <c r="BM317" s="239" t="s">
        <v>2852</v>
      </c>
    </row>
    <row r="318" spans="1:63" s="12" customFormat="1" ht="22.8" customHeight="1">
      <c r="A318" s="12"/>
      <c r="B318" s="212"/>
      <c r="C318" s="213"/>
      <c r="D318" s="214" t="s">
        <v>76</v>
      </c>
      <c r="E318" s="226" t="s">
        <v>2853</v>
      </c>
      <c r="F318" s="226" t="s">
        <v>2854</v>
      </c>
      <c r="G318" s="213"/>
      <c r="H318" s="213"/>
      <c r="I318" s="216"/>
      <c r="J318" s="227">
        <f>BK318</f>
        <v>0</v>
      </c>
      <c r="K318" s="213"/>
      <c r="L318" s="218"/>
      <c r="M318" s="219"/>
      <c r="N318" s="220"/>
      <c r="O318" s="220"/>
      <c r="P318" s="221">
        <f>SUM(P319:P347)</f>
        <v>0</v>
      </c>
      <c r="Q318" s="220"/>
      <c r="R318" s="221">
        <f>SUM(R319:R347)</f>
        <v>0.16580000000000006</v>
      </c>
      <c r="S318" s="220"/>
      <c r="T318" s="222">
        <f>SUM(T319:T347)</f>
        <v>0.6266400000000001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23" t="s">
        <v>90</v>
      </c>
      <c r="AT318" s="224" t="s">
        <v>76</v>
      </c>
      <c r="AU318" s="224" t="s">
        <v>84</v>
      </c>
      <c r="AY318" s="223" t="s">
        <v>247</v>
      </c>
      <c r="BK318" s="225">
        <f>SUM(BK319:BK347)</f>
        <v>0</v>
      </c>
    </row>
    <row r="319" spans="1:65" s="2" customFormat="1" ht="33" customHeight="1">
      <c r="A319" s="39"/>
      <c r="B319" s="40"/>
      <c r="C319" s="228" t="s">
        <v>968</v>
      </c>
      <c r="D319" s="228" t="s">
        <v>249</v>
      </c>
      <c r="E319" s="229" t="s">
        <v>2855</v>
      </c>
      <c r="F319" s="230" t="s">
        <v>2856</v>
      </c>
      <c r="G319" s="231" t="s">
        <v>399</v>
      </c>
      <c r="H319" s="232">
        <v>0.5</v>
      </c>
      <c r="I319" s="233"/>
      <c r="J319" s="234">
        <f>ROUND(I319*H319,2)</f>
        <v>0</v>
      </c>
      <c r="K319" s="230" t="s">
        <v>253</v>
      </c>
      <c r="L319" s="45"/>
      <c r="M319" s="235" t="s">
        <v>1</v>
      </c>
      <c r="N319" s="236" t="s">
        <v>43</v>
      </c>
      <c r="O319" s="92"/>
      <c r="P319" s="237">
        <f>O319*H319</f>
        <v>0</v>
      </c>
      <c r="Q319" s="237">
        <v>0.00185</v>
      </c>
      <c r="R319" s="237">
        <f>Q319*H319</f>
        <v>0.000925</v>
      </c>
      <c r="S319" s="237">
        <v>0</v>
      </c>
      <c r="T319" s="238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9" t="s">
        <v>339</v>
      </c>
      <c r="AT319" s="239" t="s">
        <v>249</v>
      </c>
      <c r="AU319" s="239" t="s">
        <v>90</v>
      </c>
      <c r="AY319" s="18" t="s">
        <v>247</v>
      </c>
      <c r="BE319" s="240">
        <f>IF(N319="základní",J319,0)</f>
        <v>0</v>
      </c>
      <c r="BF319" s="240">
        <f>IF(N319="snížená",J319,0)</f>
        <v>0</v>
      </c>
      <c r="BG319" s="240">
        <f>IF(N319="zákl. přenesená",J319,0)</f>
        <v>0</v>
      </c>
      <c r="BH319" s="240">
        <f>IF(N319="sníž. přenesená",J319,0)</f>
        <v>0</v>
      </c>
      <c r="BI319" s="240">
        <f>IF(N319="nulová",J319,0)</f>
        <v>0</v>
      </c>
      <c r="BJ319" s="18" t="s">
        <v>90</v>
      </c>
      <c r="BK319" s="240">
        <f>ROUND(I319*H319,2)</f>
        <v>0</v>
      </c>
      <c r="BL319" s="18" t="s">
        <v>339</v>
      </c>
      <c r="BM319" s="239" t="s">
        <v>2857</v>
      </c>
    </row>
    <row r="320" spans="1:65" s="2" customFormat="1" ht="33" customHeight="1">
      <c r="A320" s="39"/>
      <c r="B320" s="40"/>
      <c r="C320" s="228" t="s">
        <v>973</v>
      </c>
      <c r="D320" s="228" t="s">
        <v>249</v>
      </c>
      <c r="E320" s="229" t="s">
        <v>2858</v>
      </c>
      <c r="F320" s="230" t="s">
        <v>2859</v>
      </c>
      <c r="G320" s="231" t="s">
        <v>399</v>
      </c>
      <c r="H320" s="232">
        <v>1</v>
      </c>
      <c r="I320" s="233"/>
      <c r="J320" s="234">
        <f>ROUND(I320*H320,2)</f>
        <v>0</v>
      </c>
      <c r="K320" s="230" t="s">
        <v>253</v>
      </c>
      <c r="L320" s="45"/>
      <c r="M320" s="235" t="s">
        <v>1</v>
      </c>
      <c r="N320" s="236" t="s">
        <v>43</v>
      </c>
      <c r="O320" s="92"/>
      <c r="P320" s="237">
        <f>O320*H320</f>
        <v>0</v>
      </c>
      <c r="Q320" s="237">
        <v>0.0027</v>
      </c>
      <c r="R320" s="237">
        <f>Q320*H320</f>
        <v>0.0027</v>
      </c>
      <c r="S320" s="237">
        <v>0</v>
      </c>
      <c r="T320" s="238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9" t="s">
        <v>339</v>
      </c>
      <c r="AT320" s="239" t="s">
        <v>249</v>
      </c>
      <c r="AU320" s="239" t="s">
        <v>90</v>
      </c>
      <c r="AY320" s="18" t="s">
        <v>247</v>
      </c>
      <c r="BE320" s="240">
        <f>IF(N320="základní",J320,0)</f>
        <v>0</v>
      </c>
      <c r="BF320" s="240">
        <f>IF(N320="snížená",J320,0)</f>
        <v>0</v>
      </c>
      <c r="BG320" s="240">
        <f>IF(N320="zákl. přenesená",J320,0)</f>
        <v>0</v>
      </c>
      <c r="BH320" s="240">
        <f>IF(N320="sníž. přenesená",J320,0)</f>
        <v>0</v>
      </c>
      <c r="BI320" s="240">
        <f>IF(N320="nulová",J320,0)</f>
        <v>0</v>
      </c>
      <c r="BJ320" s="18" t="s">
        <v>90</v>
      </c>
      <c r="BK320" s="240">
        <f>ROUND(I320*H320,2)</f>
        <v>0</v>
      </c>
      <c r="BL320" s="18" t="s">
        <v>339</v>
      </c>
      <c r="BM320" s="239" t="s">
        <v>2860</v>
      </c>
    </row>
    <row r="321" spans="1:65" s="2" customFormat="1" ht="33" customHeight="1">
      <c r="A321" s="39"/>
      <c r="B321" s="40"/>
      <c r="C321" s="228" t="s">
        <v>982</v>
      </c>
      <c r="D321" s="228" t="s">
        <v>249</v>
      </c>
      <c r="E321" s="229" t="s">
        <v>2861</v>
      </c>
      <c r="F321" s="230" t="s">
        <v>2862</v>
      </c>
      <c r="G321" s="231" t="s">
        <v>399</v>
      </c>
      <c r="H321" s="232">
        <v>19</v>
      </c>
      <c r="I321" s="233"/>
      <c r="J321" s="234">
        <f>ROUND(I321*H321,2)</f>
        <v>0</v>
      </c>
      <c r="K321" s="230" t="s">
        <v>253</v>
      </c>
      <c r="L321" s="45"/>
      <c r="M321" s="235" t="s">
        <v>1</v>
      </c>
      <c r="N321" s="236" t="s">
        <v>43</v>
      </c>
      <c r="O321" s="92"/>
      <c r="P321" s="237">
        <f>O321*H321</f>
        <v>0</v>
      </c>
      <c r="Q321" s="237">
        <v>0.00396</v>
      </c>
      <c r="R321" s="237">
        <f>Q321*H321</f>
        <v>0.07524</v>
      </c>
      <c r="S321" s="237">
        <v>0</v>
      </c>
      <c r="T321" s="238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9" t="s">
        <v>339</v>
      </c>
      <c r="AT321" s="239" t="s">
        <v>249</v>
      </c>
      <c r="AU321" s="239" t="s">
        <v>90</v>
      </c>
      <c r="AY321" s="18" t="s">
        <v>247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8" t="s">
        <v>90</v>
      </c>
      <c r="BK321" s="240">
        <f>ROUND(I321*H321,2)</f>
        <v>0</v>
      </c>
      <c r="BL321" s="18" t="s">
        <v>339</v>
      </c>
      <c r="BM321" s="239" t="s">
        <v>2863</v>
      </c>
    </row>
    <row r="322" spans="1:65" s="2" customFormat="1" ht="24.15" customHeight="1">
      <c r="A322" s="39"/>
      <c r="B322" s="40"/>
      <c r="C322" s="228" t="s">
        <v>988</v>
      </c>
      <c r="D322" s="228" t="s">
        <v>249</v>
      </c>
      <c r="E322" s="229" t="s">
        <v>2864</v>
      </c>
      <c r="F322" s="230" t="s">
        <v>2865</v>
      </c>
      <c r="G322" s="231" t="s">
        <v>399</v>
      </c>
      <c r="H322" s="232">
        <v>120</v>
      </c>
      <c r="I322" s="233"/>
      <c r="J322" s="234">
        <f>ROUND(I322*H322,2)</f>
        <v>0</v>
      </c>
      <c r="K322" s="230" t="s">
        <v>253</v>
      </c>
      <c r="L322" s="45"/>
      <c r="M322" s="235" t="s">
        <v>1</v>
      </c>
      <c r="N322" s="236" t="s">
        <v>43</v>
      </c>
      <c r="O322" s="92"/>
      <c r="P322" s="237">
        <f>O322*H322</f>
        <v>0</v>
      </c>
      <c r="Q322" s="237">
        <v>0.00011</v>
      </c>
      <c r="R322" s="237">
        <f>Q322*H322</f>
        <v>0.0132</v>
      </c>
      <c r="S322" s="237">
        <v>0.00215</v>
      </c>
      <c r="T322" s="238">
        <f>S322*H322</f>
        <v>0.258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9" t="s">
        <v>339</v>
      </c>
      <c r="AT322" s="239" t="s">
        <v>249</v>
      </c>
      <c r="AU322" s="239" t="s">
        <v>90</v>
      </c>
      <c r="AY322" s="18" t="s">
        <v>247</v>
      </c>
      <c r="BE322" s="240">
        <f>IF(N322="základní",J322,0)</f>
        <v>0</v>
      </c>
      <c r="BF322" s="240">
        <f>IF(N322="snížená",J322,0)</f>
        <v>0</v>
      </c>
      <c r="BG322" s="240">
        <f>IF(N322="zákl. přenesená",J322,0)</f>
        <v>0</v>
      </c>
      <c r="BH322" s="240">
        <f>IF(N322="sníž. přenesená",J322,0)</f>
        <v>0</v>
      </c>
      <c r="BI322" s="240">
        <f>IF(N322="nulová",J322,0)</f>
        <v>0</v>
      </c>
      <c r="BJ322" s="18" t="s">
        <v>90</v>
      </c>
      <c r="BK322" s="240">
        <f>ROUND(I322*H322,2)</f>
        <v>0</v>
      </c>
      <c r="BL322" s="18" t="s">
        <v>339</v>
      </c>
      <c r="BM322" s="239" t="s">
        <v>2866</v>
      </c>
    </row>
    <row r="323" spans="1:65" s="2" customFormat="1" ht="24.15" customHeight="1">
      <c r="A323" s="39"/>
      <c r="B323" s="40"/>
      <c r="C323" s="228" t="s">
        <v>993</v>
      </c>
      <c r="D323" s="228" t="s">
        <v>249</v>
      </c>
      <c r="E323" s="229" t="s">
        <v>2867</v>
      </c>
      <c r="F323" s="230" t="s">
        <v>2868</v>
      </c>
      <c r="G323" s="231" t="s">
        <v>399</v>
      </c>
      <c r="H323" s="232">
        <v>40</v>
      </c>
      <c r="I323" s="233"/>
      <c r="J323" s="234">
        <f>ROUND(I323*H323,2)</f>
        <v>0</v>
      </c>
      <c r="K323" s="230" t="s">
        <v>253</v>
      </c>
      <c r="L323" s="45"/>
      <c r="M323" s="235" t="s">
        <v>1</v>
      </c>
      <c r="N323" s="236" t="s">
        <v>43</v>
      </c>
      <c r="O323" s="92"/>
      <c r="P323" s="237">
        <f>O323*H323</f>
        <v>0</v>
      </c>
      <c r="Q323" s="237">
        <v>0.00039</v>
      </c>
      <c r="R323" s="237">
        <f>Q323*H323</f>
        <v>0.0156</v>
      </c>
      <c r="S323" s="237">
        <v>0.00342</v>
      </c>
      <c r="T323" s="238">
        <f>S323*H323</f>
        <v>0.1368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9" t="s">
        <v>339</v>
      </c>
      <c r="AT323" s="239" t="s">
        <v>249</v>
      </c>
      <c r="AU323" s="239" t="s">
        <v>90</v>
      </c>
      <c r="AY323" s="18" t="s">
        <v>247</v>
      </c>
      <c r="BE323" s="240">
        <f>IF(N323="základní",J323,0)</f>
        <v>0</v>
      </c>
      <c r="BF323" s="240">
        <f>IF(N323="snížená",J323,0)</f>
        <v>0</v>
      </c>
      <c r="BG323" s="240">
        <f>IF(N323="zákl. přenesená",J323,0)</f>
        <v>0</v>
      </c>
      <c r="BH323" s="240">
        <f>IF(N323="sníž. přenesená",J323,0)</f>
        <v>0</v>
      </c>
      <c r="BI323" s="240">
        <f>IF(N323="nulová",J323,0)</f>
        <v>0</v>
      </c>
      <c r="BJ323" s="18" t="s">
        <v>90</v>
      </c>
      <c r="BK323" s="240">
        <f>ROUND(I323*H323,2)</f>
        <v>0</v>
      </c>
      <c r="BL323" s="18" t="s">
        <v>339</v>
      </c>
      <c r="BM323" s="239" t="s">
        <v>2869</v>
      </c>
    </row>
    <row r="324" spans="1:65" s="2" customFormat="1" ht="24.15" customHeight="1">
      <c r="A324" s="39"/>
      <c r="B324" s="40"/>
      <c r="C324" s="228" t="s">
        <v>1003</v>
      </c>
      <c r="D324" s="228" t="s">
        <v>249</v>
      </c>
      <c r="E324" s="229" t="s">
        <v>2870</v>
      </c>
      <c r="F324" s="230" t="s">
        <v>2871</v>
      </c>
      <c r="G324" s="231" t="s">
        <v>399</v>
      </c>
      <c r="H324" s="232">
        <v>17</v>
      </c>
      <c r="I324" s="233"/>
      <c r="J324" s="234">
        <f>ROUND(I324*H324,2)</f>
        <v>0</v>
      </c>
      <c r="K324" s="230" t="s">
        <v>253</v>
      </c>
      <c r="L324" s="45"/>
      <c r="M324" s="235" t="s">
        <v>1</v>
      </c>
      <c r="N324" s="236" t="s">
        <v>43</v>
      </c>
      <c r="O324" s="92"/>
      <c r="P324" s="237">
        <f>O324*H324</f>
        <v>0</v>
      </c>
      <c r="Q324" s="237">
        <v>0.00039</v>
      </c>
      <c r="R324" s="237">
        <f>Q324*H324</f>
        <v>0.00663</v>
      </c>
      <c r="S324" s="237">
        <v>0.00828</v>
      </c>
      <c r="T324" s="238">
        <f>S324*H324</f>
        <v>0.14076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9" t="s">
        <v>339</v>
      </c>
      <c r="AT324" s="239" t="s">
        <v>249</v>
      </c>
      <c r="AU324" s="239" t="s">
        <v>90</v>
      </c>
      <c r="AY324" s="18" t="s">
        <v>247</v>
      </c>
      <c r="BE324" s="240">
        <f>IF(N324="základní",J324,0)</f>
        <v>0</v>
      </c>
      <c r="BF324" s="240">
        <f>IF(N324="snížená",J324,0)</f>
        <v>0</v>
      </c>
      <c r="BG324" s="240">
        <f>IF(N324="zákl. přenesená",J324,0)</f>
        <v>0</v>
      </c>
      <c r="BH324" s="240">
        <f>IF(N324="sníž. přenesená",J324,0)</f>
        <v>0</v>
      </c>
      <c r="BI324" s="240">
        <f>IF(N324="nulová",J324,0)</f>
        <v>0</v>
      </c>
      <c r="BJ324" s="18" t="s">
        <v>90</v>
      </c>
      <c r="BK324" s="240">
        <f>ROUND(I324*H324,2)</f>
        <v>0</v>
      </c>
      <c r="BL324" s="18" t="s">
        <v>339</v>
      </c>
      <c r="BM324" s="239" t="s">
        <v>2872</v>
      </c>
    </row>
    <row r="325" spans="1:65" s="2" customFormat="1" ht="37.8" customHeight="1">
      <c r="A325" s="39"/>
      <c r="B325" s="40"/>
      <c r="C325" s="228" t="s">
        <v>1021</v>
      </c>
      <c r="D325" s="228" t="s">
        <v>249</v>
      </c>
      <c r="E325" s="229" t="s">
        <v>2873</v>
      </c>
      <c r="F325" s="230" t="s">
        <v>2874</v>
      </c>
      <c r="G325" s="231" t="s">
        <v>322</v>
      </c>
      <c r="H325" s="232">
        <v>2</v>
      </c>
      <c r="I325" s="233"/>
      <c r="J325" s="234">
        <f>ROUND(I325*H325,2)</f>
        <v>0</v>
      </c>
      <c r="K325" s="230" t="s">
        <v>253</v>
      </c>
      <c r="L325" s="45"/>
      <c r="M325" s="235" t="s">
        <v>1</v>
      </c>
      <c r="N325" s="236" t="s">
        <v>43</v>
      </c>
      <c r="O325" s="92"/>
      <c r="P325" s="237">
        <f>O325*H325</f>
        <v>0</v>
      </c>
      <c r="Q325" s="237">
        <v>0.00114</v>
      </c>
      <c r="R325" s="237">
        <f>Q325*H325</f>
        <v>0.00228</v>
      </c>
      <c r="S325" s="237">
        <v>0</v>
      </c>
      <c r="T325" s="23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9" t="s">
        <v>339</v>
      </c>
      <c r="AT325" s="239" t="s">
        <v>249</v>
      </c>
      <c r="AU325" s="239" t="s">
        <v>90</v>
      </c>
      <c r="AY325" s="18" t="s">
        <v>247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8" t="s">
        <v>90</v>
      </c>
      <c r="BK325" s="240">
        <f>ROUND(I325*H325,2)</f>
        <v>0</v>
      </c>
      <c r="BL325" s="18" t="s">
        <v>339</v>
      </c>
      <c r="BM325" s="239" t="s">
        <v>2875</v>
      </c>
    </row>
    <row r="326" spans="1:65" s="2" customFormat="1" ht="37.8" customHeight="1">
      <c r="A326" s="39"/>
      <c r="B326" s="40"/>
      <c r="C326" s="228" t="s">
        <v>1029</v>
      </c>
      <c r="D326" s="228" t="s">
        <v>249</v>
      </c>
      <c r="E326" s="229" t="s">
        <v>2876</v>
      </c>
      <c r="F326" s="230" t="s">
        <v>2877</v>
      </c>
      <c r="G326" s="231" t="s">
        <v>322</v>
      </c>
      <c r="H326" s="232">
        <v>1</v>
      </c>
      <c r="I326" s="233"/>
      <c r="J326" s="234">
        <f>ROUND(I326*H326,2)</f>
        <v>0</v>
      </c>
      <c r="K326" s="230" t="s">
        <v>253</v>
      </c>
      <c r="L326" s="45"/>
      <c r="M326" s="235" t="s">
        <v>1</v>
      </c>
      <c r="N326" s="236" t="s">
        <v>43</v>
      </c>
      <c r="O326" s="92"/>
      <c r="P326" s="237">
        <f>O326*H326</f>
        <v>0</v>
      </c>
      <c r="Q326" s="237">
        <v>0.00149</v>
      </c>
      <c r="R326" s="237">
        <f>Q326*H326</f>
        <v>0.00149</v>
      </c>
      <c r="S326" s="237">
        <v>0</v>
      </c>
      <c r="T326" s="238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9" t="s">
        <v>339</v>
      </c>
      <c r="AT326" s="239" t="s">
        <v>249</v>
      </c>
      <c r="AU326" s="239" t="s">
        <v>90</v>
      </c>
      <c r="AY326" s="18" t="s">
        <v>247</v>
      </c>
      <c r="BE326" s="240">
        <f>IF(N326="základní",J326,0)</f>
        <v>0</v>
      </c>
      <c r="BF326" s="240">
        <f>IF(N326="snížená",J326,0)</f>
        <v>0</v>
      </c>
      <c r="BG326" s="240">
        <f>IF(N326="zákl. přenesená",J326,0)</f>
        <v>0</v>
      </c>
      <c r="BH326" s="240">
        <f>IF(N326="sníž. přenesená",J326,0)</f>
        <v>0</v>
      </c>
      <c r="BI326" s="240">
        <f>IF(N326="nulová",J326,0)</f>
        <v>0</v>
      </c>
      <c r="BJ326" s="18" t="s">
        <v>90</v>
      </c>
      <c r="BK326" s="240">
        <f>ROUND(I326*H326,2)</f>
        <v>0</v>
      </c>
      <c r="BL326" s="18" t="s">
        <v>339</v>
      </c>
      <c r="BM326" s="239" t="s">
        <v>2878</v>
      </c>
    </row>
    <row r="327" spans="1:65" s="2" customFormat="1" ht="37.8" customHeight="1">
      <c r="A327" s="39"/>
      <c r="B327" s="40"/>
      <c r="C327" s="228" t="s">
        <v>1034</v>
      </c>
      <c r="D327" s="228" t="s">
        <v>249</v>
      </c>
      <c r="E327" s="229" t="s">
        <v>2879</v>
      </c>
      <c r="F327" s="230" t="s">
        <v>2880</v>
      </c>
      <c r="G327" s="231" t="s">
        <v>322</v>
      </c>
      <c r="H327" s="232">
        <v>1</v>
      </c>
      <c r="I327" s="233"/>
      <c r="J327" s="234">
        <f>ROUND(I327*H327,2)</f>
        <v>0</v>
      </c>
      <c r="K327" s="230" t="s">
        <v>253</v>
      </c>
      <c r="L327" s="45"/>
      <c r="M327" s="235" t="s">
        <v>1</v>
      </c>
      <c r="N327" s="236" t="s">
        <v>43</v>
      </c>
      <c r="O327" s="92"/>
      <c r="P327" s="237">
        <f>O327*H327</f>
        <v>0</v>
      </c>
      <c r="Q327" s="237">
        <v>0.00292</v>
      </c>
      <c r="R327" s="237">
        <f>Q327*H327</f>
        <v>0.00292</v>
      </c>
      <c r="S327" s="237">
        <v>0</v>
      </c>
      <c r="T327" s="238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9" t="s">
        <v>339</v>
      </c>
      <c r="AT327" s="239" t="s">
        <v>249</v>
      </c>
      <c r="AU327" s="239" t="s">
        <v>90</v>
      </c>
      <c r="AY327" s="18" t="s">
        <v>247</v>
      </c>
      <c r="BE327" s="240">
        <f>IF(N327="základní",J327,0)</f>
        <v>0</v>
      </c>
      <c r="BF327" s="240">
        <f>IF(N327="snížená",J327,0)</f>
        <v>0</v>
      </c>
      <c r="BG327" s="240">
        <f>IF(N327="zákl. přenesená",J327,0)</f>
        <v>0</v>
      </c>
      <c r="BH327" s="240">
        <f>IF(N327="sníž. přenesená",J327,0)</f>
        <v>0</v>
      </c>
      <c r="BI327" s="240">
        <f>IF(N327="nulová",J327,0)</f>
        <v>0</v>
      </c>
      <c r="BJ327" s="18" t="s">
        <v>90</v>
      </c>
      <c r="BK327" s="240">
        <f>ROUND(I327*H327,2)</f>
        <v>0</v>
      </c>
      <c r="BL327" s="18" t="s">
        <v>339</v>
      </c>
      <c r="BM327" s="239" t="s">
        <v>2881</v>
      </c>
    </row>
    <row r="328" spans="1:65" s="2" customFormat="1" ht="24.15" customHeight="1">
      <c r="A328" s="39"/>
      <c r="B328" s="40"/>
      <c r="C328" s="228" t="s">
        <v>1039</v>
      </c>
      <c r="D328" s="228" t="s">
        <v>249</v>
      </c>
      <c r="E328" s="229" t="s">
        <v>2882</v>
      </c>
      <c r="F328" s="230" t="s">
        <v>2883</v>
      </c>
      <c r="G328" s="231" t="s">
        <v>399</v>
      </c>
      <c r="H328" s="232">
        <v>3.5</v>
      </c>
      <c r="I328" s="233"/>
      <c r="J328" s="234">
        <f>ROUND(I328*H328,2)</f>
        <v>0</v>
      </c>
      <c r="K328" s="230" t="s">
        <v>253</v>
      </c>
      <c r="L328" s="45"/>
      <c r="M328" s="235" t="s">
        <v>1</v>
      </c>
      <c r="N328" s="236" t="s">
        <v>43</v>
      </c>
      <c r="O328" s="92"/>
      <c r="P328" s="237">
        <f>O328*H328</f>
        <v>0</v>
      </c>
      <c r="Q328" s="237">
        <v>0.00653</v>
      </c>
      <c r="R328" s="237">
        <f>Q328*H328</f>
        <v>0.022855</v>
      </c>
      <c r="S328" s="237">
        <v>0</v>
      </c>
      <c r="T328" s="238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9" t="s">
        <v>339</v>
      </c>
      <c r="AT328" s="239" t="s">
        <v>249</v>
      </c>
      <c r="AU328" s="239" t="s">
        <v>90</v>
      </c>
      <c r="AY328" s="18" t="s">
        <v>247</v>
      </c>
      <c r="BE328" s="240">
        <f>IF(N328="základní",J328,0)</f>
        <v>0</v>
      </c>
      <c r="BF328" s="240">
        <f>IF(N328="snížená",J328,0)</f>
        <v>0</v>
      </c>
      <c r="BG328" s="240">
        <f>IF(N328="zákl. přenesená",J328,0)</f>
        <v>0</v>
      </c>
      <c r="BH328" s="240">
        <f>IF(N328="sníž. přenesená",J328,0)</f>
        <v>0</v>
      </c>
      <c r="BI328" s="240">
        <f>IF(N328="nulová",J328,0)</f>
        <v>0</v>
      </c>
      <c r="BJ328" s="18" t="s">
        <v>90</v>
      </c>
      <c r="BK328" s="240">
        <f>ROUND(I328*H328,2)</f>
        <v>0</v>
      </c>
      <c r="BL328" s="18" t="s">
        <v>339</v>
      </c>
      <c r="BM328" s="239" t="s">
        <v>2884</v>
      </c>
    </row>
    <row r="329" spans="1:65" s="2" customFormat="1" ht="24.15" customHeight="1">
      <c r="A329" s="39"/>
      <c r="B329" s="40"/>
      <c r="C329" s="228" t="s">
        <v>1046</v>
      </c>
      <c r="D329" s="228" t="s">
        <v>249</v>
      </c>
      <c r="E329" s="229" t="s">
        <v>2885</v>
      </c>
      <c r="F329" s="230" t="s">
        <v>2886</v>
      </c>
      <c r="G329" s="231" t="s">
        <v>2059</v>
      </c>
      <c r="H329" s="232">
        <v>1</v>
      </c>
      <c r="I329" s="233"/>
      <c r="J329" s="234">
        <f>ROUND(I329*H329,2)</f>
        <v>0</v>
      </c>
      <c r="K329" s="230" t="s">
        <v>253</v>
      </c>
      <c r="L329" s="45"/>
      <c r="M329" s="235" t="s">
        <v>1</v>
      </c>
      <c r="N329" s="236" t="s">
        <v>43</v>
      </c>
      <c r="O329" s="92"/>
      <c r="P329" s="237">
        <f>O329*H329</f>
        <v>0</v>
      </c>
      <c r="Q329" s="237">
        <v>0.00338</v>
      </c>
      <c r="R329" s="237">
        <f>Q329*H329</f>
        <v>0.00338</v>
      </c>
      <c r="S329" s="237">
        <v>0</v>
      </c>
      <c r="T329" s="23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9" t="s">
        <v>339</v>
      </c>
      <c r="AT329" s="239" t="s">
        <v>249</v>
      </c>
      <c r="AU329" s="239" t="s">
        <v>90</v>
      </c>
      <c r="AY329" s="18" t="s">
        <v>247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8" t="s">
        <v>90</v>
      </c>
      <c r="BK329" s="240">
        <f>ROUND(I329*H329,2)</f>
        <v>0</v>
      </c>
      <c r="BL329" s="18" t="s">
        <v>339</v>
      </c>
      <c r="BM329" s="239" t="s">
        <v>2887</v>
      </c>
    </row>
    <row r="330" spans="1:65" s="2" customFormat="1" ht="16.5" customHeight="1">
      <c r="A330" s="39"/>
      <c r="B330" s="40"/>
      <c r="C330" s="228" t="s">
        <v>1052</v>
      </c>
      <c r="D330" s="228" t="s">
        <v>249</v>
      </c>
      <c r="E330" s="229" t="s">
        <v>2888</v>
      </c>
      <c r="F330" s="230" t="s">
        <v>2889</v>
      </c>
      <c r="G330" s="231" t="s">
        <v>2059</v>
      </c>
      <c r="H330" s="232">
        <v>1</v>
      </c>
      <c r="I330" s="233"/>
      <c r="J330" s="234">
        <f>ROUND(I330*H330,2)</f>
        <v>0</v>
      </c>
      <c r="K330" s="230" t="s">
        <v>253</v>
      </c>
      <c r="L330" s="45"/>
      <c r="M330" s="235" t="s">
        <v>1</v>
      </c>
      <c r="N330" s="236" t="s">
        <v>43</v>
      </c>
      <c r="O330" s="92"/>
      <c r="P330" s="237">
        <f>O330*H330</f>
        <v>0</v>
      </c>
      <c r="Q330" s="237">
        <v>0.00022</v>
      </c>
      <c r="R330" s="237">
        <f>Q330*H330</f>
        <v>0.00022</v>
      </c>
      <c r="S330" s="237">
        <v>0</v>
      </c>
      <c r="T330" s="238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9" t="s">
        <v>339</v>
      </c>
      <c r="AT330" s="239" t="s">
        <v>249</v>
      </c>
      <c r="AU330" s="239" t="s">
        <v>90</v>
      </c>
      <c r="AY330" s="18" t="s">
        <v>247</v>
      </c>
      <c r="BE330" s="240">
        <f>IF(N330="základní",J330,0)</f>
        <v>0</v>
      </c>
      <c r="BF330" s="240">
        <f>IF(N330="snížená",J330,0)</f>
        <v>0</v>
      </c>
      <c r="BG330" s="240">
        <f>IF(N330="zákl. přenesená",J330,0)</f>
        <v>0</v>
      </c>
      <c r="BH330" s="240">
        <f>IF(N330="sníž. přenesená",J330,0)</f>
        <v>0</v>
      </c>
      <c r="BI330" s="240">
        <f>IF(N330="nulová",J330,0)</f>
        <v>0</v>
      </c>
      <c r="BJ330" s="18" t="s">
        <v>90</v>
      </c>
      <c r="BK330" s="240">
        <f>ROUND(I330*H330,2)</f>
        <v>0</v>
      </c>
      <c r="BL330" s="18" t="s">
        <v>339</v>
      </c>
      <c r="BM330" s="239" t="s">
        <v>2890</v>
      </c>
    </row>
    <row r="331" spans="1:65" s="2" customFormat="1" ht="24.15" customHeight="1">
      <c r="A331" s="39"/>
      <c r="B331" s="40"/>
      <c r="C331" s="228" t="s">
        <v>1060</v>
      </c>
      <c r="D331" s="228" t="s">
        <v>249</v>
      </c>
      <c r="E331" s="229" t="s">
        <v>2891</v>
      </c>
      <c r="F331" s="230" t="s">
        <v>2892</v>
      </c>
      <c r="G331" s="231" t="s">
        <v>2739</v>
      </c>
      <c r="H331" s="232">
        <v>9</v>
      </c>
      <c r="I331" s="233"/>
      <c r="J331" s="234">
        <f>ROUND(I331*H331,2)</f>
        <v>0</v>
      </c>
      <c r="K331" s="230" t="s">
        <v>253</v>
      </c>
      <c r="L331" s="45"/>
      <c r="M331" s="235" t="s">
        <v>1</v>
      </c>
      <c r="N331" s="236" t="s">
        <v>43</v>
      </c>
      <c r="O331" s="92"/>
      <c r="P331" s="237">
        <f>O331*H331</f>
        <v>0</v>
      </c>
      <c r="Q331" s="237">
        <v>0</v>
      </c>
      <c r="R331" s="237">
        <f>Q331*H331</f>
        <v>0</v>
      </c>
      <c r="S331" s="237">
        <v>0.00513</v>
      </c>
      <c r="T331" s="238">
        <f>S331*H331</f>
        <v>0.04617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9" t="s">
        <v>339</v>
      </c>
      <c r="AT331" s="239" t="s">
        <v>249</v>
      </c>
      <c r="AU331" s="239" t="s">
        <v>90</v>
      </c>
      <c r="AY331" s="18" t="s">
        <v>247</v>
      </c>
      <c r="BE331" s="240">
        <f>IF(N331="základní",J331,0)</f>
        <v>0</v>
      </c>
      <c r="BF331" s="240">
        <f>IF(N331="snížená",J331,0)</f>
        <v>0</v>
      </c>
      <c r="BG331" s="240">
        <f>IF(N331="zákl. přenesená",J331,0)</f>
        <v>0</v>
      </c>
      <c r="BH331" s="240">
        <f>IF(N331="sníž. přenesená",J331,0)</f>
        <v>0</v>
      </c>
      <c r="BI331" s="240">
        <f>IF(N331="nulová",J331,0)</f>
        <v>0</v>
      </c>
      <c r="BJ331" s="18" t="s">
        <v>90</v>
      </c>
      <c r="BK331" s="240">
        <f>ROUND(I331*H331,2)</f>
        <v>0</v>
      </c>
      <c r="BL331" s="18" t="s">
        <v>339</v>
      </c>
      <c r="BM331" s="239" t="s">
        <v>2893</v>
      </c>
    </row>
    <row r="332" spans="1:65" s="2" customFormat="1" ht="21.75" customHeight="1">
      <c r="A332" s="39"/>
      <c r="B332" s="40"/>
      <c r="C332" s="228" t="s">
        <v>1065</v>
      </c>
      <c r="D332" s="228" t="s">
        <v>249</v>
      </c>
      <c r="E332" s="229" t="s">
        <v>2894</v>
      </c>
      <c r="F332" s="230" t="s">
        <v>2895</v>
      </c>
      <c r="G332" s="231" t="s">
        <v>322</v>
      </c>
      <c r="H332" s="232">
        <v>9</v>
      </c>
      <c r="I332" s="233"/>
      <c r="J332" s="234">
        <f>ROUND(I332*H332,2)</f>
        <v>0</v>
      </c>
      <c r="K332" s="230" t="s">
        <v>253</v>
      </c>
      <c r="L332" s="45"/>
      <c r="M332" s="235" t="s">
        <v>1</v>
      </c>
      <c r="N332" s="236" t="s">
        <v>43</v>
      </c>
      <c r="O332" s="92"/>
      <c r="P332" s="237">
        <f>O332*H332</f>
        <v>0</v>
      </c>
      <c r="Q332" s="237">
        <v>0</v>
      </c>
      <c r="R332" s="237">
        <f>Q332*H332</f>
        <v>0</v>
      </c>
      <c r="S332" s="237">
        <v>0.00089</v>
      </c>
      <c r="T332" s="238">
        <f>S332*H332</f>
        <v>0.00801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9" t="s">
        <v>339</v>
      </c>
      <c r="AT332" s="239" t="s">
        <v>249</v>
      </c>
      <c r="AU332" s="239" t="s">
        <v>90</v>
      </c>
      <c r="AY332" s="18" t="s">
        <v>247</v>
      </c>
      <c r="BE332" s="240">
        <f>IF(N332="základní",J332,0)</f>
        <v>0</v>
      </c>
      <c r="BF332" s="240">
        <f>IF(N332="snížená",J332,0)</f>
        <v>0</v>
      </c>
      <c r="BG332" s="240">
        <f>IF(N332="zákl. přenesená",J332,0)</f>
        <v>0</v>
      </c>
      <c r="BH332" s="240">
        <f>IF(N332="sníž. přenesená",J332,0)</f>
        <v>0</v>
      </c>
      <c r="BI332" s="240">
        <f>IF(N332="nulová",J332,0)</f>
        <v>0</v>
      </c>
      <c r="BJ332" s="18" t="s">
        <v>90</v>
      </c>
      <c r="BK332" s="240">
        <f>ROUND(I332*H332,2)</f>
        <v>0</v>
      </c>
      <c r="BL332" s="18" t="s">
        <v>339</v>
      </c>
      <c r="BM332" s="239" t="s">
        <v>2896</v>
      </c>
    </row>
    <row r="333" spans="1:65" s="2" customFormat="1" ht="37.8" customHeight="1">
      <c r="A333" s="39"/>
      <c r="B333" s="40"/>
      <c r="C333" s="228" t="s">
        <v>1070</v>
      </c>
      <c r="D333" s="228" t="s">
        <v>249</v>
      </c>
      <c r="E333" s="229" t="s">
        <v>2897</v>
      </c>
      <c r="F333" s="230" t="s">
        <v>2898</v>
      </c>
      <c r="G333" s="231" t="s">
        <v>2059</v>
      </c>
      <c r="H333" s="232">
        <v>1</v>
      </c>
      <c r="I333" s="233"/>
      <c r="J333" s="234">
        <f>ROUND(I333*H333,2)</f>
        <v>0</v>
      </c>
      <c r="K333" s="230" t="s">
        <v>253</v>
      </c>
      <c r="L333" s="45"/>
      <c r="M333" s="235" t="s">
        <v>1</v>
      </c>
      <c r="N333" s="236" t="s">
        <v>43</v>
      </c>
      <c r="O333" s="92"/>
      <c r="P333" s="237">
        <f>O333*H333</f>
        <v>0</v>
      </c>
      <c r="Q333" s="237">
        <v>0.00428</v>
      </c>
      <c r="R333" s="237">
        <f>Q333*H333</f>
        <v>0.00428</v>
      </c>
      <c r="S333" s="237">
        <v>0</v>
      </c>
      <c r="T333" s="238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9" t="s">
        <v>339</v>
      </c>
      <c r="AT333" s="239" t="s">
        <v>249</v>
      </c>
      <c r="AU333" s="239" t="s">
        <v>90</v>
      </c>
      <c r="AY333" s="18" t="s">
        <v>247</v>
      </c>
      <c r="BE333" s="240">
        <f>IF(N333="základní",J333,0)</f>
        <v>0</v>
      </c>
      <c r="BF333" s="240">
        <f>IF(N333="snížená",J333,0)</f>
        <v>0</v>
      </c>
      <c r="BG333" s="240">
        <f>IF(N333="zákl. přenesená",J333,0)</f>
        <v>0</v>
      </c>
      <c r="BH333" s="240">
        <f>IF(N333="sníž. přenesená",J333,0)</f>
        <v>0</v>
      </c>
      <c r="BI333" s="240">
        <f>IF(N333="nulová",J333,0)</f>
        <v>0</v>
      </c>
      <c r="BJ333" s="18" t="s">
        <v>90</v>
      </c>
      <c r="BK333" s="240">
        <f>ROUND(I333*H333,2)</f>
        <v>0</v>
      </c>
      <c r="BL333" s="18" t="s">
        <v>339</v>
      </c>
      <c r="BM333" s="239" t="s">
        <v>2899</v>
      </c>
    </row>
    <row r="334" spans="1:65" s="2" customFormat="1" ht="33" customHeight="1">
      <c r="A334" s="39"/>
      <c r="B334" s="40"/>
      <c r="C334" s="228" t="s">
        <v>1075</v>
      </c>
      <c r="D334" s="228" t="s">
        <v>249</v>
      </c>
      <c r="E334" s="229" t="s">
        <v>2900</v>
      </c>
      <c r="F334" s="230" t="s">
        <v>2901</v>
      </c>
      <c r="G334" s="231" t="s">
        <v>322</v>
      </c>
      <c r="H334" s="232">
        <v>1</v>
      </c>
      <c r="I334" s="233"/>
      <c r="J334" s="234">
        <f>ROUND(I334*H334,2)</f>
        <v>0</v>
      </c>
      <c r="K334" s="230" t="s">
        <v>253</v>
      </c>
      <c r="L334" s="45"/>
      <c r="M334" s="235" t="s">
        <v>1</v>
      </c>
      <c r="N334" s="236" t="s">
        <v>43</v>
      </c>
      <c r="O334" s="92"/>
      <c r="P334" s="237">
        <f>O334*H334</f>
        <v>0</v>
      </c>
      <c r="Q334" s="237">
        <v>0.00038</v>
      </c>
      <c r="R334" s="237">
        <f>Q334*H334</f>
        <v>0.00038</v>
      </c>
      <c r="S334" s="237">
        <v>0</v>
      </c>
      <c r="T334" s="238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9" t="s">
        <v>339</v>
      </c>
      <c r="AT334" s="239" t="s">
        <v>249</v>
      </c>
      <c r="AU334" s="239" t="s">
        <v>90</v>
      </c>
      <c r="AY334" s="18" t="s">
        <v>247</v>
      </c>
      <c r="BE334" s="240">
        <f>IF(N334="základní",J334,0)</f>
        <v>0</v>
      </c>
      <c r="BF334" s="240">
        <f>IF(N334="snížená",J334,0)</f>
        <v>0</v>
      </c>
      <c r="BG334" s="240">
        <f>IF(N334="zákl. přenesená",J334,0)</f>
        <v>0</v>
      </c>
      <c r="BH334" s="240">
        <f>IF(N334="sníž. přenesená",J334,0)</f>
        <v>0</v>
      </c>
      <c r="BI334" s="240">
        <f>IF(N334="nulová",J334,0)</f>
        <v>0</v>
      </c>
      <c r="BJ334" s="18" t="s">
        <v>90</v>
      </c>
      <c r="BK334" s="240">
        <f>ROUND(I334*H334,2)</f>
        <v>0</v>
      </c>
      <c r="BL334" s="18" t="s">
        <v>339</v>
      </c>
      <c r="BM334" s="239" t="s">
        <v>2902</v>
      </c>
    </row>
    <row r="335" spans="1:65" s="2" customFormat="1" ht="33" customHeight="1">
      <c r="A335" s="39"/>
      <c r="B335" s="40"/>
      <c r="C335" s="228" t="s">
        <v>1084</v>
      </c>
      <c r="D335" s="228" t="s">
        <v>249</v>
      </c>
      <c r="E335" s="229" t="s">
        <v>2903</v>
      </c>
      <c r="F335" s="230" t="s">
        <v>2904</v>
      </c>
      <c r="G335" s="231" t="s">
        <v>322</v>
      </c>
      <c r="H335" s="232">
        <v>2</v>
      </c>
      <c r="I335" s="233"/>
      <c r="J335" s="234">
        <f>ROUND(I335*H335,2)</f>
        <v>0</v>
      </c>
      <c r="K335" s="230" t="s">
        <v>253</v>
      </c>
      <c r="L335" s="45"/>
      <c r="M335" s="235" t="s">
        <v>1</v>
      </c>
      <c r="N335" s="236" t="s">
        <v>43</v>
      </c>
      <c r="O335" s="92"/>
      <c r="P335" s="237">
        <f>O335*H335</f>
        <v>0</v>
      </c>
      <c r="Q335" s="237">
        <v>0.00061</v>
      </c>
      <c r="R335" s="237">
        <f>Q335*H335</f>
        <v>0.00122</v>
      </c>
      <c r="S335" s="237">
        <v>0</v>
      </c>
      <c r="T335" s="238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9" t="s">
        <v>339</v>
      </c>
      <c r="AT335" s="239" t="s">
        <v>249</v>
      </c>
      <c r="AU335" s="239" t="s">
        <v>90</v>
      </c>
      <c r="AY335" s="18" t="s">
        <v>247</v>
      </c>
      <c r="BE335" s="240">
        <f>IF(N335="základní",J335,0)</f>
        <v>0</v>
      </c>
      <c r="BF335" s="240">
        <f>IF(N335="snížená",J335,0)</f>
        <v>0</v>
      </c>
      <c r="BG335" s="240">
        <f>IF(N335="zákl. přenesená",J335,0)</f>
        <v>0</v>
      </c>
      <c r="BH335" s="240">
        <f>IF(N335="sníž. přenesená",J335,0)</f>
        <v>0</v>
      </c>
      <c r="BI335" s="240">
        <f>IF(N335="nulová",J335,0)</f>
        <v>0</v>
      </c>
      <c r="BJ335" s="18" t="s">
        <v>90</v>
      </c>
      <c r="BK335" s="240">
        <f>ROUND(I335*H335,2)</f>
        <v>0</v>
      </c>
      <c r="BL335" s="18" t="s">
        <v>339</v>
      </c>
      <c r="BM335" s="239" t="s">
        <v>2905</v>
      </c>
    </row>
    <row r="336" spans="1:65" s="2" customFormat="1" ht="33" customHeight="1">
      <c r="A336" s="39"/>
      <c r="B336" s="40"/>
      <c r="C336" s="228" t="s">
        <v>1090</v>
      </c>
      <c r="D336" s="228" t="s">
        <v>249</v>
      </c>
      <c r="E336" s="229" t="s">
        <v>2906</v>
      </c>
      <c r="F336" s="230" t="s">
        <v>2907</v>
      </c>
      <c r="G336" s="231" t="s">
        <v>322</v>
      </c>
      <c r="H336" s="232">
        <v>1</v>
      </c>
      <c r="I336" s="233"/>
      <c r="J336" s="234">
        <f>ROUND(I336*H336,2)</f>
        <v>0</v>
      </c>
      <c r="K336" s="230" t="s">
        <v>253</v>
      </c>
      <c r="L336" s="45"/>
      <c r="M336" s="235" t="s">
        <v>1</v>
      </c>
      <c r="N336" s="236" t="s">
        <v>43</v>
      </c>
      <c r="O336" s="92"/>
      <c r="P336" s="237">
        <f>O336*H336</f>
        <v>0</v>
      </c>
      <c r="Q336" s="237">
        <v>0.0013</v>
      </c>
      <c r="R336" s="237">
        <f>Q336*H336</f>
        <v>0.0013</v>
      </c>
      <c r="S336" s="237">
        <v>0</v>
      </c>
      <c r="T336" s="238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9" t="s">
        <v>339</v>
      </c>
      <c r="AT336" s="239" t="s">
        <v>249</v>
      </c>
      <c r="AU336" s="239" t="s">
        <v>90</v>
      </c>
      <c r="AY336" s="18" t="s">
        <v>247</v>
      </c>
      <c r="BE336" s="240">
        <f>IF(N336="základní",J336,0)</f>
        <v>0</v>
      </c>
      <c r="BF336" s="240">
        <f>IF(N336="snížená",J336,0)</f>
        <v>0</v>
      </c>
      <c r="BG336" s="240">
        <f>IF(N336="zákl. přenesená",J336,0)</f>
        <v>0</v>
      </c>
      <c r="BH336" s="240">
        <f>IF(N336="sníž. přenesená",J336,0)</f>
        <v>0</v>
      </c>
      <c r="BI336" s="240">
        <f>IF(N336="nulová",J336,0)</f>
        <v>0</v>
      </c>
      <c r="BJ336" s="18" t="s">
        <v>90</v>
      </c>
      <c r="BK336" s="240">
        <f>ROUND(I336*H336,2)</f>
        <v>0</v>
      </c>
      <c r="BL336" s="18" t="s">
        <v>339</v>
      </c>
      <c r="BM336" s="239" t="s">
        <v>2908</v>
      </c>
    </row>
    <row r="337" spans="1:65" s="2" customFormat="1" ht="24.15" customHeight="1">
      <c r="A337" s="39"/>
      <c r="B337" s="40"/>
      <c r="C337" s="228" t="s">
        <v>1098</v>
      </c>
      <c r="D337" s="228" t="s">
        <v>249</v>
      </c>
      <c r="E337" s="229" t="s">
        <v>2909</v>
      </c>
      <c r="F337" s="230" t="s">
        <v>2910</v>
      </c>
      <c r="G337" s="231" t="s">
        <v>322</v>
      </c>
      <c r="H337" s="232">
        <v>9</v>
      </c>
      <c r="I337" s="233"/>
      <c r="J337" s="234">
        <f>ROUND(I337*H337,2)</f>
        <v>0</v>
      </c>
      <c r="K337" s="230" t="s">
        <v>253</v>
      </c>
      <c r="L337" s="45"/>
      <c r="M337" s="235" t="s">
        <v>1</v>
      </c>
      <c r="N337" s="236" t="s">
        <v>43</v>
      </c>
      <c r="O337" s="92"/>
      <c r="P337" s="237">
        <f>O337*H337</f>
        <v>0</v>
      </c>
      <c r="Q337" s="237">
        <v>0.00028</v>
      </c>
      <c r="R337" s="237">
        <f>Q337*H337</f>
        <v>0.0025199999999999997</v>
      </c>
      <c r="S337" s="237">
        <v>0.0041</v>
      </c>
      <c r="T337" s="238">
        <f>S337*H337</f>
        <v>0.0369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9" t="s">
        <v>339</v>
      </c>
      <c r="AT337" s="239" t="s">
        <v>249</v>
      </c>
      <c r="AU337" s="239" t="s">
        <v>90</v>
      </c>
      <c r="AY337" s="18" t="s">
        <v>247</v>
      </c>
      <c r="BE337" s="240">
        <f>IF(N337="základní",J337,0)</f>
        <v>0</v>
      </c>
      <c r="BF337" s="240">
        <f>IF(N337="snížená",J337,0)</f>
        <v>0</v>
      </c>
      <c r="BG337" s="240">
        <f>IF(N337="zákl. přenesená",J337,0)</f>
        <v>0</v>
      </c>
      <c r="BH337" s="240">
        <f>IF(N337="sníž. přenesená",J337,0)</f>
        <v>0</v>
      </c>
      <c r="BI337" s="240">
        <f>IF(N337="nulová",J337,0)</f>
        <v>0</v>
      </c>
      <c r="BJ337" s="18" t="s">
        <v>90</v>
      </c>
      <c r="BK337" s="240">
        <f>ROUND(I337*H337,2)</f>
        <v>0</v>
      </c>
      <c r="BL337" s="18" t="s">
        <v>339</v>
      </c>
      <c r="BM337" s="239" t="s">
        <v>2911</v>
      </c>
    </row>
    <row r="338" spans="1:65" s="2" customFormat="1" ht="37.8" customHeight="1">
      <c r="A338" s="39"/>
      <c r="B338" s="40"/>
      <c r="C338" s="228" t="s">
        <v>1106</v>
      </c>
      <c r="D338" s="228" t="s">
        <v>249</v>
      </c>
      <c r="E338" s="229" t="s">
        <v>2912</v>
      </c>
      <c r="F338" s="230" t="s">
        <v>2913</v>
      </c>
      <c r="G338" s="231" t="s">
        <v>322</v>
      </c>
      <c r="H338" s="232">
        <v>1</v>
      </c>
      <c r="I338" s="233"/>
      <c r="J338" s="234">
        <f>ROUND(I338*H338,2)</f>
        <v>0</v>
      </c>
      <c r="K338" s="230" t="s">
        <v>253</v>
      </c>
      <c r="L338" s="45"/>
      <c r="M338" s="235" t="s">
        <v>1</v>
      </c>
      <c r="N338" s="236" t="s">
        <v>43</v>
      </c>
      <c r="O338" s="92"/>
      <c r="P338" s="237">
        <f>O338*H338</f>
        <v>0</v>
      </c>
      <c r="Q338" s="237">
        <v>0.00016</v>
      </c>
      <c r="R338" s="237">
        <f>Q338*H338</f>
        <v>0.00016</v>
      </c>
      <c r="S338" s="237">
        <v>0</v>
      </c>
      <c r="T338" s="238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9" t="s">
        <v>339</v>
      </c>
      <c r="AT338" s="239" t="s">
        <v>249</v>
      </c>
      <c r="AU338" s="239" t="s">
        <v>90</v>
      </c>
      <c r="AY338" s="18" t="s">
        <v>247</v>
      </c>
      <c r="BE338" s="240">
        <f>IF(N338="základní",J338,0)</f>
        <v>0</v>
      </c>
      <c r="BF338" s="240">
        <f>IF(N338="snížená",J338,0)</f>
        <v>0</v>
      </c>
      <c r="BG338" s="240">
        <f>IF(N338="zákl. přenesená",J338,0)</f>
        <v>0</v>
      </c>
      <c r="BH338" s="240">
        <f>IF(N338="sníž. přenesená",J338,0)</f>
        <v>0</v>
      </c>
      <c r="BI338" s="240">
        <f>IF(N338="nulová",J338,0)</f>
        <v>0</v>
      </c>
      <c r="BJ338" s="18" t="s">
        <v>90</v>
      </c>
      <c r="BK338" s="240">
        <f>ROUND(I338*H338,2)</f>
        <v>0</v>
      </c>
      <c r="BL338" s="18" t="s">
        <v>339</v>
      </c>
      <c r="BM338" s="239" t="s">
        <v>2914</v>
      </c>
    </row>
    <row r="339" spans="1:65" s="2" customFormat="1" ht="24.15" customHeight="1">
      <c r="A339" s="39"/>
      <c r="B339" s="40"/>
      <c r="C339" s="285" t="s">
        <v>1116</v>
      </c>
      <c r="D339" s="285" t="s">
        <v>422</v>
      </c>
      <c r="E339" s="286" t="s">
        <v>2915</v>
      </c>
      <c r="F339" s="287" t="s">
        <v>2916</v>
      </c>
      <c r="G339" s="288" t="s">
        <v>322</v>
      </c>
      <c r="H339" s="289">
        <v>1</v>
      </c>
      <c r="I339" s="290"/>
      <c r="J339" s="291">
        <f>ROUND(I339*H339,2)</f>
        <v>0</v>
      </c>
      <c r="K339" s="287" t="s">
        <v>1</v>
      </c>
      <c r="L339" s="292"/>
      <c r="M339" s="293" t="s">
        <v>1</v>
      </c>
      <c r="N339" s="294" t="s">
        <v>43</v>
      </c>
      <c r="O339" s="92"/>
      <c r="P339" s="237">
        <f>O339*H339</f>
        <v>0</v>
      </c>
      <c r="Q339" s="237">
        <v>0.0035</v>
      </c>
      <c r="R339" s="237">
        <f>Q339*H339</f>
        <v>0.0035</v>
      </c>
      <c r="S339" s="237">
        <v>0</v>
      </c>
      <c r="T339" s="238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9" t="s">
        <v>432</v>
      </c>
      <c r="AT339" s="239" t="s">
        <v>422</v>
      </c>
      <c r="AU339" s="239" t="s">
        <v>90</v>
      </c>
      <c r="AY339" s="18" t="s">
        <v>247</v>
      </c>
      <c r="BE339" s="240">
        <f>IF(N339="základní",J339,0)</f>
        <v>0</v>
      </c>
      <c r="BF339" s="240">
        <f>IF(N339="snížená",J339,0)</f>
        <v>0</v>
      </c>
      <c r="BG339" s="240">
        <f>IF(N339="zákl. přenesená",J339,0)</f>
        <v>0</v>
      </c>
      <c r="BH339" s="240">
        <f>IF(N339="sníž. přenesená",J339,0)</f>
        <v>0</v>
      </c>
      <c r="BI339" s="240">
        <f>IF(N339="nulová",J339,0)</f>
        <v>0</v>
      </c>
      <c r="BJ339" s="18" t="s">
        <v>90</v>
      </c>
      <c r="BK339" s="240">
        <f>ROUND(I339*H339,2)</f>
        <v>0</v>
      </c>
      <c r="BL339" s="18" t="s">
        <v>339</v>
      </c>
      <c r="BM339" s="239" t="s">
        <v>2917</v>
      </c>
    </row>
    <row r="340" spans="1:65" s="2" customFormat="1" ht="44.25" customHeight="1">
      <c r="A340" s="39"/>
      <c r="B340" s="40"/>
      <c r="C340" s="228" t="s">
        <v>1121</v>
      </c>
      <c r="D340" s="228" t="s">
        <v>249</v>
      </c>
      <c r="E340" s="229" t="s">
        <v>2918</v>
      </c>
      <c r="F340" s="230" t="s">
        <v>2919</v>
      </c>
      <c r="G340" s="231" t="s">
        <v>283</v>
      </c>
      <c r="H340" s="232">
        <v>0.627</v>
      </c>
      <c r="I340" s="233"/>
      <c r="J340" s="234">
        <f>ROUND(I340*H340,2)</f>
        <v>0</v>
      </c>
      <c r="K340" s="230" t="s">
        <v>253</v>
      </c>
      <c r="L340" s="45"/>
      <c r="M340" s="235" t="s">
        <v>1</v>
      </c>
      <c r="N340" s="236" t="s">
        <v>43</v>
      </c>
      <c r="O340" s="92"/>
      <c r="P340" s="237">
        <f>O340*H340</f>
        <v>0</v>
      </c>
      <c r="Q340" s="237">
        <v>0</v>
      </c>
      <c r="R340" s="237">
        <f>Q340*H340</f>
        <v>0</v>
      </c>
      <c r="S340" s="237">
        <v>0</v>
      </c>
      <c r="T340" s="238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9" t="s">
        <v>339</v>
      </c>
      <c r="AT340" s="239" t="s">
        <v>249</v>
      </c>
      <c r="AU340" s="239" t="s">
        <v>90</v>
      </c>
      <c r="AY340" s="18" t="s">
        <v>247</v>
      </c>
      <c r="BE340" s="240">
        <f>IF(N340="základní",J340,0)</f>
        <v>0</v>
      </c>
      <c r="BF340" s="240">
        <f>IF(N340="snížená",J340,0)</f>
        <v>0</v>
      </c>
      <c r="BG340" s="240">
        <f>IF(N340="zákl. přenesená",J340,0)</f>
        <v>0</v>
      </c>
      <c r="BH340" s="240">
        <f>IF(N340="sníž. přenesená",J340,0)</f>
        <v>0</v>
      </c>
      <c r="BI340" s="240">
        <f>IF(N340="nulová",J340,0)</f>
        <v>0</v>
      </c>
      <c r="BJ340" s="18" t="s">
        <v>90</v>
      </c>
      <c r="BK340" s="240">
        <f>ROUND(I340*H340,2)</f>
        <v>0</v>
      </c>
      <c r="BL340" s="18" t="s">
        <v>339</v>
      </c>
      <c r="BM340" s="239" t="s">
        <v>2920</v>
      </c>
    </row>
    <row r="341" spans="1:65" s="2" customFormat="1" ht="21.75" customHeight="1">
      <c r="A341" s="39"/>
      <c r="B341" s="40"/>
      <c r="C341" s="228" t="s">
        <v>1129</v>
      </c>
      <c r="D341" s="228" t="s">
        <v>249</v>
      </c>
      <c r="E341" s="229" t="s">
        <v>2921</v>
      </c>
      <c r="F341" s="230" t="s">
        <v>2922</v>
      </c>
      <c r="G341" s="231" t="s">
        <v>322</v>
      </c>
      <c r="H341" s="232">
        <v>1</v>
      </c>
      <c r="I341" s="233"/>
      <c r="J341" s="234">
        <f>ROUND(I341*H341,2)</f>
        <v>0</v>
      </c>
      <c r="K341" s="230" t="s">
        <v>2541</v>
      </c>
      <c r="L341" s="45"/>
      <c r="M341" s="235" t="s">
        <v>1</v>
      </c>
      <c r="N341" s="236" t="s">
        <v>43</v>
      </c>
      <c r="O341" s="92"/>
      <c r="P341" s="237">
        <f>O341*H341</f>
        <v>0</v>
      </c>
      <c r="Q341" s="237">
        <v>0</v>
      </c>
      <c r="R341" s="237">
        <f>Q341*H341</f>
        <v>0</v>
      </c>
      <c r="S341" s="237">
        <v>0</v>
      </c>
      <c r="T341" s="238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9" t="s">
        <v>339</v>
      </c>
      <c r="AT341" s="239" t="s">
        <v>249</v>
      </c>
      <c r="AU341" s="239" t="s">
        <v>90</v>
      </c>
      <c r="AY341" s="18" t="s">
        <v>247</v>
      </c>
      <c r="BE341" s="240">
        <f>IF(N341="základní",J341,0)</f>
        <v>0</v>
      </c>
      <c r="BF341" s="240">
        <f>IF(N341="snížená",J341,0)</f>
        <v>0</v>
      </c>
      <c r="BG341" s="240">
        <f>IF(N341="zákl. přenesená",J341,0)</f>
        <v>0</v>
      </c>
      <c r="BH341" s="240">
        <f>IF(N341="sníž. přenesená",J341,0)</f>
        <v>0</v>
      </c>
      <c r="BI341" s="240">
        <f>IF(N341="nulová",J341,0)</f>
        <v>0</v>
      </c>
      <c r="BJ341" s="18" t="s">
        <v>90</v>
      </c>
      <c r="BK341" s="240">
        <f>ROUND(I341*H341,2)</f>
        <v>0</v>
      </c>
      <c r="BL341" s="18" t="s">
        <v>339</v>
      </c>
      <c r="BM341" s="239" t="s">
        <v>2923</v>
      </c>
    </row>
    <row r="342" spans="1:65" s="2" customFormat="1" ht="21.75" customHeight="1">
      <c r="A342" s="39"/>
      <c r="B342" s="40"/>
      <c r="C342" s="228" t="s">
        <v>1134</v>
      </c>
      <c r="D342" s="228" t="s">
        <v>249</v>
      </c>
      <c r="E342" s="229" t="s">
        <v>2924</v>
      </c>
      <c r="F342" s="230" t="s">
        <v>2925</v>
      </c>
      <c r="G342" s="231" t="s">
        <v>322</v>
      </c>
      <c r="H342" s="232">
        <v>1</v>
      </c>
      <c r="I342" s="233"/>
      <c r="J342" s="234">
        <f>ROUND(I342*H342,2)</f>
        <v>0</v>
      </c>
      <c r="K342" s="230" t="s">
        <v>2541</v>
      </c>
      <c r="L342" s="45"/>
      <c r="M342" s="235" t="s">
        <v>1</v>
      </c>
      <c r="N342" s="236" t="s">
        <v>43</v>
      </c>
      <c r="O342" s="92"/>
      <c r="P342" s="237">
        <f>O342*H342</f>
        <v>0</v>
      </c>
      <c r="Q342" s="237">
        <v>0</v>
      </c>
      <c r="R342" s="237">
        <f>Q342*H342</f>
        <v>0</v>
      </c>
      <c r="S342" s="237">
        <v>0</v>
      </c>
      <c r="T342" s="238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9" t="s">
        <v>339</v>
      </c>
      <c r="AT342" s="239" t="s">
        <v>249</v>
      </c>
      <c r="AU342" s="239" t="s">
        <v>90</v>
      </c>
      <c r="AY342" s="18" t="s">
        <v>247</v>
      </c>
      <c r="BE342" s="240">
        <f>IF(N342="základní",J342,0)</f>
        <v>0</v>
      </c>
      <c r="BF342" s="240">
        <f>IF(N342="snížená",J342,0)</f>
        <v>0</v>
      </c>
      <c r="BG342" s="240">
        <f>IF(N342="zákl. přenesená",J342,0)</f>
        <v>0</v>
      </c>
      <c r="BH342" s="240">
        <f>IF(N342="sníž. přenesená",J342,0)</f>
        <v>0</v>
      </c>
      <c r="BI342" s="240">
        <f>IF(N342="nulová",J342,0)</f>
        <v>0</v>
      </c>
      <c r="BJ342" s="18" t="s">
        <v>90</v>
      </c>
      <c r="BK342" s="240">
        <f>ROUND(I342*H342,2)</f>
        <v>0</v>
      </c>
      <c r="BL342" s="18" t="s">
        <v>339</v>
      </c>
      <c r="BM342" s="239" t="s">
        <v>2926</v>
      </c>
    </row>
    <row r="343" spans="1:65" s="2" customFormat="1" ht="16.5" customHeight="1">
      <c r="A343" s="39"/>
      <c r="B343" s="40"/>
      <c r="C343" s="228" t="s">
        <v>1139</v>
      </c>
      <c r="D343" s="228" t="s">
        <v>249</v>
      </c>
      <c r="E343" s="229" t="s">
        <v>2927</v>
      </c>
      <c r="F343" s="230" t="s">
        <v>2928</v>
      </c>
      <c r="G343" s="231" t="s">
        <v>322</v>
      </c>
      <c r="H343" s="232">
        <v>1</v>
      </c>
      <c r="I343" s="233"/>
      <c r="J343" s="234">
        <f>ROUND(I343*H343,2)</f>
        <v>0</v>
      </c>
      <c r="K343" s="230" t="s">
        <v>2541</v>
      </c>
      <c r="L343" s="45"/>
      <c r="M343" s="235" t="s">
        <v>1</v>
      </c>
      <c r="N343" s="236" t="s">
        <v>43</v>
      </c>
      <c r="O343" s="92"/>
      <c r="P343" s="237">
        <f>O343*H343</f>
        <v>0</v>
      </c>
      <c r="Q343" s="237">
        <v>0</v>
      </c>
      <c r="R343" s="237">
        <f>Q343*H343</f>
        <v>0</v>
      </c>
      <c r="S343" s="237">
        <v>0</v>
      </c>
      <c r="T343" s="238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9" t="s">
        <v>339</v>
      </c>
      <c r="AT343" s="239" t="s">
        <v>249</v>
      </c>
      <c r="AU343" s="239" t="s">
        <v>90</v>
      </c>
      <c r="AY343" s="18" t="s">
        <v>247</v>
      </c>
      <c r="BE343" s="240">
        <f>IF(N343="základní",J343,0)</f>
        <v>0</v>
      </c>
      <c r="BF343" s="240">
        <f>IF(N343="snížená",J343,0)</f>
        <v>0</v>
      </c>
      <c r="BG343" s="240">
        <f>IF(N343="zákl. přenesená",J343,0)</f>
        <v>0</v>
      </c>
      <c r="BH343" s="240">
        <f>IF(N343="sníž. přenesená",J343,0)</f>
        <v>0</v>
      </c>
      <c r="BI343" s="240">
        <f>IF(N343="nulová",J343,0)</f>
        <v>0</v>
      </c>
      <c r="BJ343" s="18" t="s">
        <v>90</v>
      </c>
      <c r="BK343" s="240">
        <f>ROUND(I343*H343,2)</f>
        <v>0</v>
      </c>
      <c r="BL343" s="18" t="s">
        <v>339</v>
      </c>
      <c r="BM343" s="239" t="s">
        <v>2929</v>
      </c>
    </row>
    <row r="344" spans="1:65" s="2" customFormat="1" ht="16.5" customHeight="1">
      <c r="A344" s="39"/>
      <c r="B344" s="40"/>
      <c r="C344" s="228" t="s">
        <v>1147</v>
      </c>
      <c r="D344" s="228" t="s">
        <v>249</v>
      </c>
      <c r="E344" s="229" t="s">
        <v>2930</v>
      </c>
      <c r="F344" s="230" t="s">
        <v>2931</v>
      </c>
      <c r="G344" s="231" t="s">
        <v>322</v>
      </c>
      <c r="H344" s="232">
        <v>1</v>
      </c>
      <c r="I344" s="233"/>
      <c r="J344" s="234">
        <f>ROUND(I344*H344,2)</f>
        <v>0</v>
      </c>
      <c r="K344" s="230" t="s">
        <v>2541</v>
      </c>
      <c r="L344" s="45"/>
      <c r="M344" s="235" t="s">
        <v>1</v>
      </c>
      <c r="N344" s="236" t="s">
        <v>43</v>
      </c>
      <c r="O344" s="92"/>
      <c r="P344" s="237">
        <f>O344*H344</f>
        <v>0</v>
      </c>
      <c r="Q344" s="237">
        <v>0</v>
      </c>
      <c r="R344" s="237">
        <f>Q344*H344</f>
        <v>0</v>
      </c>
      <c r="S344" s="237">
        <v>0</v>
      </c>
      <c r="T344" s="238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9" t="s">
        <v>339</v>
      </c>
      <c r="AT344" s="239" t="s">
        <v>249</v>
      </c>
      <c r="AU344" s="239" t="s">
        <v>90</v>
      </c>
      <c r="AY344" s="18" t="s">
        <v>247</v>
      </c>
      <c r="BE344" s="240">
        <f>IF(N344="základní",J344,0)</f>
        <v>0</v>
      </c>
      <c r="BF344" s="240">
        <f>IF(N344="snížená",J344,0)</f>
        <v>0</v>
      </c>
      <c r="BG344" s="240">
        <f>IF(N344="zákl. přenesená",J344,0)</f>
        <v>0</v>
      </c>
      <c r="BH344" s="240">
        <f>IF(N344="sníž. přenesená",J344,0)</f>
        <v>0</v>
      </c>
      <c r="BI344" s="240">
        <f>IF(N344="nulová",J344,0)</f>
        <v>0</v>
      </c>
      <c r="BJ344" s="18" t="s">
        <v>90</v>
      </c>
      <c r="BK344" s="240">
        <f>ROUND(I344*H344,2)</f>
        <v>0</v>
      </c>
      <c r="BL344" s="18" t="s">
        <v>339</v>
      </c>
      <c r="BM344" s="239" t="s">
        <v>2932</v>
      </c>
    </row>
    <row r="345" spans="1:65" s="2" customFormat="1" ht="21.75" customHeight="1">
      <c r="A345" s="39"/>
      <c r="B345" s="40"/>
      <c r="C345" s="228" t="s">
        <v>1157</v>
      </c>
      <c r="D345" s="228" t="s">
        <v>249</v>
      </c>
      <c r="E345" s="229" t="s">
        <v>2933</v>
      </c>
      <c r="F345" s="230" t="s">
        <v>2934</v>
      </c>
      <c r="G345" s="231" t="s">
        <v>322</v>
      </c>
      <c r="H345" s="232">
        <v>1</v>
      </c>
      <c r="I345" s="233"/>
      <c r="J345" s="234">
        <f>ROUND(I345*H345,2)</f>
        <v>0</v>
      </c>
      <c r="K345" s="230" t="s">
        <v>2541</v>
      </c>
      <c r="L345" s="45"/>
      <c r="M345" s="235" t="s">
        <v>1</v>
      </c>
      <c r="N345" s="236" t="s">
        <v>43</v>
      </c>
      <c r="O345" s="92"/>
      <c r="P345" s="237">
        <f>O345*H345</f>
        <v>0</v>
      </c>
      <c r="Q345" s="237">
        <v>0</v>
      </c>
      <c r="R345" s="237">
        <f>Q345*H345</f>
        <v>0</v>
      </c>
      <c r="S345" s="237">
        <v>0</v>
      </c>
      <c r="T345" s="238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9" t="s">
        <v>339</v>
      </c>
      <c r="AT345" s="239" t="s">
        <v>249</v>
      </c>
      <c r="AU345" s="239" t="s">
        <v>90</v>
      </c>
      <c r="AY345" s="18" t="s">
        <v>247</v>
      </c>
      <c r="BE345" s="240">
        <f>IF(N345="základní",J345,0)</f>
        <v>0</v>
      </c>
      <c r="BF345" s="240">
        <f>IF(N345="snížená",J345,0)</f>
        <v>0</v>
      </c>
      <c r="BG345" s="240">
        <f>IF(N345="zákl. přenesená",J345,0)</f>
        <v>0</v>
      </c>
      <c r="BH345" s="240">
        <f>IF(N345="sníž. přenesená",J345,0)</f>
        <v>0</v>
      </c>
      <c r="BI345" s="240">
        <f>IF(N345="nulová",J345,0)</f>
        <v>0</v>
      </c>
      <c r="BJ345" s="18" t="s">
        <v>90</v>
      </c>
      <c r="BK345" s="240">
        <f>ROUND(I345*H345,2)</f>
        <v>0</v>
      </c>
      <c r="BL345" s="18" t="s">
        <v>339</v>
      </c>
      <c r="BM345" s="239" t="s">
        <v>2935</v>
      </c>
    </row>
    <row r="346" spans="1:65" s="2" customFormat="1" ht="16.5" customHeight="1">
      <c r="A346" s="39"/>
      <c r="B346" s="40"/>
      <c r="C346" s="228" t="s">
        <v>1165</v>
      </c>
      <c r="D346" s="228" t="s">
        <v>249</v>
      </c>
      <c r="E346" s="229" t="s">
        <v>2936</v>
      </c>
      <c r="F346" s="230" t="s">
        <v>2937</v>
      </c>
      <c r="G346" s="231" t="s">
        <v>2191</v>
      </c>
      <c r="H346" s="232">
        <v>5</v>
      </c>
      <c r="I346" s="233"/>
      <c r="J346" s="234">
        <f>ROUND(I346*H346,2)</f>
        <v>0</v>
      </c>
      <c r="K346" s="230" t="s">
        <v>2541</v>
      </c>
      <c r="L346" s="45"/>
      <c r="M346" s="235" t="s">
        <v>1</v>
      </c>
      <c r="N346" s="236" t="s">
        <v>43</v>
      </c>
      <c r="O346" s="92"/>
      <c r="P346" s="237">
        <f>O346*H346</f>
        <v>0</v>
      </c>
      <c r="Q346" s="237">
        <v>0.001</v>
      </c>
      <c r="R346" s="237">
        <f>Q346*H346</f>
        <v>0.005</v>
      </c>
      <c r="S346" s="237">
        <v>0</v>
      </c>
      <c r="T346" s="238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9" t="s">
        <v>339</v>
      </c>
      <c r="AT346" s="239" t="s">
        <v>249</v>
      </c>
      <c r="AU346" s="239" t="s">
        <v>90</v>
      </c>
      <c r="AY346" s="18" t="s">
        <v>247</v>
      </c>
      <c r="BE346" s="240">
        <f>IF(N346="základní",J346,0)</f>
        <v>0</v>
      </c>
      <c r="BF346" s="240">
        <f>IF(N346="snížená",J346,0)</f>
        <v>0</v>
      </c>
      <c r="BG346" s="240">
        <f>IF(N346="zákl. přenesená",J346,0)</f>
        <v>0</v>
      </c>
      <c r="BH346" s="240">
        <f>IF(N346="sníž. přenesená",J346,0)</f>
        <v>0</v>
      </c>
      <c r="BI346" s="240">
        <f>IF(N346="nulová",J346,0)</f>
        <v>0</v>
      </c>
      <c r="BJ346" s="18" t="s">
        <v>90</v>
      </c>
      <c r="BK346" s="240">
        <f>ROUND(I346*H346,2)</f>
        <v>0</v>
      </c>
      <c r="BL346" s="18" t="s">
        <v>339</v>
      </c>
      <c r="BM346" s="239" t="s">
        <v>2938</v>
      </c>
    </row>
    <row r="347" spans="1:65" s="2" customFormat="1" ht="44.25" customHeight="1">
      <c r="A347" s="39"/>
      <c r="B347" s="40"/>
      <c r="C347" s="228" t="s">
        <v>1173</v>
      </c>
      <c r="D347" s="228" t="s">
        <v>249</v>
      </c>
      <c r="E347" s="229" t="s">
        <v>2939</v>
      </c>
      <c r="F347" s="230" t="s">
        <v>2940</v>
      </c>
      <c r="G347" s="231" t="s">
        <v>1440</v>
      </c>
      <c r="H347" s="299"/>
      <c r="I347" s="233"/>
      <c r="J347" s="234">
        <f>ROUND(I347*H347,2)</f>
        <v>0</v>
      </c>
      <c r="K347" s="230" t="s">
        <v>253</v>
      </c>
      <c r="L347" s="45"/>
      <c r="M347" s="235" t="s">
        <v>1</v>
      </c>
      <c r="N347" s="236" t="s">
        <v>43</v>
      </c>
      <c r="O347" s="92"/>
      <c r="P347" s="237">
        <f>O347*H347</f>
        <v>0</v>
      </c>
      <c r="Q347" s="237">
        <v>0</v>
      </c>
      <c r="R347" s="237">
        <f>Q347*H347</f>
        <v>0</v>
      </c>
      <c r="S347" s="237">
        <v>0</v>
      </c>
      <c r="T347" s="238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9" t="s">
        <v>339</v>
      </c>
      <c r="AT347" s="239" t="s">
        <v>249</v>
      </c>
      <c r="AU347" s="239" t="s">
        <v>90</v>
      </c>
      <c r="AY347" s="18" t="s">
        <v>247</v>
      </c>
      <c r="BE347" s="240">
        <f>IF(N347="základní",J347,0)</f>
        <v>0</v>
      </c>
      <c r="BF347" s="240">
        <f>IF(N347="snížená",J347,0)</f>
        <v>0</v>
      </c>
      <c r="BG347" s="240">
        <f>IF(N347="zákl. přenesená",J347,0)</f>
        <v>0</v>
      </c>
      <c r="BH347" s="240">
        <f>IF(N347="sníž. přenesená",J347,0)</f>
        <v>0</v>
      </c>
      <c r="BI347" s="240">
        <f>IF(N347="nulová",J347,0)</f>
        <v>0</v>
      </c>
      <c r="BJ347" s="18" t="s">
        <v>90</v>
      </c>
      <c r="BK347" s="240">
        <f>ROUND(I347*H347,2)</f>
        <v>0</v>
      </c>
      <c r="BL347" s="18" t="s">
        <v>339</v>
      </c>
      <c r="BM347" s="239" t="s">
        <v>2941</v>
      </c>
    </row>
    <row r="348" spans="1:63" s="12" customFormat="1" ht="22.8" customHeight="1">
      <c r="A348" s="12"/>
      <c r="B348" s="212"/>
      <c r="C348" s="213"/>
      <c r="D348" s="214" t="s">
        <v>76</v>
      </c>
      <c r="E348" s="226" t="s">
        <v>2942</v>
      </c>
      <c r="F348" s="226" t="s">
        <v>2943</v>
      </c>
      <c r="G348" s="213"/>
      <c r="H348" s="213"/>
      <c r="I348" s="216"/>
      <c r="J348" s="227">
        <f>BK348</f>
        <v>0</v>
      </c>
      <c r="K348" s="213"/>
      <c r="L348" s="218"/>
      <c r="M348" s="219"/>
      <c r="N348" s="220"/>
      <c r="O348" s="220"/>
      <c r="P348" s="221">
        <f>SUM(P349:P350)</f>
        <v>0</v>
      </c>
      <c r="Q348" s="220"/>
      <c r="R348" s="221">
        <f>SUM(R349:R350)</f>
        <v>0.00203</v>
      </c>
      <c r="S348" s="220"/>
      <c r="T348" s="222">
        <f>SUM(T349:T350)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23" t="s">
        <v>90</v>
      </c>
      <c r="AT348" s="224" t="s">
        <v>76</v>
      </c>
      <c r="AU348" s="224" t="s">
        <v>84</v>
      </c>
      <c r="AY348" s="223" t="s">
        <v>247</v>
      </c>
      <c r="BK348" s="225">
        <f>SUM(BK349:BK350)</f>
        <v>0</v>
      </c>
    </row>
    <row r="349" spans="1:65" s="2" customFormat="1" ht="37.8" customHeight="1">
      <c r="A349" s="39"/>
      <c r="B349" s="40"/>
      <c r="C349" s="228" t="s">
        <v>1181</v>
      </c>
      <c r="D349" s="228" t="s">
        <v>249</v>
      </c>
      <c r="E349" s="229" t="s">
        <v>2944</v>
      </c>
      <c r="F349" s="230" t="s">
        <v>2945</v>
      </c>
      <c r="G349" s="231" t="s">
        <v>2059</v>
      </c>
      <c r="H349" s="232">
        <v>1</v>
      </c>
      <c r="I349" s="233"/>
      <c r="J349" s="234">
        <f>ROUND(I349*H349,2)</f>
        <v>0</v>
      </c>
      <c r="K349" s="230" t="s">
        <v>2541</v>
      </c>
      <c r="L349" s="45"/>
      <c r="M349" s="235" t="s">
        <v>1</v>
      </c>
      <c r="N349" s="236" t="s">
        <v>43</v>
      </c>
      <c r="O349" s="92"/>
      <c r="P349" s="237">
        <f>O349*H349</f>
        <v>0</v>
      </c>
      <c r="Q349" s="237">
        <v>0.00203</v>
      </c>
      <c r="R349" s="237">
        <f>Q349*H349</f>
        <v>0.00203</v>
      </c>
      <c r="S349" s="237">
        <v>0</v>
      </c>
      <c r="T349" s="238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9" t="s">
        <v>339</v>
      </c>
      <c r="AT349" s="239" t="s">
        <v>249</v>
      </c>
      <c r="AU349" s="239" t="s">
        <v>90</v>
      </c>
      <c r="AY349" s="18" t="s">
        <v>247</v>
      </c>
      <c r="BE349" s="240">
        <f>IF(N349="základní",J349,0)</f>
        <v>0</v>
      </c>
      <c r="BF349" s="240">
        <f>IF(N349="snížená",J349,0)</f>
        <v>0</v>
      </c>
      <c r="BG349" s="240">
        <f>IF(N349="zákl. přenesená",J349,0)</f>
        <v>0</v>
      </c>
      <c r="BH349" s="240">
        <f>IF(N349="sníž. přenesená",J349,0)</f>
        <v>0</v>
      </c>
      <c r="BI349" s="240">
        <f>IF(N349="nulová",J349,0)</f>
        <v>0</v>
      </c>
      <c r="BJ349" s="18" t="s">
        <v>90</v>
      </c>
      <c r="BK349" s="240">
        <f>ROUND(I349*H349,2)</f>
        <v>0</v>
      </c>
      <c r="BL349" s="18" t="s">
        <v>339</v>
      </c>
      <c r="BM349" s="239" t="s">
        <v>2946</v>
      </c>
    </row>
    <row r="350" spans="1:65" s="2" customFormat="1" ht="44.25" customHeight="1">
      <c r="A350" s="39"/>
      <c r="B350" s="40"/>
      <c r="C350" s="228" t="s">
        <v>1186</v>
      </c>
      <c r="D350" s="228" t="s">
        <v>249</v>
      </c>
      <c r="E350" s="229" t="s">
        <v>2947</v>
      </c>
      <c r="F350" s="230" t="s">
        <v>2948</v>
      </c>
      <c r="G350" s="231" t="s">
        <v>1440</v>
      </c>
      <c r="H350" s="299"/>
      <c r="I350" s="233"/>
      <c r="J350" s="234">
        <f>ROUND(I350*H350,2)</f>
        <v>0</v>
      </c>
      <c r="K350" s="230" t="s">
        <v>253</v>
      </c>
      <c r="L350" s="45"/>
      <c r="M350" s="235" t="s">
        <v>1</v>
      </c>
      <c r="N350" s="236" t="s">
        <v>43</v>
      </c>
      <c r="O350" s="92"/>
      <c r="P350" s="237">
        <f>O350*H350</f>
        <v>0</v>
      </c>
      <c r="Q350" s="237">
        <v>0</v>
      </c>
      <c r="R350" s="237">
        <f>Q350*H350</f>
        <v>0</v>
      </c>
      <c r="S350" s="237">
        <v>0</v>
      </c>
      <c r="T350" s="238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9" t="s">
        <v>339</v>
      </c>
      <c r="AT350" s="239" t="s">
        <v>249</v>
      </c>
      <c r="AU350" s="239" t="s">
        <v>90</v>
      </c>
      <c r="AY350" s="18" t="s">
        <v>247</v>
      </c>
      <c r="BE350" s="240">
        <f>IF(N350="základní",J350,0)</f>
        <v>0</v>
      </c>
      <c r="BF350" s="240">
        <f>IF(N350="snížená",J350,0)</f>
        <v>0</v>
      </c>
      <c r="BG350" s="240">
        <f>IF(N350="zákl. přenesená",J350,0)</f>
        <v>0</v>
      </c>
      <c r="BH350" s="240">
        <f>IF(N350="sníž. přenesená",J350,0)</f>
        <v>0</v>
      </c>
      <c r="BI350" s="240">
        <f>IF(N350="nulová",J350,0)</f>
        <v>0</v>
      </c>
      <c r="BJ350" s="18" t="s">
        <v>90</v>
      </c>
      <c r="BK350" s="240">
        <f>ROUND(I350*H350,2)</f>
        <v>0</v>
      </c>
      <c r="BL350" s="18" t="s">
        <v>339</v>
      </c>
      <c r="BM350" s="239" t="s">
        <v>2949</v>
      </c>
    </row>
    <row r="351" spans="1:63" s="12" customFormat="1" ht="22.8" customHeight="1">
      <c r="A351" s="12"/>
      <c r="B351" s="212"/>
      <c r="C351" s="213"/>
      <c r="D351" s="214" t="s">
        <v>76</v>
      </c>
      <c r="E351" s="226" t="s">
        <v>2950</v>
      </c>
      <c r="F351" s="226" t="s">
        <v>2951</v>
      </c>
      <c r="G351" s="213"/>
      <c r="H351" s="213"/>
      <c r="I351" s="216"/>
      <c r="J351" s="227">
        <f>BK351</f>
        <v>0</v>
      </c>
      <c r="K351" s="213"/>
      <c r="L351" s="218"/>
      <c r="M351" s="219"/>
      <c r="N351" s="220"/>
      <c r="O351" s="220"/>
      <c r="P351" s="221">
        <f>SUM(P352:P392)</f>
        <v>0</v>
      </c>
      <c r="Q351" s="220"/>
      <c r="R351" s="221">
        <f>SUM(R352:R392)</f>
        <v>0.6259800000000001</v>
      </c>
      <c r="S351" s="220"/>
      <c r="T351" s="222">
        <f>SUM(T352:T392)</f>
        <v>3.4687799999999998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23" t="s">
        <v>90</v>
      </c>
      <c r="AT351" s="224" t="s">
        <v>76</v>
      </c>
      <c r="AU351" s="224" t="s">
        <v>84</v>
      </c>
      <c r="AY351" s="223" t="s">
        <v>247</v>
      </c>
      <c r="BK351" s="225">
        <f>SUM(BK352:BK392)</f>
        <v>0</v>
      </c>
    </row>
    <row r="352" spans="1:65" s="2" customFormat="1" ht="16.5" customHeight="1">
      <c r="A352" s="39"/>
      <c r="B352" s="40"/>
      <c r="C352" s="228" t="s">
        <v>1191</v>
      </c>
      <c r="D352" s="228" t="s">
        <v>249</v>
      </c>
      <c r="E352" s="229" t="s">
        <v>2952</v>
      </c>
      <c r="F352" s="230" t="s">
        <v>2953</v>
      </c>
      <c r="G352" s="231" t="s">
        <v>2059</v>
      </c>
      <c r="H352" s="232">
        <v>9</v>
      </c>
      <c r="I352" s="233"/>
      <c r="J352" s="234">
        <f>ROUND(I352*H352,2)</f>
        <v>0</v>
      </c>
      <c r="K352" s="230" t="s">
        <v>253</v>
      </c>
      <c r="L352" s="45"/>
      <c r="M352" s="235" t="s">
        <v>1</v>
      </c>
      <c r="N352" s="236" t="s">
        <v>43</v>
      </c>
      <c r="O352" s="92"/>
      <c r="P352" s="237">
        <f>O352*H352</f>
        <v>0</v>
      </c>
      <c r="Q352" s="237">
        <v>0</v>
      </c>
      <c r="R352" s="237">
        <f>Q352*H352</f>
        <v>0</v>
      </c>
      <c r="S352" s="237">
        <v>0.0342</v>
      </c>
      <c r="T352" s="238">
        <f>S352*H352</f>
        <v>0.3078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9" t="s">
        <v>339</v>
      </c>
      <c r="AT352" s="239" t="s">
        <v>249</v>
      </c>
      <c r="AU352" s="239" t="s">
        <v>90</v>
      </c>
      <c r="AY352" s="18" t="s">
        <v>247</v>
      </c>
      <c r="BE352" s="240">
        <f>IF(N352="základní",J352,0)</f>
        <v>0</v>
      </c>
      <c r="BF352" s="240">
        <f>IF(N352="snížená",J352,0)</f>
        <v>0</v>
      </c>
      <c r="BG352" s="240">
        <f>IF(N352="zákl. přenesená",J352,0)</f>
        <v>0</v>
      </c>
      <c r="BH352" s="240">
        <f>IF(N352="sníž. přenesená",J352,0)</f>
        <v>0</v>
      </c>
      <c r="BI352" s="240">
        <f>IF(N352="nulová",J352,0)</f>
        <v>0</v>
      </c>
      <c r="BJ352" s="18" t="s">
        <v>90</v>
      </c>
      <c r="BK352" s="240">
        <f>ROUND(I352*H352,2)</f>
        <v>0</v>
      </c>
      <c r="BL352" s="18" t="s">
        <v>339</v>
      </c>
      <c r="BM352" s="239" t="s">
        <v>2954</v>
      </c>
    </row>
    <row r="353" spans="1:65" s="2" customFormat="1" ht="24.15" customHeight="1">
      <c r="A353" s="39"/>
      <c r="B353" s="40"/>
      <c r="C353" s="228" t="s">
        <v>1197</v>
      </c>
      <c r="D353" s="228" t="s">
        <v>249</v>
      </c>
      <c r="E353" s="229" t="s">
        <v>2955</v>
      </c>
      <c r="F353" s="230" t="s">
        <v>2956</v>
      </c>
      <c r="G353" s="231" t="s">
        <v>2059</v>
      </c>
      <c r="H353" s="232">
        <v>5</v>
      </c>
      <c r="I353" s="233"/>
      <c r="J353" s="234">
        <f>ROUND(I353*H353,2)</f>
        <v>0</v>
      </c>
      <c r="K353" s="230" t="s">
        <v>253</v>
      </c>
      <c r="L353" s="45"/>
      <c r="M353" s="235" t="s">
        <v>1</v>
      </c>
      <c r="N353" s="236" t="s">
        <v>43</v>
      </c>
      <c r="O353" s="92"/>
      <c r="P353" s="237">
        <f>O353*H353</f>
        <v>0</v>
      </c>
      <c r="Q353" s="237">
        <v>0.02894</v>
      </c>
      <c r="R353" s="237">
        <f>Q353*H353</f>
        <v>0.1447</v>
      </c>
      <c r="S353" s="237">
        <v>0</v>
      </c>
      <c r="T353" s="238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9" t="s">
        <v>339</v>
      </c>
      <c r="AT353" s="239" t="s">
        <v>249</v>
      </c>
      <c r="AU353" s="239" t="s">
        <v>90</v>
      </c>
      <c r="AY353" s="18" t="s">
        <v>247</v>
      </c>
      <c r="BE353" s="240">
        <f>IF(N353="základní",J353,0)</f>
        <v>0</v>
      </c>
      <c r="BF353" s="240">
        <f>IF(N353="snížená",J353,0)</f>
        <v>0</v>
      </c>
      <c r="BG353" s="240">
        <f>IF(N353="zákl. přenesená",J353,0)</f>
        <v>0</v>
      </c>
      <c r="BH353" s="240">
        <f>IF(N353="sníž. přenesená",J353,0)</f>
        <v>0</v>
      </c>
      <c r="BI353" s="240">
        <f>IF(N353="nulová",J353,0)</f>
        <v>0</v>
      </c>
      <c r="BJ353" s="18" t="s">
        <v>90</v>
      </c>
      <c r="BK353" s="240">
        <f>ROUND(I353*H353,2)</f>
        <v>0</v>
      </c>
      <c r="BL353" s="18" t="s">
        <v>339</v>
      </c>
      <c r="BM353" s="239" t="s">
        <v>2957</v>
      </c>
    </row>
    <row r="354" spans="1:65" s="2" customFormat="1" ht="33" customHeight="1">
      <c r="A354" s="39"/>
      <c r="B354" s="40"/>
      <c r="C354" s="228" t="s">
        <v>1201</v>
      </c>
      <c r="D354" s="228" t="s">
        <v>249</v>
      </c>
      <c r="E354" s="229" t="s">
        <v>2958</v>
      </c>
      <c r="F354" s="230" t="s">
        <v>2959</v>
      </c>
      <c r="G354" s="231" t="s">
        <v>2059</v>
      </c>
      <c r="H354" s="232">
        <v>3</v>
      </c>
      <c r="I354" s="233"/>
      <c r="J354" s="234">
        <f>ROUND(I354*H354,2)</f>
        <v>0</v>
      </c>
      <c r="K354" s="230" t="s">
        <v>253</v>
      </c>
      <c r="L354" s="45"/>
      <c r="M354" s="235" t="s">
        <v>1</v>
      </c>
      <c r="N354" s="236" t="s">
        <v>43</v>
      </c>
      <c r="O354" s="92"/>
      <c r="P354" s="237">
        <f>O354*H354</f>
        <v>0</v>
      </c>
      <c r="Q354" s="237">
        <v>0.03991</v>
      </c>
      <c r="R354" s="237">
        <f>Q354*H354</f>
        <v>0.11973</v>
      </c>
      <c r="S354" s="237">
        <v>0</v>
      </c>
      <c r="T354" s="238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9" t="s">
        <v>339</v>
      </c>
      <c r="AT354" s="239" t="s">
        <v>249</v>
      </c>
      <c r="AU354" s="239" t="s">
        <v>90</v>
      </c>
      <c r="AY354" s="18" t="s">
        <v>247</v>
      </c>
      <c r="BE354" s="240">
        <f>IF(N354="základní",J354,0)</f>
        <v>0</v>
      </c>
      <c r="BF354" s="240">
        <f>IF(N354="snížená",J354,0)</f>
        <v>0</v>
      </c>
      <c r="BG354" s="240">
        <f>IF(N354="zákl. přenesená",J354,0)</f>
        <v>0</v>
      </c>
      <c r="BH354" s="240">
        <f>IF(N354="sníž. přenesená",J354,0)</f>
        <v>0</v>
      </c>
      <c r="BI354" s="240">
        <f>IF(N354="nulová",J354,0)</f>
        <v>0</v>
      </c>
      <c r="BJ354" s="18" t="s">
        <v>90</v>
      </c>
      <c r="BK354" s="240">
        <f>ROUND(I354*H354,2)</f>
        <v>0</v>
      </c>
      <c r="BL354" s="18" t="s">
        <v>339</v>
      </c>
      <c r="BM354" s="239" t="s">
        <v>2960</v>
      </c>
    </row>
    <row r="355" spans="1:65" s="2" customFormat="1" ht="21.75" customHeight="1">
      <c r="A355" s="39"/>
      <c r="B355" s="40"/>
      <c r="C355" s="228" t="s">
        <v>1205</v>
      </c>
      <c r="D355" s="228" t="s">
        <v>249</v>
      </c>
      <c r="E355" s="229" t="s">
        <v>2961</v>
      </c>
      <c r="F355" s="230" t="s">
        <v>2962</v>
      </c>
      <c r="G355" s="231" t="s">
        <v>2059</v>
      </c>
      <c r="H355" s="232">
        <v>10</v>
      </c>
      <c r="I355" s="233"/>
      <c r="J355" s="234">
        <f>ROUND(I355*H355,2)</f>
        <v>0</v>
      </c>
      <c r="K355" s="230" t="s">
        <v>253</v>
      </c>
      <c r="L355" s="45"/>
      <c r="M355" s="235" t="s">
        <v>1</v>
      </c>
      <c r="N355" s="236" t="s">
        <v>43</v>
      </c>
      <c r="O355" s="92"/>
      <c r="P355" s="237">
        <f>O355*H355</f>
        <v>0</v>
      </c>
      <c r="Q355" s="237">
        <v>0</v>
      </c>
      <c r="R355" s="237">
        <f>Q355*H355</f>
        <v>0</v>
      </c>
      <c r="S355" s="237">
        <v>0.01946</v>
      </c>
      <c r="T355" s="238">
        <f>S355*H355</f>
        <v>0.19460000000000002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9" t="s">
        <v>339</v>
      </c>
      <c r="AT355" s="239" t="s">
        <v>249</v>
      </c>
      <c r="AU355" s="239" t="s">
        <v>90</v>
      </c>
      <c r="AY355" s="18" t="s">
        <v>247</v>
      </c>
      <c r="BE355" s="240">
        <f>IF(N355="základní",J355,0)</f>
        <v>0</v>
      </c>
      <c r="BF355" s="240">
        <f>IF(N355="snížená",J355,0)</f>
        <v>0</v>
      </c>
      <c r="BG355" s="240">
        <f>IF(N355="zákl. přenesená",J355,0)</f>
        <v>0</v>
      </c>
      <c r="BH355" s="240">
        <f>IF(N355="sníž. přenesená",J355,0)</f>
        <v>0</v>
      </c>
      <c r="BI355" s="240">
        <f>IF(N355="nulová",J355,0)</f>
        <v>0</v>
      </c>
      <c r="BJ355" s="18" t="s">
        <v>90</v>
      </c>
      <c r="BK355" s="240">
        <f>ROUND(I355*H355,2)</f>
        <v>0</v>
      </c>
      <c r="BL355" s="18" t="s">
        <v>339</v>
      </c>
      <c r="BM355" s="239" t="s">
        <v>2963</v>
      </c>
    </row>
    <row r="356" spans="1:65" s="2" customFormat="1" ht="37.8" customHeight="1">
      <c r="A356" s="39"/>
      <c r="B356" s="40"/>
      <c r="C356" s="228" t="s">
        <v>1211</v>
      </c>
      <c r="D356" s="228" t="s">
        <v>249</v>
      </c>
      <c r="E356" s="229" t="s">
        <v>2964</v>
      </c>
      <c r="F356" s="230" t="s">
        <v>2965</v>
      </c>
      <c r="G356" s="231" t="s">
        <v>2059</v>
      </c>
      <c r="H356" s="232">
        <v>3</v>
      </c>
      <c r="I356" s="233"/>
      <c r="J356" s="234">
        <f>ROUND(I356*H356,2)</f>
        <v>0</v>
      </c>
      <c r="K356" s="230" t="s">
        <v>253</v>
      </c>
      <c r="L356" s="45"/>
      <c r="M356" s="235" t="s">
        <v>1</v>
      </c>
      <c r="N356" s="236" t="s">
        <v>43</v>
      </c>
      <c r="O356" s="92"/>
      <c r="P356" s="237">
        <f>O356*H356</f>
        <v>0</v>
      </c>
      <c r="Q356" s="237">
        <v>0.01647</v>
      </c>
      <c r="R356" s="237">
        <f>Q356*H356</f>
        <v>0.049409999999999996</v>
      </c>
      <c r="S356" s="237">
        <v>0</v>
      </c>
      <c r="T356" s="238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9" t="s">
        <v>339</v>
      </c>
      <c r="AT356" s="239" t="s">
        <v>249</v>
      </c>
      <c r="AU356" s="239" t="s">
        <v>90</v>
      </c>
      <c r="AY356" s="18" t="s">
        <v>247</v>
      </c>
      <c r="BE356" s="240">
        <f>IF(N356="základní",J356,0)</f>
        <v>0</v>
      </c>
      <c r="BF356" s="240">
        <f>IF(N356="snížená",J356,0)</f>
        <v>0</v>
      </c>
      <c r="BG356" s="240">
        <f>IF(N356="zákl. přenesená",J356,0)</f>
        <v>0</v>
      </c>
      <c r="BH356" s="240">
        <f>IF(N356="sníž. přenesená",J356,0)</f>
        <v>0</v>
      </c>
      <c r="BI356" s="240">
        <f>IF(N356="nulová",J356,0)</f>
        <v>0</v>
      </c>
      <c r="BJ356" s="18" t="s">
        <v>90</v>
      </c>
      <c r="BK356" s="240">
        <f>ROUND(I356*H356,2)</f>
        <v>0</v>
      </c>
      <c r="BL356" s="18" t="s">
        <v>339</v>
      </c>
      <c r="BM356" s="239" t="s">
        <v>2966</v>
      </c>
    </row>
    <row r="357" spans="1:65" s="2" customFormat="1" ht="24.15" customHeight="1">
      <c r="A357" s="39"/>
      <c r="B357" s="40"/>
      <c r="C357" s="228" t="s">
        <v>1216</v>
      </c>
      <c r="D357" s="228" t="s">
        <v>249</v>
      </c>
      <c r="E357" s="229" t="s">
        <v>2967</v>
      </c>
      <c r="F357" s="230" t="s">
        <v>2968</v>
      </c>
      <c r="G357" s="231" t="s">
        <v>2059</v>
      </c>
      <c r="H357" s="232">
        <v>2</v>
      </c>
      <c r="I357" s="233"/>
      <c r="J357" s="234">
        <f>ROUND(I357*H357,2)</f>
        <v>0</v>
      </c>
      <c r="K357" s="230" t="s">
        <v>1</v>
      </c>
      <c r="L357" s="45"/>
      <c r="M357" s="235" t="s">
        <v>1</v>
      </c>
      <c r="N357" s="236" t="s">
        <v>43</v>
      </c>
      <c r="O357" s="92"/>
      <c r="P357" s="237">
        <f>O357*H357</f>
        <v>0</v>
      </c>
      <c r="Q357" s="237">
        <v>0.01607</v>
      </c>
      <c r="R357" s="237">
        <f>Q357*H357</f>
        <v>0.03214</v>
      </c>
      <c r="S357" s="237">
        <v>0</v>
      </c>
      <c r="T357" s="238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9" t="s">
        <v>339</v>
      </c>
      <c r="AT357" s="239" t="s">
        <v>249</v>
      </c>
      <c r="AU357" s="239" t="s">
        <v>90</v>
      </c>
      <c r="AY357" s="18" t="s">
        <v>247</v>
      </c>
      <c r="BE357" s="240">
        <f>IF(N357="základní",J357,0)</f>
        <v>0</v>
      </c>
      <c r="BF357" s="240">
        <f>IF(N357="snížená",J357,0)</f>
        <v>0</v>
      </c>
      <c r="BG357" s="240">
        <f>IF(N357="zákl. přenesená",J357,0)</f>
        <v>0</v>
      </c>
      <c r="BH357" s="240">
        <f>IF(N357="sníž. přenesená",J357,0)</f>
        <v>0</v>
      </c>
      <c r="BI357" s="240">
        <f>IF(N357="nulová",J357,0)</f>
        <v>0</v>
      </c>
      <c r="BJ357" s="18" t="s">
        <v>90</v>
      </c>
      <c r="BK357" s="240">
        <f>ROUND(I357*H357,2)</f>
        <v>0</v>
      </c>
      <c r="BL357" s="18" t="s">
        <v>339</v>
      </c>
      <c r="BM357" s="239" t="s">
        <v>2969</v>
      </c>
    </row>
    <row r="358" spans="1:65" s="2" customFormat="1" ht="37.8" customHeight="1">
      <c r="A358" s="39"/>
      <c r="B358" s="40"/>
      <c r="C358" s="228" t="s">
        <v>1228</v>
      </c>
      <c r="D358" s="228" t="s">
        <v>249</v>
      </c>
      <c r="E358" s="229" t="s">
        <v>2970</v>
      </c>
      <c r="F358" s="230" t="s">
        <v>2971</v>
      </c>
      <c r="G358" s="231" t="s">
        <v>2059</v>
      </c>
      <c r="H358" s="232">
        <v>3</v>
      </c>
      <c r="I358" s="233"/>
      <c r="J358" s="234">
        <f>ROUND(I358*H358,2)</f>
        <v>0</v>
      </c>
      <c r="K358" s="230" t="s">
        <v>253</v>
      </c>
      <c r="L358" s="45"/>
      <c r="M358" s="235" t="s">
        <v>1</v>
      </c>
      <c r="N358" s="236" t="s">
        <v>43</v>
      </c>
      <c r="O358" s="92"/>
      <c r="P358" s="237">
        <f>O358*H358</f>
        <v>0</v>
      </c>
      <c r="Q358" s="237">
        <v>0.01921</v>
      </c>
      <c r="R358" s="237">
        <f>Q358*H358</f>
        <v>0.05763</v>
      </c>
      <c r="S358" s="237">
        <v>0</v>
      </c>
      <c r="T358" s="238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9" t="s">
        <v>339</v>
      </c>
      <c r="AT358" s="239" t="s">
        <v>249</v>
      </c>
      <c r="AU358" s="239" t="s">
        <v>90</v>
      </c>
      <c r="AY358" s="18" t="s">
        <v>247</v>
      </c>
      <c r="BE358" s="240">
        <f>IF(N358="základní",J358,0)</f>
        <v>0</v>
      </c>
      <c r="BF358" s="240">
        <f>IF(N358="snížená",J358,0)</f>
        <v>0</v>
      </c>
      <c r="BG358" s="240">
        <f>IF(N358="zákl. přenesená",J358,0)</f>
        <v>0</v>
      </c>
      <c r="BH358" s="240">
        <f>IF(N358="sníž. přenesená",J358,0)</f>
        <v>0</v>
      </c>
      <c r="BI358" s="240">
        <f>IF(N358="nulová",J358,0)</f>
        <v>0</v>
      </c>
      <c r="BJ358" s="18" t="s">
        <v>90</v>
      </c>
      <c r="BK358" s="240">
        <f>ROUND(I358*H358,2)</f>
        <v>0</v>
      </c>
      <c r="BL358" s="18" t="s">
        <v>339</v>
      </c>
      <c r="BM358" s="239" t="s">
        <v>2972</v>
      </c>
    </row>
    <row r="359" spans="1:65" s="2" customFormat="1" ht="16.5" customHeight="1">
      <c r="A359" s="39"/>
      <c r="B359" s="40"/>
      <c r="C359" s="228" t="s">
        <v>1235</v>
      </c>
      <c r="D359" s="228" t="s">
        <v>249</v>
      </c>
      <c r="E359" s="229" t="s">
        <v>2973</v>
      </c>
      <c r="F359" s="230" t="s">
        <v>2974</v>
      </c>
      <c r="G359" s="231" t="s">
        <v>2059</v>
      </c>
      <c r="H359" s="232">
        <v>9</v>
      </c>
      <c r="I359" s="233"/>
      <c r="J359" s="234">
        <f>ROUND(I359*H359,2)</f>
        <v>0</v>
      </c>
      <c r="K359" s="230" t="s">
        <v>253</v>
      </c>
      <c r="L359" s="45"/>
      <c r="M359" s="235" t="s">
        <v>1</v>
      </c>
      <c r="N359" s="236" t="s">
        <v>43</v>
      </c>
      <c r="O359" s="92"/>
      <c r="P359" s="237">
        <f>O359*H359</f>
        <v>0</v>
      </c>
      <c r="Q359" s="237">
        <v>0</v>
      </c>
      <c r="R359" s="237">
        <f>Q359*H359</f>
        <v>0</v>
      </c>
      <c r="S359" s="237">
        <v>0.0329</v>
      </c>
      <c r="T359" s="238">
        <f>S359*H359</f>
        <v>0.2961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9" t="s">
        <v>339</v>
      </c>
      <c r="AT359" s="239" t="s">
        <v>249</v>
      </c>
      <c r="AU359" s="239" t="s">
        <v>90</v>
      </c>
      <c r="AY359" s="18" t="s">
        <v>247</v>
      </c>
      <c r="BE359" s="240">
        <f>IF(N359="základní",J359,0)</f>
        <v>0</v>
      </c>
      <c r="BF359" s="240">
        <f>IF(N359="snížená",J359,0)</f>
        <v>0</v>
      </c>
      <c r="BG359" s="240">
        <f>IF(N359="zákl. přenesená",J359,0)</f>
        <v>0</v>
      </c>
      <c r="BH359" s="240">
        <f>IF(N359="sníž. přenesená",J359,0)</f>
        <v>0</v>
      </c>
      <c r="BI359" s="240">
        <f>IF(N359="nulová",J359,0)</f>
        <v>0</v>
      </c>
      <c r="BJ359" s="18" t="s">
        <v>90</v>
      </c>
      <c r="BK359" s="240">
        <f>ROUND(I359*H359,2)</f>
        <v>0</v>
      </c>
      <c r="BL359" s="18" t="s">
        <v>339</v>
      </c>
      <c r="BM359" s="239" t="s">
        <v>2975</v>
      </c>
    </row>
    <row r="360" spans="1:65" s="2" customFormat="1" ht="24.15" customHeight="1">
      <c r="A360" s="39"/>
      <c r="B360" s="40"/>
      <c r="C360" s="228" t="s">
        <v>1240</v>
      </c>
      <c r="D360" s="228" t="s">
        <v>249</v>
      </c>
      <c r="E360" s="229" t="s">
        <v>2976</v>
      </c>
      <c r="F360" s="230" t="s">
        <v>2977</v>
      </c>
      <c r="G360" s="231" t="s">
        <v>2059</v>
      </c>
      <c r="H360" s="232">
        <v>2</v>
      </c>
      <c r="I360" s="233"/>
      <c r="J360" s="234">
        <f>ROUND(I360*H360,2)</f>
        <v>0</v>
      </c>
      <c r="K360" s="230" t="s">
        <v>1</v>
      </c>
      <c r="L360" s="45"/>
      <c r="M360" s="235" t="s">
        <v>1</v>
      </c>
      <c r="N360" s="236" t="s">
        <v>43</v>
      </c>
      <c r="O360" s="92"/>
      <c r="P360" s="237">
        <f>O360*H360</f>
        <v>0</v>
      </c>
      <c r="Q360" s="237">
        <v>0.02387</v>
      </c>
      <c r="R360" s="237">
        <f>Q360*H360</f>
        <v>0.04774</v>
      </c>
      <c r="S360" s="237">
        <v>0</v>
      </c>
      <c r="T360" s="238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9" t="s">
        <v>339</v>
      </c>
      <c r="AT360" s="239" t="s">
        <v>249</v>
      </c>
      <c r="AU360" s="239" t="s">
        <v>90</v>
      </c>
      <c r="AY360" s="18" t="s">
        <v>247</v>
      </c>
      <c r="BE360" s="240">
        <f>IF(N360="základní",J360,0)</f>
        <v>0</v>
      </c>
      <c r="BF360" s="240">
        <f>IF(N360="snížená",J360,0)</f>
        <v>0</v>
      </c>
      <c r="BG360" s="240">
        <f>IF(N360="zákl. přenesená",J360,0)</f>
        <v>0</v>
      </c>
      <c r="BH360" s="240">
        <f>IF(N360="sníž. přenesená",J360,0)</f>
        <v>0</v>
      </c>
      <c r="BI360" s="240">
        <f>IF(N360="nulová",J360,0)</f>
        <v>0</v>
      </c>
      <c r="BJ360" s="18" t="s">
        <v>90</v>
      </c>
      <c r="BK360" s="240">
        <f>ROUND(I360*H360,2)</f>
        <v>0</v>
      </c>
      <c r="BL360" s="18" t="s">
        <v>339</v>
      </c>
      <c r="BM360" s="239" t="s">
        <v>2978</v>
      </c>
    </row>
    <row r="361" spans="1:65" s="2" customFormat="1" ht="55.5" customHeight="1">
      <c r="A361" s="39"/>
      <c r="B361" s="40"/>
      <c r="C361" s="228" t="s">
        <v>1245</v>
      </c>
      <c r="D361" s="228" t="s">
        <v>249</v>
      </c>
      <c r="E361" s="229" t="s">
        <v>2979</v>
      </c>
      <c r="F361" s="230" t="s">
        <v>2980</v>
      </c>
      <c r="G361" s="231" t="s">
        <v>2059</v>
      </c>
      <c r="H361" s="232">
        <v>2</v>
      </c>
      <c r="I361" s="233"/>
      <c r="J361" s="234">
        <f>ROUND(I361*H361,2)</f>
        <v>0</v>
      </c>
      <c r="K361" s="230" t="s">
        <v>253</v>
      </c>
      <c r="L361" s="45"/>
      <c r="M361" s="235" t="s">
        <v>1</v>
      </c>
      <c r="N361" s="236" t="s">
        <v>43</v>
      </c>
      <c r="O361" s="92"/>
      <c r="P361" s="237">
        <f>O361*H361</f>
        <v>0</v>
      </c>
      <c r="Q361" s="237">
        <v>0.04351</v>
      </c>
      <c r="R361" s="237">
        <f>Q361*H361</f>
        <v>0.08702</v>
      </c>
      <c r="S361" s="237">
        <v>0</v>
      </c>
      <c r="T361" s="238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9" t="s">
        <v>339</v>
      </c>
      <c r="AT361" s="239" t="s">
        <v>249</v>
      </c>
      <c r="AU361" s="239" t="s">
        <v>90</v>
      </c>
      <c r="AY361" s="18" t="s">
        <v>247</v>
      </c>
      <c r="BE361" s="240">
        <f>IF(N361="základní",J361,0)</f>
        <v>0</v>
      </c>
      <c r="BF361" s="240">
        <f>IF(N361="snížená",J361,0)</f>
        <v>0</v>
      </c>
      <c r="BG361" s="240">
        <f>IF(N361="zákl. přenesená",J361,0)</f>
        <v>0</v>
      </c>
      <c r="BH361" s="240">
        <f>IF(N361="sníž. přenesená",J361,0)</f>
        <v>0</v>
      </c>
      <c r="BI361" s="240">
        <f>IF(N361="nulová",J361,0)</f>
        <v>0</v>
      </c>
      <c r="BJ361" s="18" t="s">
        <v>90</v>
      </c>
      <c r="BK361" s="240">
        <f>ROUND(I361*H361,2)</f>
        <v>0</v>
      </c>
      <c r="BL361" s="18" t="s">
        <v>339</v>
      </c>
      <c r="BM361" s="239" t="s">
        <v>2981</v>
      </c>
    </row>
    <row r="362" spans="1:65" s="2" customFormat="1" ht="55.5" customHeight="1">
      <c r="A362" s="39"/>
      <c r="B362" s="40"/>
      <c r="C362" s="228" t="s">
        <v>1250</v>
      </c>
      <c r="D362" s="228" t="s">
        <v>249</v>
      </c>
      <c r="E362" s="229" t="s">
        <v>2982</v>
      </c>
      <c r="F362" s="230" t="s">
        <v>2983</v>
      </c>
      <c r="G362" s="231" t="s">
        <v>2059</v>
      </c>
      <c r="H362" s="232">
        <v>1</v>
      </c>
      <c r="I362" s="233"/>
      <c r="J362" s="234">
        <f>ROUND(I362*H362,2)</f>
        <v>0</v>
      </c>
      <c r="K362" s="230" t="s">
        <v>253</v>
      </c>
      <c r="L362" s="45"/>
      <c r="M362" s="235" t="s">
        <v>1</v>
      </c>
      <c r="N362" s="236" t="s">
        <v>43</v>
      </c>
      <c r="O362" s="92"/>
      <c r="P362" s="237">
        <f>O362*H362</f>
        <v>0</v>
      </c>
      <c r="Q362" s="237">
        <v>0.03247</v>
      </c>
      <c r="R362" s="237">
        <f>Q362*H362</f>
        <v>0.03247</v>
      </c>
      <c r="S362" s="237">
        <v>0</v>
      </c>
      <c r="T362" s="238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9" t="s">
        <v>339</v>
      </c>
      <c r="AT362" s="239" t="s">
        <v>249</v>
      </c>
      <c r="AU362" s="239" t="s">
        <v>90</v>
      </c>
      <c r="AY362" s="18" t="s">
        <v>247</v>
      </c>
      <c r="BE362" s="240">
        <f>IF(N362="základní",J362,0)</f>
        <v>0</v>
      </c>
      <c r="BF362" s="240">
        <f>IF(N362="snížená",J362,0)</f>
        <v>0</v>
      </c>
      <c r="BG362" s="240">
        <f>IF(N362="zákl. přenesená",J362,0)</f>
        <v>0</v>
      </c>
      <c r="BH362" s="240">
        <f>IF(N362="sníž. přenesená",J362,0)</f>
        <v>0</v>
      </c>
      <c r="BI362" s="240">
        <f>IF(N362="nulová",J362,0)</f>
        <v>0</v>
      </c>
      <c r="BJ362" s="18" t="s">
        <v>90</v>
      </c>
      <c r="BK362" s="240">
        <f>ROUND(I362*H362,2)</f>
        <v>0</v>
      </c>
      <c r="BL362" s="18" t="s">
        <v>339</v>
      </c>
      <c r="BM362" s="239" t="s">
        <v>2984</v>
      </c>
    </row>
    <row r="363" spans="1:65" s="2" customFormat="1" ht="24.15" customHeight="1">
      <c r="A363" s="39"/>
      <c r="B363" s="40"/>
      <c r="C363" s="228" t="s">
        <v>1254</v>
      </c>
      <c r="D363" s="228" t="s">
        <v>249</v>
      </c>
      <c r="E363" s="229" t="s">
        <v>2985</v>
      </c>
      <c r="F363" s="230" t="s">
        <v>2986</v>
      </c>
      <c r="G363" s="231" t="s">
        <v>2059</v>
      </c>
      <c r="H363" s="232">
        <v>9</v>
      </c>
      <c r="I363" s="233"/>
      <c r="J363" s="234">
        <f>ROUND(I363*H363,2)</f>
        <v>0</v>
      </c>
      <c r="K363" s="230" t="s">
        <v>253</v>
      </c>
      <c r="L363" s="45"/>
      <c r="M363" s="235" t="s">
        <v>1</v>
      </c>
      <c r="N363" s="236" t="s">
        <v>43</v>
      </c>
      <c r="O363" s="92"/>
      <c r="P363" s="237">
        <f>O363*H363</f>
        <v>0</v>
      </c>
      <c r="Q363" s="237">
        <v>0</v>
      </c>
      <c r="R363" s="237">
        <f>Q363*H363</f>
        <v>0</v>
      </c>
      <c r="S363" s="237">
        <v>0.0092</v>
      </c>
      <c r="T363" s="238">
        <f>S363*H363</f>
        <v>0.0828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9" t="s">
        <v>339</v>
      </c>
      <c r="AT363" s="239" t="s">
        <v>249</v>
      </c>
      <c r="AU363" s="239" t="s">
        <v>90</v>
      </c>
      <c r="AY363" s="18" t="s">
        <v>247</v>
      </c>
      <c r="BE363" s="240">
        <f>IF(N363="základní",J363,0)</f>
        <v>0</v>
      </c>
      <c r="BF363" s="240">
        <f>IF(N363="snížená",J363,0)</f>
        <v>0</v>
      </c>
      <c r="BG363" s="240">
        <f>IF(N363="zákl. přenesená",J363,0)</f>
        <v>0</v>
      </c>
      <c r="BH363" s="240">
        <f>IF(N363="sníž. přenesená",J363,0)</f>
        <v>0</v>
      </c>
      <c r="BI363" s="240">
        <f>IF(N363="nulová",J363,0)</f>
        <v>0</v>
      </c>
      <c r="BJ363" s="18" t="s">
        <v>90</v>
      </c>
      <c r="BK363" s="240">
        <f>ROUND(I363*H363,2)</f>
        <v>0</v>
      </c>
      <c r="BL363" s="18" t="s">
        <v>339</v>
      </c>
      <c r="BM363" s="239" t="s">
        <v>2987</v>
      </c>
    </row>
    <row r="364" spans="1:65" s="2" customFormat="1" ht="16.5" customHeight="1">
      <c r="A364" s="39"/>
      <c r="B364" s="40"/>
      <c r="C364" s="228" t="s">
        <v>1261</v>
      </c>
      <c r="D364" s="228" t="s">
        <v>249</v>
      </c>
      <c r="E364" s="229" t="s">
        <v>2988</v>
      </c>
      <c r="F364" s="230" t="s">
        <v>2989</v>
      </c>
      <c r="G364" s="231" t="s">
        <v>2059</v>
      </c>
      <c r="H364" s="232">
        <v>1</v>
      </c>
      <c r="I364" s="233"/>
      <c r="J364" s="234">
        <f>ROUND(I364*H364,2)</f>
        <v>0</v>
      </c>
      <c r="K364" s="230" t="s">
        <v>253</v>
      </c>
      <c r="L364" s="45"/>
      <c r="M364" s="235" t="s">
        <v>1</v>
      </c>
      <c r="N364" s="236" t="s">
        <v>43</v>
      </c>
      <c r="O364" s="92"/>
      <c r="P364" s="237">
        <f>O364*H364</f>
        <v>0</v>
      </c>
      <c r="Q364" s="237">
        <v>0.00064</v>
      </c>
      <c r="R364" s="237">
        <f>Q364*H364</f>
        <v>0.00064</v>
      </c>
      <c r="S364" s="237">
        <v>0</v>
      </c>
      <c r="T364" s="238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9" t="s">
        <v>339</v>
      </c>
      <c r="AT364" s="239" t="s">
        <v>249</v>
      </c>
      <c r="AU364" s="239" t="s">
        <v>90</v>
      </c>
      <c r="AY364" s="18" t="s">
        <v>247</v>
      </c>
      <c r="BE364" s="240">
        <f>IF(N364="základní",J364,0)</f>
        <v>0</v>
      </c>
      <c r="BF364" s="240">
        <f>IF(N364="snížená",J364,0)</f>
        <v>0</v>
      </c>
      <c r="BG364" s="240">
        <f>IF(N364="zákl. přenesená",J364,0)</f>
        <v>0</v>
      </c>
      <c r="BH364" s="240">
        <f>IF(N364="sníž. přenesená",J364,0)</f>
        <v>0</v>
      </c>
      <c r="BI364" s="240">
        <f>IF(N364="nulová",J364,0)</f>
        <v>0</v>
      </c>
      <c r="BJ364" s="18" t="s">
        <v>90</v>
      </c>
      <c r="BK364" s="240">
        <f>ROUND(I364*H364,2)</f>
        <v>0</v>
      </c>
      <c r="BL364" s="18" t="s">
        <v>339</v>
      </c>
      <c r="BM364" s="239" t="s">
        <v>2990</v>
      </c>
    </row>
    <row r="365" spans="1:65" s="2" customFormat="1" ht="21.75" customHeight="1">
      <c r="A365" s="39"/>
      <c r="B365" s="40"/>
      <c r="C365" s="285" t="s">
        <v>1267</v>
      </c>
      <c r="D365" s="285" t="s">
        <v>422</v>
      </c>
      <c r="E365" s="286" t="s">
        <v>2991</v>
      </c>
      <c r="F365" s="287" t="s">
        <v>2992</v>
      </c>
      <c r="G365" s="288" t="s">
        <v>322</v>
      </c>
      <c r="H365" s="289">
        <v>1</v>
      </c>
      <c r="I365" s="290"/>
      <c r="J365" s="291">
        <f>ROUND(I365*H365,2)</f>
        <v>0</v>
      </c>
      <c r="K365" s="287" t="s">
        <v>1</v>
      </c>
      <c r="L365" s="292"/>
      <c r="M365" s="293" t="s">
        <v>1</v>
      </c>
      <c r="N365" s="294" t="s">
        <v>43</v>
      </c>
      <c r="O365" s="92"/>
      <c r="P365" s="237">
        <f>O365*H365</f>
        <v>0</v>
      </c>
      <c r="Q365" s="237">
        <v>0.00369</v>
      </c>
      <c r="R365" s="237">
        <f>Q365*H365</f>
        <v>0.00369</v>
      </c>
      <c r="S365" s="237">
        <v>0</v>
      </c>
      <c r="T365" s="238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9" t="s">
        <v>432</v>
      </c>
      <c r="AT365" s="239" t="s">
        <v>422</v>
      </c>
      <c r="AU365" s="239" t="s">
        <v>90</v>
      </c>
      <c r="AY365" s="18" t="s">
        <v>247</v>
      </c>
      <c r="BE365" s="240">
        <f>IF(N365="základní",J365,0)</f>
        <v>0</v>
      </c>
      <c r="BF365" s="240">
        <f>IF(N365="snížená",J365,0)</f>
        <v>0</v>
      </c>
      <c r="BG365" s="240">
        <f>IF(N365="zákl. přenesená",J365,0)</f>
        <v>0</v>
      </c>
      <c r="BH365" s="240">
        <f>IF(N365="sníž. přenesená",J365,0)</f>
        <v>0</v>
      </c>
      <c r="BI365" s="240">
        <f>IF(N365="nulová",J365,0)</f>
        <v>0</v>
      </c>
      <c r="BJ365" s="18" t="s">
        <v>90</v>
      </c>
      <c r="BK365" s="240">
        <f>ROUND(I365*H365,2)</f>
        <v>0</v>
      </c>
      <c r="BL365" s="18" t="s">
        <v>339</v>
      </c>
      <c r="BM365" s="239" t="s">
        <v>2993</v>
      </c>
    </row>
    <row r="366" spans="1:65" s="2" customFormat="1" ht="24.15" customHeight="1">
      <c r="A366" s="39"/>
      <c r="B366" s="40"/>
      <c r="C366" s="228" t="s">
        <v>1273</v>
      </c>
      <c r="D366" s="228" t="s">
        <v>249</v>
      </c>
      <c r="E366" s="229" t="s">
        <v>2994</v>
      </c>
      <c r="F366" s="230" t="s">
        <v>2995</v>
      </c>
      <c r="G366" s="231" t="s">
        <v>2059</v>
      </c>
      <c r="H366" s="232">
        <v>9</v>
      </c>
      <c r="I366" s="233"/>
      <c r="J366" s="234">
        <f>ROUND(I366*H366,2)</f>
        <v>0</v>
      </c>
      <c r="K366" s="230" t="s">
        <v>253</v>
      </c>
      <c r="L366" s="45"/>
      <c r="M366" s="235" t="s">
        <v>1</v>
      </c>
      <c r="N366" s="236" t="s">
        <v>43</v>
      </c>
      <c r="O366" s="92"/>
      <c r="P366" s="237">
        <f>O366*H366</f>
        <v>0</v>
      </c>
      <c r="Q366" s="237">
        <v>0</v>
      </c>
      <c r="R366" s="237">
        <f>Q366*H366</f>
        <v>0</v>
      </c>
      <c r="S366" s="237">
        <v>0.155</v>
      </c>
      <c r="T366" s="238">
        <f>S366*H366</f>
        <v>1.395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9" t="s">
        <v>339</v>
      </c>
      <c r="AT366" s="239" t="s">
        <v>249</v>
      </c>
      <c r="AU366" s="239" t="s">
        <v>90</v>
      </c>
      <c r="AY366" s="18" t="s">
        <v>247</v>
      </c>
      <c r="BE366" s="240">
        <f>IF(N366="základní",J366,0)</f>
        <v>0</v>
      </c>
      <c r="BF366" s="240">
        <f>IF(N366="snížená",J366,0)</f>
        <v>0</v>
      </c>
      <c r="BG366" s="240">
        <f>IF(N366="zákl. přenesená",J366,0)</f>
        <v>0</v>
      </c>
      <c r="BH366" s="240">
        <f>IF(N366="sníž. přenesená",J366,0)</f>
        <v>0</v>
      </c>
      <c r="BI366" s="240">
        <f>IF(N366="nulová",J366,0)</f>
        <v>0</v>
      </c>
      <c r="BJ366" s="18" t="s">
        <v>90</v>
      </c>
      <c r="BK366" s="240">
        <f>ROUND(I366*H366,2)</f>
        <v>0</v>
      </c>
      <c r="BL366" s="18" t="s">
        <v>339</v>
      </c>
      <c r="BM366" s="239" t="s">
        <v>2996</v>
      </c>
    </row>
    <row r="367" spans="1:65" s="2" customFormat="1" ht="44.25" customHeight="1">
      <c r="A367" s="39"/>
      <c r="B367" s="40"/>
      <c r="C367" s="228" t="s">
        <v>1278</v>
      </c>
      <c r="D367" s="228" t="s">
        <v>249</v>
      </c>
      <c r="E367" s="229" t="s">
        <v>2997</v>
      </c>
      <c r="F367" s="230" t="s">
        <v>2998</v>
      </c>
      <c r="G367" s="231" t="s">
        <v>283</v>
      </c>
      <c r="H367" s="232">
        <v>3.338</v>
      </c>
      <c r="I367" s="233"/>
      <c r="J367" s="234">
        <f>ROUND(I367*H367,2)</f>
        <v>0</v>
      </c>
      <c r="K367" s="230" t="s">
        <v>253</v>
      </c>
      <c r="L367" s="45"/>
      <c r="M367" s="235" t="s">
        <v>1</v>
      </c>
      <c r="N367" s="236" t="s">
        <v>43</v>
      </c>
      <c r="O367" s="92"/>
      <c r="P367" s="237">
        <f>O367*H367</f>
        <v>0</v>
      </c>
      <c r="Q367" s="237">
        <v>0</v>
      </c>
      <c r="R367" s="237">
        <f>Q367*H367</f>
        <v>0</v>
      </c>
      <c r="S367" s="237">
        <v>0</v>
      </c>
      <c r="T367" s="238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9" t="s">
        <v>339</v>
      </c>
      <c r="AT367" s="239" t="s">
        <v>249</v>
      </c>
      <c r="AU367" s="239" t="s">
        <v>90</v>
      </c>
      <c r="AY367" s="18" t="s">
        <v>247</v>
      </c>
      <c r="BE367" s="240">
        <f>IF(N367="základní",J367,0)</f>
        <v>0</v>
      </c>
      <c r="BF367" s="240">
        <f>IF(N367="snížená",J367,0)</f>
        <v>0</v>
      </c>
      <c r="BG367" s="240">
        <f>IF(N367="zákl. přenesená",J367,0)</f>
        <v>0</v>
      </c>
      <c r="BH367" s="240">
        <f>IF(N367="sníž. přenesená",J367,0)</f>
        <v>0</v>
      </c>
      <c r="BI367" s="240">
        <f>IF(N367="nulová",J367,0)</f>
        <v>0</v>
      </c>
      <c r="BJ367" s="18" t="s">
        <v>90</v>
      </c>
      <c r="BK367" s="240">
        <f>ROUND(I367*H367,2)</f>
        <v>0</v>
      </c>
      <c r="BL367" s="18" t="s">
        <v>339</v>
      </c>
      <c r="BM367" s="239" t="s">
        <v>2999</v>
      </c>
    </row>
    <row r="368" spans="1:65" s="2" customFormat="1" ht="24.15" customHeight="1">
      <c r="A368" s="39"/>
      <c r="B368" s="40"/>
      <c r="C368" s="228" t="s">
        <v>1284</v>
      </c>
      <c r="D368" s="228" t="s">
        <v>249</v>
      </c>
      <c r="E368" s="229" t="s">
        <v>3000</v>
      </c>
      <c r="F368" s="230" t="s">
        <v>3001</v>
      </c>
      <c r="G368" s="231" t="s">
        <v>2059</v>
      </c>
      <c r="H368" s="232">
        <v>9</v>
      </c>
      <c r="I368" s="233"/>
      <c r="J368" s="234">
        <f>ROUND(I368*H368,2)</f>
        <v>0</v>
      </c>
      <c r="K368" s="230" t="s">
        <v>253</v>
      </c>
      <c r="L368" s="45"/>
      <c r="M368" s="235" t="s">
        <v>1</v>
      </c>
      <c r="N368" s="236" t="s">
        <v>43</v>
      </c>
      <c r="O368" s="92"/>
      <c r="P368" s="237">
        <f>O368*H368</f>
        <v>0</v>
      </c>
      <c r="Q368" s="237">
        <v>0</v>
      </c>
      <c r="R368" s="237">
        <f>Q368*H368</f>
        <v>0</v>
      </c>
      <c r="S368" s="237">
        <v>0.067</v>
      </c>
      <c r="T368" s="238">
        <f>S368*H368</f>
        <v>0.603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9" t="s">
        <v>339</v>
      </c>
      <c r="AT368" s="239" t="s">
        <v>249</v>
      </c>
      <c r="AU368" s="239" t="s">
        <v>90</v>
      </c>
      <c r="AY368" s="18" t="s">
        <v>247</v>
      </c>
      <c r="BE368" s="240">
        <f>IF(N368="základní",J368,0)</f>
        <v>0</v>
      </c>
      <c r="BF368" s="240">
        <f>IF(N368="snížená",J368,0)</f>
        <v>0</v>
      </c>
      <c r="BG368" s="240">
        <f>IF(N368="zákl. přenesená",J368,0)</f>
        <v>0</v>
      </c>
      <c r="BH368" s="240">
        <f>IF(N368="sníž. přenesená",J368,0)</f>
        <v>0</v>
      </c>
      <c r="BI368" s="240">
        <f>IF(N368="nulová",J368,0)</f>
        <v>0</v>
      </c>
      <c r="BJ368" s="18" t="s">
        <v>90</v>
      </c>
      <c r="BK368" s="240">
        <f>ROUND(I368*H368,2)</f>
        <v>0</v>
      </c>
      <c r="BL368" s="18" t="s">
        <v>339</v>
      </c>
      <c r="BM368" s="239" t="s">
        <v>3002</v>
      </c>
    </row>
    <row r="369" spans="1:65" s="2" customFormat="1" ht="24.15" customHeight="1">
      <c r="A369" s="39"/>
      <c r="B369" s="40"/>
      <c r="C369" s="228" t="s">
        <v>1289</v>
      </c>
      <c r="D369" s="228" t="s">
        <v>249</v>
      </c>
      <c r="E369" s="229" t="s">
        <v>3003</v>
      </c>
      <c r="F369" s="230" t="s">
        <v>3004</v>
      </c>
      <c r="G369" s="231" t="s">
        <v>2059</v>
      </c>
      <c r="H369" s="232">
        <v>12</v>
      </c>
      <c r="I369" s="233"/>
      <c r="J369" s="234">
        <f>ROUND(I369*H369,2)</f>
        <v>0</v>
      </c>
      <c r="K369" s="230" t="s">
        <v>253</v>
      </c>
      <c r="L369" s="45"/>
      <c r="M369" s="235" t="s">
        <v>1</v>
      </c>
      <c r="N369" s="236" t="s">
        <v>43</v>
      </c>
      <c r="O369" s="92"/>
      <c r="P369" s="237">
        <f>O369*H369</f>
        <v>0</v>
      </c>
      <c r="Q369" s="237">
        <v>0</v>
      </c>
      <c r="R369" s="237">
        <f>Q369*H369</f>
        <v>0</v>
      </c>
      <c r="S369" s="237">
        <v>0.0435</v>
      </c>
      <c r="T369" s="238">
        <f>S369*H369</f>
        <v>0.522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9" t="s">
        <v>339</v>
      </c>
      <c r="AT369" s="239" t="s">
        <v>249</v>
      </c>
      <c r="AU369" s="239" t="s">
        <v>90</v>
      </c>
      <c r="AY369" s="18" t="s">
        <v>247</v>
      </c>
      <c r="BE369" s="240">
        <f>IF(N369="základní",J369,0)</f>
        <v>0</v>
      </c>
      <c r="BF369" s="240">
        <f>IF(N369="snížená",J369,0)</f>
        <v>0</v>
      </c>
      <c r="BG369" s="240">
        <f>IF(N369="zákl. přenesená",J369,0)</f>
        <v>0</v>
      </c>
      <c r="BH369" s="240">
        <f>IF(N369="sníž. přenesená",J369,0)</f>
        <v>0</v>
      </c>
      <c r="BI369" s="240">
        <f>IF(N369="nulová",J369,0)</f>
        <v>0</v>
      </c>
      <c r="BJ369" s="18" t="s">
        <v>90</v>
      </c>
      <c r="BK369" s="240">
        <f>ROUND(I369*H369,2)</f>
        <v>0</v>
      </c>
      <c r="BL369" s="18" t="s">
        <v>339</v>
      </c>
      <c r="BM369" s="239" t="s">
        <v>3005</v>
      </c>
    </row>
    <row r="370" spans="1:65" s="2" customFormat="1" ht="24.15" customHeight="1">
      <c r="A370" s="39"/>
      <c r="B370" s="40"/>
      <c r="C370" s="228" t="s">
        <v>1296</v>
      </c>
      <c r="D370" s="228" t="s">
        <v>249</v>
      </c>
      <c r="E370" s="229" t="s">
        <v>3006</v>
      </c>
      <c r="F370" s="230" t="s">
        <v>3007</v>
      </c>
      <c r="G370" s="231" t="s">
        <v>2059</v>
      </c>
      <c r="H370" s="232">
        <v>28</v>
      </c>
      <c r="I370" s="233"/>
      <c r="J370" s="234">
        <f>ROUND(I370*H370,2)</f>
        <v>0</v>
      </c>
      <c r="K370" s="230" t="s">
        <v>253</v>
      </c>
      <c r="L370" s="45"/>
      <c r="M370" s="235" t="s">
        <v>1</v>
      </c>
      <c r="N370" s="236" t="s">
        <v>43</v>
      </c>
      <c r="O370" s="92"/>
      <c r="P370" s="237">
        <f>O370*H370</f>
        <v>0</v>
      </c>
      <c r="Q370" s="237">
        <v>0.00024</v>
      </c>
      <c r="R370" s="237">
        <f>Q370*H370</f>
        <v>0.00672</v>
      </c>
      <c r="S370" s="237">
        <v>0</v>
      </c>
      <c r="T370" s="238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9" t="s">
        <v>339</v>
      </c>
      <c r="AT370" s="239" t="s">
        <v>249</v>
      </c>
      <c r="AU370" s="239" t="s">
        <v>90</v>
      </c>
      <c r="AY370" s="18" t="s">
        <v>247</v>
      </c>
      <c r="BE370" s="240">
        <f>IF(N370="základní",J370,0)</f>
        <v>0</v>
      </c>
      <c r="BF370" s="240">
        <f>IF(N370="snížená",J370,0)</f>
        <v>0</v>
      </c>
      <c r="BG370" s="240">
        <f>IF(N370="zákl. přenesená",J370,0)</f>
        <v>0</v>
      </c>
      <c r="BH370" s="240">
        <f>IF(N370="sníž. přenesená",J370,0)</f>
        <v>0</v>
      </c>
      <c r="BI370" s="240">
        <f>IF(N370="nulová",J370,0)</f>
        <v>0</v>
      </c>
      <c r="BJ370" s="18" t="s">
        <v>90</v>
      </c>
      <c r="BK370" s="240">
        <f>ROUND(I370*H370,2)</f>
        <v>0</v>
      </c>
      <c r="BL370" s="18" t="s">
        <v>339</v>
      </c>
      <c r="BM370" s="239" t="s">
        <v>3008</v>
      </c>
    </row>
    <row r="371" spans="1:51" s="13" customFormat="1" ht="12">
      <c r="A371" s="13"/>
      <c r="B371" s="241"/>
      <c r="C371" s="242"/>
      <c r="D371" s="243" t="s">
        <v>256</v>
      </c>
      <c r="E371" s="244" t="s">
        <v>1</v>
      </c>
      <c r="F371" s="245" t="s">
        <v>3009</v>
      </c>
      <c r="G371" s="242"/>
      <c r="H371" s="246">
        <v>28</v>
      </c>
      <c r="I371" s="247"/>
      <c r="J371" s="242"/>
      <c r="K371" s="242"/>
      <c r="L371" s="248"/>
      <c r="M371" s="249"/>
      <c r="N371" s="250"/>
      <c r="O371" s="250"/>
      <c r="P371" s="250"/>
      <c r="Q371" s="250"/>
      <c r="R371" s="250"/>
      <c r="S371" s="250"/>
      <c r="T371" s="25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2" t="s">
        <v>256</v>
      </c>
      <c r="AU371" s="252" t="s">
        <v>90</v>
      </c>
      <c r="AV371" s="13" t="s">
        <v>90</v>
      </c>
      <c r="AW371" s="13" t="s">
        <v>32</v>
      </c>
      <c r="AX371" s="13" t="s">
        <v>84</v>
      </c>
      <c r="AY371" s="252" t="s">
        <v>247</v>
      </c>
    </row>
    <row r="372" spans="1:65" s="2" customFormat="1" ht="24.15" customHeight="1">
      <c r="A372" s="39"/>
      <c r="B372" s="40"/>
      <c r="C372" s="228" t="s">
        <v>1302</v>
      </c>
      <c r="D372" s="228" t="s">
        <v>249</v>
      </c>
      <c r="E372" s="229" t="s">
        <v>3010</v>
      </c>
      <c r="F372" s="230" t="s">
        <v>3011</v>
      </c>
      <c r="G372" s="231" t="s">
        <v>2059</v>
      </c>
      <c r="H372" s="232">
        <v>4</v>
      </c>
      <c r="I372" s="233"/>
      <c r="J372" s="234">
        <f>ROUND(I372*H372,2)</f>
        <v>0</v>
      </c>
      <c r="K372" s="230" t="s">
        <v>1</v>
      </c>
      <c r="L372" s="45"/>
      <c r="M372" s="235" t="s">
        <v>1</v>
      </c>
      <c r="N372" s="236" t="s">
        <v>43</v>
      </c>
      <c r="O372" s="92"/>
      <c r="P372" s="237">
        <f>O372*H372</f>
        <v>0</v>
      </c>
      <c r="Q372" s="237">
        <v>0.00024</v>
      </c>
      <c r="R372" s="237">
        <f>Q372*H372</f>
        <v>0.00096</v>
      </c>
      <c r="S372" s="237">
        <v>0</v>
      </c>
      <c r="T372" s="238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9" t="s">
        <v>339</v>
      </c>
      <c r="AT372" s="239" t="s">
        <v>249</v>
      </c>
      <c r="AU372" s="239" t="s">
        <v>90</v>
      </c>
      <c r="AY372" s="18" t="s">
        <v>247</v>
      </c>
      <c r="BE372" s="240">
        <f>IF(N372="základní",J372,0)</f>
        <v>0</v>
      </c>
      <c r="BF372" s="240">
        <f>IF(N372="snížená",J372,0)</f>
        <v>0</v>
      </c>
      <c r="BG372" s="240">
        <f>IF(N372="zákl. přenesená",J372,0)</f>
        <v>0</v>
      </c>
      <c r="BH372" s="240">
        <f>IF(N372="sníž. přenesená",J372,0)</f>
        <v>0</v>
      </c>
      <c r="BI372" s="240">
        <f>IF(N372="nulová",J372,0)</f>
        <v>0</v>
      </c>
      <c r="BJ372" s="18" t="s">
        <v>90</v>
      </c>
      <c r="BK372" s="240">
        <f>ROUND(I372*H372,2)</f>
        <v>0</v>
      </c>
      <c r="BL372" s="18" t="s">
        <v>339</v>
      </c>
      <c r="BM372" s="239" t="s">
        <v>3012</v>
      </c>
    </row>
    <row r="373" spans="1:65" s="2" customFormat="1" ht="24.15" customHeight="1">
      <c r="A373" s="39"/>
      <c r="B373" s="40"/>
      <c r="C373" s="228" t="s">
        <v>1306</v>
      </c>
      <c r="D373" s="228" t="s">
        <v>249</v>
      </c>
      <c r="E373" s="229" t="s">
        <v>3013</v>
      </c>
      <c r="F373" s="230" t="s">
        <v>3014</v>
      </c>
      <c r="G373" s="231" t="s">
        <v>322</v>
      </c>
      <c r="H373" s="232">
        <v>1</v>
      </c>
      <c r="I373" s="233"/>
      <c r="J373" s="234">
        <f>ROUND(I373*H373,2)</f>
        <v>0</v>
      </c>
      <c r="K373" s="230" t="s">
        <v>253</v>
      </c>
      <c r="L373" s="45"/>
      <c r="M373" s="235" t="s">
        <v>1</v>
      </c>
      <c r="N373" s="236" t="s">
        <v>43</v>
      </c>
      <c r="O373" s="92"/>
      <c r="P373" s="237">
        <f>O373*H373</f>
        <v>0</v>
      </c>
      <c r="Q373" s="237">
        <v>0.00109</v>
      </c>
      <c r="R373" s="237">
        <f>Q373*H373</f>
        <v>0.00109</v>
      </c>
      <c r="S373" s="237">
        <v>0</v>
      </c>
      <c r="T373" s="238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9" t="s">
        <v>339</v>
      </c>
      <c r="AT373" s="239" t="s">
        <v>249</v>
      </c>
      <c r="AU373" s="239" t="s">
        <v>90</v>
      </c>
      <c r="AY373" s="18" t="s">
        <v>247</v>
      </c>
      <c r="BE373" s="240">
        <f>IF(N373="základní",J373,0)</f>
        <v>0</v>
      </c>
      <c r="BF373" s="240">
        <f>IF(N373="snížená",J373,0)</f>
        <v>0</v>
      </c>
      <c r="BG373" s="240">
        <f>IF(N373="zákl. přenesená",J373,0)</f>
        <v>0</v>
      </c>
      <c r="BH373" s="240">
        <f>IF(N373="sníž. přenesená",J373,0)</f>
        <v>0</v>
      </c>
      <c r="BI373" s="240">
        <f>IF(N373="nulová",J373,0)</f>
        <v>0</v>
      </c>
      <c r="BJ373" s="18" t="s">
        <v>90</v>
      </c>
      <c r="BK373" s="240">
        <f>ROUND(I373*H373,2)</f>
        <v>0</v>
      </c>
      <c r="BL373" s="18" t="s">
        <v>339</v>
      </c>
      <c r="BM373" s="239" t="s">
        <v>3015</v>
      </c>
    </row>
    <row r="374" spans="1:65" s="2" customFormat="1" ht="16.5" customHeight="1">
      <c r="A374" s="39"/>
      <c r="B374" s="40"/>
      <c r="C374" s="228" t="s">
        <v>1310</v>
      </c>
      <c r="D374" s="228" t="s">
        <v>249</v>
      </c>
      <c r="E374" s="229" t="s">
        <v>3016</v>
      </c>
      <c r="F374" s="230" t="s">
        <v>3017</v>
      </c>
      <c r="G374" s="231" t="s">
        <v>2059</v>
      </c>
      <c r="H374" s="232">
        <v>28</v>
      </c>
      <c r="I374" s="233"/>
      <c r="J374" s="234">
        <f>ROUND(I374*H374,2)</f>
        <v>0</v>
      </c>
      <c r="K374" s="230" t="s">
        <v>253</v>
      </c>
      <c r="L374" s="45"/>
      <c r="M374" s="235" t="s">
        <v>1</v>
      </c>
      <c r="N374" s="236" t="s">
        <v>43</v>
      </c>
      <c r="O374" s="92"/>
      <c r="P374" s="237">
        <f>O374*H374</f>
        <v>0</v>
      </c>
      <c r="Q374" s="237">
        <v>0</v>
      </c>
      <c r="R374" s="237">
        <f>Q374*H374</f>
        <v>0</v>
      </c>
      <c r="S374" s="237">
        <v>0.00156</v>
      </c>
      <c r="T374" s="238">
        <f>S374*H374</f>
        <v>0.04368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9" t="s">
        <v>339</v>
      </c>
      <c r="AT374" s="239" t="s">
        <v>249</v>
      </c>
      <c r="AU374" s="239" t="s">
        <v>90</v>
      </c>
      <c r="AY374" s="18" t="s">
        <v>247</v>
      </c>
      <c r="BE374" s="240">
        <f>IF(N374="základní",J374,0)</f>
        <v>0</v>
      </c>
      <c r="BF374" s="240">
        <f>IF(N374="snížená",J374,0)</f>
        <v>0</v>
      </c>
      <c r="BG374" s="240">
        <f>IF(N374="zákl. přenesená",J374,0)</f>
        <v>0</v>
      </c>
      <c r="BH374" s="240">
        <f>IF(N374="sníž. přenesená",J374,0)</f>
        <v>0</v>
      </c>
      <c r="BI374" s="240">
        <f>IF(N374="nulová",J374,0)</f>
        <v>0</v>
      </c>
      <c r="BJ374" s="18" t="s">
        <v>90</v>
      </c>
      <c r="BK374" s="240">
        <f>ROUND(I374*H374,2)</f>
        <v>0</v>
      </c>
      <c r="BL374" s="18" t="s">
        <v>339</v>
      </c>
      <c r="BM374" s="239" t="s">
        <v>3018</v>
      </c>
    </row>
    <row r="375" spans="1:65" s="2" customFormat="1" ht="24.15" customHeight="1">
      <c r="A375" s="39"/>
      <c r="B375" s="40"/>
      <c r="C375" s="228" t="s">
        <v>1313</v>
      </c>
      <c r="D375" s="228" t="s">
        <v>249</v>
      </c>
      <c r="E375" s="229" t="s">
        <v>3019</v>
      </c>
      <c r="F375" s="230" t="s">
        <v>3020</v>
      </c>
      <c r="G375" s="231" t="s">
        <v>2059</v>
      </c>
      <c r="H375" s="232">
        <v>1</v>
      </c>
      <c r="I375" s="233"/>
      <c r="J375" s="234">
        <f>ROUND(I375*H375,2)</f>
        <v>0</v>
      </c>
      <c r="K375" s="230" t="s">
        <v>253</v>
      </c>
      <c r="L375" s="45"/>
      <c r="M375" s="235" t="s">
        <v>1</v>
      </c>
      <c r="N375" s="236" t="s">
        <v>43</v>
      </c>
      <c r="O375" s="92"/>
      <c r="P375" s="237">
        <f>O375*H375</f>
        <v>0</v>
      </c>
      <c r="Q375" s="237">
        <v>0.00196</v>
      </c>
      <c r="R375" s="237">
        <f>Q375*H375</f>
        <v>0.00196</v>
      </c>
      <c r="S375" s="237">
        <v>0</v>
      </c>
      <c r="T375" s="238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9" t="s">
        <v>339</v>
      </c>
      <c r="AT375" s="239" t="s">
        <v>249</v>
      </c>
      <c r="AU375" s="239" t="s">
        <v>90</v>
      </c>
      <c r="AY375" s="18" t="s">
        <v>247</v>
      </c>
      <c r="BE375" s="240">
        <f>IF(N375="základní",J375,0)</f>
        <v>0</v>
      </c>
      <c r="BF375" s="240">
        <f>IF(N375="snížená",J375,0)</f>
        <v>0</v>
      </c>
      <c r="BG375" s="240">
        <f>IF(N375="zákl. přenesená",J375,0)</f>
        <v>0</v>
      </c>
      <c r="BH375" s="240">
        <f>IF(N375="sníž. přenesená",J375,0)</f>
        <v>0</v>
      </c>
      <c r="BI375" s="240">
        <f>IF(N375="nulová",J375,0)</f>
        <v>0</v>
      </c>
      <c r="BJ375" s="18" t="s">
        <v>90</v>
      </c>
      <c r="BK375" s="240">
        <f>ROUND(I375*H375,2)</f>
        <v>0</v>
      </c>
      <c r="BL375" s="18" t="s">
        <v>339</v>
      </c>
      <c r="BM375" s="239" t="s">
        <v>3021</v>
      </c>
    </row>
    <row r="376" spans="1:65" s="2" customFormat="1" ht="24.15" customHeight="1">
      <c r="A376" s="39"/>
      <c r="B376" s="40"/>
      <c r="C376" s="228" t="s">
        <v>1317</v>
      </c>
      <c r="D376" s="228" t="s">
        <v>249</v>
      </c>
      <c r="E376" s="229" t="s">
        <v>3022</v>
      </c>
      <c r="F376" s="230" t="s">
        <v>3023</v>
      </c>
      <c r="G376" s="231" t="s">
        <v>322</v>
      </c>
      <c r="H376" s="232">
        <v>8</v>
      </c>
      <c r="I376" s="233"/>
      <c r="J376" s="234">
        <f>ROUND(I376*H376,2)</f>
        <v>0</v>
      </c>
      <c r="K376" s="230" t="s">
        <v>253</v>
      </c>
      <c r="L376" s="45"/>
      <c r="M376" s="235" t="s">
        <v>1</v>
      </c>
      <c r="N376" s="236" t="s">
        <v>43</v>
      </c>
      <c r="O376" s="92"/>
      <c r="P376" s="237">
        <f>O376*H376</f>
        <v>0</v>
      </c>
      <c r="Q376" s="237">
        <v>4E-05</v>
      </c>
      <c r="R376" s="237">
        <f>Q376*H376</f>
        <v>0.00032</v>
      </c>
      <c r="S376" s="237">
        <v>0</v>
      </c>
      <c r="T376" s="238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9" t="s">
        <v>339</v>
      </c>
      <c r="AT376" s="239" t="s">
        <v>249</v>
      </c>
      <c r="AU376" s="239" t="s">
        <v>90</v>
      </c>
      <c r="AY376" s="18" t="s">
        <v>247</v>
      </c>
      <c r="BE376" s="240">
        <f>IF(N376="základní",J376,0)</f>
        <v>0</v>
      </c>
      <c r="BF376" s="240">
        <f>IF(N376="snížená",J376,0)</f>
        <v>0</v>
      </c>
      <c r="BG376" s="240">
        <f>IF(N376="zákl. přenesená",J376,0)</f>
        <v>0</v>
      </c>
      <c r="BH376" s="240">
        <f>IF(N376="sníž. přenesená",J376,0)</f>
        <v>0</v>
      </c>
      <c r="BI376" s="240">
        <f>IF(N376="nulová",J376,0)</f>
        <v>0</v>
      </c>
      <c r="BJ376" s="18" t="s">
        <v>90</v>
      </c>
      <c r="BK376" s="240">
        <f>ROUND(I376*H376,2)</f>
        <v>0</v>
      </c>
      <c r="BL376" s="18" t="s">
        <v>339</v>
      </c>
      <c r="BM376" s="239" t="s">
        <v>3024</v>
      </c>
    </row>
    <row r="377" spans="1:65" s="2" customFormat="1" ht="44.25" customHeight="1">
      <c r="A377" s="39"/>
      <c r="B377" s="40"/>
      <c r="C377" s="285" t="s">
        <v>1322</v>
      </c>
      <c r="D377" s="285" t="s">
        <v>422</v>
      </c>
      <c r="E377" s="286" t="s">
        <v>3025</v>
      </c>
      <c r="F377" s="287" t="s">
        <v>3026</v>
      </c>
      <c r="G377" s="288" t="s">
        <v>322</v>
      </c>
      <c r="H377" s="289">
        <v>3</v>
      </c>
      <c r="I377" s="290"/>
      <c r="J377" s="291">
        <f>ROUND(I377*H377,2)</f>
        <v>0</v>
      </c>
      <c r="K377" s="287" t="s">
        <v>2541</v>
      </c>
      <c r="L377" s="292"/>
      <c r="M377" s="293" t="s">
        <v>1</v>
      </c>
      <c r="N377" s="294" t="s">
        <v>43</v>
      </c>
      <c r="O377" s="92"/>
      <c r="P377" s="237">
        <f>O377*H377</f>
        <v>0</v>
      </c>
      <c r="Q377" s="237">
        <v>0.00152</v>
      </c>
      <c r="R377" s="237">
        <f>Q377*H377</f>
        <v>0.00456</v>
      </c>
      <c r="S377" s="237">
        <v>0</v>
      </c>
      <c r="T377" s="238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9" t="s">
        <v>432</v>
      </c>
      <c r="AT377" s="239" t="s">
        <v>422</v>
      </c>
      <c r="AU377" s="239" t="s">
        <v>90</v>
      </c>
      <c r="AY377" s="18" t="s">
        <v>247</v>
      </c>
      <c r="BE377" s="240">
        <f>IF(N377="základní",J377,0)</f>
        <v>0</v>
      </c>
      <c r="BF377" s="240">
        <f>IF(N377="snížená",J377,0)</f>
        <v>0</v>
      </c>
      <c r="BG377" s="240">
        <f>IF(N377="zákl. přenesená",J377,0)</f>
        <v>0</v>
      </c>
      <c r="BH377" s="240">
        <f>IF(N377="sníž. přenesená",J377,0)</f>
        <v>0</v>
      </c>
      <c r="BI377" s="240">
        <f>IF(N377="nulová",J377,0)</f>
        <v>0</v>
      </c>
      <c r="BJ377" s="18" t="s">
        <v>90</v>
      </c>
      <c r="BK377" s="240">
        <f>ROUND(I377*H377,2)</f>
        <v>0</v>
      </c>
      <c r="BL377" s="18" t="s">
        <v>339</v>
      </c>
      <c r="BM377" s="239" t="s">
        <v>3027</v>
      </c>
    </row>
    <row r="378" spans="1:65" s="2" customFormat="1" ht="37.8" customHeight="1">
      <c r="A378" s="39"/>
      <c r="B378" s="40"/>
      <c r="C378" s="285" t="s">
        <v>1331</v>
      </c>
      <c r="D378" s="285" t="s">
        <v>422</v>
      </c>
      <c r="E378" s="286" t="s">
        <v>3028</v>
      </c>
      <c r="F378" s="287" t="s">
        <v>3029</v>
      </c>
      <c r="G378" s="288" t="s">
        <v>322</v>
      </c>
      <c r="H378" s="289">
        <v>5</v>
      </c>
      <c r="I378" s="290"/>
      <c r="J378" s="291">
        <f>ROUND(I378*H378,2)</f>
        <v>0</v>
      </c>
      <c r="K378" s="287" t="s">
        <v>2541</v>
      </c>
      <c r="L378" s="292"/>
      <c r="M378" s="293" t="s">
        <v>1</v>
      </c>
      <c r="N378" s="294" t="s">
        <v>43</v>
      </c>
      <c r="O378" s="92"/>
      <c r="P378" s="237">
        <f>O378*H378</f>
        <v>0</v>
      </c>
      <c r="Q378" s="237">
        <v>0.00147</v>
      </c>
      <c r="R378" s="237">
        <f>Q378*H378</f>
        <v>0.00735</v>
      </c>
      <c r="S378" s="237">
        <v>0</v>
      </c>
      <c r="T378" s="238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9" t="s">
        <v>432</v>
      </c>
      <c r="AT378" s="239" t="s">
        <v>422</v>
      </c>
      <c r="AU378" s="239" t="s">
        <v>90</v>
      </c>
      <c r="AY378" s="18" t="s">
        <v>247</v>
      </c>
      <c r="BE378" s="240">
        <f>IF(N378="základní",J378,0)</f>
        <v>0</v>
      </c>
      <c r="BF378" s="240">
        <f>IF(N378="snížená",J378,0)</f>
        <v>0</v>
      </c>
      <c r="BG378" s="240">
        <f>IF(N378="zákl. přenesená",J378,0)</f>
        <v>0</v>
      </c>
      <c r="BH378" s="240">
        <f>IF(N378="sníž. přenesená",J378,0)</f>
        <v>0</v>
      </c>
      <c r="BI378" s="240">
        <f>IF(N378="nulová",J378,0)</f>
        <v>0</v>
      </c>
      <c r="BJ378" s="18" t="s">
        <v>90</v>
      </c>
      <c r="BK378" s="240">
        <f>ROUND(I378*H378,2)</f>
        <v>0</v>
      </c>
      <c r="BL378" s="18" t="s">
        <v>339</v>
      </c>
      <c r="BM378" s="239" t="s">
        <v>3030</v>
      </c>
    </row>
    <row r="379" spans="1:51" s="13" customFormat="1" ht="12">
      <c r="A379" s="13"/>
      <c r="B379" s="241"/>
      <c r="C379" s="242"/>
      <c r="D379" s="243" t="s">
        <v>256</v>
      </c>
      <c r="E379" s="244" t="s">
        <v>1</v>
      </c>
      <c r="F379" s="245" t="s">
        <v>3031</v>
      </c>
      <c r="G379" s="242"/>
      <c r="H379" s="246">
        <v>5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2" t="s">
        <v>256</v>
      </c>
      <c r="AU379" s="252" t="s">
        <v>90</v>
      </c>
      <c r="AV379" s="13" t="s">
        <v>90</v>
      </c>
      <c r="AW379" s="13" t="s">
        <v>32</v>
      </c>
      <c r="AX379" s="13" t="s">
        <v>84</v>
      </c>
      <c r="AY379" s="252" t="s">
        <v>247</v>
      </c>
    </row>
    <row r="380" spans="1:65" s="2" customFormat="1" ht="24.15" customHeight="1">
      <c r="A380" s="39"/>
      <c r="B380" s="40"/>
      <c r="C380" s="228" t="s">
        <v>1337</v>
      </c>
      <c r="D380" s="228" t="s">
        <v>249</v>
      </c>
      <c r="E380" s="229" t="s">
        <v>3032</v>
      </c>
      <c r="F380" s="230" t="s">
        <v>3033</v>
      </c>
      <c r="G380" s="231" t="s">
        <v>2059</v>
      </c>
      <c r="H380" s="232">
        <v>2</v>
      </c>
      <c r="I380" s="233"/>
      <c r="J380" s="234">
        <f>ROUND(I380*H380,2)</f>
        <v>0</v>
      </c>
      <c r="K380" s="230" t="s">
        <v>253</v>
      </c>
      <c r="L380" s="45"/>
      <c r="M380" s="235" t="s">
        <v>1</v>
      </c>
      <c r="N380" s="236" t="s">
        <v>43</v>
      </c>
      <c r="O380" s="92"/>
      <c r="P380" s="237">
        <f>O380*H380</f>
        <v>0</v>
      </c>
      <c r="Q380" s="237">
        <v>0.00236</v>
      </c>
      <c r="R380" s="237">
        <f>Q380*H380</f>
        <v>0.00472</v>
      </c>
      <c r="S380" s="237">
        <v>0</v>
      </c>
      <c r="T380" s="238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9" t="s">
        <v>339</v>
      </c>
      <c r="AT380" s="239" t="s">
        <v>249</v>
      </c>
      <c r="AU380" s="239" t="s">
        <v>90</v>
      </c>
      <c r="AY380" s="18" t="s">
        <v>247</v>
      </c>
      <c r="BE380" s="240">
        <f>IF(N380="základní",J380,0)</f>
        <v>0</v>
      </c>
      <c r="BF380" s="240">
        <f>IF(N380="snížená",J380,0)</f>
        <v>0</v>
      </c>
      <c r="BG380" s="240">
        <f>IF(N380="zákl. přenesená",J380,0)</f>
        <v>0</v>
      </c>
      <c r="BH380" s="240">
        <f>IF(N380="sníž. přenesená",J380,0)</f>
        <v>0</v>
      </c>
      <c r="BI380" s="240">
        <f>IF(N380="nulová",J380,0)</f>
        <v>0</v>
      </c>
      <c r="BJ380" s="18" t="s">
        <v>90</v>
      </c>
      <c r="BK380" s="240">
        <f>ROUND(I380*H380,2)</f>
        <v>0</v>
      </c>
      <c r="BL380" s="18" t="s">
        <v>339</v>
      </c>
      <c r="BM380" s="239" t="s">
        <v>3034</v>
      </c>
    </row>
    <row r="381" spans="1:65" s="2" customFormat="1" ht="24.15" customHeight="1">
      <c r="A381" s="39"/>
      <c r="B381" s="40"/>
      <c r="C381" s="228" t="s">
        <v>1340</v>
      </c>
      <c r="D381" s="228" t="s">
        <v>249</v>
      </c>
      <c r="E381" s="229" t="s">
        <v>3035</v>
      </c>
      <c r="F381" s="230" t="s">
        <v>3036</v>
      </c>
      <c r="G381" s="231" t="s">
        <v>322</v>
      </c>
      <c r="H381" s="232">
        <v>5</v>
      </c>
      <c r="I381" s="233"/>
      <c r="J381" s="234">
        <f>ROUND(I381*H381,2)</f>
        <v>0</v>
      </c>
      <c r="K381" s="230" t="s">
        <v>253</v>
      </c>
      <c r="L381" s="45"/>
      <c r="M381" s="235" t="s">
        <v>1</v>
      </c>
      <c r="N381" s="236" t="s">
        <v>43</v>
      </c>
      <c r="O381" s="92"/>
      <c r="P381" s="237">
        <f>O381*H381</f>
        <v>0</v>
      </c>
      <c r="Q381" s="237">
        <v>0.00012</v>
      </c>
      <c r="R381" s="237">
        <f>Q381*H381</f>
        <v>0.0006000000000000001</v>
      </c>
      <c r="S381" s="237">
        <v>0</v>
      </c>
      <c r="T381" s="238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9" t="s">
        <v>339</v>
      </c>
      <c r="AT381" s="239" t="s">
        <v>249</v>
      </c>
      <c r="AU381" s="239" t="s">
        <v>90</v>
      </c>
      <c r="AY381" s="18" t="s">
        <v>247</v>
      </c>
      <c r="BE381" s="240">
        <f>IF(N381="základní",J381,0)</f>
        <v>0</v>
      </c>
      <c r="BF381" s="240">
        <f>IF(N381="snížená",J381,0)</f>
        <v>0</v>
      </c>
      <c r="BG381" s="240">
        <f>IF(N381="zákl. přenesená",J381,0)</f>
        <v>0</v>
      </c>
      <c r="BH381" s="240">
        <f>IF(N381="sníž. přenesená",J381,0)</f>
        <v>0</v>
      </c>
      <c r="BI381" s="240">
        <f>IF(N381="nulová",J381,0)</f>
        <v>0</v>
      </c>
      <c r="BJ381" s="18" t="s">
        <v>90</v>
      </c>
      <c r="BK381" s="240">
        <f>ROUND(I381*H381,2)</f>
        <v>0</v>
      </c>
      <c r="BL381" s="18" t="s">
        <v>339</v>
      </c>
      <c r="BM381" s="239" t="s">
        <v>3037</v>
      </c>
    </row>
    <row r="382" spans="1:65" s="2" customFormat="1" ht="24.15" customHeight="1">
      <c r="A382" s="39"/>
      <c r="B382" s="40"/>
      <c r="C382" s="285" t="s">
        <v>1343</v>
      </c>
      <c r="D382" s="285" t="s">
        <v>422</v>
      </c>
      <c r="E382" s="286" t="s">
        <v>3038</v>
      </c>
      <c r="F382" s="287" t="s">
        <v>3039</v>
      </c>
      <c r="G382" s="288" t="s">
        <v>322</v>
      </c>
      <c r="H382" s="289">
        <v>5</v>
      </c>
      <c r="I382" s="290"/>
      <c r="J382" s="291">
        <f>ROUND(I382*H382,2)</f>
        <v>0</v>
      </c>
      <c r="K382" s="287" t="s">
        <v>253</v>
      </c>
      <c r="L382" s="292"/>
      <c r="M382" s="293" t="s">
        <v>1</v>
      </c>
      <c r="N382" s="294" t="s">
        <v>43</v>
      </c>
      <c r="O382" s="92"/>
      <c r="P382" s="237">
        <f>O382*H382</f>
        <v>0</v>
      </c>
      <c r="Q382" s="237">
        <v>0.0021</v>
      </c>
      <c r="R382" s="237">
        <f>Q382*H382</f>
        <v>0.010499999999999999</v>
      </c>
      <c r="S382" s="237">
        <v>0</v>
      </c>
      <c r="T382" s="238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9" t="s">
        <v>432</v>
      </c>
      <c r="AT382" s="239" t="s">
        <v>422</v>
      </c>
      <c r="AU382" s="239" t="s">
        <v>90</v>
      </c>
      <c r="AY382" s="18" t="s">
        <v>247</v>
      </c>
      <c r="BE382" s="240">
        <f>IF(N382="základní",J382,0)</f>
        <v>0</v>
      </c>
      <c r="BF382" s="240">
        <f>IF(N382="snížená",J382,0)</f>
        <v>0</v>
      </c>
      <c r="BG382" s="240">
        <f>IF(N382="zákl. přenesená",J382,0)</f>
        <v>0</v>
      </c>
      <c r="BH382" s="240">
        <f>IF(N382="sníž. přenesená",J382,0)</f>
        <v>0</v>
      </c>
      <c r="BI382" s="240">
        <f>IF(N382="nulová",J382,0)</f>
        <v>0</v>
      </c>
      <c r="BJ382" s="18" t="s">
        <v>90</v>
      </c>
      <c r="BK382" s="240">
        <f>ROUND(I382*H382,2)</f>
        <v>0</v>
      </c>
      <c r="BL382" s="18" t="s">
        <v>339</v>
      </c>
      <c r="BM382" s="239" t="s">
        <v>3040</v>
      </c>
    </row>
    <row r="383" spans="1:65" s="2" customFormat="1" ht="24.15" customHeight="1">
      <c r="A383" s="39"/>
      <c r="B383" s="40"/>
      <c r="C383" s="228" t="s">
        <v>1349</v>
      </c>
      <c r="D383" s="228" t="s">
        <v>249</v>
      </c>
      <c r="E383" s="229" t="s">
        <v>3041</v>
      </c>
      <c r="F383" s="230" t="s">
        <v>3042</v>
      </c>
      <c r="G383" s="231" t="s">
        <v>322</v>
      </c>
      <c r="H383" s="232">
        <v>28</v>
      </c>
      <c r="I383" s="233"/>
      <c r="J383" s="234">
        <f>ROUND(I383*H383,2)</f>
        <v>0</v>
      </c>
      <c r="K383" s="230" t="s">
        <v>253</v>
      </c>
      <c r="L383" s="45"/>
      <c r="M383" s="235" t="s">
        <v>1</v>
      </c>
      <c r="N383" s="236" t="s">
        <v>43</v>
      </c>
      <c r="O383" s="92"/>
      <c r="P383" s="237">
        <f>O383*H383</f>
        <v>0</v>
      </c>
      <c r="Q383" s="237">
        <v>0</v>
      </c>
      <c r="R383" s="237">
        <f>Q383*H383</f>
        <v>0</v>
      </c>
      <c r="S383" s="237">
        <v>0.00085</v>
      </c>
      <c r="T383" s="238">
        <f>S383*H383</f>
        <v>0.023799999999999998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9" t="s">
        <v>339</v>
      </c>
      <c r="AT383" s="239" t="s">
        <v>249</v>
      </c>
      <c r="AU383" s="239" t="s">
        <v>90</v>
      </c>
      <c r="AY383" s="18" t="s">
        <v>247</v>
      </c>
      <c r="BE383" s="240">
        <f>IF(N383="základní",J383,0)</f>
        <v>0</v>
      </c>
      <c r="BF383" s="240">
        <f>IF(N383="snížená",J383,0)</f>
        <v>0</v>
      </c>
      <c r="BG383" s="240">
        <f>IF(N383="zákl. přenesená",J383,0)</f>
        <v>0</v>
      </c>
      <c r="BH383" s="240">
        <f>IF(N383="sníž. přenesená",J383,0)</f>
        <v>0</v>
      </c>
      <c r="BI383" s="240">
        <f>IF(N383="nulová",J383,0)</f>
        <v>0</v>
      </c>
      <c r="BJ383" s="18" t="s">
        <v>90</v>
      </c>
      <c r="BK383" s="240">
        <f>ROUND(I383*H383,2)</f>
        <v>0</v>
      </c>
      <c r="BL383" s="18" t="s">
        <v>339</v>
      </c>
      <c r="BM383" s="239" t="s">
        <v>3043</v>
      </c>
    </row>
    <row r="384" spans="1:65" s="2" customFormat="1" ht="33" customHeight="1">
      <c r="A384" s="39"/>
      <c r="B384" s="40"/>
      <c r="C384" s="228" t="s">
        <v>1354</v>
      </c>
      <c r="D384" s="228" t="s">
        <v>249</v>
      </c>
      <c r="E384" s="229" t="s">
        <v>3044</v>
      </c>
      <c r="F384" s="230" t="s">
        <v>3045</v>
      </c>
      <c r="G384" s="231" t="s">
        <v>322</v>
      </c>
      <c r="H384" s="232">
        <v>2</v>
      </c>
      <c r="I384" s="233"/>
      <c r="J384" s="234">
        <f>ROUND(I384*H384,2)</f>
        <v>0</v>
      </c>
      <c r="K384" s="230" t="s">
        <v>253</v>
      </c>
      <c r="L384" s="45"/>
      <c r="M384" s="235" t="s">
        <v>1</v>
      </c>
      <c r="N384" s="236" t="s">
        <v>43</v>
      </c>
      <c r="O384" s="92"/>
      <c r="P384" s="237">
        <f>O384*H384</f>
        <v>0</v>
      </c>
      <c r="Q384" s="237">
        <v>0.00101</v>
      </c>
      <c r="R384" s="237">
        <f>Q384*H384</f>
        <v>0.00202</v>
      </c>
      <c r="S384" s="237">
        <v>0</v>
      </c>
      <c r="T384" s="238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9" t="s">
        <v>339</v>
      </c>
      <c r="AT384" s="239" t="s">
        <v>249</v>
      </c>
      <c r="AU384" s="239" t="s">
        <v>90</v>
      </c>
      <c r="AY384" s="18" t="s">
        <v>247</v>
      </c>
      <c r="BE384" s="240">
        <f>IF(N384="základní",J384,0)</f>
        <v>0</v>
      </c>
      <c r="BF384" s="240">
        <f>IF(N384="snížená",J384,0)</f>
        <v>0</v>
      </c>
      <c r="BG384" s="240">
        <f>IF(N384="zákl. přenesená",J384,0)</f>
        <v>0</v>
      </c>
      <c r="BH384" s="240">
        <f>IF(N384="sníž. přenesená",J384,0)</f>
        <v>0</v>
      </c>
      <c r="BI384" s="240">
        <f>IF(N384="nulová",J384,0)</f>
        <v>0</v>
      </c>
      <c r="BJ384" s="18" t="s">
        <v>90</v>
      </c>
      <c r="BK384" s="240">
        <f>ROUND(I384*H384,2)</f>
        <v>0</v>
      </c>
      <c r="BL384" s="18" t="s">
        <v>339</v>
      </c>
      <c r="BM384" s="239" t="s">
        <v>3046</v>
      </c>
    </row>
    <row r="385" spans="1:65" s="2" customFormat="1" ht="33" customHeight="1">
      <c r="A385" s="39"/>
      <c r="B385" s="40"/>
      <c r="C385" s="228" t="s">
        <v>1361</v>
      </c>
      <c r="D385" s="228" t="s">
        <v>249</v>
      </c>
      <c r="E385" s="229" t="s">
        <v>3047</v>
      </c>
      <c r="F385" s="230" t="s">
        <v>3048</v>
      </c>
      <c r="G385" s="231" t="s">
        <v>322</v>
      </c>
      <c r="H385" s="232">
        <v>8</v>
      </c>
      <c r="I385" s="233"/>
      <c r="J385" s="234">
        <f>ROUND(I385*H385,2)</f>
        <v>0</v>
      </c>
      <c r="K385" s="230" t="s">
        <v>253</v>
      </c>
      <c r="L385" s="45"/>
      <c r="M385" s="235" t="s">
        <v>1</v>
      </c>
      <c r="N385" s="236" t="s">
        <v>43</v>
      </c>
      <c r="O385" s="92"/>
      <c r="P385" s="237">
        <f>O385*H385</f>
        <v>0</v>
      </c>
      <c r="Q385" s="237">
        <v>0.00015</v>
      </c>
      <c r="R385" s="237">
        <f>Q385*H385</f>
        <v>0.0012</v>
      </c>
      <c r="S385" s="237">
        <v>0</v>
      </c>
      <c r="T385" s="238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9" t="s">
        <v>339</v>
      </c>
      <c r="AT385" s="239" t="s">
        <v>249</v>
      </c>
      <c r="AU385" s="239" t="s">
        <v>90</v>
      </c>
      <c r="AY385" s="18" t="s">
        <v>247</v>
      </c>
      <c r="BE385" s="240">
        <f>IF(N385="základní",J385,0)</f>
        <v>0</v>
      </c>
      <c r="BF385" s="240">
        <f>IF(N385="snížená",J385,0)</f>
        <v>0</v>
      </c>
      <c r="BG385" s="240">
        <f>IF(N385="zákl. přenesená",J385,0)</f>
        <v>0</v>
      </c>
      <c r="BH385" s="240">
        <f>IF(N385="sníž. přenesená",J385,0)</f>
        <v>0</v>
      </c>
      <c r="BI385" s="240">
        <f>IF(N385="nulová",J385,0)</f>
        <v>0</v>
      </c>
      <c r="BJ385" s="18" t="s">
        <v>90</v>
      </c>
      <c r="BK385" s="240">
        <f>ROUND(I385*H385,2)</f>
        <v>0</v>
      </c>
      <c r="BL385" s="18" t="s">
        <v>339</v>
      </c>
      <c r="BM385" s="239" t="s">
        <v>3049</v>
      </c>
    </row>
    <row r="386" spans="1:51" s="13" customFormat="1" ht="12">
      <c r="A386" s="13"/>
      <c r="B386" s="241"/>
      <c r="C386" s="242"/>
      <c r="D386" s="243" t="s">
        <v>256</v>
      </c>
      <c r="E386" s="244" t="s">
        <v>1</v>
      </c>
      <c r="F386" s="245" t="s">
        <v>3050</v>
      </c>
      <c r="G386" s="242"/>
      <c r="H386" s="246">
        <v>8</v>
      </c>
      <c r="I386" s="247"/>
      <c r="J386" s="242"/>
      <c r="K386" s="242"/>
      <c r="L386" s="248"/>
      <c r="M386" s="249"/>
      <c r="N386" s="250"/>
      <c r="O386" s="250"/>
      <c r="P386" s="250"/>
      <c r="Q386" s="250"/>
      <c r="R386" s="250"/>
      <c r="S386" s="250"/>
      <c r="T386" s="25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2" t="s">
        <v>256</v>
      </c>
      <c r="AU386" s="252" t="s">
        <v>90</v>
      </c>
      <c r="AV386" s="13" t="s">
        <v>90</v>
      </c>
      <c r="AW386" s="13" t="s">
        <v>32</v>
      </c>
      <c r="AX386" s="13" t="s">
        <v>84</v>
      </c>
      <c r="AY386" s="252" t="s">
        <v>247</v>
      </c>
    </row>
    <row r="387" spans="1:65" s="2" customFormat="1" ht="24.15" customHeight="1">
      <c r="A387" s="39"/>
      <c r="B387" s="40"/>
      <c r="C387" s="285" t="s">
        <v>1368</v>
      </c>
      <c r="D387" s="285" t="s">
        <v>422</v>
      </c>
      <c r="E387" s="286" t="s">
        <v>3051</v>
      </c>
      <c r="F387" s="287" t="s">
        <v>3052</v>
      </c>
      <c r="G387" s="288" t="s">
        <v>322</v>
      </c>
      <c r="H387" s="289">
        <v>5</v>
      </c>
      <c r="I387" s="290"/>
      <c r="J387" s="291">
        <f>ROUND(I387*H387,2)</f>
        <v>0</v>
      </c>
      <c r="K387" s="287" t="s">
        <v>253</v>
      </c>
      <c r="L387" s="292"/>
      <c r="M387" s="293" t="s">
        <v>1</v>
      </c>
      <c r="N387" s="294" t="s">
        <v>43</v>
      </c>
      <c r="O387" s="92"/>
      <c r="P387" s="237">
        <f>O387*H387</f>
        <v>0</v>
      </c>
      <c r="Q387" s="237">
        <v>0.0009</v>
      </c>
      <c r="R387" s="237">
        <f>Q387*H387</f>
        <v>0.0045</v>
      </c>
      <c r="S387" s="237">
        <v>0</v>
      </c>
      <c r="T387" s="238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9" t="s">
        <v>432</v>
      </c>
      <c r="AT387" s="239" t="s">
        <v>422</v>
      </c>
      <c r="AU387" s="239" t="s">
        <v>90</v>
      </c>
      <c r="AY387" s="18" t="s">
        <v>247</v>
      </c>
      <c r="BE387" s="240">
        <f>IF(N387="základní",J387,0)</f>
        <v>0</v>
      </c>
      <c r="BF387" s="240">
        <f>IF(N387="snížená",J387,0)</f>
        <v>0</v>
      </c>
      <c r="BG387" s="240">
        <f>IF(N387="zákl. přenesená",J387,0)</f>
        <v>0</v>
      </c>
      <c r="BH387" s="240">
        <f>IF(N387="sníž. přenesená",J387,0)</f>
        <v>0</v>
      </c>
      <c r="BI387" s="240">
        <f>IF(N387="nulová",J387,0)</f>
        <v>0</v>
      </c>
      <c r="BJ387" s="18" t="s">
        <v>90</v>
      </c>
      <c r="BK387" s="240">
        <f>ROUND(I387*H387,2)</f>
        <v>0</v>
      </c>
      <c r="BL387" s="18" t="s">
        <v>339</v>
      </c>
      <c r="BM387" s="239" t="s">
        <v>3053</v>
      </c>
    </row>
    <row r="388" spans="1:65" s="2" customFormat="1" ht="16.5" customHeight="1">
      <c r="A388" s="39"/>
      <c r="B388" s="40"/>
      <c r="C388" s="285" t="s">
        <v>1373</v>
      </c>
      <c r="D388" s="285" t="s">
        <v>422</v>
      </c>
      <c r="E388" s="286" t="s">
        <v>3054</v>
      </c>
      <c r="F388" s="287" t="s">
        <v>3055</v>
      </c>
      <c r="G388" s="288" t="s">
        <v>322</v>
      </c>
      <c r="H388" s="289">
        <v>3</v>
      </c>
      <c r="I388" s="290"/>
      <c r="J388" s="291">
        <f>ROUND(I388*H388,2)</f>
        <v>0</v>
      </c>
      <c r="K388" s="287" t="s">
        <v>253</v>
      </c>
      <c r="L388" s="292"/>
      <c r="M388" s="293" t="s">
        <v>1</v>
      </c>
      <c r="N388" s="294" t="s">
        <v>43</v>
      </c>
      <c r="O388" s="92"/>
      <c r="P388" s="237">
        <f>O388*H388</f>
        <v>0</v>
      </c>
      <c r="Q388" s="237">
        <v>0.00025</v>
      </c>
      <c r="R388" s="237">
        <f>Q388*H388</f>
        <v>0.00075</v>
      </c>
      <c r="S388" s="237">
        <v>0</v>
      </c>
      <c r="T388" s="238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9" t="s">
        <v>432</v>
      </c>
      <c r="AT388" s="239" t="s">
        <v>422</v>
      </c>
      <c r="AU388" s="239" t="s">
        <v>90</v>
      </c>
      <c r="AY388" s="18" t="s">
        <v>247</v>
      </c>
      <c r="BE388" s="240">
        <f>IF(N388="základní",J388,0)</f>
        <v>0</v>
      </c>
      <c r="BF388" s="240">
        <f>IF(N388="snížená",J388,0)</f>
        <v>0</v>
      </c>
      <c r="BG388" s="240">
        <f>IF(N388="zákl. přenesená",J388,0)</f>
        <v>0</v>
      </c>
      <c r="BH388" s="240">
        <f>IF(N388="sníž. přenesená",J388,0)</f>
        <v>0</v>
      </c>
      <c r="BI388" s="240">
        <f>IF(N388="nulová",J388,0)</f>
        <v>0</v>
      </c>
      <c r="BJ388" s="18" t="s">
        <v>90</v>
      </c>
      <c r="BK388" s="240">
        <f>ROUND(I388*H388,2)</f>
        <v>0</v>
      </c>
      <c r="BL388" s="18" t="s">
        <v>339</v>
      </c>
      <c r="BM388" s="239" t="s">
        <v>3056</v>
      </c>
    </row>
    <row r="389" spans="1:65" s="2" customFormat="1" ht="33" customHeight="1">
      <c r="A389" s="39"/>
      <c r="B389" s="40"/>
      <c r="C389" s="228" t="s">
        <v>1378</v>
      </c>
      <c r="D389" s="228" t="s">
        <v>249</v>
      </c>
      <c r="E389" s="229" t="s">
        <v>3057</v>
      </c>
      <c r="F389" s="230" t="s">
        <v>3058</v>
      </c>
      <c r="G389" s="231" t="s">
        <v>322</v>
      </c>
      <c r="H389" s="232">
        <v>5</v>
      </c>
      <c r="I389" s="233"/>
      <c r="J389" s="234">
        <f>ROUND(I389*H389,2)</f>
        <v>0</v>
      </c>
      <c r="K389" s="230" t="s">
        <v>253</v>
      </c>
      <c r="L389" s="45"/>
      <c r="M389" s="235" t="s">
        <v>1</v>
      </c>
      <c r="N389" s="236" t="s">
        <v>43</v>
      </c>
      <c r="O389" s="92"/>
      <c r="P389" s="237">
        <f>O389*H389</f>
        <v>0</v>
      </c>
      <c r="Q389" s="237">
        <v>0.00047</v>
      </c>
      <c r="R389" s="237">
        <f>Q389*H389</f>
        <v>0.00235</v>
      </c>
      <c r="S389" s="237">
        <v>0</v>
      </c>
      <c r="T389" s="238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9" t="s">
        <v>339</v>
      </c>
      <c r="AT389" s="239" t="s">
        <v>249</v>
      </c>
      <c r="AU389" s="239" t="s">
        <v>90</v>
      </c>
      <c r="AY389" s="18" t="s">
        <v>247</v>
      </c>
      <c r="BE389" s="240">
        <f>IF(N389="základní",J389,0)</f>
        <v>0</v>
      </c>
      <c r="BF389" s="240">
        <f>IF(N389="snížená",J389,0)</f>
        <v>0</v>
      </c>
      <c r="BG389" s="240">
        <f>IF(N389="zákl. přenesená",J389,0)</f>
        <v>0</v>
      </c>
      <c r="BH389" s="240">
        <f>IF(N389="sníž. přenesená",J389,0)</f>
        <v>0</v>
      </c>
      <c r="BI389" s="240">
        <f>IF(N389="nulová",J389,0)</f>
        <v>0</v>
      </c>
      <c r="BJ389" s="18" t="s">
        <v>90</v>
      </c>
      <c r="BK389" s="240">
        <f>ROUND(I389*H389,2)</f>
        <v>0</v>
      </c>
      <c r="BL389" s="18" t="s">
        <v>339</v>
      </c>
      <c r="BM389" s="239" t="s">
        <v>3059</v>
      </c>
    </row>
    <row r="390" spans="1:65" s="2" customFormat="1" ht="24.15" customHeight="1">
      <c r="A390" s="39"/>
      <c r="B390" s="40"/>
      <c r="C390" s="228" t="s">
        <v>1382</v>
      </c>
      <c r="D390" s="228" t="s">
        <v>249</v>
      </c>
      <c r="E390" s="229" t="s">
        <v>3060</v>
      </c>
      <c r="F390" s="230" t="s">
        <v>3061</v>
      </c>
      <c r="G390" s="231" t="s">
        <v>322</v>
      </c>
      <c r="H390" s="232">
        <v>1</v>
      </c>
      <c r="I390" s="233"/>
      <c r="J390" s="234">
        <f>ROUND(I390*H390,2)</f>
        <v>0</v>
      </c>
      <c r="K390" s="230" t="s">
        <v>253</v>
      </c>
      <c r="L390" s="45"/>
      <c r="M390" s="235" t="s">
        <v>1</v>
      </c>
      <c r="N390" s="236" t="s">
        <v>43</v>
      </c>
      <c r="O390" s="92"/>
      <c r="P390" s="237">
        <f>O390*H390</f>
        <v>0</v>
      </c>
      <c r="Q390" s="237">
        <v>0.00028</v>
      </c>
      <c r="R390" s="237">
        <f>Q390*H390</f>
        <v>0.00028</v>
      </c>
      <c r="S390" s="237">
        <v>0</v>
      </c>
      <c r="T390" s="238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9" t="s">
        <v>339</v>
      </c>
      <c r="AT390" s="239" t="s">
        <v>249</v>
      </c>
      <c r="AU390" s="239" t="s">
        <v>90</v>
      </c>
      <c r="AY390" s="18" t="s">
        <v>247</v>
      </c>
      <c r="BE390" s="240">
        <f>IF(N390="základní",J390,0)</f>
        <v>0</v>
      </c>
      <c r="BF390" s="240">
        <f>IF(N390="snížená",J390,0)</f>
        <v>0</v>
      </c>
      <c r="BG390" s="240">
        <f>IF(N390="zákl. přenesená",J390,0)</f>
        <v>0</v>
      </c>
      <c r="BH390" s="240">
        <f>IF(N390="sníž. přenesená",J390,0)</f>
        <v>0</v>
      </c>
      <c r="BI390" s="240">
        <f>IF(N390="nulová",J390,0)</f>
        <v>0</v>
      </c>
      <c r="BJ390" s="18" t="s">
        <v>90</v>
      </c>
      <c r="BK390" s="240">
        <f>ROUND(I390*H390,2)</f>
        <v>0</v>
      </c>
      <c r="BL390" s="18" t="s">
        <v>339</v>
      </c>
      <c r="BM390" s="239" t="s">
        <v>3062</v>
      </c>
    </row>
    <row r="391" spans="1:65" s="2" customFormat="1" ht="16.5" customHeight="1">
      <c r="A391" s="39"/>
      <c r="B391" s="40"/>
      <c r="C391" s="228" t="s">
        <v>1388</v>
      </c>
      <c r="D391" s="228" t="s">
        <v>249</v>
      </c>
      <c r="E391" s="229" t="s">
        <v>3063</v>
      </c>
      <c r="F391" s="230" t="s">
        <v>3064</v>
      </c>
      <c r="G391" s="231" t="s">
        <v>322</v>
      </c>
      <c r="H391" s="232">
        <v>3</v>
      </c>
      <c r="I391" s="233"/>
      <c r="J391" s="234">
        <f>ROUND(I391*H391,2)</f>
        <v>0</v>
      </c>
      <c r="K391" s="230" t="s">
        <v>253</v>
      </c>
      <c r="L391" s="45"/>
      <c r="M391" s="235" t="s">
        <v>1</v>
      </c>
      <c r="N391" s="236" t="s">
        <v>43</v>
      </c>
      <c r="O391" s="92"/>
      <c r="P391" s="237">
        <f>O391*H391</f>
        <v>0</v>
      </c>
      <c r="Q391" s="237">
        <v>0.00031</v>
      </c>
      <c r="R391" s="237">
        <f>Q391*H391</f>
        <v>0.00093</v>
      </c>
      <c r="S391" s="237">
        <v>0</v>
      </c>
      <c r="T391" s="238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9" t="s">
        <v>339</v>
      </c>
      <c r="AT391" s="239" t="s">
        <v>249</v>
      </c>
      <c r="AU391" s="239" t="s">
        <v>90</v>
      </c>
      <c r="AY391" s="18" t="s">
        <v>247</v>
      </c>
      <c r="BE391" s="240">
        <f>IF(N391="základní",J391,0)</f>
        <v>0</v>
      </c>
      <c r="BF391" s="240">
        <f>IF(N391="snížená",J391,0)</f>
        <v>0</v>
      </c>
      <c r="BG391" s="240">
        <f>IF(N391="zákl. přenesená",J391,0)</f>
        <v>0</v>
      </c>
      <c r="BH391" s="240">
        <f>IF(N391="sníž. přenesená",J391,0)</f>
        <v>0</v>
      </c>
      <c r="BI391" s="240">
        <f>IF(N391="nulová",J391,0)</f>
        <v>0</v>
      </c>
      <c r="BJ391" s="18" t="s">
        <v>90</v>
      </c>
      <c r="BK391" s="240">
        <f>ROUND(I391*H391,2)</f>
        <v>0</v>
      </c>
      <c r="BL391" s="18" t="s">
        <v>339</v>
      </c>
      <c r="BM391" s="239" t="s">
        <v>3065</v>
      </c>
    </row>
    <row r="392" spans="1:65" s="2" customFormat="1" ht="44.25" customHeight="1">
      <c r="A392" s="39"/>
      <c r="B392" s="40"/>
      <c r="C392" s="228" t="s">
        <v>1396</v>
      </c>
      <c r="D392" s="228" t="s">
        <v>249</v>
      </c>
      <c r="E392" s="229" t="s">
        <v>3066</v>
      </c>
      <c r="F392" s="230" t="s">
        <v>3067</v>
      </c>
      <c r="G392" s="231" t="s">
        <v>1440</v>
      </c>
      <c r="H392" s="299"/>
      <c r="I392" s="233"/>
      <c r="J392" s="234">
        <f>ROUND(I392*H392,2)</f>
        <v>0</v>
      </c>
      <c r="K392" s="230" t="s">
        <v>253</v>
      </c>
      <c r="L392" s="45"/>
      <c r="M392" s="235" t="s">
        <v>1</v>
      </c>
      <c r="N392" s="236" t="s">
        <v>43</v>
      </c>
      <c r="O392" s="92"/>
      <c r="P392" s="237">
        <f>O392*H392</f>
        <v>0</v>
      </c>
      <c r="Q392" s="237">
        <v>0</v>
      </c>
      <c r="R392" s="237">
        <f>Q392*H392</f>
        <v>0</v>
      </c>
      <c r="S392" s="237">
        <v>0</v>
      </c>
      <c r="T392" s="238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9" t="s">
        <v>339</v>
      </c>
      <c r="AT392" s="239" t="s">
        <v>249</v>
      </c>
      <c r="AU392" s="239" t="s">
        <v>90</v>
      </c>
      <c r="AY392" s="18" t="s">
        <v>247</v>
      </c>
      <c r="BE392" s="240">
        <f>IF(N392="základní",J392,0)</f>
        <v>0</v>
      </c>
      <c r="BF392" s="240">
        <f>IF(N392="snížená",J392,0)</f>
        <v>0</v>
      </c>
      <c r="BG392" s="240">
        <f>IF(N392="zákl. přenesená",J392,0)</f>
        <v>0</v>
      </c>
      <c r="BH392" s="240">
        <f>IF(N392="sníž. přenesená",J392,0)</f>
        <v>0</v>
      </c>
      <c r="BI392" s="240">
        <f>IF(N392="nulová",J392,0)</f>
        <v>0</v>
      </c>
      <c r="BJ392" s="18" t="s">
        <v>90</v>
      </c>
      <c r="BK392" s="240">
        <f>ROUND(I392*H392,2)</f>
        <v>0</v>
      </c>
      <c r="BL392" s="18" t="s">
        <v>339</v>
      </c>
      <c r="BM392" s="239" t="s">
        <v>3068</v>
      </c>
    </row>
    <row r="393" spans="1:63" s="12" customFormat="1" ht="22.8" customHeight="1">
      <c r="A393" s="12"/>
      <c r="B393" s="212"/>
      <c r="C393" s="213"/>
      <c r="D393" s="214" t="s">
        <v>76</v>
      </c>
      <c r="E393" s="226" t="s">
        <v>3069</v>
      </c>
      <c r="F393" s="226" t="s">
        <v>3070</v>
      </c>
      <c r="G393" s="213"/>
      <c r="H393" s="213"/>
      <c r="I393" s="216"/>
      <c r="J393" s="227">
        <f>BK393</f>
        <v>0</v>
      </c>
      <c r="K393" s="213"/>
      <c r="L393" s="218"/>
      <c r="M393" s="219"/>
      <c r="N393" s="220"/>
      <c r="O393" s="220"/>
      <c r="P393" s="221">
        <f>SUM(P394:P397)</f>
        <v>0</v>
      </c>
      <c r="Q393" s="220"/>
      <c r="R393" s="221">
        <f>SUM(R394:R397)</f>
        <v>0.00576</v>
      </c>
      <c r="S393" s="220"/>
      <c r="T393" s="222">
        <f>SUM(T394:T397)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23" t="s">
        <v>90</v>
      </c>
      <c r="AT393" s="224" t="s">
        <v>76</v>
      </c>
      <c r="AU393" s="224" t="s">
        <v>84</v>
      </c>
      <c r="AY393" s="223" t="s">
        <v>247</v>
      </c>
      <c r="BK393" s="225">
        <f>SUM(BK394:BK397)</f>
        <v>0</v>
      </c>
    </row>
    <row r="394" spans="1:65" s="2" customFormat="1" ht="24.15" customHeight="1">
      <c r="A394" s="39"/>
      <c r="B394" s="40"/>
      <c r="C394" s="228" t="s">
        <v>1400</v>
      </c>
      <c r="D394" s="228" t="s">
        <v>249</v>
      </c>
      <c r="E394" s="229" t="s">
        <v>3071</v>
      </c>
      <c r="F394" s="230" t="s">
        <v>3072</v>
      </c>
      <c r="G394" s="231" t="s">
        <v>3073</v>
      </c>
      <c r="H394" s="232">
        <v>12</v>
      </c>
      <c r="I394" s="233"/>
      <c r="J394" s="234">
        <f>ROUND(I394*H394,2)</f>
        <v>0</v>
      </c>
      <c r="K394" s="230" t="s">
        <v>2541</v>
      </c>
      <c r="L394" s="45"/>
      <c r="M394" s="235" t="s">
        <v>1</v>
      </c>
      <c r="N394" s="236" t="s">
        <v>43</v>
      </c>
      <c r="O394" s="92"/>
      <c r="P394" s="237">
        <f>O394*H394</f>
        <v>0</v>
      </c>
      <c r="Q394" s="237">
        <v>0.0003</v>
      </c>
      <c r="R394" s="237">
        <f>Q394*H394</f>
        <v>0.0036</v>
      </c>
      <c r="S394" s="237">
        <v>0</v>
      </c>
      <c r="T394" s="238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9" t="s">
        <v>339</v>
      </c>
      <c r="AT394" s="239" t="s">
        <v>249</v>
      </c>
      <c r="AU394" s="239" t="s">
        <v>90</v>
      </c>
      <c r="AY394" s="18" t="s">
        <v>247</v>
      </c>
      <c r="BE394" s="240">
        <f>IF(N394="základní",J394,0)</f>
        <v>0</v>
      </c>
      <c r="BF394" s="240">
        <f>IF(N394="snížená",J394,0)</f>
        <v>0</v>
      </c>
      <c r="BG394" s="240">
        <f>IF(N394="zákl. přenesená",J394,0)</f>
        <v>0</v>
      </c>
      <c r="BH394" s="240">
        <f>IF(N394="sníž. přenesená",J394,0)</f>
        <v>0</v>
      </c>
      <c r="BI394" s="240">
        <f>IF(N394="nulová",J394,0)</f>
        <v>0</v>
      </c>
      <c r="BJ394" s="18" t="s">
        <v>90</v>
      </c>
      <c r="BK394" s="240">
        <f>ROUND(I394*H394,2)</f>
        <v>0</v>
      </c>
      <c r="BL394" s="18" t="s">
        <v>339</v>
      </c>
      <c r="BM394" s="239" t="s">
        <v>3074</v>
      </c>
    </row>
    <row r="395" spans="1:65" s="2" customFormat="1" ht="55.5" customHeight="1">
      <c r="A395" s="39"/>
      <c r="B395" s="40"/>
      <c r="C395" s="228" t="s">
        <v>1406</v>
      </c>
      <c r="D395" s="228" t="s">
        <v>249</v>
      </c>
      <c r="E395" s="229" t="s">
        <v>3075</v>
      </c>
      <c r="F395" s="230" t="s">
        <v>3076</v>
      </c>
      <c r="G395" s="231" t="s">
        <v>322</v>
      </c>
      <c r="H395" s="232">
        <v>1</v>
      </c>
      <c r="I395" s="233"/>
      <c r="J395" s="234">
        <f>ROUND(I395*H395,2)</f>
        <v>0</v>
      </c>
      <c r="K395" s="230" t="s">
        <v>3077</v>
      </c>
      <c r="L395" s="45"/>
      <c r="M395" s="235" t="s">
        <v>1</v>
      </c>
      <c r="N395" s="236" t="s">
        <v>43</v>
      </c>
      <c r="O395" s="92"/>
      <c r="P395" s="237">
        <f>O395*H395</f>
        <v>0</v>
      </c>
      <c r="Q395" s="237">
        <v>0.00048</v>
      </c>
      <c r="R395" s="237">
        <f>Q395*H395</f>
        <v>0.00048</v>
      </c>
      <c r="S395" s="237">
        <v>0</v>
      </c>
      <c r="T395" s="238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9" t="s">
        <v>339</v>
      </c>
      <c r="AT395" s="239" t="s">
        <v>249</v>
      </c>
      <c r="AU395" s="239" t="s">
        <v>90</v>
      </c>
      <c r="AY395" s="18" t="s">
        <v>247</v>
      </c>
      <c r="BE395" s="240">
        <f>IF(N395="základní",J395,0)</f>
        <v>0</v>
      </c>
      <c r="BF395" s="240">
        <f>IF(N395="snížená",J395,0)</f>
        <v>0</v>
      </c>
      <c r="BG395" s="240">
        <f>IF(N395="zákl. přenesená",J395,0)</f>
        <v>0</v>
      </c>
      <c r="BH395" s="240">
        <f>IF(N395="sníž. přenesená",J395,0)</f>
        <v>0</v>
      </c>
      <c r="BI395" s="240">
        <f>IF(N395="nulová",J395,0)</f>
        <v>0</v>
      </c>
      <c r="BJ395" s="18" t="s">
        <v>90</v>
      </c>
      <c r="BK395" s="240">
        <f>ROUND(I395*H395,2)</f>
        <v>0</v>
      </c>
      <c r="BL395" s="18" t="s">
        <v>339</v>
      </c>
      <c r="BM395" s="239" t="s">
        <v>3078</v>
      </c>
    </row>
    <row r="396" spans="1:65" s="2" customFormat="1" ht="37.8" customHeight="1">
      <c r="A396" s="39"/>
      <c r="B396" s="40"/>
      <c r="C396" s="228" t="s">
        <v>1413</v>
      </c>
      <c r="D396" s="228" t="s">
        <v>249</v>
      </c>
      <c r="E396" s="229" t="s">
        <v>3079</v>
      </c>
      <c r="F396" s="230" t="s">
        <v>3080</v>
      </c>
      <c r="G396" s="231" t="s">
        <v>322</v>
      </c>
      <c r="H396" s="232">
        <v>8</v>
      </c>
      <c r="I396" s="233"/>
      <c r="J396" s="234">
        <f>ROUND(I396*H396,2)</f>
        <v>0</v>
      </c>
      <c r="K396" s="230" t="s">
        <v>253</v>
      </c>
      <c r="L396" s="45"/>
      <c r="M396" s="235" t="s">
        <v>1</v>
      </c>
      <c r="N396" s="236" t="s">
        <v>43</v>
      </c>
      <c r="O396" s="92"/>
      <c r="P396" s="237">
        <f>O396*H396</f>
        <v>0</v>
      </c>
      <c r="Q396" s="237">
        <v>0.00021</v>
      </c>
      <c r="R396" s="237">
        <f>Q396*H396</f>
        <v>0.00168</v>
      </c>
      <c r="S396" s="237">
        <v>0</v>
      </c>
      <c r="T396" s="238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9" t="s">
        <v>339</v>
      </c>
      <c r="AT396" s="239" t="s">
        <v>249</v>
      </c>
      <c r="AU396" s="239" t="s">
        <v>90</v>
      </c>
      <c r="AY396" s="18" t="s">
        <v>247</v>
      </c>
      <c r="BE396" s="240">
        <f>IF(N396="základní",J396,0)</f>
        <v>0</v>
      </c>
      <c r="BF396" s="240">
        <f>IF(N396="snížená",J396,0)</f>
        <v>0</v>
      </c>
      <c r="BG396" s="240">
        <f>IF(N396="zákl. přenesená",J396,0)</f>
        <v>0</v>
      </c>
      <c r="BH396" s="240">
        <f>IF(N396="sníž. přenesená",J396,0)</f>
        <v>0</v>
      </c>
      <c r="BI396" s="240">
        <f>IF(N396="nulová",J396,0)</f>
        <v>0</v>
      </c>
      <c r="BJ396" s="18" t="s">
        <v>90</v>
      </c>
      <c r="BK396" s="240">
        <f>ROUND(I396*H396,2)</f>
        <v>0</v>
      </c>
      <c r="BL396" s="18" t="s">
        <v>339</v>
      </c>
      <c r="BM396" s="239" t="s">
        <v>3081</v>
      </c>
    </row>
    <row r="397" spans="1:51" s="13" customFormat="1" ht="12">
      <c r="A397" s="13"/>
      <c r="B397" s="241"/>
      <c r="C397" s="242"/>
      <c r="D397" s="243" t="s">
        <v>256</v>
      </c>
      <c r="E397" s="244" t="s">
        <v>1</v>
      </c>
      <c r="F397" s="245" t="s">
        <v>2759</v>
      </c>
      <c r="G397" s="242"/>
      <c r="H397" s="246">
        <v>8</v>
      </c>
      <c r="I397" s="247"/>
      <c r="J397" s="242"/>
      <c r="K397" s="242"/>
      <c r="L397" s="248"/>
      <c r="M397" s="249"/>
      <c r="N397" s="250"/>
      <c r="O397" s="250"/>
      <c r="P397" s="250"/>
      <c r="Q397" s="250"/>
      <c r="R397" s="250"/>
      <c r="S397" s="250"/>
      <c r="T397" s="25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2" t="s">
        <v>256</v>
      </c>
      <c r="AU397" s="252" t="s">
        <v>90</v>
      </c>
      <c r="AV397" s="13" t="s">
        <v>90</v>
      </c>
      <c r="AW397" s="13" t="s">
        <v>32</v>
      </c>
      <c r="AX397" s="13" t="s">
        <v>84</v>
      </c>
      <c r="AY397" s="252" t="s">
        <v>247</v>
      </c>
    </row>
    <row r="398" spans="1:63" s="12" customFormat="1" ht="22.8" customHeight="1">
      <c r="A398" s="12"/>
      <c r="B398" s="212"/>
      <c r="C398" s="213"/>
      <c r="D398" s="214" t="s">
        <v>76</v>
      </c>
      <c r="E398" s="226" t="s">
        <v>3082</v>
      </c>
      <c r="F398" s="226" t="s">
        <v>3083</v>
      </c>
      <c r="G398" s="213"/>
      <c r="H398" s="213"/>
      <c r="I398" s="216"/>
      <c r="J398" s="227">
        <f>BK398</f>
        <v>0</v>
      </c>
      <c r="K398" s="213"/>
      <c r="L398" s="218"/>
      <c r="M398" s="219"/>
      <c r="N398" s="220"/>
      <c r="O398" s="220"/>
      <c r="P398" s="221">
        <f>SUM(P399:P402)</f>
        <v>0</v>
      </c>
      <c r="Q398" s="220"/>
      <c r="R398" s="221">
        <f>SUM(R399:R402)</f>
        <v>0.0052899999999999996</v>
      </c>
      <c r="S398" s="220"/>
      <c r="T398" s="222">
        <f>SUM(T399:T402)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23" t="s">
        <v>90</v>
      </c>
      <c r="AT398" s="224" t="s">
        <v>76</v>
      </c>
      <c r="AU398" s="224" t="s">
        <v>84</v>
      </c>
      <c r="AY398" s="223" t="s">
        <v>247</v>
      </c>
      <c r="BK398" s="225">
        <f>SUM(BK399:BK402)</f>
        <v>0</v>
      </c>
    </row>
    <row r="399" spans="1:65" s="2" customFormat="1" ht="33" customHeight="1">
      <c r="A399" s="39"/>
      <c r="B399" s="40"/>
      <c r="C399" s="228" t="s">
        <v>1419</v>
      </c>
      <c r="D399" s="228" t="s">
        <v>249</v>
      </c>
      <c r="E399" s="229" t="s">
        <v>3084</v>
      </c>
      <c r="F399" s="230" t="s">
        <v>3085</v>
      </c>
      <c r="G399" s="231" t="s">
        <v>2059</v>
      </c>
      <c r="H399" s="232">
        <v>1</v>
      </c>
      <c r="I399" s="233"/>
      <c r="J399" s="234">
        <f>ROUND(I399*H399,2)</f>
        <v>0</v>
      </c>
      <c r="K399" s="230" t="s">
        <v>253</v>
      </c>
      <c r="L399" s="45"/>
      <c r="M399" s="235" t="s">
        <v>1</v>
      </c>
      <c r="N399" s="236" t="s">
        <v>43</v>
      </c>
      <c r="O399" s="92"/>
      <c r="P399" s="237">
        <f>O399*H399</f>
        <v>0</v>
      </c>
      <c r="Q399" s="237">
        <v>0.00119</v>
      </c>
      <c r="R399" s="237">
        <f>Q399*H399</f>
        <v>0.00119</v>
      </c>
      <c r="S399" s="237">
        <v>0</v>
      </c>
      <c r="T399" s="238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9" t="s">
        <v>339</v>
      </c>
      <c r="AT399" s="239" t="s">
        <v>249</v>
      </c>
      <c r="AU399" s="239" t="s">
        <v>90</v>
      </c>
      <c r="AY399" s="18" t="s">
        <v>247</v>
      </c>
      <c r="BE399" s="240">
        <f>IF(N399="základní",J399,0)</f>
        <v>0</v>
      </c>
      <c r="BF399" s="240">
        <f>IF(N399="snížená",J399,0)</f>
        <v>0</v>
      </c>
      <c r="BG399" s="240">
        <f>IF(N399="zákl. přenesená",J399,0)</f>
        <v>0</v>
      </c>
      <c r="BH399" s="240">
        <f>IF(N399="sníž. přenesená",J399,0)</f>
        <v>0</v>
      </c>
      <c r="BI399" s="240">
        <f>IF(N399="nulová",J399,0)</f>
        <v>0</v>
      </c>
      <c r="BJ399" s="18" t="s">
        <v>90</v>
      </c>
      <c r="BK399" s="240">
        <f>ROUND(I399*H399,2)</f>
        <v>0</v>
      </c>
      <c r="BL399" s="18" t="s">
        <v>339</v>
      </c>
      <c r="BM399" s="239" t="s">
        <v>3086</v>
      </c>
    </row>
    <row r="400" spans="1:65" s="2" customFormat="1" ht="37.8" customHeight="1">
      <c r="A400" s="39"/>
      <c r="B400" s="40"/>
      <c r="C400" s="285" t="s">
        <v>1424</v>
      </c>
      <c r="D400" s="285" t="s">
        <v>422</v>
      </c>
      <c r="E400" s="286" t="s">
        <v>3087</v>
      </c>
      <c r="F400" s="287" t="s">
        <v>3088</v>
      </c>
      <c r="G400" s="288" t="s">
        <v>322</v>
      </c>
      <c r="H400" s="289">
        <v>1</v>
      </c>
      <c r="I400" s="290"/>
      <c r="J400" s="291">
        <f>ROUND(I400*H400,2)</f>
        <v>0</v>
      </c>
      <c r="K400" s="287" t="s">
        <v>253</v>
      </c>
      <c r="L400" s="292"/>
      <c r="M400" s="293" t="s">
        <v>1</v>
      </c>
      <c r="N400" s="294" t="s">
        <v>43</v>
      </c>
      <c r="O400" s="92"/>
      <c r="P400" s="237">
        <f>O400*H400</f>
        <v>0</v>
      </c>
      <c r="Q400" s="237">
        <v>0.0012</v>
      </c>
      <c r="R400" s="237">
        <f>Q400*H400</f>
        <v>0.0012</v>
      </c>
      <c r="S400" s="237">
        <v>0</v>
      </c>
      <c r="T400" s="238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9" t="s">
        <v>432</v>
      </c>
      <c r="AT400" s="239" t="s">
        <v>422</v>
      </c>
      <c r="AU400" s="239" t="s">
        <v>90</v>
      </c>
      <c r="AY400" s="18" t="s">
        <v>247</v>
      </c>
      <c r="BE400" s="240">
        <f>IF(N400="základní",J400,0)</f>
        <v>0</v>
      </c>
      <c r="BF400" s="240">
        <f>IF(N400="snížená",J400,0)</f>
        <v>0</v>
      </c>
      <c r="BG400" s="240">
        <f>IF(N400="zákl. přenesená",J400,0)</f>
        <v>0</v>
      </c>
      <c r="BH400" s="240">
        <f>IF(N400="sníž. přenesená",J400,0)</f>
        <v>0</v>
      </c>
      <c r="BI400" s="240">
        <f>IF(N400="nulová",J400,0)</f>
        <v>0</v>
      </c>
      <c r="BJ400" s="18" t="s">
        <v>90</v>
      </c>
      <c r="BK400" s="240">
        <f>ROUND(I400*H400,2)</f>
        <v>0</v>
      </c>
      <c r="BL400" s="18" t="s">
        <v>339</v>
      </c>
      <c r="BM400" s="239" t="s">
        <v>3089</v>
      </c>
    </row>
    <row r="401" spans="1:65" s="2" customFormat="1" ht="24.15" customHeight="1">
      <c r="A401" s="39"/>
      <c r="B401" s="40"/>
      <c r="C401" s="285" t="s">
        <v>1428</v>
      </c>
      <c r="D401" s="285" t="s">
        <v>422</v>
      </c>
      <c r="E401" s="286" t="s">
        <v>3090</v>
      </c>
      <c r="F401" s="287" t="s">
        <v>3091</v>
      </c>
      <c r="G401" s="288" t="s">
        <v>322</v>
      </c>
      <c r="H401" s="289">
        <v>1</v>
      </c>
      <c r="I401" s="290"/>
      <c r="J401" s="291">
        <f>ROUND(I401*H401,2)</f>
        <v>0</v>
      </c>
      <c r="K401" s="287" t="s">
        <v>253</v>
      </c>
      <c r="L401" s="292"/>
      <c r="M401" s="293" t="s">
        <v>1</v>
      </c>
      <c r="N401" s="294" t="s">
        <v>43</v>
      </c>
      <c r="O401" s="92"/>
      <c r="P401" s="237">
        <f>O401*H401</f>
        <v>0</v>
      </c>
      <c r="Q401" s="237">
        <v>0.0029</v>
      </c>
      <c r="R401" s="237">
        <f>Q401*H401</f>
        <v>0.0029</v>
      </c>
      <c r="S401" s="237">
        <v>0</v>
      </c>
      <c r="T401" s="238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9" t="s">
        <v>432</v>
      </c>
      <c r="AT401" s="239" t="s">
        <v>422</v>
      </c>
      <c r="AU401" s="239" t="s">
        <v>90</v>
      </c>
      <c r="AY401" s="18" t="s">
        <v>247</v>
      </c>
      <c r="BE401" s="240">
        <f>IF(N401="základní",J401,0)</f>
        <v>0</v>
      </c>
      <c r="BF401" s="240">
        <f>IF(N401="snížená",J401,0)</f>
        <v>0</v>
      </c>
      <c r="BG401" s="240">
        <f>IF(N401="zákl. přenesená",J401,0)</f>
        <v>0</v>
      </c>
      <c r="BH401" s="240">
        <f>IF(N401="sníž. přenesená",J401,0)</f>
        <v>0</v>
      </c>
      <c r="BI401" s="240">
        <f>IF(N401="nulová",J401,0)</f>
        <v>0</v>
      </c>
      <c r="BJ401" s="18" t="s">
        <v>90</v>
      </c>
      <c r="BK401" s="240">
        <f>ROUND(I401*H401,2)</f>
        <v>0</v>
      </c>
      <c r="BL401" s="18" t="s">
        <v>339</v>
      </c>
      <c r="BM401" s="239" t="s">
        <v>3092</v>
      </c>
    </row>
    <row r="402" spans="1:65" s="2" customFormat="1" ht="37.8" customHeight="1">
      <c r="A402" s="39"/>
      <c r="B402" s="40"/>
      <c r="C402" s="228" t="s">
        <v>1433</v>
      </c>
      <c r="D402" s="228" t="s">
        <v>249</v>
      </c>
      <c r="E402" s="229" t="s">
        <v>3093</v>
      </c>
      <c r="F402" s="230" t="s">
        <v>3094</v>
      </c>
      <c r="G402" s="231" t="s">
        <v>1440</v>
      </c>
      <c r="H402" s="299"/>
      <c r="I402" s="233"/>
      <c r="J402" s="234">
        <f>ROUND(I402*H402,2)</f>
        <v>0</v>
      </c>
      <c r="K402" s="230" t="s">
        <v>253</v>
      </c>
      <c r="L402" s="45"/>
      <c r="M402" s="235" t="s">
        <v>1</v>
      </c>
      <c r="N402" s="236" t="s">
        <v>43</v>
      </c>
      <c r="O402" s="92"/>
      <c r="P402" s="237">
        <f>O402*H402</f>
        <v>0</v>
      </c>
      <c r="Q402" s="237">
        <v>0</v>
      </c>
      <c r="R402" s="237">
        <f>Q402*H402</f>
        <v>0</v>
      </c>
      <c r="S402" s="237">
        <v>0</v>
      </c>
      <c r="T402" s="238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9" t="s">
        <v>339</v>
      </c>
      <c r="AT402" s="239" t="s">
        <v>249</v>
      </c>
      <c r="AU402" s="239" t="s">
        <v>90</v>
      </c>
      <c r="AY402" s="18" t="s">
        <v>247</v>
      </c>
      <c r="BE402" s="240">
        <f>IF(N402="základní",J402,0)</f>
        <v>0</v>
      </c>
      <c r="BF402" s="240">
        <f>IF(N402="snížená",J402,0)</f>
        <v>0</v>
      </c>
      <c r="BG402" s="240">
        <f>IF(N402="zákl. přenesená",J402,0)</f>
        <v>0</v>
      </c>
      <c r="BH402" s="240">
        <f>IF(N402="sníž. přenesená",J402,0)</f>
        <v>0</v>
      </c>
      <c r="BI402" s="240">
        <f>IF(N402="nulová",J402,0)</f>
        <v>0</v>
      </c>
      <c r="BJ402" s="18" t="s">
        <v>90</v>
      </c>
      <c r="BK402" s="240">
        <f>ROUND(I402*H402,2)</f>
        <v>0</v>
      </c>
      <c r="BL402" s="18" t="s">
        <v>339</v>
      </c>
      <c r="BM402" s="239" t="s">
        <v>3095</v>
      </c>
    </row>
    <row r="403" spans="1:63" s="12" customFormat="1" ht="22.8" customHeight="1">
      <c r="A403" s="12"/>
      <c r="B403" s="212"/>
      <c r="C403" s="213"/>
      <c r="D403" s="214" t="s">
        <v>76</v>
      </c>
      <c r="E403" s="226" t="s">
        <v>3096</v>
      </c>
      <c r="F403" s="226" t="s">
        <v>3097</v>
      </c>
      <c r="G403" s="213"/>
      <c r="H403" s="213"/>
      <c r="I403" s="216"/>
      <c r="J403" s="227">
        <f>BK403</f>
        <v>0</v>
      </c>
      <c r="K403" s="213"/>
      <c r="L403" s="218"/>
      <c r="M403" s="219"/>
      <c r="N403" s="220"/>
      <c r="O403" s="220"/>
      <c r="P403" s="221">
        <f>SUM(P404:P406)</f>
        <v>0</v>
      </c>
      <c r="Q403" s="220"/>
      <c r="R403" s="221">
        <f>SUM(R404:R406)</f>
        <v>0.0027400000000000002</v>
      </c>
      <c r="S403" s="220"/>
      <c r="T403" s="222">
        <f>SUM(T404:T406)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23" t="s">
        <v>90</v>
      </c>
      <c r="AT403" s="224" t="s">
        <v>76</v>
      </c>
      <c r="AU403" s="224" t="s">
        <v>84</v>
      </c>
      <c r="AY403" s="223" t="s">
        <v>247</v>
      </c>
      <c r="BK403" s="225">
        <f>SUM(BK404:BK406)</f>
        <v>0</v>
      </c>
    </row>
    <row r="404" spans="1:65" s="2" customFormat="1" ht="37.8" customHeight="1">
      <c r="A404" s="39"/>
      <c r="B404" s="40"/>
      <c r="C404" s="228" t="s">
        <v>1437</v>
      </c>
      <c r="D404" s="228" t="s">
        <v>249</v>
      </c>
      <c r="E404" s="229" t="s">
        <v>3098</v>
      </c>
      <c r="F404" s="230" t="s">
        <v>3099</v>
      </c>
      <c r="G404" s="231" t="s">
        <v>322</v>
      </c>
      <c r="H404" s="232">
        <v>1</v>
      </c>
      <c r="I404" s="233"/>
      <c r="J404" s="234">
        <f>ROUND(I404*H404,2)</f>
        <v>0</v>
      </c>
      <c r="K404" s="230" t="s">
        <v>253</v>
      </c>
      <c r="L404" s="45"/>
      <c r="M404" s="235" t="s">
        <v>1</v>
      </c>
      <c r="N404" s="236" t="s">
        <v>43</v>
      </c>
      <c r="O404" s="92"/>
      <c r="P404" s="237">
        <f>O404*H404</f>
        <v>0</v>
      </c>
      <c r="Q404" s="237">
        <v>0.00053</v>
      </c>
      <c r="R404" s="237">
        <f>Q404*H404</f>
        <v>0.00053</v>
      </c>
      <c r="S404" s="237">
        <v>0</v>
      </c>
      <c r="T404" s="238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9" t="s">
        <v>339</v>
      </c>
      <c r="AT404" s="239" t="s">
        <v>249</v>
      </c>
      <c r="AU404" s="239" t="s">
        <v>90</v>
      </c>
      <c r="AY404" s="18" t="s">
        <v>247</v>
      </c>
      <c r="BE404" s="240">
        <f>IF(N404="základní",J404,0)</f>
        <v>0</v>
      </c>
      <c r="BF404" s="240">
        <f>IF(N404="snížená",J404,0)</f>
        <v>0</v>
      </c>
      <c r="BG404" s="240">
        <f>IF(N404="zákl. přenesená",J404,0)</f>
        <v>0</v>
      </c>
      <c r="BH404" s="240">
        <f>IF(N404="sníž. přenesená",J404,0)</f>
        <v>0</v>
      </c>
      <c r="BI404" s="240">
        <f>IF(N404="nulová",J404,0)</f>
        <v>0</v>
      </c>
      <c r="BJ404" s="18" t="s">
        <v>90</v>
      </c>
      <c r="BK404" s="240">
        <f>ROUND(I404*H404,2)</f>
        <v>0</v>
      </c>
      <c r="BL404" s="18" t="s">
        <v>339</v>
      </c>
      <c r="BM404" s="239" t="s">
        <v>3100</v>
      </c>
    </row>
    <row r="405" spans="1:65" s="2" customFormat="1" ht="37.8" customHeight="1">
      <c r="A405" s="39"/>
      <c r="B405" s="40"/>
      <c r="C405" s="228" t="s">
        <v>1444</v>
      </c>
      <c r="D405" s="228" t="s">
        <v>249</v>
      </c>
      <c r="E405" s="229" t="s">
        <v>3101</v>
      </c>
      <c r="F405" s="230" t="s">
        <v>3102</v>
      </c>
      <c r="G405" s="231" t="s">
        <v>322</v>
      </c>
      <c r="H405" s="232">
        <v>1</v>
      </c>
      <c r="I405" s="233"/>
      <c r="J405" s="234">
        <f>ROUND(I405*H405,2)</f>
        <v>0</v>
      </c>
      <c r="K405" s="230" t="s">
        <v>253</v>
      </c>
      <c r="L405" s="45"/>
      <c r="M405" s="235" t="s">
        <v>1</v>
      </c>
      <c r="N405" s="236" t="s">
        <v>43</v>
      </c>
      <c r="O405" s="92"/>
      <c r="P405" s="237">
        <f>O405*H405</f>
        <v>0</v>
      </c>
      <c r="Q405" s="237">
        <v>0.00221</v>
      </c>
      <c r="R405" s="237">
        <f>Q405*H405</f>
        <v>0.00221</v>
      </c>
      <c r="S405" s="237">
        <v>0</v>
      </c>
      <c r="T405" s="238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9" t="s">
        <v>339</v>
      </c>
      <c r="AT405" s="239" t="s">
        <v>249</v>
      </c>
      <c r="AU405" s="239" t="s">
        <v>90</v>
      </c>
      <c r="AY405" s="18" t="s">
        <v>247</v>
      </c>
      <c r="BE405" s="240">
        <f>IF(N405="základní",J405,0)</f>
        <v>0</v>
      </c>
      <c r="BF405" s="240">
        <f>IF(N405="snížená",J405,0)</f>
        <v>0</v>
      </c>
      <c r="BG405" s="240">
        <f>IF(N405="zákl. přenesená",J405,0)</f>
        <v>0</v>
      </c>
      <c r="BH405" s="240">
        <f>IF(N405="sníž. přenesená",J405,0)</f>
        <v>0</v>
      </c>
      <c r="BI405" s="240">
        <f>IF(N405="nulová",J405,0)</f>
        <v>0</v>
      </c>
      <c r="BJ405" s="18" t="s">
        <v>90</v>
      </c>
      <c r="BK405" s="240">
        <f>ROUND(I405*H405,2)</f>
        <v>0</v>
      </c>
      <c r="BL405" s="18" t="s">
        <v>339</v>
      </c>
      <c r="BM405" s="239" t="s">
        <v>3103</v>
      </c>
    </row>
    <row r="406" spans="1:65" s="2" customFormat="1" ht="37.8" customHeight="1">
      <c r="A406" s="39"/>
      <c r="B406" s="40"/>
      <c r="C406" s="228" t="s">
        <v>1448</v>
      </c>
      <c r="D406" s="228" t="s">
        <v>249</v>
      </c>
      <c r="E406" s="229" t="s">
        <v>3104</v>
      </c>
      <c r="F406" s="230" t="s">
        <v>3105</v>
      </c>
      <c r="G406" s="231" t="s">
        <v>1440</v>
      </c>
      <c r="H406" s="299"/>
      <c r="I406" s="233"/>
      <c r="J406" s="234">
        <f>ROUND(I406*H406,2)</f>
        <v>0</v>
      </c>
      <c r="K406" s="230" t="s">
        <v>253</v>
      </c>
      <c r="L406" s="45"/>
      <c r="M406" s="235" t="s">
        <v>1</v>
      </c>
      <c r="N406" s="236" t="s">
        <v>43</v>
      </c>
      <c r="O406" s="92"/>
      <c r="P406" s="237">
        <f>O406*H406</f>
        <v>0</v>
      </c>
      <c r="Q406" s="237">
        <v>0</v>
      </c>
      <c r="R406" s="237">
        <f>Q406*H406</f>
        <v>0</v>
      </c>
      <c r="S406" s="237">
        <v>0</v>
      </c>
      <c r="T406" s="238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9" t="s">
        <v>339</v>
      </c>
      <c r="AT406" s="239" t="s">
        <v>249</v>
      </c>
      <c r="AU406" s="239" t="s">
        <v>90</v>
      </c>
      <c r="AY406" s="18" t="s">
        <v>247</v>
      </c>
      <c r="BE406" s="240">
        <f>IF(N406="základní",J406,0)</f>
        <v>0</v>
      </c>
      <c r="BF406" s="240">
        <f>IF(N406="snížená",J406,0)</f>
        <v>0</v>
      </c>
      <c r="BG406" s="240">
        <f>IF(N406="zákl. přenesená",J406,0)</f>
        <v>0</v>
      </c>
      <c r="BH406" s="240">
        <f>IF(N406="sníž. přenesená",J406,0)</f>
        <v>0</v>
      </c>
      <c r="BI406" s="240">
        <f>IF(N406="nulová",J406,0)</f>
        <v>0</v>
      </c>
      <c r="BJ406" s="18" t="s">
        <v>90</v>
      </c>
      <c r="BK406" s="240">
        <f>ROUND(I406*H406,2)</f>
        <v>0</v>
      </c>
      <c r="BL406" s="18" t="s">
        <v>339</v>
      </c>
      <c r="BM406" s="239" t="s">
        <v>3106</v>
      </c>
    </row>
    <row r="407" spans="1:63" s="12" customFormat="1" ht="22.8" customHeight="1">
      <c r="A407" s="12"/>
      <c r="B407" s="212"/>
      <c r="C407" s="213"/>
      <c r="D407" s="214" t="s">
        <v>76</v>
      </c>
      <c r="E407" s="226" t="s">
        <v>2365</v>
      </c>
      <c r="F407" s="226" t="s">
        <v>2366</v>
      </c>
      <c r="G407" s="213"/>
      <c r="H407" s="213"/>
      <c r="I407" s="216"/>
      <c r="J407" s="227">
        <f>BK407</f>
        <v>0</v>
      </c>
      <c r="K407" s="213"/>
      <c r="L407" s="218"/>
      <c r="M407" s="219"/>
      <c r="N407" s="220"/>
      <c r="O407" s="220"/>
      <c r="P407" s="221">
        <f>SUM(P408:P411)</f>
        <v>0</v>
      </c>
      <c r="Q407" s="220"/>
      <c r="R407" s="221">
        <f>SUM(R408:R411)</f>
        <v>0.00118</v>
      </c>
      <c r="S407" s="220"/>
      <c r="T407" s="222">
        <f>SUM(T408:T411)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23" t="s">
        <v>90</v>
      </c>
      <c r="AT407" s="224" t="s">
        <v>76</v>
      </c>
      <c r="AU407" s="224" t="s">
        <v>84</v>
      </c>
      <c r="AY407" s="223" t="s">
        <v>247</v>
      </c>
      <c r="BK407" s="225">
        <f>SUM(BK408:BK411)</f>
        <v>0</v>
      </c>
    </row>
    <row r="408" spans="1:65" s="2" customFormat="1" ht="33" customHeight="1">
      <c r="A408" s="39"/>
      <c r="B408" s="40"/>
      <c r="C408" s="228" t="s">
        <v>1454</v>
      </c>
      <c r="D408" s="228" t="s">
        <v>249</v>
      </c>
      <c r="E408" s="229" t="s">
        <v>3107</v>
      </c>
      <c r="F408" s="230" t="s">
        <v>3108</v>
      </c>
      <c r="G408" s="231" t="s">
        <v>252</v>
      </c>
      <c r="H408" s="232">
        <v>1</v>
      </c>
      <c r="I408" s="233"/>
      <c r="J408" s="234">
        <f>ROUND(I408*H408,2)</f>
        <v>0</v>
      </c>
      <c r="K408" s="230" t="s">
        <v>2541</v>
      </c>
      <c r="L408" s="45"/>
      <c r="M408" s="235" t="s">
        <v>1</v>
      </c>
      <c r="N408" s="236" t="s">
        <v>43</v>
      </c>
      <c r="O408" s="92"/>
      <c r="P408" s="237">
        <f>O408*H408</f>
        <v>0</v>
      </c>
      <c r="Q408" s="237">
        <v>0.00036</v>
      </c>
      <c r="R408" s="237">
        <f>Q408*H408</f>
        <v>0.00036</v>
      </c>
      <c r="S408" s="237">
        <v>0</v>
      </c>
      <c r="T408" s="238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9" t="s">
        <v>339</v>
      </c>
      <c r="AT408" s="239" t="s">
        <v>249</v>
      </c>
      <c r="AU408" s="239" t="s">
        <v>90</v>
      </c>
      <c r="AY408" s="18" t="s">
        <v>247</v>
      </c>
      <c r="BE408" s="240">
        <f>IF(N408="základní",J408,0)</f>
        <v>0</v>
      </c>
      <c r="BF408" s="240">
        <f>IF(N408="snížená",J408,0)</f>
        <v>0</v>
      </c>
      <c r="BG408" s="240">
        <f>IF(N408="zákl. přenesená",J408,0)</f>
        <v>0</v>
      </c>
      <c r="BH408" s="240">
        <f>IF(N408="sníž. přenesená",J408,0)</f>
        <v>0</v>
      </c>
      <c r="BI408" s="240">
        <f>IF(N408="nulová",J408,0)</f>
        <v>0</v>
      </c>
      <c r="BJ408" s="18" t="s">
        <v>90</v>
      </c>
      <c r="BK408" s="240">
        <f>ROUND(I408*H408,2)</f>
        <v>0</v>
      </c>
      <c r="BL408" s="18" t="s">
        <v>339</v>
      </c>
      <c r="BM408" s="239" t="s">
        <v>3109</v>
      </c>
    </row>
    <row r="409" spans="1:65" s="2" customFormat="1" ht="37.8" customHeight="1">
      <c r="A409" s="39"/>
      <c r="B409" s="40"/>
      <c r="C409" s="228" t="s">
        <v>1458</v>
      </c>
      <c r="D409" s="228" t="s">
        <v>249</v>
      </c>
      <c r="E409" s="229" t="s">
        <v>3110</v>
      </c>
      <c r="F409" s="230" t="s">
        <v>3111</v>
      </c>
      <c r="G409" s="231" t="s">
        <v>399</v>
      </c>
      <c r="H409" s="232">
        <v>20.5</v>
      </c>
      <c r="I409" s="233"/>
      <c r="J409" s="234">
        <f>ROUND(I409*H409,2)</f>
        <v>0</v>
      </c>
      <c r="K409" s="230" t="s">
        <v>253</v>
      </c>
      <c r="L409" s="45"/>
      <c r="M409" s="235" t="s">
        <v>1</v>
      </c>
      <c r="N409" s="236" t="s">
        <v>43</v>
      </c>
      <c r="O409" s="92"/>
      <c r="P409" s="237">
        <f>O409*H409</f>
        <v>0</v>
      </c>
      <c r="Q409" s="237">
        <v>2E-05</v>
      </c>
      <c r="R409" s="237">
        <f>Q409*H409</f>
        <v>0.00041000000000000005</v>
      </c>
      <c r="S409" s="237">
        <v>0</v>
      </c>
      <c r="T409" s="238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9" t="s">
        <v>339</v>
      </c>
      <c r="AT409" s="239" t="s">
        <v>249</v>
      </c>
      <c r="AU409" s="239" t="s">
        <v>90</v>
      </c>
      <c r="AY409" s="18" t="s">
        <v>247</v>
      </c>
      <c r="BE409" s="240">
        <f>IF(N409="základní",J409,0)</f>
        <v>0</v>
      </c>
      <c r="BF409" s="240">
        <f>IF(N409="snížená",J409,0)</f>
        <v>0</v>
      </c>
      <c r="BG409" s="240">
        <f>IF(N409="zákl. přenesená",J409,0)</f>
        <v>0</v>
      </c>
      <c r="BH409" s="240">
        <f>IF(N409="sníž. přenesená",J409,0)</f>
        <v>0</v>
      </c>
      <c r="BI409" s="240">
        <f>IF(N409="nulová",J409,0)</f>
        <v>0</v>
      </c>
      <c r="BJ409" s="18" t="s">
        <v>90</v>
      </c>
      <c r="BK409" s="240">
        <f>ROUND(I409*H409,2)</f>
        <v>0</v>
      </c>
      <c r="BL409" s="18" t="s">
        <v>339</v>
      </c>
      <c r="BM409" s="239" t="s">
        <v>3112</v>
      </c>
    </row>
    <row r="410" spans="1:51" s="13" customFormat="1" ht="12">
      <c r="A410" s="13"/>
      <c r="B410" s="241"/>
      <c r="C410" s="242"/>
      <c r="D410" s="243" t="s">
        <v>256</v>
      </c>
      <c r="E410" s="244" t="s">
        <v>1</v>
      </c>
      <c r="F410" s="245" t="s">
        <v>3113</v>
      </c>
      <c r="G410" s="242"/>
      <c r="H410" s="246">
        <v>20.5</v>
      </c>
      <c r="I410" s="247"/>
      <c r="J410" s="242"/>
      <c r="K410" s="242"/>
      <c r="L410" s="248"/>
      <c r="M410" s="249"/>
      <c r="N410" s="250"/>
      <c r="O410" s="250"/>
      <c r="P410" s="250"/>
      <c r="Q410" s="250"/>
      <c r="R410" s="250"/>
      <c r="S410" s="250"/>
      <c r="T410" s="25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2" t="s">
        <v>256</v>
      </c>
      <c r="AU410" s="252" t="s">
        <v>90</v>
      </c>
      <c r="AV410" s="13" t="s">
        <v>90</v>
      </c>
      <c r="AW410" s="13" t="s">
        <v>32</v>
      </c>
      <c r="AX410" s="13" t="s">
        <v>84</v>
      </c>
      <c r="AY410" s="252" t="s">
        <v>247</v>
      </c>
    </row>
    <row r="411" spans="1:65" s="2" customFormat="1" ht="37.8" customHeight="1">
      <c r="A411" s="39"/>
      <c r="B411" s="40"/>
      <c r="C411" s="228" t="s">
        <v>1463</v>
      </c>
      <c r="D411" s="228" t="s">
        <v>249</v>
      </c>
      <c r="E411" s="229" t="s">
        <v>3114</v>
      </c>
      <c r="F411" s="230" t="s">
        <v>3115</v>
      </c>
      <c r="G411" s="231" t="s">
        <v>399</v>
      </c>
      <c r="H411" s="232">
        <v>20.5</v>
      </c>
      <c r="I411" s="233"/>
      <c r="J411" s="234">
        <f>ROUND(I411*H411,2)</f>
        <v>0</v>
      </c>
      <c r="K411" s="230" t="s">
        <v>253</v>
      </c>
      <c r="L411" s="45"/>
      <c r="M411" s="300" t="s">
        <v>1</v>
      </c>
      <c r="N411" s="301" t="s">
        <v>43</v>
      </c>
      <c r="O411" s="302"/>
      <c r="P411" s="303">
        <f>O411*H411</f>
        <v>0</v>
      </c>
      <c r="Q411" s="303">
        <v>2E-05</v>
      </c>
      <c r="R411" s="303">
        <f>Q411*H411</f>
        <v>0.00041000000000000005</v>
      </c>
      <c r="S411" s="303">
        <v>0</v>
      </c>
      <c r="T411" s="304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9" t="s">
        <v>339</v>
      </c>
      <c r="AT411" s="239" t="s">
        <v>249</v>
      </c>
      <c r="AU411" s="239" t="s">
        <v>90</v>
      </c>
      <c r="AY411" s="18" t="s">
        <v>247</v>
      </c>
      <c r="BE411" s="240">
        <f>IF(N411="základní",J411,0)</f>
        <v>0</v>
      </c>
      <c r="BF411" s="240">
        <f>IF(N411="snížená",J411,0)</f>
        <v>0</v>
      </c>
      <c r="BG411" s="240">
        <f>IF(N411="zákl. přenesená",J411,0)</f>
        <v>0</v>
      </c>
      <c r="BH411" s="240">
        <f>IF(N411="sníž. přenesená",J411,0)</f>
        <v>0</v>
      </c>
      <c r="BI411" s="240">
        <f>IF(N411="nulová",J411,0)</f>
        <v>0</v>
      </c>
      <c r="BJ411" s="18" t="s">
        <v>90</v>
      </c>
      <c r="BK411" s="240">
        <f>ROUND(I411*H411,2)</f>
        <v>0</v>
      </c>
      <c r="BL411" s="18" t="s">
        <v>339</v>
      </c>
      <c r="BM411" s="239" t="s">
        <v>3116</v>
      </c>
    </row>
    <row r="412" spans="1:31" s="2" customFormat="1" ht="6.95" customHeight="1">
      <c r="A412" s="39"/>
      <c r="B412" s="67"/>
      <c r="C412" s="68"/>
      <c r="D412" s="68"/>
      <c r="E412" s="68"/>
      <c r="F412" s="68"/>
      <c r="G412" s="68"/>
      <c r="H412" s="68"/>
      <c r="I412" s="68"/>
      <c r="J412" s="68"/>
      <c r="K412" s="68"/>
      <c r="L412" s="45"/>
      <c r="M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</row>
  </sheetData>
  <sheetProtection password="CC35" sheet="1" objects="1" scenarios="1" formatColumns="0" formatRows="0" autoFilter="0"/>
  <autoFilter ref="C135:K41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4:H12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84</v>
      </c>
    </row>
    <row r="4" spans="2:46" s="1" customFormat="1" ht="24.95" customHeight="1">
      <c r="B4" s="21"/>
      <c r="D4" s="150" t="s">
        <v>121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Rozvoj komunitních sociálních služeb - chráněné bydlení v lokalitě Jičín</v>
      </c>
      <c r="F7" s="152"/>
      <c r="G7" s="152"/>
      <c r="H7" s="152"/>
      <c r="L7" s="21"/>
    </row>
    <row r="8" spans="2:12" s="1" customFormat="1" ht="12" customHeight="1">
      <c r="B8" s="21"/>
      <c r="D8" s="152" t="s">
        <v>134</v>
      </c>
      <c r="L8" s="21"/>
    </row>
    <row r="9" spans="1:31" s="2" customFormat="1" ht="16.5" customHeight="1">
      <c r="A9" s="39"/>
      <c r="B9" s="45"/>
      <c r="C9" s="39"/>
      <c r="D9" s="39"/>
      <c r="E9" s="153" t="s">
        <v>138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3117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28. 2. 2022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2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07.25" customHeight="1">
      <c r="A29" s="156"/>
      <c r="B29" s="157"/>
      <c r="C29" s="156"/>
      <c r="D29" s="156"/>
      <c r="E29" s="158" t="s">
        <v>3118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ROUND((SUM(BE129:BE236)),2)</f>
        <v>0</v>
      </c>
      <c r="G35" s="39"/>
      <c r="H35" s="39"/>
      <c r="I35" s="166">
        <v>0.21</v>
      </c>
      <c r="J35" s="165">
        <f>ROUND(((SUM(BE129:BE236))*I35),2)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ROUND((SUM(BF129:BF236)),2)</f>
        <v>0</v>
      </c>
      <c r="G36" s="39"/>
      <c r="H36" s="39"/>
      <c r="I36" s="166">
        <v>0.15</v>
      </c>
      <c r="J36" s="165">
        <f>ROUND(((SUM(BF129:BF236))*I36),2)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ROUND((SUM(BG129:BG236)),2)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ROUND((SUM(BH129:BH236)),2)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ROUND((SUM(BI129:BI236)),2)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Rozvoj komunitních sociálních služeb - chráněné bydlení v lokalitě Jičín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138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01.3 - Vytápění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Ruská 30, Jičín</v>
      </c>
      <c r="G91" s="41"/>
      <c r="H91" s="41"/>
      <c r="I91" s="33" t="s">
        <v>22</v>
      </c>
      <c r="J91" s="80" t="str">
        <f>IF(J14="","",J14)</f>
        <v>28. 2. 2022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Energy Benefit Centre a.s.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199</v>
      </c>
      <c r="D96" s="187"/>
      <c r="E96" s="187"/>
      <c r="F96" s="187"/>
      <c r="G96" s="187"/>
      <c r="H96" s="187"/>
      <c r="I96" s="187"/>
      <c r="J96" s="188" t="s">
        <v>200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201</v>
      </c>
      <c r="D98" s="41"/>
      <c r="E98" s="41"/>
      <c r="F98" s="41"/>
      <c r="G98" s="41"/>
      <c r="H98" s="41"/>
      <c r="I98" s="41"/>
      <c r="J98" s="111">
        <f>J129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202</v>
      </c>
    </row>
    <row r="99" spans="1:31" s="9" customFormat="1" ht="24.95" customHeight="1">
      <c r="A99" s="9"/>
      <c r="B99" s="190"/>
      <c r="C99" s="191"/>
      <c r="D99" s="192" t="s">
        <v>213</v>
      </c>
      <c r="E99" s="193"/>
      <c r="F99" s="193"/>
      <c r="G99" s="193"/>
      <c r="H99" s="193"/>
      <c r="I99" s="193"/>
      <c r="J99" s="194">
        <f>J130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215</v>
      </c>
      <c r="E100" s="198"/>
      <c r="F100" s="198"/>
      <c r="G100" s="198"/>
      <c r="H100" s="198"/>
      <c r="I100" s="198"/>
      <c r="J100" s="199">
        <f>J131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3119</v>
      </c>
      <c r="E101" s="198"/>
      <c r="F101" s="198"/>
      <c r="G101" s="198"/>
      <c r="H101" s="198"/>
      <c r="I101" s="198"/>
      <c r="J101" s="199">
        <f>J145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2431</v>
      </c>
      <c r="E102" s="198"/>
      <c r="F102" s="198"/>
      <c r="G102" s="198"/>
      <c r="H102" s="198"/>
      <c r="I102" s="198"/>
      <c r="J102" s="199">
        <f>J149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3120</v>
      </c>
      <c r="E103" s="198"/>
      <c r="F103" s="198"/>
      <c r="G103" s="198"/>
      <c r="H103" s="198"/>
      <c r="I103" s="198"/>
      <c r="J103" s="199">
        <f>J161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2432</v>
      </c>
      <c r="E104" s="198"/>
      <c r="F104" s="198"/>
      <c r="G104" s="198"/>
      <c r="H104" s="198"/>
      <c r="I104" s="198"/>
      <c r="J104" s="199">
        <f>J170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3121</v>
      </c>
      <c r="E105" s="198"/>
      <c r="F105" s="198"/>
      <c r="G105" s="198"/>
      <c r="H105" s="198"/>
      <c r="I105" s="198"/>
      <c r="J105" s="199">
        <f>J192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227</v>
      </c>
      <c r="E106" s="198"/>
      <c r="F106" s="198"/>
      <c r="G106" s="198"/>
      <c r="H106" s="198"/>
      <c r="I106" s="198"/>
      <c r="J106" s="199">
        <f>J205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0"/>
      <c r="C107" s="191"/>
      <c r="D107" s="192" t="s">
        <v>3122</v>
      </c>
      <c r="E107" s="193"/>
      <c r="F107" s="193"/>
      <c r="G107" s="193"/>
      <c r="H107" s="193"/>
      <c r="I107" s="193"/>
      <c r="J107" s="194">
        <f>J208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232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6.25" customHeight="1">
      <c r="A117" s="39"/>
      <c r="B117" s="40"/>
      <c r="C117" s="41"/>
      <c r="D117" s="41"/>
      <c r="E117" s="185" t="str">
        <f>E7</f>
        <v>Rozvoj komunitních sociálních služeb - chráněné bydlení v lokalitě Jičín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134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185" t="s">
        <v>138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142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E11</f>
        <v>01.3 - Vytápění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F14</f>
        <v>Ruská 30, Jičín</v>
      </c>
      <c r="G123" s="41"/>
      <c r="H123" s="41"/>
      <c r="I123" s="33" t="s">
        <v>22</v>
      </c>
      <c r="J123" s="80" t="str">
        <f>IF(J14="","",J14)</f>
        <v>28. 2. 2022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3" t="s">
        <v>24</v>
      </c>
      <c r="D125" s="41"/>
      <c r="E125" s="41"/>
      <c r="F125" s="28" t="str">
        <f>E17</f>
        <v>Královéhradecký kraj</v>
      </c>
      <c r="G125" s="41"/>
      <c r="H125" s="41"/>
      <c r="I125" s="33" t="s">
        <v>30</v>
      </c>
      <c r="J125" s="37" t="str">
        <f>E23</f>
        <v>Energy Benefit Centre a.s.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IF(E20="","",E20)</f>
        <v>Vyplň údaj</v>
      </c>
      <c r="G126" s="41"/>
      <c r="H126" s="41"/>
      <c r="I126" s="33" t="s">
        <v>33</v>
      </c>
      <c r="J126" s="37" t="str">
        <f>E26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1"/>
      <c r="B128" s="202"/>
      <c r="C128" s="203" t="s">
        <v>233</v>
      </c>
      <c r="D128" s="204" t="s">
        <v>62</v>
      </c>
      <c r="E128" s="204" t="s">
        <v>58</v>
      </c>
      <c r="F128" s="204" t="s">
        <v>59</v>
      </c>
      <c r="G128" s="204" t="s">
        <v>234</v>
      </c>
      <c r="H128" s="204" t="s">
        <v>235</v>
      </c>
      <c r="I128" s="204" t="s">
        <v>236</v>
      </c>
      <c r="J128" s="204" t="s">
        <v>200</v>
      </c>
      <c r="K128" s="205" t="s">
        <v>237</v>
      </c>
      <c r="L128" s="206"/>
      <c r="M128" s="101" t="s">
        <v>1</v>
      </c>
      <c r="N128" s="102" t="s">
        <v>41</v>
      </c>
      <c r="O128" s="102" t="s">
        <v>238</v>
      </c>
      <c r="P128" s="102" t="s">
        <v>239</v>
      </c>
      <c r="Q128" s="102" t="s">
        <v>240</v>
      </c>
      <c r="R128" s="102" t="s">
        <v>241</v>
      </c>
      <c r="S128" s="102" t="s">
        <v>242</v>
      </c>
      <c r="T128" s="103" t="s">
        <v>243</v>
      </c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</row>
    <row r="129" spans="1:63" s="2" customFormat="1" ht="22.8" customHeight="1">
      <c r="A129" s="39"/>
      <c r="B129" s="40"/>
      <c r="C129" s="108" t="s">
        <v>244</v>
      </c>
      <c r="D129" s="41"/>
      <c r="E129" s="41"/>
      <c r="F129" s="41"/>
      <c r="G129" s="41"/>
      <c r="H129" s="41"/>
      <c r="I129" s="41"/>
      <c r="J129" s="207">
        <f>BK129</f>
        <v>0</v>
      </c>
      <c r="K129" s="41"/>
      <c r="L129" s="45"/>
      <c r="M129" s="104"/>
      <c r="N129" s="208"/>
      <c r="O129" s="105"/>
      <c r="P129" s="209">
        <f>P130+P208</f>
        <v>0</v>
      </c>
      <c r="Q129" s="105"/>
      <c r="R129" s="209">
        <f>R130+R208</f>
        <v>1.52769</v>
      </c>
      <c r="S129" s="105"/>
      <c r="T129" s="210">
        <f>T130+T208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76</v>
      </c>
      <c r="AU129" s="18" t="s">
        <v>202</v>
      </c>
      <c r="BK129" s="211">
        <f>BK130+BK208</f>
        <v>0</v>
      </c>
    </row>
    <row r="130" spans="1:63" s="12" customFormat="1" ht="25.9" customHeight="1">
      <c r="A130" s="12"/>
      <c r="B130" s="212"/>
      <c r="C130" s="213"/>
      <c r="D130" s="214" t="s">
        <v>76</v>
      </c>
      <c r="E130" s="215" t="s">
        <v>1392</v>
      </c>
      <c r="F130" s="215" t="s">
        <v>1393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P131+P145+P149+P161+P170+P192+P205</f>
        <v>0</v>
      </c>
      <c r="Q130" s="220"/>
      <c r="R130" s="221">
        <f>R131+R145+R149+R161+R170+R192+R205</f>
        <v>1.52769</v>
      </c>
      <c r="S130" s="220"/>
      <c r="T130" s="222">
        <f>T131+T145+T149+T161+T170+T192+T205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90</v>
      </c>
      <c r="AT130" s="224" t="s">
        <v>76</v>
      </c>
      <c r="AU130" s="224" t="s">
        <v>77</v>
      </c>
      <c r="AY130" s="223" t="s">
        <v>247</v>
      </c>
      <c r="BK130" s="225">
        <f>BK131+BK145+BK149+BK161+BK170+BK192+BK205</f>
        <v>0</v>
      </c>
    </row>
    <row r="131" spans="1:63" s="12" customFormat="1" ht="22.8" customHeight="1">
      <c r="A131" s="12"/>
      <c r="B131" s="212"/>
      <c r="C131" s="213"/>
      <c r="D131" s="214" t="s">
        <v>76</v>
      </c>
      <c r="E131" s="226" t="s">
        <v>1442</v>
      </c>
      <c r="F131" s="226" t="s">
        <v>1443</v>
      </c>
      <c r="G131" s="213"/>
      <c r="H131" s="213"/>
      <c r="I131" s="216"/>
      <c r="J131" s="227">
        <f>BK131</f>
        <v>0</v>
      </c>
      <c r="K131" s="213"/>
      <c r="L131" s="218"/>
      <c r="M131" s="219"/>
      <c r="N131" s="220"/>
      <c r="O131" s="220"/>
      <c r="P131" s="221">
        <f>SUM(P132:P144)</f>
        <v>0</v>
      </c>
      <c r="Q131" s="220"/>
      <c r="R131" s="221">
        <f>SUM(R132:R144)</f>
        <v>0.14822</v>
      </c>
      <c r="S131" s="220"/>
      <c r="T131" s="222">
        <f>SUM(T132:T144)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90</v>
      </c>
      <c r="AT131" s="224" t="s">
        <v>76</v>
      </c>
      <c r="AU131" s="224" t="s">
        <v>84</v>
      </c>
      <c r="AY131" s="223" t="s">
        <v>247</v>
      </c>
      <c r="BK131" s="225">
        <f>SUM(BK132:BK144)</f>
        <v>0</v>
      </c>
    </row>
    <row r="132" spans="1:65" s="2" customFormat="1" ht="16.5" customHeight="1">
      <c r="A132" s="39"/>
      <c r="B132" s="40"/>
      <c r="C132" s="228" t="s">
        <v>84</v>
      </c>
      <c r="D132" s="228" t="s">
        <v>249</v>
      </c>
      <c r="E132" s="229" t="s">
        <v>3123</v>
      </c>
      <c r="F132" s="230" t="s">
        <v>3124</v>
      </c>
      <c r="G132" s="231" t="s">
        <v>2059</v>
      </c>
      <c r="H132" s="232">
        <v>1</v>
      </c>
      <c r="I132" s="233"/>
      <c r="J132" s="234">
        <f>ROUND(I132*H132,2)</f>
        <v>0</v>
      </c>
      <c r="K132" s="230" t="s">
        <v>1</v>
      </c>
      <c r="L132" s="45"/>
      <c r="M132" s="235" t="s">
        <v>1</v>
      </c>
      <c r="N132" s="236" t="s">
        <v>43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339</v>
      </c>
      <c r="AT132" s="239" t="s">
        <v>249</v>
      </c>
      <c r="AU132" s="239" t="s">
        <v>90</v>
      </c>
      <c r="AY132" s="18" t="s">
        <v>247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90</v>
      </c>
      <c r="BK132" s="240">
        <f>ROUND(I132*H132,2)</f>
        <v>0</v>
      </c>
      <c r="BL132" s="18" t="s">
        <v>339</v>
      </c>
      <c r="BM132" s="239" t="s">
        <v>3125</v>
      </c>
    </row>
    <row r="133" spans="1:65" s="2" customFormat="1" ht="16.5" customHeight="1">
      <c r="A133" s="39"/>
      <c r="B133" s="40"/>
      <c r="C133" s="285" t="s">
        <v>90</v>
      </c>
      <c r="D133" s="285" t="s">
        <v>422</v>
      </c>
      <c r="E133" s="286" t="s">
        <v>3126</v>
      </c>
      <c r="F133" s="287" t="s">
        <v>3127</v>
      </c>
      <c r="G133" s="288" t="s">
        <v>2059</v>
      </c>
      <c r="H133" s="289">
        <v>1</v>
      </c>
      <c r="I133" s="290"/>
      <c r="J133" s="291">
        <f>ROUND(I133*H133,2)</f>
        <v>0</v>
      </c>
      <c r="K133" s="287" t="s">
        <v>1</v>
      </c>
      <c r="L133" s="292"/>
      <c r="M133" s="293" t="s">
        <v>1</v>
      </c>
      <c r="N133" s="294" t="s">
        <v>43</v>
      </c>
      <c r="O133" s="92"/>
      <c r="P133" s="237">
        <f>O133*H133</f>
        <v>0</v>
      </c>
      <c r="Q133" s="237">
        <v>0.00032</v>
      </c>
      <c r="R133" s="237">
        <f>Q133*H133</f>
        <v>0.00032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432</v>
      </c>
      <c r="AT133" s="239" t="s">
        <v>422</v>
      </c>
      <c r="AU133" s="239" t="s">
        <v>90</v>
      </c>
      <c r="AY133" s="18" t="s">
        <v>247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90</v>
      </c>
      <c r="BK133" s="240">
        <f>ROUND(I133*H133,2)</f>
        <v>0</v>
      </c>
      <c r="BL133" s="18" t="s">
        <v>339</v>
      </c>
      <c r="BM133" s="239" t="s">
        <v>3128</v>
      </c>
    </row>
    <row r="134" spans="1:65" s="2" customFormat="1" ht="16.5" customHeight="1">
      <c r="A134" s="39"/>
      <c r="B134" s="40"/>
      <c r="C134" s="285" t="s">
        <v>266</v>
      </c>
      <c r="D134" s="285" t="s">
        <v>422</v>
      </c>
      <c r="E134" s="286" t="s">
        <v>3129</v>
      </c>
      <c r="F134" s="287" t="s">
        <v>3130</v>
      </c>
      <c r="G134" s="288" t="s">
        <v>2059</v>
      </c>
      <c r="H134" s="289">
        <v>6</v>
      </c>
      <c r="I134" s="290"/>
      <c r="J134" s="291">
        <f>ROUND(I134*H134,2)</f>
        <v>0</v>
      </c>
      <c r="K134" s="287" t="s">
        <v>1</v>
      </c>
      <c r="L134" s="292"/>
      <c r="M134" s="293" t="s">
        <v>1</v>
      </c>
      <c r="N134" s="294" t="s">
        <v>43</v>
      </c>
      <c r="O134" s="92"/>
      <c r="P134" s="237">
        <f>O134*H134</f>
        <v>0</v>
      </c>
      <c r="Q134" s="237">
        <v>0.00032</v>
      </c>
      <c r="R134" s="237">
        <f>Q134*H134</f>
        <v>0.0019200000000000003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432</v>
      </c>
      <c r="AT134" s="239" t="s">
        <v>422</v>
      </c>
      <c r="AU134" s="239" t="s">
        <v>90</v>
      </c>
      <c r="AY134" s="18" t="s">
        <v>247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90</v>
      </c>
      <c r="BK134" s="240">
        <f>ROUND(I134*H134,2)</f>
        <v>0</v>
      </c>
      <c r="BL134" s="18" t="s">
        <v>339</v>
      </c>
      <c r="BM134" s="239" t="s">
        <v>3131</v>
      </c>
    </row>
    <row r="135" spans="1:65" s="2" customFormat="1" ht="24.15" customHeight="1">
      <c r="A135" s="39"/>
      <c r="B135" s="40"/>
      <c r="C135" s="285" t="s">
        <v>254</v>
      </c>
      <c r="D135" s="285" t="s">
        <v>422</v>
      </c>
      <c r="E135" s="286" t="s">
        <v>3132</v>
      </c>
      <c r="F135" s="287" t="s">
        <v>3133</v>
      </c>
      <c r="G135" s="288" t="s">
        <v>399</v>
      </c>
      <c r="H135" s="289">
        <v>11</v>
      </c>
      <c r="I135" s="290"/>
      <c r="J135" s="291">
        <f>ROUND(I135*H135,2)</f>
        <v>0</v>
      </c>
      <c r="K135" s="287" t="s">
        <v>1</v>
      </c>
      <c r="L135" s="292"/>
      <c r="M135" s="293" t="s">
        <v>1</v>
      </c>
      <c r="N135" s="294" t="s">
        <v>43</v>
      </c>
      <c r="O135" s="92"/>
      <c r="P135" s="237">
        <f>O135*H135</f>
        <v>0</v>
      </c>
      <c r="Q135" s="237">
        <v>0.00032</v>
      </c>
      <c r="R135" s="237">
        <f>Q135*H135</f>
        <v>0.00352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432</v>
      </c>
      <c r="AT135" s="239" t="s">
        <v>422</v>
      </c>
      <c r="AU135" s="239" t="s">
        <v>90</v>
      </c>
      <c r="AY135" s="18" t="s">
        <v>247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90</v>
      </c>
      <c r="BK135" s="240">
        <f>ROUND(I135*H135,2)</f>
        <v>0</v>
      </c>
      <c r="BL135" s="18" t="s">
        <v>339</v>
      </c>
      <c r="BM135" s="239" t="s">
        <v>3134</v>
      </c>
    </row>
    <row r="136" spans="1:65" s="2" customFormat="1" ht="24.15" customHeight="1">
      <c r="A136" s="39"/>
      <c r="B136" s="40"/>
      <c r="C136" s="285" t="s">
        <v>275</v>
      </c>
      <c r="D136" s="285" t="s">
        <v>422</v>
      </c>
      <c r="E136" s="286" t="s">
        <v>3135</v>
      </c>
      <c r="F136" s="287" t="s">
        <v>3136</v>
      </c>
      <c r="G136" s="288" t="s">
        <v>399</v>
      </c>
      <c r="H136" s="289">
        <v>256</v>
      </c>
      <c r="I136" s="290"/>
      <c r="J136" s="291">
        <f>ROUND(I136*H136,2)</f>
        <v>0</v>
      </c>
      <c r="K136" s="287" t="s">
        <v>1</v>
      </c>
      <c r="L136" s="292"/>
      <c r="M136" s="293" t="s">
        <v>1</v>
      </c>
      <c r="N136" s="294" t="s">
        <v>43</v>
      </c>
      <c r="O136" s="92"/>
      <c r="P136" s="237">
        <f>O136*H136</f>
        <v>0</v>
      </c>
      <c r="Q136" s="237">
        <v>7E-05</v>
      </c>
      <c r="R136" s="237">
        <f>Q136*H136</f>
        <v>0.01792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432</v>
      </c>
      <c r="AT136" s="239" t="s">
        <v>422</v>
      </c>
      <c r="AU136" s="239" t="s">
        <v>90</v>
      </c>
      <c r="AY136" s="18" t="s">
        <v>247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90</v>
      </c>
      <c r="BK136" s="240">
        <f>ROUND(I136*H136,2)</f>
        <v>0</v>
      </c>
      <c r="BL136" s="18" t="s">
        <v>339</v>
      </c>
      <c r="BM136" s="239" t="s">
        <v>3137</v>
      </c>
    </row>
    <row r="137" spans="1:65" s="2" customFormat="1" ht="24.15" customHeight="1">
      <c r="A137" s="39"/>
      <c r="B137" s="40"/>
      <c r="C137" s="285" t="s">
        <v>280</v>
      </c>
      <c r="D137" s="285" t="s">
        <v>422</v>
      </c>
      <c r="E137" s="286" t="s">
        <v>3138</v>
      </c>
      <c r="F137" s="287" t="s">
        <v>3139</v>
      </c>
      <c r="G137" s="288" t="s">
        <v>399</v>
      </c>
      <c r="H137" s="289">
        <v>230</v>
      </c>
      <c r="I137" s="290"/>
      <c r="J137" s="291">
        <f>ROUND(I137*H137,2)</f>
        <v>0</v>
      </c>
      <c r="K137" s="287" t="s">
        <v>1</v>
      </c>
      <c r="L137" s="292"/>
      <c r="M137" s="293" t="s">
        <v>1</v>
      </c>
      <c r="N137" s="294" t="s">
        <v>43</v>
      </c>
      <c r="O137" s="92"/>
      <c r="P137" s="237">
        <f>O137*H137</f>
        <v>0</v>
      </c>
      <c r="Q137" s="237">
        <v>8E-05</v>
      </c>
      <c r="R137" s="237">
        <f>Q137*H137</f>
        <v>0.018400000000000003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432</v>
      </c>
      <c r="AT137" s="239" t="s">
        <v>422</v>
      </c>
      <c r="AU137" s="239" t="s">
        <v>90</v>
      </c>
      <c r="AY137" s="18" t="s">
        <v>247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90</v>
      </c>
      <c r="BK137" s="240">
        <f>ROUND(I137*H137,2)</f>
        <v>0</v>
      </c>
      <c r="BL137" s="18" t="s">
        <v>339</v>
      </c>
      <c r="BM137" s="239" t="s">
        <v>3140</v>
      </c>
    </row>
    <row r="138" spans="1:65" s="2" customFormat="1" ht="24.15" customHeight="1">
      <c r="A138" s="39"/>
      <c r="B138" s="40"/>
      <c r="C138" s="285" t="s">
        <v>286</v>
      </c>
      <c r="D138" s="285" t="s">
        <v>422</v>
      </c>
      <c r="E138" s="286" t="s">
        <v>3141</v>
      </c>
      <c r="F138" s="287" t="s">
        <v>3142</v>
      </c>
      <c r="G138" s="288" t="s">
        <v>399</v>
      </c>
      <c r="H138" s="289">
        <v>48</v>
      </c>
      <c r="I138" s="290"/>
      <c r="J138" s="291">
        <f>ROUND(I138*H138,2)</f>
        <v>0</v>
      </c>
      <c r="K138" s="287" t="s">
        <v>1</v>
      </c>
      <c r="L138" s="292"/>
      <c r="M138" s="293" t="s">
        <v>1</v>
      </c>
      <c r="N138" s="294" t="s">
        <v>43</v>
      </c>
      <c r="O138" s="92"/>
      <c r="P138" s="237">
        <f>O138*H138</f>
        <v>0</v>
      </c>
      <c r="Q138" s="237">
        <v>9E-05</v>
      </c>
      <c r="R138" s="237">
        <f>Q138*H138</f>
        <v>0.00432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432</v>
      </c>
      <c r="AT138" s="239" t="s">
        <v>422</v>
      </c>
      <c r="AU138" s="239" t="s">
        <v>90</v>
      </c>
      <c r="AY138" s="18" t="s">
        <v>247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90</v>
      </c>
      <c r="BK138" s="240">
        <f>ROUND(I138*H138,2)</f>
        <v>0</v>
      </c>
      <c r="BL138" s="18" t="s">
        <v>339</v>
      </c>
      <c r="BM138" s="239" t="s">
        <v>3143</v>
      </c>
    </row>
    <row r="139" spans="1:65" s="2" customFormat="1" ht="24.15" customHeight="1">
      <c r="A139" s="39"/>
      <c r="B139" s="40"/>
      <c r="C139" s="285" t="s">
        <v>291</v>
      </c>
      <c r="D139" s="285" t="s">
        <v>422</v>
      </c>
      <c r="E139" s="286" t="s">
        <v>3144</v>
      </c>
      <c r="F139" s="287" t="s">
        <v>3145</v>
      </c>
      <c r="G139" s="288" t="s">
        <v>399</v>
      </c>
      <c r="H139" s="289">
        <v>10</v>
      </c>
      <c r="I139" s="290"/>
      <c r="J139" s="291">
        <f>ROUND(I139*H139,2)</f>
        <v>0</v>
      </c>
      <c r="K139" s="287" t="s">
        <v>1</v>
      </c>
      <c r="L139" s="292"/>
      <c r="M139" s="293" t="s">
        <v>1</v>
      </c>
      <c r="N139" s="294" t="s">
        <v>43</v>
      </c>
      <c r="O139" s="92"/>
      <c r="P139" s="237">
        <f>O139*H139</f>
        <v>0</v>
      </c>
      <c r="Q139" s="237">
        <v>0.00054</v>
      </c>
      <c r="R139" s="237">
        <f>Q139*H139</f>
        <v>0.0054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432</v>
      </c>
      <c r="AT139" s="239" t="s">
        <v>422</v>
      </c>
      <c r="AU139" s="239" t="s">
        <v>90</v>
      </c>
      <c r="AY139" s="18" t="s">
        <v>247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90</v>
      </c>
      <c r="BK139" s="240">
        <f>ROUND(I139*H139,2)</f>
        <v>0</v>
      </c>
      <c r="BL139" s="18" t="s">
        <v>339</v>
      </c>
      <c r="BM139" s="239" t="s">
        <v>3146</v>
      </c>
    </row>
    <row r="140" spans="1:65" s="2" customFormat="1" ht="24.15" customHeight="1">
      <c r="A140" s="39"/>
      <c r="B140" s="40"/>
      <c r="C140" s="285" t="s">
        <v>296</v>
      </c>
      <c r="D140" s="285" t="s">
        <v>422</v>
      </c>
      <c r="E140" s="286" t="s">
        <v>3147</v>
      </c>
      <c r="F140" s="287" t="s">
        <v>3148</v>
      </c>
      <c r="G140" s="288" t="s">
        <v>399</v>
      </c>
      <c r="H140" s="289">
        <v>10</v>
      </c>
      <c r="I140" s="290"/>
      <c r="J140" s="291">
        <f>ROUND(I140*H140,2)</f>
        <v>0</v>
      </c>
      <c r="K140" s="287" t="s">
        <v>1</v>
      </c>
      <c r="L140" s="292"/>
      <c r="M140" s="293" t="s">
        <v>1</v>
      </c>
      <c r="N140" s="294" t="s">
        <v>43</v>
      </c>
      <c r="O140" s="92"/>
      <c r="P140" s="237">
        <f>O140*H140</f>
        <v>0</v>
      </c>
      <c r="Q140" s="237">
        <v>0.00059</v>
      </c>
      <c r="R140" s="237">
        <f>Q140*H140</f>
        <v>0.005900000000000001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432</v>
      </c>
      <c r="AT140" s="239" t="s">
        <v>422</v>
      </c>
      <c r="AU140" s="239" t="s">
        <v>90</v>
      </c>
      <c r="AY140" s="18" t="s">
        <v>247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90</v>
      </c>
      <c r="BK140" s="240">
        <f>ROUND(I140*H140,2)</f>
        <v>0</v>
      </c>
      <c r="BL140" s="18" t="s">
        <v>339</v>
      </c>
      <c r="BM140" s="239" t="s">
        <v>3149</v>
      </c>
    </row>
    <row r="141" spans="1:65" s="2" customFormat="1" ht="24.15" customHeight="1">
      <c r="A141" s="39"/>
      <c r="B141" s="40"/>
      <c r="C141" s="285" t="s">
        <v>302</v>
      </c>
      <c r="D141" s="285" t="s">
        <v>422</v>
      </c>
      <c r="E141" s="286" t="s">
        <v>3150</v>
      </c>
      <c r="F141" s="287" t="s">
        <v>3151</v>
      </c>
      <c r="G141" s="288" t="s">
        <v>399</v>
      </c>
      <c r="H141" s="289">
        <v>7</v>
      </c>
      <c r="I141" s="290"/>
      <c r="J141" s="291">
        <f>ROUND(I141*H141,2)</f>
        <v>0</v>
      </c>
      <c r="K141" s="287" t="s">
        <v>1</v>
      </c>
      <c r="L141" s="292"/>
      <c r="M141" s="293" t="s">
        <v>1</v>
      </c>
      <c r="N141" s="294" t="s">
        <v>43</v>
      </c>
      <c r="O141" s="92"/>
      <c r="P141" s="237">
        <f>O141*H141</f>
        <v>0</v>
      </c>
      <c r="Q141" s="237">
        <v>0.00092</v>
      </c>
      <c r="R141" s="237">
        <f>Q141*H141</f>
        <v>0.00644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432</v>
      </c>
      <c r="AT141" s="239" t="s">
        <v>422</v>
      </c>
      <c r="AU141" s="239" t="s">
        <v>90</v>
      </c>
      <c r="AY141" s="18" t="s">
        <v>247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90</v>
      </c>
      <c r="BK141" s="240">
        <f>ROUND(I141*H141,2)</f>
        <v>0</v>
      </c>
      <c r="BL141" s="18" t="s">
        <v>339</v>
      </c>
      <c r="BM141" s="239" t="s">
        <v>3152</v>
      </c>
    </row>
    <row r="142" spans="1:65" s="2" customFormat="1" ht="24.15" customHeight="1">
      <c r="A142" s="39"/>
      <c r="B142" s="40"/>
      <c r="C142" s="285" t="s">
        <v>307</v>
      </c>
      <c r="D142" s="285" t="s">
        <v>422</v>
      </c>
      <c r="E142" s="286" t="s">
        <v>3153</v>
      </c>
      <c r="F142" s="287" t="s">
        <v>3154</v>
      </c>
      <c r="G142" s="288" t="s">
        <v>399</v>
      </c>
      <c r="H142" s="289">
        <v>46</v>
      </c>
      <c r="I142" s="290"/>
      <c r="J142" s="291">
        <f>ROUND(I142*H142,2)</f>
        <v>0</v>
      </c>
      <c r="K142" s="287" t="s">
        <v>1</v>
      </c>
      <c r="L142" s="292"/>
      <c r="M142" s="293" t="s">
        <v>1</v>
      </c>
      <c r="N142" s="294" t="s">
        <v>43</v>
      </c>
      <c r="O142" s="92"/>
      <c r="P142" s="237">
        <f>O142*H142</f>
        <v>0</v>
      </c>
      <c r="Q142" s="237">
        <v>0.00101</v>
      </c>
      <c r="R142" s="237">
        <f>Q142*H142</f>
        <v>0.04646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432</v>
      </c>
      <c r="AT142" s="239" t="s">
        <v>422</v>
      </c>
      <c r="AU142" s="239" t="s">
        <v>90</v>
      </c>
      <c r="AY142" s="18" t="s">
        <v>247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90</v>
      </c>
      <c r="BK142" s="240">
        <f>ROUND(I142*H142,2)</f>
        <v>0</v>
      </c>
      <c r="BL142" s="18" t="s">
        <v>339</v>
      </c>
      <c r="BM142" s="239" t="s">
        <v>3155</v>
      </c>
    </row>
    <row r="143" spans="1:65" s="2" customFormat="1" ht="21.75" customHeight="1">
      <c r="A143" s="39"/>
      <c r="B143" s="40"/>
      <c r="C143" s="228" t="s">
        <v>312</v>
      </c>
      <c r="D143" s="228" t="s">
        <v>249</v>
      </c>
      <c r="E143" s="229" t="s">
        <v>3156</v>
      </c>
      <c r="F143" s="230" t="s">
        <v>3157</v>
      </c>
      <c r="G143" s="231" t="s">
        <v>2059</v>
      </c>
      <c r="H143" s="232">
        <v>8</v>
      </c>
      <c r="I143" s="233"/>
      <c r="J143" s="234">
        <f>ROUND(I143*H143,2)</f>
        <v>0</v>
      </c>
      <c r="K143" s="230" t="s">
        <v>1</v>
      </c>
      <c r="L143" s="45"/>
      <c r="M143" s="235" t="s">
        <v>1</v>
      </c>
      <c r="N143" s="236" t="s">
        <v>43</v>
      </c>
      <c r="O143" s="92"/>
      <c r="P143" s="237">
        <f>O143*H143</f>
        <v>0</v>
      </c>
      <c r="Q143" s="237">
        <v>0.00418</v>
      </c>
      <c r="R143" s="237">
        <f>Q143*H143</f>
        <v>0.03344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339</v>
      </c>
      <c r="AT143" s="239" t="s">
        <v>249</v>
      </c>
      <c r="AU143" s="239" t="s">
        <v>90</v>
      </c>
      <c r="AY143" s="18" t="s">
        <v>247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90</v>
      </c>
      <c r="BK143" s="240">
        <f>ROUND(I143*H143,2)</f>
        <v>0</v>
      </c>
      <c r="BL143" s="18" t="s">
        <v>339</v>
      </c>
      <c r="BM143" s="239" t="s">
        <v>3158</v>
      </c>
    </row>
    <row r="144" spans="1:65" s="2" customFormat="1" ht="24.15" customHeight="1">
      <c r="A144" s="39"/>
      <c r="B144" s="40"/>
      <c r="C144" s="228" t="s">
        <v>319</v>
      </c>
      <c r="D144" s="228" t="s">
        <v>249</v>
      </c>
      <c r="E144" s="229" t="s">
        <v>3159</v>
      </c>
      <c r="F144" s="230" t="s">
        <v>3160</v>
      </c>
      <c r="G144" s="231" t="s">
        <v>2059</v>
      </c>
      <c r="H144" s="232">
        <v>1</v>
      </c>
      <c r="I144" s="233"/>
      <c r="J144" s="234">
        <f>ROUND(I144*H144,2)</f>
        <v>0</v>
      </c>
      <c r="K144" s="230" t="s">
        <v>1</v>
      </c>
      <c r="L144" s="45"/>
      <c r="M144" s="235" t="s">
        <v>1</v>
      </c>
      <c r="N144" s="236" t="s">
        <v>43</v>
      </c>
      <c r="O144" s="92"/>
      <c r="P144" s="237">
        <f>O144*H144</f>
        <v>0</v>
      </c>
      <c r="Q144" s="237">
        <v>0.00418</v>
      </c>
      <c r="R144" s="237">
        <f>Q144*H144</f>
        <v>0.00418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339</v>
      </c>
      <c r="AT144" s="239" t="s">
        <v>249</v>
      </c>
      <c r="AU144" s="239" t="s">
        <v>90</v>
      </c>
      <c r="AY144" s="18" t="s">
        <v>247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90</v>
      </c>
      <c r="BK144" s="240">
        <f>ROUND(I144*H144,2)</f>
        <v>0</v>
      </c>
      <c r="BL144" s="18" t="s">
        <v>339</v>
      </c>
      <c r="BM144" s="239" t="s">
        <v>3161</v>
      </c>
    </row>
    <row r="145" spans="1:63" s="12" customFormat="1" ht="22.8" customHeight="1">
      <c r="A145" s="12"/>
      <c r="B145" s="212"/>
      <c r="C145" s="213"/>
      <c r="D145" s="214" t="s">
        <v>76</v>
      </c>
      <c r="E145" s="226" t="s">
        <v>3162</v>
      </c>
      <c r="F145" s="226" t="s">
        <v>3163</v>
      </c>
      <c r="G145" s="213"/>
      <c r="H145" s="213"/>
      <c r="I145" s="216"/>
      <c r="J145" s="227">
        <f>BK145</f>
        <v>0</v>
      </c>
      <c r="K145" s="213"/>
      <c r="L145" s="218"/>
      <c r="M145" s="219"/>
      <c r="N145" s="220"/>
      <c r="O145" s="220"/>
      <c r="P145" s="221">
        <f>SUM(P146:P148)</f>
        <v>0</v>
      </c>
      <c r="Q145" s="220"/>
      <c r="R145" s="221">
        <f>SUM(R146:R148)</f>
        <v>0.08055</v>
      </c>
      <c r="S145" s="220"/>
      <c r="T145" s="222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90</v>
      </c>
      <c r="AT145" s="224" t="s">
        <v>76</v>
      </c>
      <c r="AU145" s="224" t="s">
        <v>84</v>
      </c>
      <c r="AY145" s="223" t="s">
        <v>247</v>
      </c>
      <c r="BK145" s="225">
        <f>SUM(BK146:BK148)</f>
        <v>0</v>
      </c>
    </row>
    <row r="146" spans="1:65" s="2" customFormat="1" ht="16.5" customHeight="1">
      <c r="A146" s="39"/>
      <c r="B146" s="40"/>
      <c r="C146" s="228" t="s">
        <v>325</v>
      </c>
      <c r="D146" s="228" t="s">
        <v>249</v>
      </c>
      <c r="E146" s="229" t="s">
        <v>3164</v>
      </c>
      <c r="F146" s="230" t="s">
        <v>3165</v>
      </c>
      <c r="G146" s="231" t="s">
        <v>2059</v>
      </c>
      <c r="H146" s="232">
        <v>1</v>
      </c>
      <c r="I146" s="233"/>
      <c r="J146" s="234">
        <f>ROUND(I146*H146,2)</f>
        <v>0</v>
      </c>
      <c r="K146" s="230" t="s">
        <v>1</v>
      </c>
      <c r="L146" s="45"/>
      <c r="M146" s="235" t="s">
        <v>1</v>
      </c>
      <c r="N146" s="236" t="s">
        <v>43</v>
      </c>
      <c r="O146" s="92"/>
      <c r="P146" s="237">
        <f>O146*H146</f>
        <v>0</v>
      </c>
      <c r="Q146" s="237">
        <v>0.00255</v>
      </c>
      <c r="R146" s="237">
        <f>Q146*H146</f>
        <v>0.00255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339</v>
      </c>
      <c r="AT146" s="239" t="s">
        <v>249</v>
      </c>
      <c r="AU146" s="239" t="s">
        <v>90</v>
      </c>
      <c r="AY146" s="18" t="s">
        <v>247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90</v>
      </c>
      <c r="BK146" s="240">
        <f>ROUND(I146*H146,2)</f>
        <v>0</v>
      </c>
      <c r="BL146" s="18" t="s">
        <v>339</v>
      </c>
      <c r="BM146" s="239" t="s">
        <v>3166</v>
      </c>
    </row>
    <row r="147" spans="1:65" s="2" customFormat="1" ht="66.75" customHeight="1">
      <c r="A147" s="39"/>
      <c r="B147" s="40"/>
      <c r="C147" s="285" t="s">
        <v>8</v>
      </c>
      <c r="D147" s="285" t="s">
        <v>422</v>
      </c>
      <c r="E147" s="286" t="s">
        <v>3167</v>
      </c>
      <c r="F147" s="287" t="s">
        <v>3168</v>
      </c>
      <c r="G147" s="288" t="s">
        <v>322</v>
      </c>
      <c r="H147" s="289">
        <v>1</v>
      </c>
      <c r="I147" s="290"/>
      <c r="J147" s="291">
        <f>ROUND(I147*H147,2)</f>
        <v>0</v>
      </c>
      <c r="K147" s="287" t="s">
        <v>1</v>
      </c>
      <c r="L147" s="292"/>
      <c r="M147" s="293" t="s">
        <v>1</v>
      </c>
      <c r="N147" s="294" t="s">
        <v>43</v>
      </c>
      <c r="O147" s="92"/>
      <c r="P147" s="237">
        <f>O147*H147</f>
        <v>0</v>
      </c>
      <c r="Q147" s="237">
        <v>0.078</v>
      </c>
      <c r="R147" s="237">
        <f>Q147*H147</f>
        <v>0.078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432</v>
      </c>
      <c r="AT147" s="239" t="s">
        <v>422</v>
      </c>
      <c r="AU147" s="239" t="s">
        <v>90</v>
      </c>
      <c r="AY147" s="18" t="s">
        <v>247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90</v>
      </c>
      <c r="BK147" s="240">
        <f>ROUND(I147*H147,2)</f>
        <v>0</v>
      </c>
      <c r="BL147" s="18" t="s">
        <v>339</v>
      </c>
      <c r="BM147" s="239" t="s">
        <v>3169</v>
      </c>
    </row>
    <row r="148" spans="1:47" s="2" customFormat="1" ht="12">
      <c r="A148" s="39"/>
      <c r="B148" s="40"/>
      <c r="C148" s="41"/>
      <c r="D148" s="243" t="s">
        <v>540</v>
      </c>
      <c r="E148" s="41"/>
      <c r="F148" s="295" t="s">
        <v>3170</v>
      </c>
      <c r="G148" s="41"/>
      <c r="H148" s="41"/>
      <c r="I148" s="296"/>
      <c r="J148" s="41"/>
      <c r="K148" s="41"/>
      <c r="L148" s="45"/>
      <c r="M148" s="297"/>
      <c r="N148" s="29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540</v>
      </c>
      <c r="AU148" s="18" t="s">
        <v>90</v>
      </c>
    </row>
    <row r="149" spans="1:63" s="12" customFormat="1" ht="22.8" customHeight="1">
      <c r="A149" s="12"/>
      <c r="B149" s="212"/>
      <c r="C149" s="213"/>
      <c r="D149" s="214" t="s">
        <v>76</v>
      </c>
      <c r="E149" s="226" t="s">
        <v>3082</v>
      </c>
      <c r="F149" s="226" t="s">
        <v>3083</v>
      </c>
      <c r="G149" s="213"/>
      <c r="H149" s="213"/>
      <c r="I149" s="216"/>
      <c r="J149" s="227">
        <f>BK149</f>
        <v>0</v>
      </c>
      <c r="K149" s="213"/>
      <c r="L149" s="218"/>
      <c r="M149" s="219"/>
      <c r="N149" s="220"/>
      <c r="O149" s="220"/>
      <c r="P149" s="221">
        <f>SUM(P150:P160)</f>
        <v>0</v>
      </c>
      <c r="Q149" s="220"/>
      <c r="R149" s="221">
        <f>SUM(R150:R160)</f>
        <v>0.19093</v>
      </c>
      <c r="S149" s="220"/>
      <c r="T149" s="222">
        <f>SUM(T150:T160)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3" t="s">
        <v>90</v>
      </c>
      <c r="AT149" s="224" t="s">
        <v>76</v>
      </c>
      <c r="AU149" s="224" t="s">
        <v>84</v>
      </c>
      <c r="AY149" s="223" t="s">
        <v>247</v>
      </c>
      <c r="BK149" s="225">
        <f>SUM(BK150:BK160)</f>
        <v>0</v>
      </c>
    </row>
    <row r="150" spans="1:65" s="2" customFormat="1" ht="49.05" customHeight="1">
      <c r="A150" s="39"/>
      <c r="B150" s="40"/>
      <c r="C150" s="228" t="s">
        <v>339</v>
      </c>
      <c r="D150" s="228" t="s">
        <v>249</v>
      </c>
      <c r="E150" s="229" t="s">
        <v>3171</v>
      </c>
      <c r="F150" s="230" t="s">
        <v>3172</v>
      </c>
      <c r="G150" s="231" t="s">
        <v>2059</v>
      </c>
      <c r="H150" s="232">
        <v>1</v>
      </c>
      <c r="I150" s="233"/>
      <c r="J150" s="234">
        <f>ROUND(I150*H150,2)</f>
        <v>0</v>
      </c>
      <c r="K150" s="230" t="s">
        <v>1</v>
      </c>
      <c r="L150" s="45"/>
      <c r="M150" s="235" t="s">
        <v>1</v>
      </c>
      <c r="N150" s="236" t="s">
        <v>43</v>
      </c>
      <c r="O150" s="92"/>
      <c r="P150" s="237">
        <f>O150*H150</f>
        <v>0</v>
      </c>
      <c r="Q150" s="237">
        <v>0.03102</v>
      </c>
      <c r="R150" s="237">
        <f>Q150*H150</f>
        <v>0.03102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339</v>
      </c>
      <c r="AT150" s="239" t="s">
        <v>249</v>
      </c>
      <c r="AU150" s="239" t="s">
        <v>90</v>
      </c>
      <c r="AY150" s="18" t="s">
        <v>247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90</v>
      </c>
      <c r="BK150" s="240">
        <f>ROUND(I150*H150,2)</f>
        <v>0</v>
      </c>
      <c r="BL150" s="18" t="s">
        <v>339</v>
      </c>
      <c r="BM150" s="239" t="s">
        <v>3173</v>
      </c>
    </row>
    <row r="151" spans="1:65" s="2" customFormat="1" ht="55.5" customHeight="1">
      <c r="A151" s="39"/>
      <c r="B151" s="40"/>
      <c r="C151" s="228" t="s">
        <v>344</v>
      </c>
      <c r="D151" s="228" t="s">
        <v>249</v>
      </c>
      <c r="E151" s="229" t="s">
        <v>3174</v>
      </c>
      <c r="F151" s="230" t="s">
        <v>3175</v>
      </c>
      <c r="G151" s="231" t="s">
        <v>2059</v>
      </c>
      <c r="H151" s="232">
        <v>1</v>
      </c>
      <c r="I151" s="233"/>
      <c r="J151" s="234">
        <f>ROUND(I151*H151,2)</f>
        <v>0</v>
      </c>
      <c r="K151" s="230" t="s">
        <v>1</v>
      </c>
      <c r="L151" s="45"/>
      <c r="M151" s="235" t="s">
        <v>1</v>
      </c>
      <c r="N151" s="236" t="s">
        <v>43</v>
      </c>
      <c r="O151" s="92"/>
      <c r="P151" s="237">
        <f>O151*H151</f>
        <v>0</v>
      </c>
      <c r="Q151" s="237">
        <v>0.0222</v>
      </c>
      <c r="R151" s="237">
        <f>Q151*H151</f>
        <v>0.0222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339</v>
      </c>
      <c r="AT151" s="239" t="s">
        <v>249</v>
      </c>
      <c r="AU151" s="239" t="s">
        <v>90</v>
      </c>
      <c r="AY151" s="18" t="s">
        <v>247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90</v>
      </c>
      <c r="BK151" s="240">
        <f>ROUND(I151*H151,2)</f>
        <v>0</v>
      </c>
      <c r="BL151" s="18" t="s">
        <v>339</v>
      </c>
      <c r="BM151" s="239" t="s">
        <v>3176</v>
      </c>
    </row>
    <row r="152" spans="1:65" s="2" customFormat="1" ht="66.75" customHeight="1">
      <c r="A152" s="39"/>
      <c r="B152" s="40"/>
      <c r="C152" s="228" t="s">
        <v>349</v>
      </c>
      <c r="D152" s="228" t="s">
        <v>249</v>
      </c>
      <c r="E152" s="229" t="s">
        <v>3177</v>
      </c>
      <c r="F152" s="230" t="s">
        <v>3178</v>
      </c>
      <c r="G152" s="231" t="s">
        <v>2059</v>
      </c>
      <c r="H152" s="232">
        <v>1</v>
      </c>
      <c r="I152" s="233"/>
      <c r="J152" s="234">
        <f>ROUND(I152*H152,2)</f>
        <v>0</v>
      </c>
      <c r="K152" s="230" t="s">
        <v>1</v>
      </c>
      <c r="L152" s="45"/>
      <c r="M152" s="235" t="s">
        <v>1</v>
      </c>
      <c r="N152" s="236" t="s">
        <v>43</v>
      </c>
      <c r="O152" s="92"/>
      <c r="P152" s="237">
        <f>O152*H152</f>
        <v>0</v>
      </c>
      <c r="Q152" s="237">
        <v>0.12541</v>
      </c>
      <c r="R152" s="237">
        <f>Q152*H152</f>
        <v>0.12541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339</v>
      </c>
      <c r="AT152" s="239" t="s">
        <v>249</v>
      </c>
      <c r="AU152" s="239" t="s">
        <v>90</v>
      </c>
      <c r="AY152" s="18" t="s">
        <v>247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90</v>
      </c>
      <c r="BK152" s="240">
        <f>ROUND(I152*H152,2)</f>
        <v>0</v>
      </c>
      <c r="BL152" s="18" t="s">
        <v>339</v>
      </c>
      <c r="BM152" s="239" t="s">
        <v>3179</v>
      </c>
    </row>
    <row r="153" spans="1:65" s="2" customFormat="1" ht="16.5" customHeight="1">
      <c r="A153" s="39"/>
      <c r="B153" s="40"/>
      <c r="C153" s="228" t="s">
        <v>355</v>
      </c>
      <c r="D153" s="228" t="s">
        <v>249</v>
      </c>
      <c r="E153" s="229" t="s">
        <v>3180</v>
      </c>
      <c r="F153" s="230" t="s">
        <v>3181</v>
      </c>
      <c r="G153" s="231" t="s">
        <v>2059</v>
      </c>
      <c r="H153" s="232">
        <v>1</v>
      </c>
      <c r="I153" s="233"/>
      <c r="J153" s="234">
        <f>ROUND(I153*H153,2)</f>
        <v>0</v>
      </c>
      <c r="K153" s="230" t="s">
        <v>1</v>
      </c>
      <c r="L153" s="45"/>
      <c r="M153" s="235" t="s">
        <v>1</v>
      </c>
      <c r="N153" s="236" t="s">
        <v>43</v>
      </c>
      <c r="O153" s="92"/>
      <c r="P153" s="237">
        <f>O153*H153</f>
        <v>0</v>
      </c>
      <c r="Q153" s="237">
        <v>5E-05</v>
      </c>
      <c r="R153" s="237">
        <f>Q153*H153</f>
        <v>5E-05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339</v>
      </c>
      <c r="AT153" s="239" t="s">
        <v>249</v>
      </c>
      <c r="AU153" s="239" t="s">
        <v>90</v>
      </c>
      <c r="AY153" s="18" t="s">
        <v>247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90</v>
      </c>
      <c r="BK153" s="240">
        <f>ROUND(I153*H153,2)</f>
        <v>0</v>
      </c>
      <c r="BL153" s="18" t="s">
        <v>339</v>
      </c>
      <c r="BM153" s="239" t="s">
        <v>3182</v>
      </c>
    </row>
    <row r="154" spans="1:65" s="2" customFormat="1" ht="24.15" customHeight="1">
      <c r="A154" s="39"/>
      <c r="B154" s="40"/>
      <c r="C154" s="228" t="s">
        <v>359</v>
      </c>
      <c r="D154" s="228" t="s">
        <v>249</v>
      </c>
      <c r="E154" s="229" t="s">
        <v>3183</v>
      </c>
      <c r="F154" s="230" t="s">
        <v>3184</v>
      </c>
      <c r="G154" s="231" t="s">
        <v>2059</v>
      </c>
      <c r="H154" s="232">
        <v>1</v>
      </c>
      <c r="I154" s="233"/>
      <c r="J154" s="234">
        <f>ROUND(I154*H154,2)</f>
        <v>0</v>
      </c>
      <c r="K154" s="230" t="s">
        <v>253</v>
      </c>
      <c r="L154" s="45"/>
      <c r="M154" s="235" t="s">
        <v>1</v>
      </c>
      <c r="N154" s="236" t="s">
        <v>43</v>
      </c>
      <c r="O154" s="92"/>
      <c r="P154" s="237">
        <f>O154*H154</f>
        <v>0</v>
      </c>
      <c r="Q154" s="237">
        <v>0.00629</v>
      </c>
      <c r="R154" s="237">
        <f>Q154*H154</f>
        <v>0.00629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339</v>
      </c>
      <c r="AT154" s="239" t="s">
        <v>249</v>
      </c>
      <c r="AU154" s="239" t="s">
        <v>90</v>
      </c>
      <c r="AY154" s="18" t="s">
        <v>247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90</v>
      </c>
      <c r="BK154" s="240">
        <f>ROUND(I154*H154,2)</f>
        <v>0</v>
      </c>
      <c r="BL154" s="18" t="s">
        <v>339</v>
      </c>
      <c r="BM154" s="239" t="s">
        <v>3185</v>
      </c>
    </row>
    <row r="155" spans="1:65" s="2" customFormat="1" ht="24.15" customHeight="1">
      <c r="A155" s="39"/>
      <c r="B155" s="40"/>
      <c r="C155" s="228" t="s">
        <v>7</v>
      </c>
      <c r="D155" s="228" t="s">
        <v>249</v>
      </c>
      <c r="E155" s="229" t="s">
        <v>3186</v>
      </c>
      <c r="F155" s="230" t="s">
        <v>3187</v>
      </c>
      <c r="G155" s="231" t="s">
        <v>2059</v>
      </c>
      <c r="H155" s="232">
        <v>1</v>
      </c>
      <c r="I155" s="233"/>
      <c r="J155" s="234">
        <f>ROUND(I155*H155,2)</f>
        <v>0</v>
      </c>
      <c r="K155" s="230" t="s">
        <v>1</v>
      </c>
      <c r="L155" s="45"/>
      <c r="M155" s="235" t="s">
        <v>1</v>
      </c>
      <c r="N155" s="236" t="s">
        <v>43</v>
      </c>
      <c r="O155" s="92"/>
      <c r="P155" s="237">
        <f>O155*H155</f>
        <v>0</v>
      </c>
      <c r="Q155" s="237">
        <v>0.00298</v>
      </c>
      <c r="R155" s="237">
        <f>Q155*H155</f>
        <v>0.00298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339</v>
      </c>
      <c r="AT155" s="239" t="s">
        <v>249</v>
      </c>
      <c r="AU155" s="239" t="s">
        <v>90</v>
      </c>
      <c r="AY155" s="18" t="s">
        <v>247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90</v>
      </c>
      <c r="BK155" s="240">
        <f>ROUND(I155*H155,2)</f>
        <v>0</v>
      </c>
      <c r="BL155" s="18" t="s">
        <v>339</v>
      </c>
      <c r="BM155" s="239" t="s">
        <v>3188</v>
      </c>
    </row>
    <row r="156" spans="1:51" s="15" customFormat="1" ht="12">
      <c r="A156" s="15"/>
      <c r="B156" s="264"/>
      <c r="C156" s="265"/>
      <c r="D156" s="243" t="s">
        <v>256</v>
      </c>
      <c r="E156" s="266" t="s">
        <v>1</v>
      </c>
      <c r="F156" s="267" t="s">
        <v>3189</v>
      </c>
      <c r="G156" s="265"/>
      <c r="H156" s="266" t="s">
        <v>1</v>
      </c>
      <c r="I156" s="268"/>
      <c r="J156" s="265"/>
      <c r="K156" s="265"/>
      <c r="L156" s="269"/>
      <c r="M156" s="270"/>
      <c r="N156" s="271"/>
      <c r="O156" s="271"/>
      <c r="P156" s="271"/>
      <c r="Q156" s="271"/>
      <c r="R156" s="271"/>
      <c r="S156" s="271"/>
      <c r="T156" s="272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3" t="s">
        <v>256</v>
      </c>
      <c r="AU156" s="273" t="s">
        <v>90</v>
      </c>
      <c r="AV156" s="15" t="s">
        <v>84</v>
      </c>
      <c r="AW156" s="15" t="s">
        <v>32</v>
      </c>
      <c r="AX156" s="15" t="s">
        <v>77</v>
      </c>
      <c r="AY156" s="273" t="s">
        <v>247</v>
      </c>
    </row>
    <row r="157" spans="1:51" s="13" customFormat="1" ht="12">
      <c r="A157" s="13"/>
      <c r="B157" s="241"/>
      <c r="C157" s="242"/>
      <c r="D157" s="243" t="s">
        <v>256</v>
      </c>
      <c r="E157" s="244" t="s">
        <v>1</v>
      </c>
      <c r="F157" s="245" t="s">
        <v>84</v>
      </c>
      <c r="G157" s="242"/>
      <c r="H157" s="246">
        <v>1</v>
      </c>
      <c r="I157" s="247"/>
      <c r="J157" s="242"/>
      <c r="K157" s="242"/>
      <c r="L157" s="248"/>
      <c r="M157" s="249"/>
      <c r="N157" s="250"/>
      <c r="O157" s="250"/>
      <c r="P157" s="250"/>
      <c r="Q157" s="250"/>
      <c r="R157" s="250"/>
      <c r="S157" s="250"/>
      <c r="T157" s="25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2" t="s">
        <v>256</v>
      </c>
      <c r="AU157" s="252" t="s">
        <v>90</v>
      </c>
      <c r="AV157" s="13" t="s">
        <v>90</v>
      </c>
      <c r="AW157" s="13" t="s">
        <v>32</v>
      </c>
      <c r="AX157" s="13" t="s">
        <v>84</v>
      </c>
      <c r="AY157" s="252" t="s">
        <v>247</v>
      </c>
    </row>
    <row r="158" spans="1:65" s="2" customFormat="1" ht="24.15" customHeight="1">
      <c r="A158" s="39"/>
      <c r="B158" s="40"/>
      <c r="C158" s="228" t="s">
        <v>366</v>
      </c>
      <c r="D158" s="228" t="s">
        <v>249</v>
      </c>
      <c r="E158" s="229" t="s">
        <v>3190</v>
      </c>
      <c r="F158" s="230" t="s">
        <v>3187</v>
      </c>
      <c r="G158" s="231" t="s">
        <v>2059</v>
      </c>
      <c r="H158" s="232">
        <v>1</v>
      </c>
      <c r="I158" s="233"/>
      <c r="J158" s="234">
        <f>ROUND(I158*H158,2)</f>
        <v>0</v>
      </c>
      <c r="K158" s="230" t="s">
        <v>1</v>
      </c>
      <c r="L158" s="45"/>
      <c r="M158" s="235" t="s">
        <v>1</v>
      </c>
      <c r="N158" s="236" t="s">
        <v>43</v>
      </c>
      <c r="O158" s="92"/>
      <c r="P158" s="237">
        <f>O158*H158</f>
        <v>0</v>
      </c>
      <c r="Q158" s="237">
        <v>0.00298</v>
      </c>
      <c r="R158" s="237">
        <f>Q158*H158</f>
        <v>0.00298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339</v>
      </c>
      <c r="AT158" s="239" t="s">
        <v>249</v>
      </c>
      <c r="AU158" s="239" t="s">
        <v>90</v>
      </c>
      <c r="AY158" s="18" t="s">
        <v>247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90</v>
      </c>
      <c r="BK158" s="240">
        <f>ROUND(I158*H158,2)</f>
        <v>0</v>
      </c>
      <c r="BL158" s="18" t="s">
        <v>339</v>
      </c>
      <c r="BM158" s="239" t="s">
        <v>3191</v>
      </c>
    </row>
    <row r="159" spans="1:51" s="15" customFormat="1" ht="12">
      <c r="A159" s="15"/>
      <c r="B159" s="264"/>
      <c r="C159" s="265"/>
      <c r="D159" s="243" t="s">
        <v>256</v>
      </c>
      <c r="E159" s="266" t="s">
        <v>1</v>
      </c>
      <c r="F159" s="267" t="s">
        <v>3192</v>
      </c>
      <c r="G159" s="265"/>
      <c r="H159" s="266" t="s">
        <v>1</v>
      </c>
      <c r="I159" s="268"/>
      <c r="J159" s="265"/>
      <c r="K159" s="265"/>
      <c r="L159" s="269"/>
      <c r="M159" s="270"/>
      <c r="N159" s="271"/>
      <c r="O159" s="271"/>
      <c r="P159" s="271"/>
      <c r="Q159" s="271"/>
      <c r="R159" s="271"/>
      <c r="S159" s="271"/>
      <c r="T159" s="272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3" t="s">
        <v>256</v>
      </c>
      <c r="AU159" s="273" t="s">
        <v>90</v>
      </c>
      <c r="AV159" s="15" t="s">
        <v>84</v>
      </c>
      <c r="AW159" s="15" t="s">
        <v>32</v>
      </c>
      <c r="AX159" s="15" t="s">
        <v>77</v>
      </c>
      <c r="AY159" s="273" t="s">
        <v>247</v>
      </c>
    </row>
    <row r="160" spans="1:51" s="13" customFormat="1" ht="12">
      <c r="A160" s="13"/>
      <c r="B160" s="241"/>
      <c r="C160" s="242"/>
      <c r="D160" s="243" t="s">
        <v>256</v>
      </c>
      <c r="E160" s="244" t="s">
        <v>1</v>
      </c>
      <c r="F160" s="245" t="s">
        <v>84</v>
      </c>
      <c r="G160" s="242"/>
      <c r="H160" s="246">
        <v>1</v>
      </c>
      <c r="I160" s="247"/>
      <c r="J160" s="242"/>
      <c r="K160" s="242"/>
      <c r="L160" s="248"/>
      <c r="M160" s="249"/>
      <c r="N160" s="250"/>
      <c r="O160" s="250"/>
      <c r="P160" s="250"/>
      <c r="Q160" s="250"/>
      <c r="R160" s="250"/>
      <c r="S160" s="250"/>
      <c r="T160" s="25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2" t="s">
        <v>256</v>
      </c>
      <c r="AU160" s="252" t="s">
        <v>90</v>
      </c>
      <c r="AV160" s="13" t="s">
        <v>90</v>
      </c>
      <c r="AW160" s="13" t="s">
        <v>32</v>
      </c>
      <c r="AX160" s="13" t="s">
        <v>84</v>
      </c>
      <c r="AY160" s="252" t="s">
        <v>247</v>
      </c>
    </row>
    <row r="161" spans="1:63" s="12" customFormat="1" ht="22.8" customHeight="1">
      <c r="A161" s="12"/>
      <c r="B161" s="212"/>
      <c r="C161" s="213"/>
      <c r="D161" s="214" t="s">
        <v>76</v>
      </c>
      <c r="E161" s="226" t="s">
        <v>3193</v>
      </c>
      <c r="F161" s="226" t="s">
        <v>3194</v>
      </c>
      <c r="G161" s="213"/>
      <c r="H161" s="213"/>
      <c r="I161" s="216"/>
      <c r="J161" s="227">
        <f>BK161</f>
        <v>0</v>
      </c>
      <c r="K161" s="213"/>
      <c r="L161" s="218"/>
      <c r="M161" s="219"/>
      <c r="N161" s="220"/>
      <c r="O161" s="220"/>
      <c r="P161" s="221">
        <f>SUM(P162:P169)</f>
        <v>0</v>
      </c>
      <c r="Q161" s="220"/>
      <c r="R161" s="221">
        <f>SUM(R162:R169)</f>
        <v>0.31098</v>
      </c>
      <c r="S161" s="220"/>
      <c r="T161" s="222">
        <f>SUM(T162:T169)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3" t="s">
        <v>90</v>
      </c>
      <c r="AT161" s="224" t="s">
        <v>76</v>
      </c>
      <c r="AU161" s="224" t="s">
        <v>84</v>
      </c>
      <c r="AY161" s="223" t="s">
        <v>247</v>
      </c>
      <c r="BK161" s="225">
        <f>SUM(BK162:BK169)</f>
        <v>0</v>
      </c>
    </row>
    <row r="162" spans="1:65" s="2" customFormat="1" ht="49.05" customHeight="1">
      <c r="A162" s="39"/>
      <c r="B162" s="40"/>
      <c r="C162" s="228" t="s">
        <v>375</v>
      </c>
      <c r="D162" s="228" t="s">
        <v>249</v>
      </c>
      <c r="E162" s="229" t="s">
        <v>3195</v>
      </c>
      <c r="F162" s="230" t="s">
        <v>3196</v>
      </c>
      <c r="G162" s="231" t="s">
        <v>399</v>
      </c>
      <c r="H162" s="232">
        <v>10</v>
      </c>
      <c r="I162" s="233"/>
      <c r="J162" s="234">
        <f>ROUND(I162*H162,2)</f>
        <v>0</v>
      </c>
      <c r="K162" s="230" t="s">
        <v>1</v>
      </c>
      <c r="L162" s="45"/>
      <c r="M162" s="235" t="s">
        <v>1</v>
      </c>
      <c r="N162" s="236" t="s">
        <v>43</v>
      </c>
      <c r="O162" s="92"/>
      <c r="P162" s="237">
        <f>O162*H162</f>
        <v>0</v>
      </c>
      <c r="Q162" s="237">
        <v>0.00148</v>
      </c>
      <c r="R162" s="237">
        <f>Q162*H162</f>
        <v>0.0148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339</v>
      </c>
      <c r="AT162" s="239" t="s">
        <v>249</v>
      </c>
      <c r="AU162" s="239" t="s">
        <v>90</v>
      </c>
      <c r="AY162" s="18" t="s">
        <v>247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90</v>
      </c>
      <c r="BK162" s="240">
        <f>ROUND(I162*H162,2)</f>
        <v>0</v>
      </c>
      <c r="BL162" s="18" t="s">
        <v>339</v>
      </c>
      <c r="BM162" s="239" t="s">
        <v>3197</v>
      </c>
    </row>
    <row r="163" spans="1:65" s="2" customFormat="1" ht="49.05" customHeight="1">
      <c r="A163" s="39"/>
      <c r="B163" s="40"/>
      <c r="C163" s="228" t="s">
        <v>387</v>
      </c>
      <c r="D163" s="228" t="s">
        <v>249</v>
      </c>
      <c r="E163" s="229" t="s">
        <v>3198</v>
      </c>
      <c r="F163" s="230" t="s">
        <v>3199</v>
      </c>
      <c r="G163" s="231" t="s">
        <v>399</v>
      </c>
      <c r="H163" s="232">
        <v>10</v>
      </c>
      <c r="I163" s="233"/>
      <c r="J163" s="234">
        <f>ROUND(I163*H163,2)</f>
        <v>0</v>
      </c>
      <c r="K163" s="230" t="s">
        <v>1</v>
      </c>
      <c r="L163" s="45"/>
      <c r="M163" s="235" t="s">
        <v>1</v>
      </c>
      <c r="N163" s="236" t="s">
        <v>43</v>
      </c>
      <c r="O163" s="92"/>
      <c r="P163" s="237">
        <f>O163*H163</f>
        <v>0</v>
      </c>
      <c r="Q163" s="237">
        <v>0.00189</v>
      </c>
      <c r="R163" s="237">
        <f>Q163*H163</f>
        <v>0.0189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339</v>
      </c>
      <c r="AT163" s="239" t="s">
        <v>249</v>
      </c>
      <c r="AU163" s="239" t="s">
        <v>90</v>
      </c>
      <c r="AY163" s="18" t="s">
        <v>247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90</v>
      </c>
      <c r="BK163" s="240">
        <f>ROUND(I163*H163,2)</f>
        <v>0</v>
      </c>
      <c r="BL163" s="18" t="s">
        <v>339</v>
      </c>
      <c r="BM163" s="239" t="s">
        <v>3200</v>
      </c>
    </row>
    <row r="164" spans="1:65" s="2" customFormat="1" ht="49.05" customHeight="1">
      <c r="A164" s="39"/>
      <c r="B164" s="40"/>
      <c r="C164" s="228" t="s">
        <v>396</v>
      </c>
      <c r="D164" s="228" t="s">
        <v>249</v>
      </c>
      <c r="E164" s="229" t="s">
        <v>3201</v>
      </c>
      <c r="F164" s="230" t="s">
        <v>3202</v>
      </c>
      <c r="G164" s="231" t="s">
        <v>399</v>
      </c>
      <c r="H164" s="232">
        <v>7</v>
      </c>
      <c r="I164" s="233"/>
      <c r="J164" s="234">
        <f>ROUND(I164*H164,2)</f>
        <v>0</v>
      </c>
      <c r="K164" s="230" t="s">
        <v>1</v>
      </c>
      <c r="L164" s="45"/>
      <c r="M164" s="235" t="s">
        <v>1</v>
      </c>
      <c r="N164" s="236" t="s">
        <v>43</v>
      </c>
      <c r="O164" s="92"/>
      <c r="P164" s="237">
        <f>O164*H164</f>
        <v>0</v>
      </c>
      <c r="Q164" s="237">
        <v>0.00284</v>
      </c>
      <c r="R164" s="237">
        <f>Q164*H164</f>
        <v>0.019880000000000002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339</v>
      </c>
      <c r="AT164" s="239" t="s">
        <v>249</v>
      </c>
      <c r="AU164" s="239" t="s">
        <v>90</v>
      </c>
      <c r="AY164" s="18" t="s">
        <v>247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90</v>
      </c>
      <c r="BK164" s="240">
        <f>ROUND(I164*H164,2)</f>
        <v>0</v>
      </c>
      <c r="BL164" s="18" t="s">
        <v>339</v>
      </c>
      <c r="BM164" s="239" t="s">
        <v>3203</v>
      </c>
    </row>
    <row r="165" spans="1:65" s="2" customFormat="1" ht="49.05" customHeight="1">
      <c r="A165" s="39"/>
      <c r="B165" s="40"/>
      <c r="C165" s="228" t="s">
        <v>402</v>
      </c>
      <c r="D165" s="228" t="s">
        <v>249</v>
      </c>
      <c r="E165" s="229" t="s">
        <v>3204</v>
      </c>
      <c r="F165" s="230" t="s">
        <v>3205</v>
      </c>
      <c r="G165" s="231" t="s">
        <v>399</v>
      </c>
      <c r="H165" s="232">
        <v>46</v>
      </c>
      <c r="I165" s="233"/>
      <c r="J165" s="234">
        <f>ROUND(I165*H165,2)</f>
        <v>0</v>
      </c>
      <c r="K165" s="230" t="s">
        <v>1</v>
      </c>
      <c r="L165" s="45"/>
      <c r="M165" s="235" t="s">
        <v>1</v>
      </c>
      <c r="N165" s="236" t="s">
        <v>43</v>
      </c>
      <c r="O165" s="92"/>
      <c r="P165" s="237">
        <f>O165*H165</f>
        <v>0</v>
      </c>
      <c r="Q165" s="237">
        <v>0.00367</v>
      </c>
      <c r="R165" s="237">
        <f>Q165*H165</f>
        <v>0.16882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339</v>
      </c>
      <c r="AT165" s="239" t="s">
        <v>249</v>
      </c>
      <c r="AU165" s="239" t="s">
        <v>90</v>
      </c>
      <c r="AY165" s="18" t="s">
        <v>247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90</v>
      </c>
      <c r="BK165" s="240">
        <f>ROUND(I165*H165,2)</f>
        <v>0</v>
      </c>
      <c r="BL165" s="18" t="s">
        <v>339</v>
      </c>
      <c r="BM165" s="239" t="s">
        <v>3206</v>
      </c>
    </row>
    <row r="166" spans="1:65" s="2" customFormat="1" ht="24.15" customHeight="1">
      <c r="A166" s="39"/>
      <c r="B166" s="40"/>
      <c r="C166" s="228" t="s">
        <v>407</v>
      </c>
      <c r="D166" s="228" t="s">
        <v>249</v>
      </c>
      <c r="E166" s="229" t="s">
        <v>3207</v>
      </c>
      <c r="F166" s="230" t="s">
        <v>3208</v>
      </c>
      <c r="G166" s="231" t="s">
        <v>399</v>
      </c>
      <c r="H166" s="232">
        <v>256</v>
      </c>
      <c r="I166" s="233"/>
      <c r="J166" s="234">
        <f>ROUND(I166*H166,2)</f>
        <v>0</v>
      </c>
      <c r="K166" s="230" t="s">
        <v>1</v>
      </c>
      <c r="L166" s="45"/>
      <c r="M166" s="235" t="s">
        <v>1</v>
      </c>
      <c r="N166" s="236" t="s">
        <v>43</v>
      </c>
      <c r="O166" s="92"/>
      <c r="P166" s="237">
        <f>O166*H166</f>
        <v>0</v>
      </c>
      <c r="Q166" s="237">
        <v>0.00013</v>
      </c>
      <c r="R166" s="237">
        <f>Q166*H166</f>
        <v>0.03328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339</v>
      </c>
      <c r="AT166" s="239" t="s">
        <v>249</v>
      </c>
      <c r="AU166" s="239" t="s">
        <v>90</v>
      </c>
      <c r="AY166" s="18" t="s">
        <v>247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90</v>
      </c>
      <c r="BK166" s="240">
        <f>ROUND(I166*H166,2)</f>
        <v>0</v>
      </c>
      <c r="BL166" s="18" t="s">
        <v>339</v>
      </c>
      <c r="BM166" s="239" t="s">
        <v>3209</v>
      </c>
    </row>
    <row r="167" spans="1:65" s="2" customFormat="1" ht="24.15" customHeight="1">
      <c r="A167" s="39"/>
      <c r="B167" s="40"/>
      <c r="C167" s="228" t="s">
        <v>412</v>
      </c>
      <c r="D167" s="228" t="s">
        <v>249</v>
      </c>
      <c r="E167" s="229" t="s">
        <v>3210</v>
      </c>
      <c r="F167" s="230" t="s">
        <v>3211</v>
      </c>
      <c r="G167" s="231" t="s">
        <v>399</v>
      </c>
      <c r="H167" s="232">
        <v>230</v>
      </c>
      <c r="I167" s="233"/>
      <c r="J167" s="234">
        <f>ROUND(I167*H167,2)</f>
        <v>0</v>
      </c>
      <c r="K167" s="230" t="s">
        <v>1</v>
      </c>
      <c r="L167" s="45"/>
      <c r="M167" s="235" t="s">
        <v>1</v>
      </c>
      <c r="N167" s="236" t="s">
        <v>43</v>
      </c>
      <c r="O167" s="92"/>
      <c r="P167" s="237">
        <f>O167*H167</f>
        <v>0</v>
      </c>
      <c r="Q167" s="237">
        <v>0.00018</v>
      </c>
      <c r="R167" s="237">
        <f>Q167*H167</f>
        <v>0.0414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339</v>
      </c>
      <c r="AT167" s="239" t="s">
        <v>249</v>
      </c>
      <c r="AU167" s="239" t="s">
        <v>90</v>
      </c>
      <c r="AY167" s="18" t="s">
        <v>247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90</v>
      </c>
      <c r="BK167" s="240">
        <f>ROUND(I167*H167,2)</f>
        <v>0</v>
      </c>
      <c r="BL167" s="18" t="s">
        <v>339</v>
      </c>
      <c r="BM167" s="239" t="s">
        <v>3212</v>
      </c>
    </row>
    <row r="168" spans="1:65" s="2" customFormat="1" ht="24.15" customHeight="1">
      <c r="A168" s="39"/>
      <c r="B168" s="40"/>
      <c r="C168" s="228" t="s">
        <v>417</v>
      </c>
      <c r="D168" s="228" t="s">
        <v>249</v>
      </c>
      <c r="E168" s="229" t="s">
        <v>3213</v>
      </c>
      <c r="F168" s="230" t="s">
        <v>3214</v>
      </c>
      <c r="G168" s="231" t="s">
        <v>399</v>
      </c>
      <c r="H168" s="232">
        <v>48</v>
      </c>
      <c r="I168" s="233"/>
      <c r="J168" s="234">
        <f>ROUND(I168*H168,2)</f>
        <v>0</v>
      </c>
      <c r="K168" s="230" t="s">
        <v>1</v>
      </c>
      <c r="L168" s="45"/>
      <c r="M168" s="235" t="s">
        <v>1</v>
      </c>
      <c r="N168" s="236" t="s">
        <v>43</v>
      </c>
      <c r="O168" s="92"/>
      <c r="P168" s="237">
        <f>O168*H168</f>
        <v>0</v>
      </c>
      <c r="Q168" s="237">
        <v>0.00028</v>
      </c>
      <c r="R168" s="237">
        <f>Q168*H168</f>
        <v>0.013439999999999999</v>
      </c>
      <c r="S168" s="237">
        <v>0</v>
      </c>
      <c r="T168" s="23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9" t="s">
        <v>339</v>
      </c>
      <c r="AT168" s="239" t="s">
        <v>249</v>
      </c>
      <c r="AU168" s="239" t="s">
        <v>90</v>
      </c>
      <c r="AY168" s="18" t="s">
        <v>247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8" t="s">
        <v>90</v>
      </c>
      <c r="BK168" s="240">
        <f>ROUND(I168*H168,2)</f>
        <v>0</v>
      </c>
      <c r="BL168" s="18" t="s">
        <v>339</v>
      </c>
      <c r="BM168" s="239" t="s">
        <v>3215</v>
      </c>
    </row>
    <row r="169" spans="1:65" s="2" customFormat="1" ht="16.5" customHeight="1">
      <c r="A169" s="39"/>
      <c r="B169" s="40"/>
      <c r="C169" s="228" t="s">
        <v>421</v>
      </c>
      <c r="D169" s="228" t="s">
        <v>249</v>
      </c>
      <c r="E169" s="229" t="s">
        <v>3216</v>
      </c>
      <c r="F169" s="230" t="s">
        <v>3217</v>
      </c>
      <c r="G169" s="231" t="s">
        <v>2059</v>
      </c>
      <c r="H169" s="232">
        <v>1</v>
      </c>
      <c r="I169" s="233"/>
      <c r="J169" s="234">
        <f>ROUND(I169*H169,2)</f>
        <v>0</v>
      </c>
      <c r="K169" s="230" t="s">
        <v>1</v>
      </c>
      <c r="L169" s="45"/>
      <c r="M169" s="235" t="s">
        <v>1</v>
      </c>
      <c r="N169" s="236" t="s">
        <v>43</v>
      </c>
      <c r="O169" s="92"/>
      <c r="P169" s="237">
        <f>O169*H169</f>
        <v>0</v>
      </c>
      <c r="Q169" s="237">
        <v>0.00046</v>
      </c>
      <c r="R169" s="237">
        <f>Q169*H169</f>
        <v>0.00046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339</v>
      </c>
      <c r="AT169" s="239" t="s">
        <v>249</v>
      </c>
      <c r="AU169" s="239" t="s">
        <v>90</v>
      </c>
      <c r="AY169" s="18" t="s">
        <v>247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90</v>
      </c>
      <c r="BK169" s="240">
        <f>ROUND(I169*H169,2)</f>
        <v>0</v>
      </c>
      <c r="BL169" s="18" t="s">
        <v>339</v>
      </c>
      <c r="BM169" s="239" t="s">
        <v>3218</v>
      </c>
    </row>
    <row r="170" spans="1:63" s="12" customFormat="1" ht="22.8" customHeight="1">
      <c r="A170" s="12"/>
      <c r="B170" s="212"/>
      <c r="C170" s="213"/>
      <c r="D170" s="214" t="s">
        <v>76</v>
      </c>
      <c r="E170" s="226" t="s">
        <v>3096</v>
      </c>
      <c r="F170" s="226" t="s">
        <v>3097</v>
      </c>
      <c r="G170" s="213"/>
      <c r="H170" s="213"/>
      <c r="I170" s="216"/>
      <c r="J170" s="227">
        <f>BK170</f>
        <v>0</v>
      </c>
      <c r="K170" s="213"/>
      <c r="L170" s="218"/>
      <c r="M170" s="219"/>
      <c r="N170" s="220"/>
      <c r="O170" s="220"/>
      <c r="P170" s="221">
        <f>SUM(P171:P191)</f>
        <v>0</v>
      </c>
      <c r="Q170" s="220"/>
      <c r="R170" s="221">
        <f>SUM(R171:R191)</f>
        <v>0.06512</v>
      </c>
      <c r="S170" s="220"/>
      <c r="T170" s="222">
        <f>SUM(T171:T191)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3" t="s">
        <v>90</v>
      </c>
      <c r="AT170" s="224" t="s">
        <v>76</v>
      </c>
      <c r="AU170" s="224" t="s">
        <v>84</v>
      </c>
      <c r="AY170" s="223" t="s">
        <v>247</v>
      </c>
      <c r="BK170" s="225">
        <f>SUM(BK171:BK191)</f>
        <v>0</v>
      </c>
    </row>
    <row r="171" spans="1:65" s="2" customFormat="1" ht="24.15" customHeight="1">
      <c r="A171" s="39"/>
      <c r="B171" s="40"/>
      <c r="C171" s="228" t="s">
        <v>426</v>
      </c>
      <c r="D171" s="228" t="s">
        <v>249</v>
      </c>
      <c r="E171" s="229" t="s">
        <v>3219</v>
      </c>
      <c r="F171" s="230" t="s">
        <v>3220</v>
      </c>
      <c r="G171" s="231" t="s">
        <v>322</v>
      </c>
      <c r="H171" s="232">
        <v>2</v>
      </c>
      <c r="I171" s="233"/>
      <c r="J171" s="234">
        <f>ROUND(I171*H171,2)</f>
        <v>0</v>
      </c>
      <c r="K171" s="230" t="s">
        <v>253</v>
      </c>
      <c r="L171" s="45"/>
      <c r="M171" s="235" t="s">
        <v>1</v>
      </c>
      <c r="N171" s="236" t="s">
        <v>43</v>
      </c>
      <c r="O171" s="92"/>
      <c r="P171" s="237">
        <f>O171*H171</f>
        <v>0</v>
      </c>
      <c r="Q171" s="237">
        <v>0.00024</v>
      </c>
      <c r="R171" s="237">
        <f>Q171*H171</f>
        <v>0.00048</v>
      </c>
      <c r="S171" s="237">
        <v>0</v>
      </c>
      <c r="T171" s="23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9" t="s">
        <v>339</v>
      </c>
      <c r="AT171" s="239" t="s">
        <v>249</v>
      </c>
      <c r="AU171" s="239" t="s">
        <v>90</v>
      </c>
      <c r="AY171" s="18" t="s">
        <v>247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8" t="s">
        <v>90</v>
      </c>
      <c r="BK171" s="240">
        <f>ROUND(I171*H171,2)</f>
        <v>0</v>
      </c>
      <c r="BL171" s="18" t="s">
        <v>339</v>
      </c>
      <c r="BM171" s="239" t="s">
        <v>3221</v>
      </c>
    </row>
    <row r="172" spans="1:65" s="2" customFormat="1" ht="37.8" customHeight="1">
      <c r="A172" s="39"/>
      <c r="B172" s="40"/>
      <c r="C172" s="228" t="s">
        <v>432</v>
      </c>
      <c r="D172" s="228" t="s">
        <v>249</v>
      </c>
      <c r="E172" s="229" t="s">
        <v>3222</v>
      </c>
      <c r="F172" s="230" t="s">
        <v>3223</v>
      </c>
      <c r="G172" s="231" t="s">
        <v>322</v>
      </c>
      <c r="H172" s="232">
        <v>10</v>
      </c>
      <c r="I172" s="233"/>
      <c r="J172" s="234">
        <f>ROUND(I172*H172,2)</f>
        <v>0</v>
      </c>
      <c r="K172" s="230" t="s">
        <v>1</v>
      </c>
      <c r="L172" s="45"/>
      <c r="M172" s="235" t="s">
        <v>1</v>
      </c>
      <c r="N172" s="236" t="s">
        <v>43</v>
      </c>
      <c r="O172" s="92"/>
      <c r="P172" s="237">
        <f>O172*H172</f>
        <v>0</v>
      </c>
      <c r="Q172" s="237">
        <v>0.00014</v>
      </c>
      <c r="R172" s="237">
        <f>Q172*H172</f>
        <v>0.0013999999999999998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339</v>
      </c>
      <c r="AT172" s="239" t="s">
        <v>249</v>
      </c>
      <c r="AU172" s="239" t="s">
        <v>90</v>
      </c>
      <c r="AY172" s="18" t="s">
        <v>247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90</v>
      </c>
      <c r="BK172" s="240">
        <f>ROUND(I172*H172,2)</f>
        <v>0</v>
      </c>
      <c r="BL172" s="18" t="s">
        <v>339</v>
      </c>
      <c r="BM172" s="239" t="s">
        <v>3224</v>
      </c>
    </row>
    <row r="173" spans="1:65" s="2" customFormat="1" ht="44.25" customHeight="1">
      <c r="A173" s="39"/>
      <c r="B173" s="40"/>
      <c r="C173" s="228" t="s">
        <v>440</v>
      </c>
      <c r="D173" s="228" t="s">
        <v>249</v>
      </c>
      <c r="E173" s="229" t="s">
        <v>3225</v>
      </c>
      <c r="F173" s="230" t="s">
        <v>3226</v>
      </c>
      <c r="G173" s="231" t="s">
        <v>322</v>
      </c>
      <c r="H173" s="232">
        <v>32</v>
      </c>
      <c r="I173" s="233"/>
      <c r="J173" s="234">
        <f>ROUND(I173*H173,2)</f>
        <v>0</v>
      </c>
      <c r="K173" s="230" t="s">
        <v>1</v>
      </c>
      <c r="L173" s="45"/>
      <c r="M173" s="235" t="s">
        <v>1</v>
      </c>
      <c r="N173" s="236" t="s">
        <v>43</v>
      </c>
      <c r="O173" s="92"/>
      <c r="P173" s="237">
        <f>O173*H173</f>
        <v>0</v>
      </c>
      <c r="Q173" s="237">
        <v>0.00014</v>
      </c>
      <c r="R173" s="237">
        <f>Q173*H173</f>
        <v>0.00448</v>
      </c>
      <c r="S173" s="237">
        <v>0</v>
      </c>
      <c r="T173" s="23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9" t="s">
        <v>339</v>
      </c>
      <c r="AT173" s="239" t="s">
        <v>249</v>
      </c>
      <c r="AU173" s="239" t="s">
        <v>90</v>
      </c>
      <c r="AY173" s="18" t="s">
        <v>247</v>
      </c>
      <c r="BE173" s="240">
        <f>IF(N173="základní",J173,0)</f>
        <v>0</v>
      </c>
      <c r="BF173" s="240">
        <f>IF(N173="snížená",J173,0)</f>
        <v>0</v>
      </c>
      <c r="BG173" s="240">
        <f>IF(N173="zákl. přenesená",J173,0)</f>
        <v>0</v>
      </c>
      <c r="BH173" s="240">
        <f>IF(N173="sníž. přenesená",J173,0)</f>
        <v>0</v>
      </c>
      <c r="BI173" s="240">
        <f>IF(N173="nulová",J173,0)</f>
        <v>0</v>
      </c>
      <c r="BJ173" s="18" t="s">
        <v>90</v>
      </c>
      <c r="BK173" s="240">
        <f>ROUND(I173*H173,2)</f>
        <v>0</v>
      </c>
      <c r="BL173" s="18" t="s">
        <v>339</v>
      </c>
      <c r="BM173" s="239" t="s">
        <v>3227</v>
      </c>
    </row>
    <row r="174" spans="1:65" s="2" customFormat="1" ht="21.75" customHeight="1">
      <c r="A174" s="39"/>
      <c r="B174" s="40"/>
      <c r="C174" s="228" t="s">
        <v>446</v>
      </c>
      <c r="D174" s="228" t="s">
        <v>249</v>
      </c>
      <c r="E174" s="229" t="s">
        <v>3228</v>
      </c>
      <c r="F174" s="230" t="s">
        <v>3229</v>
      </c>
      <c r="G174" s="231" t="s">
        <v>322</v>
      </c>
      <c r="H174" s="232">
        <v>2</v>
      </c>
      <c r="I174" s="233"/>
      <c r="J174" s="234">
        <f>ROUND(I174*H174,2)</f>
        <v>0</v>
      </c>
      <c r="K174" s="230" t="s">
        <v>1</v>
      </c>
      <c r="L174" s="45"/>
      <c r="M174" s="235" t="s">
        <v>1</v>
      </c>
      <c r="N174" s="236" t="s">
        <v>43</v>
      </c>
      <c r="O174" s="92"/>
      <c r="P174" s="237">
        <f>O174*H174</f>
        <v>0</v>
      </c>
      <c r="Q174" s="237">
        <v>0.00038</v>
      </c>
      <c r="R174" s="237">
        <f>Q174*H174</f>
        <v>0.00076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339</v>
      </c>
      <c r="AT174" s="239" t="s">
        <v>249</v>
      </c>
      <c r="AU174" s="239" t="s">
        <v>90</v>
      </c>
      <c r="AY174" s="18" t="s">
        <v>247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90</v>
      </c>
      <c r="BK174" s="240">
        <f>ROUND(I174*H174,2)</f>
        <v>0</v>
      </c>
      <c r="BL174" s="18" t="s">
        <v>339</v>
      </c>
      <c r="BM174" s="239" t="s">
        <v>3230</v>
      </c>
    </row>
    <row r="175" spans="1:51" s="15" customFormat="1" ht="12">
      <c r="A175" s="15"/>
      <c r="B175" s="264"/>
      <c r="C175" s="265"/>
      <c r="D175" s="243" t="s">
        <v>256</v>
      </c>
      <c r="E175" s="266" t="s">
        <v>1</v>
      </c>
      <c r="F175" s="267" t="s">
        <v>3231</v>
      </c>
      <c r="G175" s="265"/>
      <c r="H175" s="266" t="s">
        <v>1</v>
      </c>
      <c r="I175" s="268"/>
      <c r="J175" s="265"/>
      <c r="K175" s="265"/>
      <c r="L175" s="269"/>
      <c r="M175" s="270"/>
      <c r="N175" s="271"/>
      <c r="O175" s="271"/>
      <c r="P175" s="271"/>
      <c r="Q175" s="271"/>
      <c r="R175" s="271"/>
      <c r="S175" s="271"/>
      <c r="T175" s="272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3" t="s">
        <v>256</v>
      </c>
      <c r="AU175" s="273" t="s">
        <v>90</v>
      </c>
      <c r="AV175" s="15" t="s">
        <v>84</v>
      </c>
      <c r="AW175" s="15" t="s">
        <v>32</v>
      </c>
      <c r="AX175" s="15" t="s">
        <v>77</v>
      </c>
      <c r="AY175" s="273" t="s">
        <v>247</v>
      </c>
    </row>
    <row r="176" spans="1:51" s="13" customFormat="1" ht="12">
      <c r="A176" s="13"/>
      <c r="B176" s="241"/>
      <c r="C176" s="242"/>
      <c r="D176" s="243" t="s">
        <v>256</v>
      </c>
      <c r="E176" s="244" t="s">
        <v>1</v>
      </c>
      <c r="F176" s="245" t="s">
        <v>90</v>
      </c>
      <c r="G176" s="242"/>
      <c r="H176" s="246">
        <v>2</v>
      </c>
      <c r="I176" s="247"/>
      <c r="J176" s="242"/>
      <c r="K176" s="242"/>
      <c r="L176" s="248"/>
      <c r="M176" s="249"/>
      <c r="N176" s="250"/>
      <c r="O176" s="250"/>
      <c r="P176" s="250"/>
      <c r="Q176" s="250"/>
      <c r="R176" s="250"/>
      <c r="S176" s="250"/>
      <c r="T176" s="25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2" t="s">
        <v>256</v>
      </c>
      <c r="AU176" s="252" t="s">
        <v>90</v>
      </c>
      <c r="AV176" s="13" t="s">
        <v>90</v>
      </c>
      <c r="AW176" s="13" t="s">
        <v>32</v>
      </c>
      <c r="AX176" s="13" t="s">
        <v>84</v>
      </c>
      <c r="AY176" s="252" t="s">
        <v>247</v>
      </c>
    </row>
    <row r="177" spans="1:65" s="2" customFormat="1" ht="24.15" customHeight="1">
      <c r="A177" s="39"/>
      <c r="B177" s="40"/>
      <c r="C177" s="228" t="s">
        <v>452</v>
      </c>
      <c r="D177" s="228" t="s">
        <v>249</v>
      </c>
      <c r="E177" s="229" t="s">
        <v>3232</v>
      </c>
      <c r="F177" s="230" t="s">
        <v>3233</v>
      </c>
      <c r="G177" s="231" t="s">
        <v>322</v>
      </c>
      <c r="H177" s="232">
        <v>84</v>
      </c>
      <c r="I177" s="233"/>
      <c r="J177" s="234">
        <f>ROUND(I177*H177,2)</f>
        <v>0</v>
      </c>
      <c r="K177" s="230" t="s">
        <v>1</v>
      </c>
      <c r="L177" s="45"/>
      <c r="M177" s="235" t="s">
        <v>1</v>
      </c>
      <c r="N177" s="236" t="s">
        <v>43</v>
      </c>
      <c r="O177" s="92"/>
      <c r="P177" s="237">
        <f>O177*H177</f>
        <v>0</v>
      </c>
      <c r="Q177" s="237">
        <v>0.00019</v>
      </c>
      <c r="R177" s="237">
        <f>Q177*H177</f>
        <v>0.015960000000000002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339</v>
      </c>
      <c r="AT177" s="239" t="s">
        <v>249</v>
      </c>
      <c r="AU177" s="239" t="s">
        <v>90</v>
      </c>
      <c r="AY177" s="18" t="s">
        <v>247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90</v>
      </c>
      <c r="BK177" s="240">
        <f>ROUND(I177*H177,2)</f>
        <v>0</v>
      </c>
      <c r="BL177" s="18" t="s">
        <v>339</v>
      </c>
      <c r="BM177" s="239" t="s">
        <v>3234</v>
      </c>
    </row>
    <row r="178" spans="1:65" s="2" customFormat="1" ht="37.8" customHeight="1">
      <c r="A178" s="39"/>
      <c r="B178" s="40"/>
      <c r="C178" s="228" t="s">
        <v>458</v>
      </c>
      <c r="D178" s="228" t="s">
        <v>249</v>
      </c>
      <c r="E178" s="229" t="s">
        <v>3235</v>
      </c>
      <c r="F178" s="230" t="s">
        <v>3236</v>
      </c>
      <c r="G178" s="231" t="s">
        <v>322</v>
      </c>
      <c r="H178" s="232">
        <v>9</v>
      </c>
      <c r="I178" s="233"/>
      <c r="J178" s="234">
        <f>ROUND(I178*H178,2)</f>
        <v>0</v>
      </c>
      <c r="K178" s="230" t="s">
        <v>1</v>
      </c>
      <c r="L178" s="45"/>
      <c r="M178" s="235" t="s">
        <v>1</v>
      </c>
      <c r="N178" s="236" t="s">
        <v>43</v>
      </c>
      <c r="O178" s="92"/>
      <c r="P178" s="237">
        <f>O178*H178</f>
        <v>0</v>
      </c>
      <c r="Q178" s="237">
        <v>0.0002</v>
      </c>
      <c r="R178" s="237">
        <f>Q178*H178</f>
        <v>0.0018000000000000002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339</v>
      </c>
      <c r="AT178" s="239" t="s">
        <v>249</v>
      </c>
      <c r="AU178" s="239" t="s">
        <v>90</v>
      </c>
      <c r="AY178" s="18" t="s">
        <v>247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90</v>
      </c>
      <c r="BK178" s="240">
        <f>ROUND(I178*H178,2)</f>
        <v>0</v>
      </c>
      <c r="BL178" s="18" t="s">
        <v>339</v>
      </c>
      <c r="BM178" s="239" t="s">
        <v>3237</v>
      </c>
    </row>
    <row r="179" spans="1:65" s="2" customFormat="1" ht="37.8" customHeight="1">
      <c r="A179" s="39"/>
      <c r="B179" s="40"/>
      <c r="C179" s="228" t="s">
        <v>466</v>
      </c>
      <c r="D179" s="228" t="s">
        <v>249</v>
      </c>
      <c r="E179" s="229" t="s">
        <v>3238</v>
      </c>
      <c r="F179" s="230" t="s">
        <v>3239</v>
      </c>
      <c r="G179" s="231" t="s">
        <v>322</v>
      </c>
      <c r="H179" s="232">
        <v>1</v>
      </c>
      <c r="I179" s="233"/>
      <c r="J179" s="234">
        <f>ROUND(I179*H179,2)</f>
        <v>0</v>
      </c>
      <c r="K179" s="230" t="s">
        <v>1</v>
      </c>
      <c r="L179" s="45"/>
      <c r="M179" s="235" t="s">
        <v>1</v>
      </c>
      <c r="N179" s="236" t="s">
        <v>43</v>
      </c>
      <c r="O179" s="92"/>
      <c r="P179" s="237">
        <f>O179*H179</f>
        <v>0</v>
      </c>
      <c r="Q179" s="237">
        <v>0.00027</v>
      </c>
      <c r="R179" s="237">
        <f>Q179*H179</f>
        <v>0.00027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339</v>
      </c>
      <c r="AT179" s="239" t="s">
        <v>249</v>
      </c>
      <c r="AU179" s="239" t="s">
        <v>90</v>
      </c>
      <c r="AY179" s="18" t="s">
        <v>247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90</v>
      </c>
      <c r="BK179" s="240">
        <f>ROUND(I179*H179,2)</f>
        <v>0</v>
      </c>
      <c r="BL179" s="18" t="s">
        <v>339</v>
      </c>
      <c r="BM179" s="239" t="s">
        <v>3240</v>
      </c>
    </row>
    <row r="180" spans="1:65" s="2" customFormat="1" ht="24.15" customHeight="1">
      <c r="A180" s="39"/>
      <c r="B180" s="40"/>
      <c r="C180" s="228" t="s">
        <v>481</v>
      </c>
      <c r="D180" s="228" t="s">
        <v>249</v>
      </c>
      <c r="E180" s="229" t="s">
        <v>3241</v>
      </c>
      <c r="F180" s="230" t="s">
        <v>3242</v>
      </c>
      <c r="G180" s="231" t="s">
        <v>322</v>
      </c>
      <c r="H180" s="232">
        <v>32</v>
      </c>
      <c r="I180" s="233"/>
      <c r="J180" s="234">
        <f>ROUND(I180*H180,2)</f>
        <v>0</v>
      </c>
      <c r="K180" s="230" t="s">
        <v>1</v>
      </c>
      <c r="L180" s="45"/>
      <c r="M180" s="235" t="s">
        <v>1</v>
      </c>
      <c r="N180" s="236" t="s">
        <v>43</v>
      </c>
      <c r="O180" s="92"/>
      <c r="P180" s="237">
        <f>O180*H180</f>
        <v>0</v>
      </c>
      <c r="Q180" s="237">
        <v>0.0007</v>
      </c>
      <c r="R180" s="237">
        <f>Q180*H180</f>
        <v>0.0224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339</v>
      </c>
      <c r="AT180" s="239" t="s">
        <v>249</v>
      </c>
      <c r="AU180" s="239" t="s">
        <v>90</v>
      </c>
      <c r="AY180" s="18" t="s">
        <v>247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90</v>
      </c>
      <c r="BK180" s="240">
        <f>ROUND(I180*H180,2)</f>
        <v>0</v>
      </c>
      <c r="BL180" s="18" t="s">
        <v>339</v>
      </c>
      <c r="BM180" s="239" t="s">
        <v>3243</v>
      </c>
    </row>
    <row r="181" spans="1:51" s="15" customFormat="1" ht="12">
      <c r="A181" s="15"/>
      <c r="B181" s="264"/>
      <c r="C181" s="265"/>
      <c r="D181" s="243" t="s">
        <v>256</v>
      </c>
      <c r="E181" s="266" t="s">
        <v>1</v>
      </c>
      <c r="F181" s="267" t="s">
        <v>3244</v>
      </c>
      <c r="G181" s="265"/>
      <c r="H181" s="266" t="s">
        <v>1</v>
      </c>
      <c r="I181" s="268"/>
      <c r="J181" s="265"/>
      <c r="K181" s="265"/>
      <c r="L181" s="269"/>
      <c r="M181" s="270"/>
      <c r="N181" s="271"/>
      <c r="O181" s="271"/>
      <c r="P181" s="271"/>
      <c r="Q181" s="271"/>
      <c r="R181" s="271"/>
      <c r="S181" s="271"/>
      <c r="T181" s="272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3" t="s">
        <v>256</v>
      </c>
      <c r="AU181" s="273" t="s">
        <v>90</v>
      </c>
      <c r="AV181" s="15" t="s">
        <v>84</v>
      </c>
      <c r="AW181" s="15" t="s">
        <v>32</v>
      </c>
      <c r="AX181" s="15" t="s">
        <v>77</v>
      </c>
      <c r="AY181" s="273" t="s">
        <v>247</v>
      </c>
    </row>
    <row r="182" spans="1:51" s="13" customFormat="1" ht="12">
      <c r="A182" s="13"/>
      <c r="B182" s="241"/>
      <c r="C182" s="242"/>
      <c r="D182" s="243" t="s">
        <v>256</v>
      </c>
      <c r="E182" s="244" t="s">
        <v>1</v>
      </c>
      <c r="F182" s="245" t="s">
        <v>432</v>
      </c>
      <c r="G182" s="242"/>
      <c r="H182" s="246">
        <v>32</v>
      </c>
      <c r="I182" s="247"/>
      <c r="J182" s="242"/>
      <c r="K182" s="242"/>
      <c r="L182" s="248"/>
      <c r="M182" s="249"/>
      <c r="N182" s="250"/>
      <c r="O182" s="250"/>
      <c r="P182" s="250"/>
      <c r="Q182" s="250"/>
      <c r="R182" s="250"/>
      <c r="S182" s="250"/>
      <c r="T182" s="25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2" t="s">
        <v>256</v>
      </c>
      <c r="AU182" s="252" t="s">
        <v>90</v>
      </c>
      <c r="AV182" s="13" t="s">
        <v>90</v>
      </c>
      <c r="AW182" s="13" t="s">
        <v>32</v>
      </c>
      <c r="AX182" s="13" t="s">
        <v>84</v>
      </c>
      <c r="AY182" s="252" t="s">
        <v>247</v>
      </c>
    </row>
    <row r="183" spans="1:65" s="2" customFormat="1" ht="24.15" customHeight="1">
      <c r="A183" s="39"/>
      <c r="B183" s="40"/>
      <c r="C183" s="228" t="s">
        <v>485</v>
      </c>
      <c r="D183" s="228" t="s">
        <v>249</v>
      </c>
      <c r="E183" s="229" t="s">
        <v>3245</v>
      </c>
      <c r="F183" s="230" t="s">
        <v>3246</v>
      </c>
      <c r="G183" s="231" t="s">
        <v>322</v>
      </c>
      <c r="H183" s="232">
        <v>8</v>
      </c>
      <c r="I183" s="233"/>
      <c r="J183" s="234">
        <f>ROUND(I183*H183,2)</f>
        <v>0</v>
      </c>
      <c r="K183" s="230" t="s">
        <v>253</v>
      </c>
      <c r="L183" s="45"/>
      <c r="M183" s="235" t="s">
        <v>1</v>
      </c>
      <c r="N183" s="236" t="s">
        <v>43</v>
      </c>
      <c r="O183" s="92"/>
      <c r="P183" s="237">
        <f>O183*H183</f>
        <v>0</v>
      </c>
      <c r="Q183" s="237">
        <v>0.00022</v>
      </c>
      <c r="R183" s="237">
        <f>Q183*H183</f>
        <v>0.00176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339</v>
      </c>
      <c r="AT183" s="239" t="s">
        <v>249</v>
      </c>
      <c r="AU183" s="239" t="s">
        <v>90</v>
      </c>
      <c r="AY183" s="18" t="s">
        <v>247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90</v>
      </c>
      <c r="BK183" s="240">
        <f>ROUND(I183*H183,2)</f>
        <v>0</v>
      </c>
      <c r="BL183" s="18" t="s">
        <v>339</v>
      </c>
      <c r="BM183" s="239" t="s">
        <v>3247</v>
      </c>
    </row>
    <row r="184" spans="1:65" s="2" customFormat="1" ht="24.15" customHeight="1">
      <c r="A184" s="39"/>
      <c r="B184" s="40"/>
      <c r="C184" s="228" t="s">
        <v>491</v>
      </c>
      <c r="D184" s="228" t="s">
        <v>249</v>
      </c>
      <c r="E184" s="229" t="s">
        <v>3248</v>
      </c>
      <c r="F184" s="230" t="s">
        <v>3249</v>
      </c>
      <c r="G184" s="231" t="s">
        <v>322</v>
      </c>
      <c r="H184" s="232">
        <v>12</v>
      </c>
      <c r="I184" s="233"/>
      <c r="J184" s="234">
        <f>ROUND(I184*H184,2)</f>
        <v>0</v>
      </c>
      <c r="K184" s="230" t="s">
        <v>253</v>
      </c>
      <c r="L184" s="45"/>
      <c r="M184" s="235" t="s">
        <v>1</v>
      </c>
      <c r="N184" s="236" t="s">
        <v>43</v>
      </c>
      <c r="O184" s="92"/>
      <c r="P184" s="237">
        <f>O184*H184</f>
        <v>0</v>
      </c>
      <c r="Q184" s="237">
        <v>0.0007</v>
      </c>
      <c r="R184" s="237">
        <f>Q184*H184</f>
        <v>0.0084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339</v>
      </c>
      <c r="AT184" s="239" t="s">
        <v>249</v>
      </c>
      <c r="AU184" s="239" t="s">
        <v>90</v>
      </c>
      <c r="AY184" s="18" t="s">
        <v>247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90</v>
      </c>
      <c r="BK184" s="240">
        <f>ROUND(I184*H184,2)</f>
        <v>0</v>
      </c>
      <c r="BL184" s="18" t="s">
        <v>339</v>
      </c>
      <c r="BM184" s="239" t="s">
        <v>3250</v>
      </c>
    </row>
    <row r="185" spans="1:65" s="2" customFormat="1" ht="24.15" customHeight="1">
      <c r="A185" s="39"/>
      <c r="B185" s="40"/>
      <c r="C185" s="228" t="s">
        <v>496</v>
      </c>
      <c r="D185" s="228" t="s">
        <v>249</v>
      </c>
      <c r="E185" s="229" t="s">
        <v>3251</v>
      </c>
      <c r="F185" s="230" t="s">
        <v>3252</v>
      </c>
      <c r="G185" s="231" t="s">
        <v>2059</v>
      </c>
      <c r="H185" s="232">
        <v>1</v>
      </c>
      <c r="I185" s="233"/>
      <c r="J185" s="234">
        <f>ROUND(I185*H185,2)</f>
        <v>0</v>
      </c>
      <c r="K185" s="230" t="s">
        <v>1</v>
      </c>
      <c r="L185" s="45"/>
      <c r="M185" s="235" t="s">
        <v>1</v>
      </c>
      <c r="N185" s="236" t="s">
        <v>43</v>
      </c>
      <c r="O185" s="92"/>
      <c r="P185" s="237">
        <f>O185*H185</f>
        <v>0</v>
      </c>
      <c r="Q185" s="237">
        <v>0.00154</v>
      </c>
      <c r="R185" s="237">
        <f>Q185*H185</f>
        <v>0.00154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339</v>
      </c>
      <c r="AT185" s="239" t="s">
        <v>249</v>
      </c>
      <c r="AU185" s="239" t="s">
        <v>90</v>
      </c>
      <c r="AY185" s="18" t="s">
        <v>247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90</v>
      </c>
      <c r="BK185" s="240">
        <f>ROUND(I185*H185,2)</f>
        <v>0</v>
      </c>
      <c r="BL185" s="18" t="s">
        <v>339</v>
      </c>
      <c r="BM185" s="239" t="s">
        <v>3253</v>
      </c>
    </row>
    <row r="186" spans="1:51" s="15" customFormat="1" ht="12">
      <c r="A186" s="15"/>
      <c r="B186" s="264"/>
      <c r="C186" s="265"/>
      <c r="D186" s="243" t="s">
        <v>256</v>
      </c>
      <c r="E186" s="266" t="s">
        <v>1</v>
      </c>
      <c r="F186" s="267" t="s">
        <v>3254</v>
      </c>
      <c r="G186" s="265"/>
      <c r="H186" s="266" t="s">
        <v>1</v>
      </c>
      <c r="I186" s="268"/>
      <c r="J186" s="265"/>
      <c r="K186" s="265"/>
      <c r="L186" s="269"/>
      <c r="M186" s="270"/>
      <c r="N186" s="271"/>
      <c r="O186" s="271"/>
      <c r="P186" s="271"/>
      <c r="Q186" s="271"/>
      <c r="R186" s="271"/>
      <c r="S186" s="271"/>
      <c r="T186" s="272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3" t="s">
        <v>256</v>
      </c>
      <c r="AU186" s="273" t="s">
        <v>90</v>
      </c>
      <c r="AV186" s="15" t="s">
        <v>84</v>
      </c>
      <c r="AW186" s="15" t="s">
        <v>32</v>
      </c>
      <c r="AX186" s="15" t="s">
        <v>77</v>
      </c>
      <c r="AY186" s="273" t="s">
        <v>247</v>
      </c>
    </row>
    <row r="187" spans="1:51" s="15" customFormat="1" ht="12">
      <c r="A187" s="15"/>
      <c r="B187" s="264"/>
      <c r="C187" s="265"/>
      <c r="D187" s="243" t="s">
        <v>256</v>
      </c>
      <c r="E187" s="266" t="s">
        <v>1</v>
      </c>
      <c r="F187" s="267" t="s">
        <v>3255</v>
      </c>
      <c r="G187" s="265"/>
      <c r="H187" s="266" t="s">
        <v>1</v>
      </c>
      <c r="I187" s="268"/>
      <c r="J187" s="265"/>
      <c r="K187" s="265"/>
      <c r="L187" s="269"/>
      <c r="M187" s="270"/>
      <c r="N187" s="271"/>
      <c r="O187" s="271"/>
      <c r="P187" s="271"/>
      <c r="Q187" s="271"/>
      <c r="R187" s="271"/>
      <c r="S187" s="271"/>
      <c r="T187" s="272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3" t="s">
        <v>256</v>
      </c>
      <c r="AU187" s="273" t="s">
        <v>90</v>
      </c>
      <c r="AV187" s="15" t="s">
        <v>84</v>
      </c>
      <c r="AW187" s="15" t="s">
        <v>32</v>
      </c>
      <c r="AX187" s="15" t="s">
        <v>77</v>
      </c>
      <c r="AY187" s="273" t="s">
        <v>247</v>
      </c>
    </row>
    <row r="188" spans="1:51" s="13" customFormat="1" ht="12">
      <c r="A188" s="13"/>
      <c r="B188" s="241"/>
      <c r="C188" s="242"/>
      <c r="D188" s="243" t="s">
        <v>256</v>
      </c>
      <c r="E188" s="244" t="s">
        <v>1</v>
      </c>
      <c r="F188" s="245" t="s">
        <v>84</v>
      </c>
      <c r="G188" s="242"/>
      <c r="H188" s="246">
        <v>1</v>
      </c>
      <c r="I188" s="247"/>
      <c r="J188" s="242"/>
      <c r="K188" s="242"/>
      <c r="L188" s="248"/>
      <c r="M188" s="249"/>
      <c r="N188" s="250"/>
      <c r="O188" s="250"/>
      <c r="P188" s="250"/>
      <c r="Q188" s="250"/>
      <c r="R188" s="250"/>
      <c r="S188" s="250"/>
      <c r="T188" s="25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2" t="s">
        <v>256</v>
      </c>
      <c r="AU188" s="252" t="s">
        <v>90</v>
      </c>
      <c r="AV188" s="13" t="s">
        <v>90</v>
      </c>
      <c r="AW188" s="13" t="s">
        <v>32</v>
      </c>
      <c r="AX188" s="13" t="s">
        <v>84</v>
      </c>
      <c r="AY188" s="252" t="s">
        <v>247</v>
      </c>
    </row>
    <row r="189" spans="1:65" s="2" customFormat="1" ht="16.5" customHeight="1">
      <c r="A189" s="39"/>
      <c r="B189" s="40"/>
      <c r="C189" s="228" t="s">
        <v>501</v>
      </c>
      <c r="D189" s="228" t="s">
        <v>249</v>
      </c>
      <c r="E189" s="229" t="s">
        <v>3256</v>
      </c>
      <c r="F189" s="230" t="s">
        <v>3257</v>
      </c>
      <c r="G189" s="231" t="s">
        <v>322</v>
      </c>
      <c r="H189" s="232">
        <v>6</v>
      </c>
      <c r="I189" s="233"/>
      <c r="J189" s="234">
        <f>ROUND(I189*H189,2)</f>
        <v>0</v>
      </c>
      <c r="K189" s="230" t="s">
        <v>1</v>
      </c>
      <c r="L189" s="45"/>
      <c r="M189" s="235" t="s">
        <v>1</v>
      </c>
      <c r="N189" s="236" t="s">
        <v>43</v>
      </c>
      <c r="O189" s="92"/>
      <c r="P189" s="237">
        <f>O189*H189</f>
        <v>0</v>
      </c>
      <c r="Q189" s="237">
        <v>0.00057</v>
      </c>
      <c r="R189" s="237">
        <f>Q189*H189</f>
        <v>0.00342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339</v>
      </c>
      <c r="AT189" s="239" t="s">
        <v>249</v>
      </c>
      <c r="AU189" s="239" t="s">
        <v>90</v>
      </c>
      <c r="AY189" s="18" t="s">
        <v>247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90</v>
      </c>
      <c r="BK189" s="240">
        <f>ROUND(I189*H189,2)</f>
        <v>0</v>
      </c>
      <c r="BL189" s="18" t="s">
        <v>339</v>
      </c>
      <c r="BM189" s="239" t="s">
        <v>3258</v>
      </c>
    </row>
    <row r="190" spans="1:65" s="2" customFormat="1" ht="24.15" customHeight="1">
      <c r="A190" s="39"/>
      <c r="B190" s="40"/>
      <c r="C190" s="228" t="s">
        <v>505</v>
      </c>
      <c r="D190" s="228" t="s">
        <v>249</v>
      </c>
      <c r="E190" s="229" t="s">
        <v>3259</v>
      </c>
      <c r="F190" s="230" t="s">
        <v>3260</v>
      </c>
      <c r="G190" s="231" t="s">
        <v>322</v>
      </c>
      <c r="H190" s="232">
        <v>1</v>
      </c>
      <c r="I190" s="233"/>
      <c r="J190" s="234">
        <f>ROUND(I190*H190,2)</f>
        <v>0</v>
      </c>
      <c r="K190" s="230" t="s">
        <v>1</v>
      </c>
      <c r="L190" s="45"/>
      <c r="M190" s="235" t="s">
        <v>1</v>
      </c>
      <c r="N190" s="236" t="s">
        <v>43</v>
      </c>
      <c r="O190" s="92"/>
      <c r="P190" s="237">
        <f>O190*H190</f>
        <v>0</v>
      </c>
      <c r="Q190" s="237">
        <v>0.00221</v>
      </c>
      <c r="R190" s="237">
        <f>Q190*H190</f>
        <v>0.00221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339</v>
      </c>
      <c r="AT190" s="239" t="s">
        <v>249</v>
      </c>
      <c r="AU190" s="239" t="s">
        <v>90</v>
      </c>
      <c r="AY190" s="18" t="s">
        <v>247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90</v>
      </c>
      <c r="BK190" s="240">
        <f>ROUND(I190*H190,2)</f>
        <v>0</v>
      </c>
      <c r="BL190" s="18" t="s">
        <v>339</v>
      </c>
      <c r="BM190" s="239" t="s">
        <v>3261</v>
      </c>
    </row>
    <row r="191" spans="1:65" s="2" customFormat="1" ht="24.15" customHeight="1">
      <c r="A191" s="39"/>
      <c r="B191" s="40"/>
      <c r="C191" s="228" t="s">
        <v>509</v>
      </c>
      <c r="D191" s="228" t="s">
        <v>249</v>
      </c>
      <c r="E191" s="229" t="s">
        <v>3262</v>
      </c>
      <c r="F191" s="230" t="s">
        <v>3263</v>
      </c>
      <c r="G191" s="231" t="s">
        <v>2059</v>
      </c>
      <c r="H191" s="232">
        <v>1</v>
      </c>
      <c r="I191" s="233"/>
      <c r="J191" s="234">
        <f>ROUND(I191*H191,2)</f>
        <v>0</v>
      </c>
      <c r="K191" s="230" t="s">
        <v>1</v>
      </c>
      <c r="L191" s="45"/>
      <c r="M191" s="235" t="s">
        <v>1</v>
      </c>
      <c r="N191" s="236" t="s">
        <v>43</v>
      </c>
      <c r="O191" s="92"/>
      <c r="P191" s="237">
        <f>O191*H191</f>
        <v>0</v>
      </c>
      <c r="Q191" s="237">
        <v>0.00024</v>
      </c>
      <c r="R191" s="237">
        <f>Q191*H191</f>
        <v>0.00024</v>
      </c>
      <c r="S191" s="237">
        <v>0</v>
      </c>
      <c r="T191" s="23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9" t="s">
        <v>339</v>
      </c>
      <c r="AT191" s="239" t="s">
        <v>249</v>
      </c>
      <c r="AU191" s="239" t="s">
        <v>90</v>
      </c>
      <c r="AY191" s="18" t="s">
        <v>247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8" t="s">
        <v>90</v>
      </c>
      <c r="BK191" s="240">
        <f>ROUND(I191*H191,2)</f>
        <v>0</v>
      </c>
      <c r="BL191" s="18" t="s">
        <v>339</v>
      </c>
      <c r="BM191" s="239" t="s">
        <v>3264</v>
      </c>
    </row>
    <row r="192" spans="1:63" s="12" customFormat="1" ht="22.8" customHeight="1">
      <c r="A192" s="12"/>
      <c r="B192" s="212"/>
      <c r="C192" s="213"/>
      <c r="D192" s="214" t="s">
        <v>76</v>
      </c>
      <c r="E192" s="226" t="s">
        <v>3265</v>
      </c>
      <c r="F192" s="226" t="s">
        <v>3266</v>
      </c>
      <c r="G192" s="213"/>
      <c r="H192" s="213"/>
      <c r="I192" s="216"/>
      <c r="J192" s="227">
        <f>BK192</f>
        <v>0</v>
      </c>
      <c r="K192" s="213"/>
      <c r="L192" s="218"/>
      <c r="M192" s="219"/>
      <c r="N192" s="220"/>
      <c r="O192" s="220"/>
      <c r="P192" s="221">
        <f>SUM(P193:P204)</f>
        <v>0</v>
      </c>
      <c r="Q192" s="220"/>
      <c r="R192" s="221">
        <f>SUM(R193:R204)</f>
        <v>0.73031</v>
      </c>
      <c r="S192" s="220"/>
      <c r="T192" s="222">
        <f>SUM(T193:T204)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3" t="s">
        <v>90</v>
      </c>
      <c r="AT192" s="224" t="s">
        <v>76</v>
      </c>
      <c r="AU192" s="224" t="s">
        <v>84</v>
      </c>
      <c r="AY192" s="223" t="s">
        <v>247</v>
      </c>
      <c r="BK192" s="225">
        <f>SUM(BK193:BK204)</f>
        <v>0</v>
      </c>
    </row>
    <row r="193" spans="1:65" s="2" customFormat="1" ht="55.5" customHeight="1">
      <c r="A193" s="39"/>
      <c r="B193" s="40"/>
      <c r="C193" s="228" t="s">
        <v>513</v>
      </c>
      <c r="D193" s="228" t="s">
        <v>249</v>
      </c>
      <c r="E193" s="229" t="s">
        <v>3267</v>
      </c>
      <c r="F193" s="230" t="s">
        <v>3268</v>
      </c>
      <c r="G193" s="231" t="s">
        <v>322</v>
      </c>
      <c r="H193" s="232">
        <v>2</v>
      </c>
      <c r="I193" s="233"/>
      <c r="J193" s="234">
        <f>ROUND(I193*H193,2)</f>
        <v>0</v>
      </c>
      <c r="K193" s="230" t="s">
        <v>1</v>
      </c>
      <c r="L193" s="45"/>
      <c r="M193" s="235" t="s">
        <v>1</v>
      </c>
      <c r="N193" s="236" t="s">
        <v>43</v>
      </c>
      <c r="O193" s="92"/>
      <c r="P193" s="237">
        <f>O193*H193</f>
        <v>0</v>
      </c>
      <c r="Q193" s="237">
        <v>0.01245</v>
      </c>
      <c r="R193" s="237">
        <f>Q193*H193</f>
        <v>0.0249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339</v>
      </c>
      <c r="AT193" s="239" t="s">
        <v>249</v>
      </c>
      <c r="AU193" s="239" t="s">
        <v>90</v>
      </c>
      <c r="AY193" s="18" t="s">
        <v>247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90</v>
      </c>
      <c r="BK193" s="240">
        <f>ROUND(I193*H193,2)</f>
        <v>0</v>
      </c>
      <c r="BL193" s="18" t="s">
        <v>339</v>
      </c>
      <c r="BM193" s="239" t="s">
        <v>3269</v>
      </c>
    </row>
    <row r="194" spans="1:65" s="2" customFormat="1" ht="55.5" customHeight="1">
      <c r="A194" s="39"/>
      <c r="B194" s="40"/>
      <c r="C194" s="228" t="s">
        <v>518</v>
      </c>
      <c r="D194" s="228" t="s">
        <v>249</v>
      </c>
      <c r="E194" s="229" t="s">
        <v>3270</v>
      </c>
      <c r="F194" s="230" t="s">
        <v>3271</v>
      </c>
      <c r="G194" s="231" t="s">
        <v>322</v>
      </c>
      <c r="H194" s="232">
        <v>8</v>
      </c>
      <c r="I194" s="233"/>
      <c r="J194" s="234">
        <f>ROUND(I194*H194,2)</f>
        <v>0</v>
      </c>
      <c r="K194" s="230" t="s">
        <v>1</v>
      </c>
      <c r="L194" s="45"/>
      <c r="M194" s="235" t="s">
        <v>1</v>
      </c>
      <c r="N194" s="236" t="s">
        <v>43</v>
      </c>
      <c r="O194" s="92"/>
      <c r="P194" s="237">
        <f>O194*H194</f>
        <v>0</v>
      </c>
      <c r="Q194" s="237">
        <v>0.01655</v>
      </c>
      <c r="R194" s="237">
        <f>Q194*H194</f>
        <v>0.1324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339</v>
      </c>
      <c r="AT194" s="239" t="s">
        <v>249</v>
      </c>
      <c r="AU194" s="239" t="s">
        <v>90</v>
      </c>
      <c r="AY194" s="18" t="s">
        <v>247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90</v>
      </c>
      <c r="BK194" s="240">
        <f>ROUND(I194*H194,2)</f>
        <v>0</v>
      </c>
      <c r="BL194" s="18" t="s">
        <v>339</v>
      </c>
      <c r="BM194" s="239" t="s">
        <v>3272</v>
      </c>
    </row>
    <row r="195" spans="1:65" s="2" customFormat="1" ht="55.5" customHeight="1">
      <c r="A195" s="39"/>
      <c r="B195" s="40"/>
      <c r="C195" s="228" t="s">
        <v>523</v>
      </c>
      <c r="D195" s="228" t="s">
        <v>249</v>
      </c>
      <c r="E195" s="229" t="s">
        <v>3273</v>
      </c>
      <c r="F195" s="230" t="s">
        <v>3274</v>
      </c>
      <c r="G195" s="231" t="s">
        <v>322</v>
      </c>
      <c r="H195" s="232">
        <v>1</v>
      </c>
      <c r="I195" s="233"/>
      <c r="J195" s="234">
        <f>ROUND(I195*H195,2)</f>
        <v>0</v>
      </c>
      <c r="K195" s="230" t="s">
        <v>1</v>
      </c>
      <c r="L195" s="45"/>
      <c r="M195" s="235" t="s">
        <v>1</v>
      </c>
      <c r="N195" s="236" t="s">
        <v>43</v>
      </c>
      <c r="O195" s="92"/>
      <c r="P195" s="237">
        <f>O195*H195</f>
        <v>0</v>
      </c>
      <c r="Q195" s="237">
        <v>0.0227</v>
      </c>
      <c r="R195" s="237">
        <f>Q195*H195</f>
        <v>0.0227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339</v>
      </c>
      <c r="AT195" s="239" t="s">
        <v>249</v>
      </c>
      <c r="AU195" s="239" t="s">
        <v>90</v>
      </c>
      <c r="AY195" s="18" t="s">
        <v>247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90</v>
      </c>
      <c r="BK195" s="240">
        <f>ROUND(I195*H195,2)</f>
        <v>0</v>
      </c>
      <c r="BL195" s="18" t="s">
        <v>339</v>
      </c>
      <c r="BM195" s="239" t="s">
        <v>3275</v>
      </c>
    </row>
    <row r="196" spans="1:65" s="2" customFormat="1" ht="55.5" customHeight="1">
      <c r="A196" s="39"/>
      <c r="B196" s="40"/>
      <c r="C196" s="228" t="s">
        <v>531</v>
      </c>
      <c r="D196" s="228" t="s">
        <v>249</v>
      </c>
      <c r="E196" s="229" t="s">
        <v>3276</v>
      </c>
      <c r="F196" s="230" t="s">
        <v>3277</v>
      </c>
      <c r="G196" s="231" t="s">
        <v>322</v>
      </c>
      <c r="H196" s="232">
        <v>1</v>
      </c>
      <c r="I196" s="233"/>
      <c r="J196" s="234">
        <f>ROUND(I196*H196,2)</f>
        <v>0</v>
      </c>
      <c r="K196" s="230" t="s">
        <v>1</v>
      </c>
      <c r="L196" s="45"/>
      <c r="M196" s="235" t="s">
        <v>1</v>
      </c>
      <c r="N196" s="236" t="s">
        <v>43</v>
      </c>
      <c r="O196" s="92"/>
      <c r="P196" s="237">
        <f>O196*H196</f>
        <v>0</v>
      </c>
      <c r="Q196" s="237">
        <v>0.0247</v>
      </c>
      <c r="R196" s="237">
        <f>Q196*H196</f>
        <v>0.0247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339</v>
      </c>
      <c r="AT196" s="239" t="s">
        <v>249</v>
      </c>
      <c r="AU196" s="239" t="s">
        <v>90</v>
      </c>
      <c r="AY196" s="18" t="s">
        <v>247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90</v>
      </c>
      <c r="BK196" s="240">
        <f>ROUND(I196*H196,2)</f>
        <v>0</v>
      </c>
      <c r="BL196" s="18" t="s">
        <v>339</v>
      </c>
      <c r="BM196" s="239" t="s">
        <v>3278</v>
      </c>
    </row>
    <row r="197" spans="1:65" s="2" customFormat="1" ht="55.5" customHeight="1">
      <c r="A197" s="39"/>
      <c r="B197" s="40"/>
      <c r="C197" s="228" t="s">
        <v>536</v>
      </c>
      <c r="D197" s="228" t="s">
        <v>249</v>
      </c>
      <c r="E197" s="229" t="s">
        <v>3279</v>
      </c>
      <c r="F197" s="230" t="s">
        <v>3280</v>
      </c>
      <c r="G197" s="231" t="s">
        <v>322</v>
      </c>
      <c r="H197" s="232">
        <v>1</v>
      </c>
      <c r="I197" s="233"/>
      <c r="J197" s="234">
        <f>ROUND(I197*H197,2)</f>
        <v>0</v>
      </c>
      <c r="K197" s="230" t="s">
        <v>1</v>
      </c>
      <c r="L197" s="45"/>
      <c r="M197" s="235" t="s">
        <v>1</v>
      </c>
      <c r="N197" s="236" t="s">
        <v>43</v>
      </c>
      <c r="O197" s="92"/>
      <c r="P197" s="237">
        <f>O197*H197</f>
        <v>0</v>
      </c>
      <c r="Q197" s="237">
        <v>0.01246</v>
      </c>
      <c r="R197" s="237">
        <f>Q197*H197</f>
        <v>0.01246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339</v>
      </c>
      <c r="AT197" s="239" t="s">
        <v>249</v>
      </c>
      <c r="AU197" s="239" t="s">
        <v>90</v>
      </c>
      <c r="AY197" s="18" t="s">
        <v>247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90</v>
      </c>
      <c r="BK197" s="240">
        <f>ROUND(I197*H197,2)</f>
        <v>0</v>
      </c>
      <c r="BL197" s="18" t="s">
        <v>339</v>
      </c>
      <c r="BM197" s="239" t="s">
        <v>3281</v>
      </c>
    </row>
    <row r="198" spans="1:65" s="2" customFormat="1" ht="55.5" customHeight="1">
      <c r="A198" s="39"/>
      <c r="B198" s="40"/>
      <c r="C198" s="228" t="s">
        <v>544</v>
      </c>
      <c r="D198" s="228" t="s">
        <v>249</v>
      </c>
      <c r="E198" s="229" t="s">
        <v>3282</v>
      </c>
      <c r="F198" s="230" t="s">
        <v>3283</v>
      </c>
      <c r="G198" s="231" t="s">
        <v>322</v>
      </c>
      <c r="H198" s="232">
        <v>1</v>
      </c>
      <c r="I198" s="233"/>
      <c r="J198" s="234">
        <f>ROUND(I198*H198,2)</f>
        <v>0</v>
      </c>
      <c r="K198" s="230" t="s">
        <v>1</v>
      </c>
      <c r="L198" s="45"/>
      <c r="M198" s="235" t="s">
        <v>1</v>
      </c>
      <c r="N198" s="236" t="s">
        <v>43</v>
      </c>
      <c r="O198" s="92"/>
      <c r="P198" s="237">
        <f>O198*H198</f>
        <v>0</v>
      </c>
      <c r="Q198" s="237">
        <v>0.01417</v>
      </c>
      <c r="R198" s="237">
        <f>Q198*H198</f>
        <v>0.01417</v>
      </c>
      <c r="S198" s="237">
        <v>0</v>
      </c>
      <c r="T198" s="23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9" t="s">
        <v>339</v>
      </c>
      <c r="AT198" s="239" t="s">
        <v>249</v>
      </c>
      <c r="AU198" s="239" t="s">
        <v>90</v>
      </c>
      <c r="AY198" s="18" t="s">
        <v>247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8" t="s">
        <v>90</v>
      </c>
      <c r="BK198" s="240">
        <f>ROUND(I198*H198,2)</f>
        <v>0</v>
      </c>
      <c r="BL198" s="18" t="s">
        <v>339</v>
      </c>
      <c r="BM198" s="239" t="s">
        <v>3284</v>
      </c>
    </row>
    <row r="199" spans="1:65" s="2" customFormat="1" ht="55.5" customHeight="1">
      <c r="A199" s="39"/>
      <c r="B199" s="40"/>
      <c r="C199" s="228" t="s">
        <v>548</v>
      </c>
      <c r="D199" s="228" t="s">
        <v>249</v>
      </c>
      <c r="E199" s="229" t="s">
        <v>3285</v>
      </c>
      <c r="F199" s="230" t="s">
        <v>3286</v>
      </c>
      <c r="G199" s="231" t="s">
        <v>322</v>
      </c>
      <c r="H199" s="232">
        <v>3</v>
      </c>
      <c r="I199" s="233"/>
      <c r="J199" s="234">
        <f>ROUND(I199*H199,2)</f>
        <v>0</v>
      </c>
      <c r="K199" s="230" t="s">
        <v>1</v>
      </c>
      <c r="L199" s="45"/>
      <c r="M199" s="235" t="s">
        <v>1</v>
      </c>
      <c r="N199" s="236" t="s">
        <v>43</v>
      </c>
      <c r="O199" s="92"/>
      <c r="P199" s="237">
        <f>O199*H199</f>
        <v>0</v>
      </c>
      <c r="Q199" s="237">
        <v>0.02516</v>
      </c>
      <c r="R199" s="237">
        <f>Q199*H199</f>
        <v>0.07547999999999999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339</v>
      </c>
      <c r="AT199" s="239" t="s">
        <v>249</v>
      </c>
      <c r="AU199" s="239" t="s">
        <v>90</v>
      </c>
      <c r="AY199" s="18" t="s">
        <v>247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90</v>
      </c>
      <c r="BK199" s="240">
        <f>ROUND(I199*H199,2)</f>
        <v>0</v>
      </c>
      <c r="BL199" s="18" t="s">
        <v>339</v>
      </c>
      <c r="BM199" s="239" t="s">
        <v>3287</v>
      </c>
    </row>
    <row r="200" spans="1:65" s="2" customFormat="1" ht="55.5" customHeight="1">
      <c r="A200" s="39"/>
      <c r="B200" s="40"/>
      <c r="C200" s="228" t="s">
        <v>552</v>
      </c>
      <c r="D200" s="228" t="s">
        <v>249</v>
      </c>
      <c r="E200" s="229" t="s">
        <v>3288</v>
      </c>
      <c r="F200" s="230" t="s">
        <v>3289</v>
      </c>
      <c r="G200" s="231" t="s">
        <v>322</v>
      </c>
      <c r="H200" s="232">
        <v>5</v>
      </c>
      <c r="I200" s="233"/>
      <c r="J200" s="234">
        <f>ROUND(I200*H200,2)</f>
        <v>0</v>
      </c>
      <c r="K200" s="230" t="s">
        <v>1</v>
      </c>
      <c r="L200" s="45"/>
      <c r="M200" s="235" t="s">
        <v>1</v>
      </c>
      <c r="N200" s="236" t="s">
        <v>43</v>
      </c>
      <c r="O200" s="92"/>
      <c r="P200" s="237">
        <f>O200*H200</f>
        <v>0</v>
      </c>
      <c r="Q200" s="237">
        <v>0.0309</v>
      </c>
      <c r="R200" s="237">
        <f>Q200*H200</f>
        <v>0.1545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339</v>
      </c>
      <c r="AT200" s="239" t="s">
        <v>249</v>
      </c>
      <c r="AU200" s="239" t="s">
        <v>90</v>
      </c>
      <c r="AY200" s="18" t="s">
        <v>247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90</v>
      </c>
      <c r="BK200" s="240">
        <f>ROUND(I200*H200,2)</f>
        <v>0</v>
      </c>
      <c r="BL200" s="18" t="s">
        <v>339</v>
      </c>
      <c r="BM200" s="239" t="s">
        <v>3290</v>
      </c>
    </row>
    <row r="201" spans="1:65" s="2" customFormat="1" ht="55.5" customHeight="1">
      <c r="A201" s="39"/>
      <c r="B201" s="40"/>
      <c r="C201" s="228" t="s">
        <v>557</v>
      </c>
      <c r="D201" s="228" t="s">
        <v>249</v>
      </c>
      <c r="E201" s="229" t="s">
        <v>3291</v>
      </c>
      <c r="F201" s="230" t="s">
        <v>3292</v>
      </c>
      <c r="G201" s="231" t="s">
        <v>322</v>
      </c>
      <c r="H201" s="232">
        <v>3</v>
      </c>
      <c r="I201" s="233"/>
      <c r="J201" s="234">
        <f>ROUND(I201*H201,2)</f>
        <v>0</v>
      </c>
      <c r="K201" s="230" t="s">
        <v>1</v>
      </c>
      <c r="L201" s="45"/>
      <c r="M201" s="235" t="s">
        <v>1</v>
      </c>
      <c r="N201" s="236" t="s">
        <v>43</v>
      </c>
      <c r="O201" s="92"/>
      <c r="P201" s="237">
        <f>O201*H201</f>
        <v>0</v>
      </c>
      <c r="Q201" s="237">
        <v>0.0332</v>
      </c>
      <c r="R201" s="237">
        <f>Q201*H201</f>
        <v>0.0996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339</v>
      </c>
      <c r="AT201" s="239" t="s">
        <v>249</v>
      </c>
      <c r="AU201" s="239" t="s">
        <v>90</v>
      </c>
      <c r="AY201" s="18" t="s">
        <v>247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90</v>
      </c>
      <c r="BK201" s="240">
        <f>ROUND(I201*H201,2)</f>
        <v>0</v>
      </c>
      <c r="BL201" s="18" t="s">
        <v>339</v>
      </c>
      <c r="BM201" s="239" t="s">
        <v>3293</v>
      </c>
    </row>
    <row r="202" spans="1:65" s="2" customFormat="1" ht="49.05" customHeight="1">
      <c r="A202" s="39"/>
      <c r="B202" s="40"/>
      <c r="C202" s="228" t="s">
        <v>563</v>
      </c>
      <c r="D202" s="228" t="s">
        <v>249</v>
      </c>
      <c r="E202" s="229" t="s">
        <v>3294</v>
      </c>
      <c r="F202" s="230" t="s">
        <v>3295</v>
      </c>
      <c r="G202" s="231" t="s">
        <v>322</v>
      </c>
      <c r="H202" s="232">
        <v>1</v>
      </c>
      <c r="I202" s="233"/>
      <c r="J202" s="234">
        <f>ROUND(I202*H202,2)</f>
        <v>0</v>
      </c>
      <c r="K202" s="230" t="s">
        <v>1</v>
      </c>
      <c r="L202" s="45"/>
      <c r="M202" s="235" t="s">
        <v>1</v>
      </c>
      <c r="N202" s="236" t="s">
        <v>43</v>
      </c>
      <c r="O202" s="92"/>
      <c r="P202" s="237">
        <f>O202*H202</f>
        <v>0</v>
      </c>
      <c r="Q202" s="237">
        <v>0.0156</v>
      </c>
      <c r="R202" s="237">
        <f>Q202*H202</f>
        <v>0.0156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339</v>
      </c>
      <c r="AT202" s="239" t="s">
        <v>249</v>
      </c>
      <c r="AU202" s="239" t="s">
        <v>90</v>
      </c>
      <c r="AY202" s="18" t="s">
        <v>247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90</v>
      </c>
      <c r="BK202" s="240">
        <f>ROUND(I202*H202,2)</f>
        <v>0</v>
      </c>
      <c r="BL202" s="18" t="s">
        <v>339</v>
      </c>
      <c r="BM202" s="239" t="s">
        <v>3296</v>
      </c>
    </row>
    <row r="203" spans="1:65" s="2" customFormat="1" ht="49.05" customHeight="1">
      <c r="A203" s="39"/>
      <c r="B203" s="40"/>
      <c r="C203" s="228" t="s">
        <v>568</v>
      </c>
      <c r="D203" s="228" t="s">
        <v>249</v>
      </c>
      <c r="E203" s="229" t="s">
        <v>3297</v>
      </c>
      <c r="F203" s="230" t="s">
        <v>3298</v>
      </c>
      <c r="G203" s="231" t="s">
        <v>322</v>
      </c>
      <c r="H203" s="232">
        <v>4</v>
      </c>
      <c r="I203" s="233"/>
      <c r="J203" s="234">
        <f>ROUND(I203*H203,2)</f>
        <v>0</v>
      </c>
      <c r="K203" s="230" t="s">
        <v>1</v>
      </c>
      <c r="L203" s="45"/>
      <c r="M203" s="235" t="s">
        <v>1</v>
      </c>
      <c r="N203" s="236" t="s">
        <v>43</v>
      </c>
      <c r="O203" s="92"/>
      <c r="P203" s="237">
        <f>O203*H203</f>
        <v>0</v>
      </c>
      <c r="Q203" s="237">
        <v>0.0191</v>
      </c>
      <c r="R203" s="237">
        <f>Q203*H203</f>
        <v>0.0764</v>
      </c>
      <c r="S203" s="237">
        <v>0</v>
      </c>
      <c r="T203" s="23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9" t="s">
        <v>339</v>
      </c>
      <c r="AT203" s="239" t="s">
        <v>249</v>
      </c>
      <c r="AU203" s="239" t="s">
        <v>90</v>
      </c>
      <c r="AY203" s="18" t="s">
        <v>247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8" t="s">
        <v>90</v>
      </c>
      <c r="BK203" s="240">
        <f>ROUND(I203*H203,2)</f>
        <v>0</v>
      </c>
      <c r="BL203" s="18" t="s">
        <v>339</v>
      </c>
      <c r="BM203" s="239" t="s">
        <v>3299</v>
      </c>
    </row>
    <row r="204" spans="1:65" s="2" customFormat="1" ht="49.05" customHeight="1">
      <c r="A204" s="39"/>
      <c r="B204" s="40"/>
      <c r="C204" s="228" t="s">
        <v>575</v>
      </c>
      <c r="D204" s="228" t="s">
        <v>249</v>
      </c>
      <c r="E204" s="229" t="s">
        <v>3300</v>
      </c>
      <c r="F204" s="230" t="s">
        <v>3301</v>
      </c>
      <c r="G204" s="231" t="s">
        <v>322</v>
      </c>
      <c r="H204" s="232">
        <v>3</v>
      </c>
      <c r="I204" s="233"/>
      <c r="J204" s="234">
        <f>ROUND(I204*H204,2)</f>
        <v>0</v>
      </c>
      <c r="K204" s="230" t="s">
        <v>1</v>
      </c>
      <c r="L204" s="45"/>
      <c r="M204" s="235" t="s">
        <v>1</v>
      </c>
      <c r="N204" s="236" t="s">
        <v>43</v>
      </c>
      <c r="O204" s="92"/>
      <c r="P204" s="237">
        <f>O204*H204</f>
        <v>0</v>
      </c>
      <c r="Q204" s="237">
        <v>0.0258</v>
      </c>
      <c r="R204" s="237">
        <f>Q204*H204</f>
        <v>0.0774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339</v>
      </c>
      <c r="AT204" s="239" t="s">
        <v>249</v>
      </c>
      <c r="AU204" s="239" t="s">
        <v>90</v>
      </c>
      <c r="AY204" s="18" t="s">
        <v>247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90</v>
      </c>
      <c r="BK204" s="240">
        <f>ROUND(I204*H204,2)</f>
        <v>0</v>
      </c>
      <c r="BL204" s="18" t="s">
        <v>339</v>
      </c>
      <c r="BM204" s="239" t="s">
        <v>3302</v>
      </c>
    </row>
    <row r="205" spans="1:63" s="12" customFormat="1" ht="22.8" customHeight="1">
      <c r="A205" s="12"/>
      <c r="B205" s="212"/>
      <c r="C205" s="213"/>
      <c r="D205" s="214" t="s">
        <v>76</v>
      </c>
      <c r="E205" s="226" t="s">
        <v>2365</v>
      </c>
      <c r="F205" s="226" t="s">
        <v>2366</v>
      </c>
      <c r="G205" s="213"/>
      <c r="H205" s="213"/>
      <c r="I205" s="216"/>
      <c r="J205" s="227">
        <f>BK205</f>
        <v>0</v>
      </c>
      <c r="K205" s="213"/>
      <c r="L205" s="218"/>
      <c r="M205" s="219"/>
      <c r="N205" s="220"/>
      <c r="O205" s="220"/>
      <c r="P205" s="221">
        <f>SUM(P206:P207)</f>
        <v>0</v>
      </c>
      <c r="Q205" s="220"/>
      <c r="R205" s="221">
        <f>SUM(R206:R207)</f>
        <v>0.0015800000000000002</v>
      </c>
      <c r="S205" s="220"/>
      <c r="T205" s="222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3" t="s">
        <v>90</v>
      </c>
      <c r="AT205" s="224" t="s">
        <v>76</v>
      </c>
      <c r="AU205" s="224" t="s">
        <v>84</v>
      </c>
      <c r="AY205" s="223" t="s">
        <v>247</v>
      </c>
      <c r="BK205" s="225">
        <f>SUM(BK206:BK207)</f>
        <v>0</v>
      </c>
    </row>
    <row r="206" spans="1:65" s="2" customFormat="1" ht="16.5" customHeight="1">
      <c r="A206" s="39"/>
      <c r="B206" s="40"/>
      <c r="C206" s="228" t="s">
        <v>583</v>
      </c>
      <c r="D206" s="228" t="s">
        <v>249</v>
      </c>
      <c r="E206" s="229" t="s">
        <v>3303</v>
      </c>
      <c r="F206" s="230" t="s">
        <v>3304</v>
      </c>
      <c r="G206" s="231" t="s">
        <v>2059</v>
      </c>
      <c r="H206" s="232">
        <v>1</v>
      </c>
      <c r="I206" s="233"/>
      <c r="J206" s="234">
        <f>ROUND(I206*H206,2)</f>
        <v>0</v>
      </c>
      <c r="K206" s="230" t="s">
        <v>1</v>
      </c>
      <c r="L206" s="45"/>
      <c r="M206" s="235" t="s">
        <v>1</v>
      </c>
      <c r="N206" s="236" t="s">
        <v>43</v>
      </c>
      <c r="O206" s="92"/>
      <c r="P206" s="237">
        <f>O206*H206</f>
        <v>0</v>
      </c>
      <c r="Q206" s="237">
        <v>0.00012</v>
      </c>
      <c r="R206" s="237">
        <f>Q206*H206</f>
        <v>0.00012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339</v>
      </c>
      <c r="AT206" s="239" t="s">
        <v>249</v>
      </c>
      <c r="AU206" s="239" t="s">
        <v>90</v>
      </c>
      <c r="AY206" s="18" t="s">
        <v>247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90</v>
      </c>
      <c r="BK206" s="240">
        <f>ROUND(I206*H206,2)</f>
        <v>0</v>
      </c>
      <c r="BL206" s="18" t="s">
        <v>339</v>
      </c>
      <c r="BM206" s="239" t="s">
        <v>3305</v>
      </c>
    </row>
    <row r="207" spans="1:65" s="2" customFormat="1" ht="24.15" customHeight="1">
      <c r="A207" s="39"/>
      <c r="B207" s="40"/>
      <c r="C207" s="228" t="s">
        <v>588</v>
      </c>
      <c r="D207" s="228" t="s">
        <v>249</v>
      </c>
      <c r="E207" s="229" t="s">
        <v>3306</v>
      </c>
      <c r="F207" s="230" t="s">
        <v>3307</v>
      </c>
      <c r="G207" s="231" t="s">
        <v>399</v>
      </c>
      <c r="H207" s="232">
        <v>73</v>
      </c>
      <c r="I207" s="233"/>
      <c r="J207" s="234">
        <f>ROUND(I207*H207,2)</f>
        <v>0</v>
      </c>
      <c r="K207" s="230" t="s">
        <v>1</v>
      </c>
      <c r="L207" s="45"/>
      <c r="M207" s="235" t="s">
        <v>1</v>
      </c>
      <c r="N207" s="236" t="s">
        <v>43</v>
      </c>
      <c r="O207" s="92"/>
      <c r="P207" s="237">
        <f>O207*H207</f>
        <v>0</v>
      </c>
      <c r="Q207" s="237">
        <v>2E-05</v>
      </c>
      <c r="R207" s="237">
        <f>Q207*H207</f>
        <v>0.0014600000000000001</v>
      </c>
      <c r="S207" s="237">
        <v>0</v>
      </c>
      <c r="T207" s="23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9" t="s">
        <v>339</v>
      </c>
      <c r="AT207" s="239" t="s">
        <v>249</v>
      </c>
      <c r="AU207" s="239" t="s">
        <v>90</v>
      </c>
      <c r="AY207" s="18" t="s">
        <v>247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8" t="s">
        <v>90</v>
      </c>
      <c r="BK207" s="240">
        <f>ROUND(I207*H207,2)</f>
        <v>0</v>
      </c>
      <c r="BL207" s="18" t="s">
        <v>339</v>
      </c>
      <c r="BM207" s="239" t="s">
        <v>3308</v>
      </c>
    </row>
    <row r="208" spans="1:63" s="12" customFormat="1" ht="25.9" customHeight="1">
      <c r="A208" s="12"/>
      <c r="B208" s="212"/>
      <c r="C208" s="213"/>
      <c r="D208" s="214" t="s">
        <v>76</v>
      </c>
      <c r="E208" s="215" t="s">
        <v>3309</v>
      </c>
      <c r="F208" s="215" t="s">
        <v>3310</v>
      </c>
      <c r="G208" s="213"/>
      <c r="H208" s="213"/>
      <c r="I208" s="216"/>
      <c r="J208" s="217">
        <f>BK208</f>
        <v>0</v>
      </c>
      <c r="K208" s="213"/>
      <c r="L208" s="218"/>
      <c r="M208" s="219"/>
      <c r="N208" s="220"/>
      <c r="O208" s="220"/>
      <c r="P208" s="221">
        <f>SUM(P209:P236)</f>
        <v>0</v>
      </c>
      <c r="Q208" s="220"/>
      <c r="R208" s="221">
        <f>SUM(R209:R236)</f>
        <v>0</v>
      </c>
      <c r="S208" s="220"/>
      <c r="T208" s="222">
        <f>SUM(T209:T236)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3" t="s">
        <v>254</v>
      </c>
      <c r="AT208" s="224" t="s">
        <v>76</v>
      </c>
      <c r="AU208" s="224" t="s">
        <v>77</v>
      </c>
      <c r="AY208" s="223" t="s">
        <v>247</v>
      </c>
      <c r="BK208" s="225">
        <f>SUM(BK209:BK236)</f>
        <v>0</v>
      </c>
    </row>
    <row r="209" spans="1:65" s="2" customFormat="1" ht="44.25" customHeight="1">
      <c r="A209" s="39"/>
      <c r="B209" s="40"/>
      <c r="C209" s="228" t="s">
        <v>592</v>
      </c>
      <c r="D209" s="228" t="s">
        <v>249</v>
      </c>
      <c r="E209" s="229" t="s">
        <v>3311</v>
      </c>
      <c r="F209" s="230" t="s">
        <v>3312</v>
      </c>
      <c r="G209" s="231" t="s">
        <v>2059</v>
      </c>
      <c r="H209" s="232">
        <v>1</v>
      </c>
      <c r="I209" s="233"/>
      <c r="J209" s="234">
        <f>ROUND(I209*H209,2)</f>
        <v>0</v>
      </c>
      <c r="K209" s="230" t="s">
        <v>1</v>
      </c>
      <c r="L209" s="45"/>
      <c r="M209" s="235" t="s">
        <v>1</v>
      </c>
      <c r="N209" s="236" t="s">
        <v>43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339</v>
      </c>
      <c r="AT209" s="239" t="s">
        <v>249</v>
      </c>
      <c r="AU209" s="239" t="s">
        <v>84</v>
      </c>
      <c r="AY209" s="18" t="s">
        <v>247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90</v>
      </c>
      <c r="BK209" s="240">
        <f>ROUND(I209*H209,2)</f>
        <v>0</v>
      </c>
      <c r="BL209" s="18" t="s">
        <v>339</v>
      </c>
      <c r="BM209" s="239" t="s">
        <v>3313</v>
      </c>
    </row>
    <row r="210" spans="1:65" s="2" customFormat="1" ht="24.15" customHeight="1">
      <c r="A210" s="39"/>
      <c r="B210" s="40"/>
      <c r="C210" s="228" t="s">
        <v>603</v>
      </c>
      <c r="D210" s="228" t="s">
        <v>249</v>
      </c>
      <c r="E210" s="229" t="s">
        <v>3314</v>
      </c>
      <c r="F210" s="230" t="s">
        <v>3315</v>
      </c>
      <c r="G210" s="231" t="s">
        <v>322</v>
      </c>
      <c r="H210" s="232">
        <v>7</v>
      </c>
      <c r="I210" s="233"/>
      <c r="J210" s="234">
        <f>ROUND(I210*H210,2)</f>
        <v>0</v>
      </c>
      <c r="K210" s="230" t="s">
        <v>1</v>
      </c>
      <c r="L210" s="45"/>
      <c r="M210" s="235" t="s">
        <v>1</v>
      </c>
      <c r="N210" s="236" t="s">
        <v>43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339</v>
      </c>
      <c r="AT210" s="239" t="s">
        <v>249</v>
      </c>
      <c r="AU210" s="239" t="s">
        <v>84</v>
      </c>
      <c r="AY210" s="18" t="s">
        <v>247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90</v>
      </c>
      <c r="BK210" s="240">
        <f>ROUND(I210*H210,2)</f>
        <v>0</v>
      </c>
      <c r="BL210" s="18" t="s">
        <v>339</v>
      </c>
      <c r="BM210" s="239" t="s">
        <v>3316</v>
      </c>
    </row>
    <row r="211" spans="1:65" s="2" customFormat="1" ht="24.15" customHeight="1">
      <c r="A211" s="39"/>
      <c r="B211" s="40"/>
      <c r="C211" s="228" t="s">
        <v>608</v>
      </c>
      <c r="D211" s="228" t="s">
        <v>249</v>
      </c>
      <c r="E211" s="229" t="s">
        <v>3317</v>
      </c>
      <c r="F211" s="230" t="s">
        <v>3318</v>
      </c>
      <c r="G211" s="231" t="s">
        <v>322</v>
      </c>
      <c r="H211" s="232">
        <v>1</v>
      </c>
      <c r="I211" s="233"/>
      <c r="J211" s="234">
        <f>ROUND(I211*H211,2)</f>
        <v>0</v>
      </c>
      <c r="K211" s="230" t="s">
        <v>1</v>
      </c>
      <c r="L211" s="45"/>
      <c r="M211" s="235" t="s">
        <v>1</v>
      </c>
      <c r="N211" s="236" t="s">
        <v>43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339</v>
      </c>
      <c r="AT211" s="239" t="s">
        <v>249</v>
      </c>
      <c r="AU211" s="239" t="s">
        <v>84</v>
      </c>
      <c r="AY211" s="18" t="s">
        <v>247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90</v>
      </c>
      <c r="BK211" s="240">
        <f>ROUND(I211*H211,2)</f>
        <v>0</v>
      </c>
      <c r="BL211" s="18" t="s">
        <v>339</v>
      </c>
      <c r="BM211" s="239" t="s">
        <v>3319</v>
      </c>
    </row>
    <row r="212" spans="1:65" s="2" customFormat="1" ht="44.25" customHeight="1">
      <c r="A212" s="39"/>
      <c r="B212" s="40"/>
      <c r="C212" s="228" t="s">
        <v>626</v>
      </c>
      <c r="D212" s="228" t="s">
        <v>249</v>
      </c>
      <c r="E212" s="229" t="s">
        <v>3320</v>
      </c>
      <c r="F212" s="230" t="s">
        <v>3321</v>
      </c>
      <c r="G212" s="231" t="s">
        <v>322</v>
      </c>
      <c r="H212" s="232">
        <v>1</v>
      </c>
      <c r="I212" s="233"/>
      <c r="J212" s="234">
        <f>ROUND(I212*H212,2)</f>
        <v>0</v>
      </c>
      <c r="K212" s="230" t="s">
        <v>1</v>
      </c>
      <c r="L212" s="45"/>
      <c r="M212" s="235" t="s">
        <v>1</v>
      </c>
      <c r="N212" s="236" t="s">
        <v>43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339</v>
      </c>
      <c r="AT212" s="239" t="s">
        <v>249</v>
      </c>
      <c r="AU212" s="239" t="s">
        <v>84</v>
      </c>
      <c r="AY212" s="18" t="s">
        <v>247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90</v>
      </c>
      <c r="BK212" s="240">
        <f>ROUND(I212*H212,2)</f>
        <v>0</v>
      </c>
      <c r="BL212" s="18" t="s">
        <v>339</v>
      </c>
      <c r="BM212" s="239" t="s">
        <v>3322</v>
      </c>
    </row>
    <row r="213" spans="1:65" s="2" customFormat="1" ht="24.15" customHeight="1">
      <c r="A213" s="39"/>
      <c r="B213" s="40"/>
      <c r="C213" s="228" t="s">
        <v>630</v>
      </c>
      <c r="D213" s="228" t="s">
        <v>249</v>
      </c>
      <c r="E213" s="229" t="s">
        <v>3323</v>
      </c>
      <c r="F213" s="230" t="s">
        <v>3324</v>
      </c>
      <c r="G213" s="231" t="s">
        <v>3325</v>
      </c>
      <c r="H213" s="232">
        <v>2</v>
      </c>
      <c r="I213" s="233"/>
      <c r="J213" s="234">
        <f>ROUND(I213*H213,2)</f>
        <v>0</v>
      </c>
      <c r="K213" s="230" t="s">
        <v>1</v>
      </c>
      <c r="L213" s="45"/>
      <c r="M213" s="235" t="s">
        <v>1</v>
      </c>
      <c r="N213" s="236" t="s">
        <v>43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339</v>
      </c>
      <c r="AT213" s="239" t="s">
        <v>249</v>
      </c>
      <c r="AU213" s="239" t="s">
        <v>84</v>
      </c>
      <c r="AY213" s="18" t="s">
        <v>247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90</v>
      </c>
      <c r="BK213" s="240">
        <f>ROUND(I213*H213,2)</f>
        <v>0</v>
      </c>
      <c r="BL213" s="18" t="s">
        <v>339</v>
      </c>
      <c r="BM213" s="239" t="s">
        <v>3326</v>
      </c>
    </row>
    <row r="214" spans="1:65" s="2" customFormat="1" ht="44.25" customHeight="1">
      <c r="A214" s="39"/>
      <c r="B214" s="40"/>
      <c r="C214" s="228" t="s">
        <v>650</v>
      </c>
      <c r="D214" s="228" t="s">
        <v>249</v>
      </c>
      <c r="E214" s="229" t="s">
        <v>3327</v>
      </c>
      <c r="F214" s="230" t="s">
        <v>3328</v>
      </c>
      <c r="G214" s="231" t="s">
        <v>260</v>
      </c>
      <c r="H214" s="232">
        <v>0.4</v>
      </c>
      <c r="I214" s="233"/>
      <c r="J214" s="234">
        <f>ROUND(I214*H214,2)</f>
        <v>0</v>
      </c>
      <c r="K214" s="230" t="s">
        <v>1</v>
      </c>
      <c r="L214" s="45"/>
      <c r="M214" s="235" t="s">
        <v>1</v>
      </c>
      <c r="N214" s="236" t="s">
        <v>43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339</v>
      </c>
      <c r="AT214" s="239" t="s">
        <v>249</v>
      </c>
      <c r="AU214" s="239" t="s">
        <v>84</v>
      </c>
      <c r="AY214" s="18" t="s">
        <v>247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90</v>
      </c>
      <c r="BK214" s="240">
        <f>ROUND(I214*H214,2)</f>
        <v>0</v>
      </c>
      <c r="BL214" s="18" t="s">
        <v>339</v>
      </c>
      <c r="BM214" s="239" t="s">
        <v>3329</v>
      </c>
    </row>
    <row r="215" spans="1:65" s="2" customFormat="1" ht="16.5" customHeight="1">
      <c r="A215" s="39"/>
      <c r="B215" s="40"/>
      <c r="C215" s="228" t="s">
        <v>655</v>
      </c>
      <c r="D215" s="228" t="s">
        <v>249</v>
      </c>
      <c r="E215" s="229" t="s">
        <v>3330</v>
      </c>
      <c r="F215" s="230" t="s">
        <v>3331</v>
      </c>
      <c r="G215" s="231" t="s">
        <v>2059</v>
      </c>
      <c r="H215" s="232">
        <v>1</v>
      </c>
      <c r="I215" s="233"/>
      <c r="J215" s="234">
        <f>ROUND(I215*H215,2)</f>
        <v>0</v>
      </c>
      <c r="K215" s="230" t="s">
        <v>1</v>
      </c>
      <c r="L215" s="45"/>
      <c r="M215" s="235" t="s">
        <v>1</v>
      </c>
      <c r="N215" s="236" t="s">
        <v>43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339</v>
      </c>
      <c r="AT215" s="239" t="s">
        <v>249</v>
      </c>
      <c r="AU215" s="239" t="s">
        <v>84</v>
      </c>
      <c r="AY215" s="18" t="s">
        <v>247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90</v>
      </c>
      <c r="BK215" s="240">
        <f>ROUND(I215*H215,2)</f>
        <v>0</v>
      </c>
      <c r="BL215" s="18" t="s">
        <v>339</v>
      </c>
      <c r="BM215" s="239" t="s">
        <v>3332</v>
      </c>
    </row>
    <row r="216" spans="1:65" s="2" customFormat="1" ht="16.5" customHeight="1">
      <c r="A216" s="39"/>
      <c r="B216" s="40"/>
      <c r="C216" s="228" t="s">
        <v>659</v>
      </c>
      <c r="D216" s="228" t="s">
        <v>249</v>
      </c>
      <c r="E216" s="229" t="s">
        <v>3333</v>
      </c>
      <c r="F216" s="230" t="s">
        <v>3334</v>
      </c>
      <c r="G216" s="231" t="s">
        <v>2059</v>
      </c>
      <c r="H216" s="232">
        <v>1</v>
      </c>
      <c r="I216" s="233"/>
      <c r="J216" s="234">
        <f>ROUND(I216*H216,2)</f>
        <v>0</v>
      </c>
      <c r="K216" s="230" t="s">
        <v>1</v>
      </c>
      <c r="L216" s="45"/>
      <c r="M216" s="235" t="s">
        <v>1</v>
      </c>
      <c r="N216" s="236" t="s">
        <v>43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339</v>
      </c>
      <c r="AT216" s="239" t="s">
        <v>249</v>
      </c>
      <c r="AU216" s="239" t="s">
        <v>84</v>
      </c>
      <c r="AY216" s="18" t="s">
        <v>247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90</v>
      </c>
      <c r="BK216" s="240">
        <f>ROUND(I216*H216,2)</f>
        <v>0</v>
      </c>
      <c r="BL216" s="18" t="s">
        <v>339</v>
      </c>
      <c r="BM216" s="239" t="s">
        <v>3335</v>
      </c>
    </row>
    <row r="217" spans="1:65" s="2" customFormat="1" ht="16.5" customHeight="1">
      <c r="A217" s="39"/>
      <c r="B217" s="40"/>
      <c r="C217" s="228" t="s">
        <v>663</v>
      </c>
      <c r="D217" s="228" t="s">
        <v>249</v>
      </c>
      <c r="E217" s="229" t="s">
        <v>3336</v>
      </c>
      <c r="F217" s="230" t="s">
        <v>3337</v>
      </c>
      <c r="G217" s="231" t="s">
        <v>2059</v>
      </c>
      <c r="H217" s="232">
        <v>1</v>
      </c>
      <c r="I217" s="233"/>
      <c r="J217" s="234">
        <f>ROUND(I217*H217,2)</f>
        <v>0</v>
      </c>
      <c r="K217" s="230" t="s">
        <v>1</v>
      </c>
      <c r="L217" s="45"/>
      <c r="M217" s="235" t="s">
        <v>1</v>
      </c>
      <c r="N217" s="236" t="s">
        <v>43</v>
      </c>
      <c r="O217" s="92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3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9" t="s">
        <v>339</v>
      </c>
      <c r="AT217" s="239" t="s">
        <v>249</v>
      </c>
      <c r="AU217" s="239" t="s">
        <v>84</v>
      </c>
      <c r="AY217" s="18" t="s">
        <v>247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8" t="s">
        <v>90</v>
      </c>
      <c r="BK217" s="240">
        <f>ROUND(I217*H217,2)</f>
        <v>0</v>
      </c>
      <c r="BL217" s="18" t="s">
        <v>339</v>
      </c>
      <c r="BM217" s="239" t="s">
        <v>3338</v>
      </c>
    </row>
    <row r="218" spans="1:65" s="2" customFormat="1" ht="16.5" customHeight="1">
      <c r="A218" s="39"/>
      <c r="B218" s="40"/>
      <c r="C218" s="228" t="s">
        <v>668</v>
      </c>
      <c r="D218" s="228" t="s">
        <v>249</v>
      </c>
      <c r="E218" s="229" t="s">
        <v>3339</v>
      </c>
      <c r="F218" s="230" t="s">
        <v>3340</v>
      </c>
      <c r="G218" s="231" t="s">
        <v>2059</v>
      </c>
      <c r="H218" s="232">
        <v>1</v>
      </c>
      <c r="I218" s="233"/>
      <c r="J218" s="234">
        <f>ROUND(I218*H218,2)</f>
        <v>0</v>
      </c>
      <c r="K218" s="230" t="s">
        <v>1</v>
      </c>
      <c r="L218" s="45"/>
      <c r="M218" s="235" t="s">
        <v>1</v>
      </c>
      <c r="N218" s="236" t="s">
        <v>43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339</v>
      </c>
      <c r="AT218" s="239" t="s">
        <v>249</v>
      </c>
      <c r="AU218" s="239" t="s">
        <v>84</v>
      </c>
      <c r="AY218" s="18" t="s">
        <v>247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90</v>
      </c>
      <c r="BK218" s="240">
        <f>ROUND(I218*H218,2)</f>
        <v>0</v>
      </c>
      <c r="BL218" s="18" t="s">
        <v>339</v>
      </c>
      <c r="BM218" s="239" t="s">
        <v>3341</v>
      </c>
    </row>
    <row r="219" spans="1:65" s="2" customFormat="1" ht="66.75" customHeight="1">
      <c r="A219" s="39"/>
      <c r="B219" s="40"/>
      <c r="C219" s="228" t="s">
        <v>681</v>
      </c>
      <c r="D219" s="228" t="s">
        <v>249</v>
      </c>
      <c r="E219" s="229" t="s">
        <v>3342</v>
      </c>
      <c r="F219" s="230" t="s">
        <v>3343</v>
      </c>
      <c r="G219" s="231" t="s">
        <v>2059</v>
      </c>
      <c r="H219" s="232">
        <v>1</v>
      </c>
      <c r="I219" s="233"/>
      <c r="J219" s="234">
        <f>ROUND(I219*H219,2)</f>
        <v>0</v>
      </c>
      <c r="K219" s="230" t="s">
        <v>1</v>
      </c>
      <c r="L219" s="45"/>
      <c r="M219" s="235" t="s">
        <v>1</v>
      </c>
      <c r="N219" s="236" t="s">
        <v>43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339</v>
      </c>
      <c r="AT219" s="239" t="s">
        <v>249</v>
      </c>
      <c r="AU219" s="239" t="s">
        <v>84</v>
      </c>
      <c r="AY219" s="18" t="s">
        <v>247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90</v>
      </c>
      <c r="BK219" s="240">
        <f>ROUND(I219*H219,2)</f>
        <v>0</v>
      </c>
      <c r="BL219" s="18" t="s">
        <v>339</v>
      </c>
      <c r="BM219" s="239" t="s">
        <v>3344</v>
      </c>
    </row>
    <row r="220" spans="1:47" s="2" customFormat="1" ht="12">
      <c r="A220" s="39"/>
      <c r="B220" s="40"/>
      <c r="C220" s="41"/>
      <c r="D220" s="243" t="s">
        <v>540</v>
      </c>
      <c r="E220" s="41"/>
      <c r="F220" s="295" t="s">
        <v>3345</v>
      </c>
      <c r="G220" s="41"/>
      <c r="H220" s="41"/>
      <c r="I220" s="296"/>
      <c r="J220" s="41"/>
      <c r="K220" s="41"/>
      <c r="L220" s="45"/>
      <c r="M220" s="297"/>
      <c r="N220" s="298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540</v>
      </c>
      <c r="AU220" s="18" t="s">
        <v>84</v>
      </c>
    </row>
    <row r="221" spans="1:65" s="2" customFormat="1" ht="16.5" customHeight="1">
      <c r="A221" s="39"/>
      <c r="B221" s="40"/>
      <c r="C221" s="228" t="s">
        <v>686</v>
      </c>
      <c r="D221" s="228" t="s">
        <v>249</v>
      </c>
      <c r="E221" s="229" t="s">
        <v>3346</v>
      </c>
      <c r="F221" s="230" t="s">
        <v>3347</v>
      </c>
      <c r="G221" s="231" t="s">
        <v>2059</v>
      </c>
      <c r="H221" s="232">
        <v>1</v>
      </c>
      <c r="I221" s="233"/>
      <c r="J221" s="234">
        <f>ROUND(I221*H221,2)</f>
        <v>0</v>
      </c>
      <c r="K221" s="230" t="s">
        <v>1</v>
      </c>
      <c r="L221" s="45"/>
      <c r="M221" s="235" t="s">
        <v>1</v>
      </c>
      <c r="N221" s="236" t="s">
        <v>43</v>
      </c>
      <c r="O221" s="92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339</v>
      </c>
      <c r="AT221" s="239" t="s">
        <v>249</v>
      </c>
      <c r="AU221" s="239" t="s">
        <v>84</v>
      </c>
      <c r="AY221" s="18" t="s">
        <v>247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90</v>
      </c>
      <c r="BK221" s="240">
        <f>ROUND(I221*H221,2)</f>
        <v>0</v>
      </c>
      <c r="BL221" s="18" t="s">
        <v>339</v>
      </c>
      <c r="BM221" s="239" t="s">
        <v>3348</v>
      </c>
    </row>
    <row r="222" spans="1:65" s="2" customFormat="1" ht="24.15" customHeight="1">
      <c r="A222" s="39"/>
      <c r="B222" s="40"/>
      <c r="C222" s="228" t="s">
        <v>691</v>
      </c>
      <c r="D222" s="228" t="s">
        <v>249</v>
      </c>
      <c r="E222" s="229" t="s">
        <v>3349</v>
      </c>
      <c r="F222" s="230" t="s">
        <v>3350</v>
      </c>
      <c r="G222" s="231" t="s">
        <v>2059</v>
      </c>
      <c r="H222" s="232">
        <v>1</v>
      </c>
      <c r="I222" s="233"/>
      <c r="J222" s="234">
        <f>ROUND(I222*H222,2)</f>
        <v>0</v>
      </c>
      <c r="K222" s="230" t="s">
        <v>1</v>
      </c>
      <c r="L222" s="45"/>
      <c r="M222" s="235" t="s">
        <v>1</v>
      </c>
      <c r="N222" s="236" t="s">
        <v>43</v>
      </c>
      <c r="O222" s="92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339</v>
      </c>
      <c r="AT222" s="239" t="s">
        <v>249</v>
      </c>
      <c r="AU222" s="239" t="s">
        <v>84</v>
      </c>
      <c r="AY222" s="18" t="s">
        <v>247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90</v>
      </c>
      <c r="BK222" s="240">
        <f>ROUND(I222*H222,2)</f>
        <v>0</v>
      </c>
      <c r="BL222" s="18" t="s">
        <v>339</v>
      </c>
      <c r="BM222" s="239" t="s">
        <v>3351</v>
      </c>
    </row>
    <row r="223" spans="1:65" s="2" customFormat="1" ht="24.15" customHeight="1">
      <c r="A223" s="39"/>
      <c r="B223" s="40"/>
      <c r="C223" s="228" t="s">
        <v>696</v>
      </c>
      <c r="D223" s="228" t="s">
        <v>249</v>
      </c>
      <c r="E223" s="229" t="s">
        <v>3352</v>
      </c>
      <c r="F223" s="230" t="s">
        <v>3353</v>
      </c>
      <c r="G223" s="231" t="s">
        <v>2059</v>
      </c>
      <c r="H223" s="232">
        <v>1</v>
      </c>
      <c r="I223" s="233"/>
      <c r="J223" s="234">
        <f>ROUND(I223*H223,2)</f>
        <v>0</v>
      </c>
      <c r="K223" s="230" t="s">
        <v>1</v>
      </c>
      <c r="L223" s="45"/>
      <c r="M223" s="235" t="s">
        <v>1</v>
      </c>
      <c r="N223" s="236" t="s">
        <v>43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339</v>
      </c>
      <c r="AT223" s="239" t="s">
        <v>249</v>
      </c>
      <c r="AU223" s="239" t="s">
        <v>84</v>
      </c>
      <c r="AY223" s="18" t="s">
        <v>247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90</v>
      </c>
      <c r="BK223" s="240">
        <f>ROUND(I223*H223,2)</f>
        <v>0</v>
      </c>
      <c r="BL223" s="18" t="s">
        <v>339</v>
      </c>
      <c r="BM223" s="239" t="s">
        <v>3354</v>
      </c>
    </row>
    <row r="224" spans="1:65" s="2" customFormat="1" ht="16.5" customHeight="1">
      <c r="A224" s="39"/>
      <c r="B224" s="40"/>
      <c r="C224" s="228" t="s">
        <v>702</v>
      </c>
      <c r="D224" s="228" t="s">
        <v>249</v>
      </c>
      <c r="E224" s="229" t="s">
        <v>3355</v>
      </c>
      <c r="F224" s="230" t="s">
        <v>3356</v>
      </c>
      <c r="G224" s="231" t="s">
        <v>2059</v>
      </c>
      <c r="H224" s="232">
        <v>1</v>
      </c>
      <c r="I224" s="233"/>
      <c r="J224" s="234">
        <f>ROUND(I224*H224,2)</f>
        <v>0</v>
      </c>
      <c r="K224" s="230" t="s">
        <v>1</v>
      </c>
      <c r="L224" s="45"/>
      <c r="M224" s="235" t="s">
        <v>1</v>
      </c>
      <c r="N224" s="236" t="s">
        <v>43</v>
      </c>
      <c r="O224" s="92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339</v>
      </c>
      <c r="AT224" s="239" t="s">
        <v>249</v>
      </c>
      <c r="AU224" s="239" t="s">
        <v>84</v>
      </c>
      <c r="AY224" s="18" t="s">
        <v>247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90</v>
      </c>
      <c r="BK224" s="240">
        <f>ROUND(I224*H224,2)</f>
        <v>0</v>
      </c>
      <c r="BL224" s="18" t="s">
        <v>339</v>
      </c>
      <c r="BM224" s="239" t="s">
        <v>3357</v>
      </c>
    </row>
    <row r="225" spans="1:65" s="2" customFormat="1" ht="16.5" customHeight="1">
      <c r="A225" s="39"/>
      <c r="B225" s="40"/>
      <c r="C225" s="228" t="s">
        <v>712</v>
      </c>
      <c r="D225" s="228" t="s">
        <v>249</v>
      </c>
      <c r="E225" s="229" t="s">
        <v>3358</v>
      </c>
      <c r="F225" s="230" t="s">
        <v>3359</v>
      </c>
      <c r="G225" s="231" t="s">
        <v>2059</v>
      </c>
      <c r="H225" s="232">
        <v>1</v>
      </c>
      <c r="I225" s="233"/>
      <c r="J225" s="234">
        <f>ROUND(I225*H225,2)</f>
        <v>0</v>
      </c>
      <c r="K225" s="230" t="s">
        <v>1</v>
      </c>
      <c r="L225" s="45"/>
      <c r="M225" s="235" t="s">
        <v>1</v>
      </c>
      <c r="N225" s="236" t="s">
        <v>43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339</v>
      </c>
      <c r="AT225" s="239" t="s">
        <v>249</v>
      </c>
      <c r="AU225" s="239" t="s">
        <v>84</v>
      </c>
      <c r="AY225" s="18" t="s">
        <v>247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90</v>
      </c>
      <c r="BK225" s="240">
        <f>ROUND(I225*H225,2)</f>
        <v>0</v>
      </c>
      <c r="BL225" s="18" t="s">
        <v>339</v>
      </c>
      <c r="BM225" s="239" t="s">
        <v>3360</v>
      </c>
    </row>
    <row r="226" spans="1:65" s="2" customFormat="1" ht="24.15" customHeight="1">
      <c r="A226" s="39"/>
      <c r="B226" s="40"/>
      <c r="C226" s="228" t="s">
        <v>717</v>
      </c>
      <c r="D226" s="228" t="s">
        <v>249</v>
      </c>
      <c r="E226" s="229" t="s">
        <v>3361</v>
      </c>
      <c r="F226" s="230" t="s">
        <v>3362</v>
      </c>
      <c r="G226" s="231" t="s">
        <v>2059</v>
      </c>
      <c r="H226" s="232">
        <v>1</v>
      </c>
      <c r="I226" s="233"/>
      <c r="J226" s="234">
        <f>ROUND(I226*H226,2)</f>
        <v>0</v>
      </c>
      <c r="K226" s="230" t="s">
        <v>1</v>
      </c>
      <c r="L226" s="45"/>
      <c r="M226" s="235" t="s">
        <v>1</v>
      </c>
      <c r="N226" s="236" t="s">
        <v>43</v>
      </c>
      <c r="O226" s="92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339</v>
      </c>
      <c r="AT226" s="239" t="s">
        <v>249</v>
      </c>
      <c r="AU226" s="239" t="s">
        <v>84</v>
      </c>
      <c r="AY226" s="18" t="s">
        <v>247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90</v>
      </c>
      <c r="BK226" s="240">
        <f>ROUND(I226*H226,2)</f>
        <v>0</v>
      </c>
      <c r="BL226" s="18" t="s">
        <v>339</v>
      </c>
      <c r="BM226" s="239" t="s">
        <v>3363</v>
      </c>
    </row>
    <row r="227" spans="1:65" s="2" customFormat="1" ht="66.75" customHeight="1">
      <c r="A227" s="39"/>
      <c r="B227" s="40"/>
      <c r="C227" s="228" t="s">
        <v>724</v>
      </c>
      <c r="D227" s="228" t="s">
        <v>249</v>
      </c>
      <c r="E227" s="229" t="s">
        <v>3364</v>
      </c>
      <c r="F227" s="230" t="s">
        <v>3365</v>
      </c>
      <c r="G227" s="231" t="s">
        <v>2059</v>
      </c>
      <c r="H227" s="232">
        <v>3</v>
      </c>
      <c r="I227" s="233"/>
      <c r="J227" s="234">
        <f>ROUND(I227*H227,2)</f>
        <v>0</v>
      </c>
      <c r="K227" s="230" t="s">
        <v>1</v>
      </c>
      <c r="L227" s="45"/>
      <c r="M227" s="235" t="s">
        <v>1</v>
      </c>
      <c r="N227" s="236" t="s">
        <v>43</v>
      </c>
      <c r="O227" s="92"/>
      <c r="P227" s="237">
        <f>O227*H227</f>
        <v>0</v>
      </c>
      <c r="Q227" s="237">
        <v>0</v>
      </c>
      <c r="R227" s="237">
        <f>Q227*H227</f>
        <v>0</v>
      </c>
      <c r="S227" s="237">
        <v>0</v>
      </c>
      <c r="T227" s="23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9" t="s">
        <v>339</v>
      </c>
      <c r="AT227" s="239" t="s">
        <v>249</v>
      </c>
      <c r="AU227" s="239" t="s">
        <v>84</v>
      </c>
      <c r="AY227" s="18" t="s">
        <v>247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8" t="s">
        <v>90</v>
      </c>
      <c r="BK227" s="240">
        <f>ROUND(I227*H227,2)</f>
        <v>0</v>
      </c>
      <c r="BL227" s="18" t="s">
        <v>339</v>
      </c>
      <c r="BM227" s="239" t="s">
        <v>3366</v>
      </c>
    </row>
    <row r="228" spans="1:47" s="2" customFormat="1" ht="12">
      <c r="A228" s="39"/>
      <c r="B228" s="40"/>
      <c r="C228" s="41"/>
      <c r="D228" s="243" t="s">
        <v>540</v>
      </c>
      <c r="E228" s="41"/>
      <c r="F228" s="295" t="s">
        <v>3367</v>
      </c>
      <c r="G228" s="41"/>
      <c r="H228" s="41"/>
      <c r="I228" s="296"/>
      <c r="J228" s="41"/>
      <c r="K228" s="41"/>
      <c r="L228" s="45"/>
      <c r="M228" s="297"/>
      <c r="N228" s="298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540</v>
      </c>
      <c r="AU228" s="18" t="s">
        <v>84</v>
      </c>
    </row>
    <row r="229" spans="1:51" s="13" customFormat="1" ht="12">
      <c r="A229" s="13"/>
      <c r="B229" s="241"/>
      <c r="C229" s="242"/>
      <c r="D229" s="243" t="s">
        <v>256</v>
      </c>
      <c r="E229" s="244" t="s">
        <v>1</v>
      </c>
      <c r="F229" s="245" t="s">
        <v>266</v>
      </c>
      <c r="G229" s="242"/>
      <c r="H229" s="246">
        <v>3</v>
      </c>
      <c r="I229" s="247"/>
      <c r="J229" s="242"/>
      <c r="K229" s="242"/>
      <c r="L229" s="248"/>
      <c r="M229" s="249"/>
      <c r="N229" s="250"/>
      <c r="O229" s="250"/>
      <c r="P229" s="250"/>
      <c r="Q229" s="250"/>
      <c r="R229" s="250"/>
      <c r="S229" s="250"/>
      <c r="T229" s="25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2" t="s">
        <v>256</v>
      </c>
      <c r="AU229" s="252" t="s">
        <v>84</v>
      </c>
      <c r="AV229" s="13" t="s">
        <v>90</v>
      </c>
      <c r="AW229" s="13" t="s">
        <v>32</v>
      </c>
      <c r="AX229" s="13" t="s">
        <v>84</v>
      </c>
      <c r="AY229" s="252" t="s">
        <v>247</v>
      </c>
    </row>
    <row r="230" spans="1:65" s="2" customFormat="1" ht="24.15" customHeight="1">
      <c r="A230" s="39"/>
      <c r="B230" s="40"/>
      <c r="C230" s="228" t="s">
        <v>729</v>
      </c>
      <c r="D230" s="228" t="s">
        <v>249</v>
      </c>
      <c r="E230" s="229" t="s">
        <v>3368</v>
      </c>
      <c r="F230" s="230" t="s">
        <v>3369</v>
      </c>
      <c r="G230" s="231" t="s">
        <v>3073</v>
      </c>
      <c r="H230" s="232">
        <v>1</v>
      </c>
      <c r="I230" s="233"/>
      <c r="J230" s="234">
        <f>ROUND(I230*H230,2)</f>
        <v>0</v>
      </c>
      <c r="K230" s="230" t="s">
        <v>1</v>
      </c>
      <c r="L230" s="45"/>
      <c r="M230" s="235" t="s">
        <v>1</v>
      </c>
      <c r="N230" s="236" t="s">
        <v>43</v>
      </c>
      <c r="O230" s="92"/>
      <c r="P230" s="237">
        <f>O230*H230</f>
        <v>0</v>
      </c>
      <c r="Q230" s="237">
        <v>0</v>
      </c>
      <c r="R230" s="237">
        <f>Q230*H230</f>
        <v>0</v>
      </c>
      <c r="S230" s="237">
        <v>0</v>
      </c>
      <c r="T230" s="23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9" t="s">
        <v>339</v>
      </c>
      <c r="AT230" s="239" t="s">
        <v>249</v>
      </c>
      <c r="AU230" s="239" t="s">
        <v>84</v>
      </c>
      <c r="AY230" s="18" t="s">
        <v>247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8" t="s">
        <v>90</v>
      </c>
      <c r="BK230" s="240">
        <f>ROUND(I230*H230,2)</f>
        <v>0</v>
      </c>
      <c r="BL230" s="18" t="s">
        <v>339</v>
      </c>
      <c r="BM230" s="239" t="s">
        <v>3370</v>
      </c>
    </row>
    <row r="231" spans="1:65" s="2" customFormat="1" ht="37.8" customHeight="1">
      <c r="A231" s="39"/>
      <c r="B231" s="40"/>
      <c r="C231" s="228" t="s">
        <v>733</v>
      </c>
      <c r="D231" s="228" t="s">
        <v>249</v>
      </c>
      <c r="E231" s="229" t="s">
        <v>3371</v>
      </c>
      <c r="F231" s="230" t="s">
        <v>3372</v>
      </c>
      <c r="G231" s="231" t="s">
        <v>2059</v>
      </c>
      <c r="H231" s="232">
        <v>4</v>
      </c>
      <c r="I231" s="233"/>
      <c r="J231" s="234">
        <f>ROUND(I231*H231,2)</f>
        <v>0</v>
      </c>
      <c r="K231" s="230" t="s">
        <v>1</v>
      </c>
      <c r="L231" s="45"/>
      <c r="M231" s="235" t="s">
        <v>1</v>
      </c>
      <c r="N231" s="236" t="s">
        <v>43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339</v>
      </c>
      <c r="AT231" s="239" t="s">
        <v>249</v>
      </c>
      <c r="AU231" s="239" t="s">
        <v>84</v>
      </c>
      <c r="AY231" s="18" t="s">
        <v>247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90</v>
      </c>
      <c r="BK231" s="240">
        <f>ROUND(I231*H231,2)</f>
        <v>0</v>
      </c>
      <c r="BL231" s="18" t="s">
        <v>339</v>
      </c>
      <c r="BM231" s="239" t="s">
        <v>3373</v>
      </c>
    </row>
    <row r="232" spans="1:65" s="2" customFormat="1" ht="33" customHeight="1">
      <c r="A232" s="39"/>
      <c r="B232" s="40"/>
      <c r="C232" s="228" t="s">
        <v>737</v>
      </c>
      <c r="D232" s="228" t="s">
        <v>249</v>
      </c>
      <c r="E232" s="229" t="s">
        <v>3374</v>
      </c>
      <c r="F232" s="230" t="s">
        <v>3375</v>
      </c>
      <c r="G232" s="231" t="s">
        <v>2059</v>
      </c>
      <c r="H232" s="232">
        <v>1</v>
      </c>
      <c r="I232" s="233"/>
      <c r="J232" s="234">
        <f>ROUND(I232*H232,2)</f>
        <v>0</v>
      </c>
      <c r="K232" s="230" t="s">
        <v>1</v>
      </c>
      <c r="L232" s="45"/>
      <c r="M232" s="235" t="s">
        <v>1</v>
      </c>
      <c r="N232" s="236" t="s">
        <v>43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339</v>
      </c>
      <c r="AT232" s="239" t="s">
        <v>249</v>
      </c>
      <c r="AU232" s="239" t="s">
        <v>84</v>
      </c>
      <c r="AY232" s="18" t="s">
        <v>247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90</v>
      </c>
      <c r="BK232" s="240">
        <f>ROUND(I232*H232,2)</f>
        <v>0</v>
      </c>
      <c r="BL232" s="18" t="s">
        <v>339</v>
      </c>
      <c r="BM232" s="239" t="s">
        <v>3376</v>
      </c>
    </row>
    <row r="233" spans="1:65" s="2" customFormat="1" ht="37.8" customHeight="1">
      <c r="A233" s="39"/>
      <c r="B233" s="40"/>
      <c r="C233" s="228" t="s">
        <v>743</v>
      </c>
      <c r="D233" s="228" t="s">
        <v>249</v>
      </c>
      <c r="E233" s="229" t="s">
        <v>3377</v>
      </c>
      <c r="F233" s="230" t="s">
        <v>3378</v>
      </c>
      <c r="G233" s="231" t="s">
        <v>3073</v>
      </c>
      <c r="H233" s="232">
        <v>3</v>
      </c>
      <c r="I233" s="233"/>
      <c r="J233" s="234">
        <f>ROUND(I233*H233,2)</f>
        <v>0</v>
      </c>
      <c r="K233" s="230" t="s">
        <v>1</v>
      </c>
      <c r="L233" s="45"/>
      <c r="M233" s="235" t="s">
        <v>1</v>
      </c>
      <c r="N233" s="236" t="s">
        <v>43</v>
      </c>
      <c r="O233" s="92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339</v>
      </c>
      <c r="AT233" s="239" t="s">
        <v>249</v>
      </c>
      <c r="AU233" s="239" t="s">
        <v>84</v>
      </c>
      <c r="AY233" s="18" t="s">
        <v>247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90</v>
      </c>
      <c r="BK233" s="240">
        <f>ROUND(I233*H233,2)</f>
        <v>0</v>
      </c>
      <c r="BL233" s="18" t="s">
        <v>339</v>
      </c>
      <c r="BM233" s="239" t="s">
        <v>3379</v>
      </c>
    </row>
    <row r="234" spans="1:65" s="2" customFormat="1" ht="21.75" customHeight="1">
      <c r="A234" s="39"/>
      <c r="B234" s="40"/>
      <c r="C234" s="228" t="s">
        <v>748</v>
      </c>
      <c r="D234" s="228" t="s">
        <v>249</v>
      </c>
      <c r="E234" s="229" t="s">
        <v>3380</v>
      </c>
      <c r="F234" s="230" t="s">
        <v>3381</v>
      </c>
      <c r="G234" s="231" t="s">
        <v>3073</v>
      </c>
      <c r="H234" s="232">
        <v>10</v>
      </c>
      <c r="I234" s="233"/>
      <c r="J234" s="234">
        <f>ROUND(I234*H234,2)</f>
        <v>0</v>
      </c>
      <c r="K234" s="230" t="s">
        <v>1</v>
      </c>
      <c r="L234" s="45"/>
      <c r="M234" s="235" t="s">
        <v>1</v>
      </c>
      <c r="N234" s="236" t="s">
        <v>43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339</v>
      </c>
      <c r="AT234" s="239" t="s">
        <v>249</v>
      </c>
      <c r="AU234" s="239" t="s">
        <v>84</v>
      </c>
      <c r="AY234" s="18" t="s">
        <v>247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90</v>
      </c>
      <c r="BK234" s="240">
        <f>ROUND(I234*H234,2)</f>
        <v>0</v>
      </c>
      <c r="BL234" s="18" t="s">
        <v>339</v>
      </c>
      <c r="BM234" s="239" t="s">
        <v>3382</v>
      </c>
    </row>
    <row r="235" spans="1:65" s="2" customFormat="1" ht="24.15" customHeight="1">
      <c r="A235" s="39"/>
      <c r="B235" s="40"/>
      <c r="C235" s="228" t="s">
        <v>752</v>
      </c>
      <c r="D235" s="228" t="s">
        <v>249</v>
      </c>
      <c r="E235" s="229" t="s">
        <v>3383</v>
      </c>
      <c r="F235" s="230" t="s">
        <v>3384</v>
      </c>
      <c r="G235" s="231" t="s">
        <v>2059</v>
      </c>
      <c r="H235" s="232">
        <v>1</v>
      </c>
      <c r="I235" s="233"/>
      <c r="J235" s="234">
        <f>ROUND(I235*H235,2)</f>
        <v>0</v>
      </c>
      <c r="K235" s="230" t="s">
        <v>1</v>
      </c>
      <c r="L235" s="45"/>
      <c r="M235" s="235" t="s">
        <v>1</v>
      </c>
      <c r="N235" s="236" t="s">
        <v>43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339</v>
      </c>
      <c r="AT235" s="239" t="s">
        <v>249</v>
      </c>
      <c r="AU235" s="239" t="s">
        <v>84</v>
      </c>
      <c r="AY235" s="18" t="s">
        <v>247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90</v>
      </c>
      <c r="BK235" s="240">
        <f>ROUND(I235*H235,2)</f>
        <v>0</v>
      </c>
      <c r="BL235" s="18" t="s">
        <v>339</v>
      </c>
      <c r="BM235" s="239" t="s">
        <v>3385</v>
      </c>
    </row>
    <row r="236" spans="1:65" s="2" customFormat="1" ht="44.25" customHeight="1">
      <c r="A236" s="39"/>
      <c r="B236" s="40"/>
      <c r="C236" s="228" t="s">
        <v>757</v>
      </c>
      <c r="D236" s="228" t="s">
        <v>249</v>
      </c>
      <c r="E236" s="229" t="s">
        <v>3386</v>
      </c>
      <c r="F236" s="230" t="s">
        <v>3387</v>
      </c>
      <c r="G236" s="231" t="s">
        <v>322</v>
      </c>
      <c r="H236" s="232">
        <v>1</v>
      </c>
      <c r="I236" s="233"/>
      <c r="J236" s="234">
        <f>ROUND(I236*H236,2)</f>
        <v>0</v>
      </c>
      <c r="K236" s="230" t="s">
        <v>1</v>
      </c>
      <c r="L236" s="45"/>
      <c r="M236" s="300" t="s">
        <v>1</v>
      </c>
      <c r="N236" s="301" t="s">
        <v>43</v>
      </c>
      <c r="O236" s="302"/>
      <c r="P236" s="303">
        <f>O236*H236</f>
        <v>0</v>
      </c>
      <c r="Q236" s="303">
        <v>0</v>
      </c>
      <c r="R236" s="303">
        <f>Q236*H236</f>
        <v>0</v>
      </c>
      <c r="S236" s="303">
        <v>0</v>
      </c>
      <c r="T236" s="304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339</v>
      </c>
      <c r="AT236" s="239" t="s">
        <v>249</v>
      </c>
      <c r="AU236" s="239" t="s">
        <v>84</v>
      </c>
      <c r="AY236" s="18" t="s">
        <v>247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90</v>
      </c>
      <c r="BK236" s="240">
        <f>ROUND(I236*H236,2)</f>
        <v>0</v>
      </c>
      <c r="BL236" s="18" t="s">
        <v>339</v>
      </c>
      <c r="BM236" s="239" t="s">
        <v>3388</v>
      </c>
    </row>
    <row r="237" spans="1:31" s="2" customFormat="1" ht="6.95" customHeight="1">
      <c r="A237" s="39"/>
      <c r="B237" s="67"/>
      <c r="C237" s="68"/>
      <c r="D237" s="68"/>
      <c r="E237" s="68"/>
      <c r="F237" s="68"/>
      <c r="G237" s="68"/>
      <c r="H237" s="68"/>
      <c r="I237" s="68"/>
      <c r="J237" s="68"/>
      <c r="K237" s="68"/>
      <c r="L237" s="45"/>
      <c r="M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</row>
  </sheetData>
  <sheetProtection password="CC35" sheet="1" objects="1" scenarios="1" formatColumns="0" formatRows="0" autoFilter="0"/>
  <autoFilter ref="C128:K23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84</v>
      </c>
    </row>
    <row r="4" spans="2:46" s="1" customFormat="1" ht="24.95" customHeight="1">
      <c r="B4" s="21"/>
      <c r="D4" s="150" t="s">
        <v>121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Rozvoj komunitních sociálních služeb - chráněné bydlení v lokalitě Jičín</v>
      </c>
      <c r="F7" s="152"/>
      <c r="G7" s="152"/>
      <c r="H7" s="152"/>
      <c r="L7" s="21"/>
    </row>
    <row r="8" spans="2:12" s="1" customFormat="1" ht="12" customHeight="1">
      <c r="B8" s="21"/>
      <c r="D8" s="152" t="s">
        <v>134</v>
      </c>
      <c r="L8" s="21"/>
    </row>
    <row r="9" spans="1:31" s="2" customFormat="1" ht="16.5" customHeight="1">
      <c r="A9" s="39"/>
      <c r="B9" s="45"/>
      <c r="C9" s="39"/>
      <c r="D9" s="39"/>
      <c r="E9" s="153" t="s">
        <v>138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3389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28. 2. 2022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23.25" customHeight="1">
      <c r="A29" s="156"/>
      <c r="B29" s="157"/>
      <c r="C29" s="156"/>
      <c r="D29" s="156"/>
      <c r="E29" s="158" t="s">
        <v>3390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ROUND((SUM(BE123:BE425)),2)</f>
        <v>0</v>
      </c>
      <c r="G35" s="39"/>
      <c r="H35" s="39"/>
      <c r="I35" s="166">
        <v>0.21</v>
      </c>
      <c r="J35" s="165">
        <f>ROUND(((SUM(BE123:BE425))*I35),2)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ROUND((SUM(BF123:BF425)),2)</f>
        <v>0</v>
      </c>
      <c r="G36" s="39"/>
      <c r="H36" s="39"/>
      <c r="I36" s="166">
        <v>0.15</v>
      </c>
      <c r="J36" s="165">
        <f>ROUND(((SUM(BF123:BF425))*I36),2)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ROUND((SUM(BG123:BG425)),2)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ROUND((SUM(BH123:BH425)),2)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ROUND((SUM(BI123:BI425)),2)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Rozvoj komunitních sociálních služeb - chráněné bydlení v lokalitě Jičín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138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01.4 - Elektroinstalace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Ruská 30, Jičín</v>
      </c>
      <c r="G91" s="41"/>
      <c r="H91" s="41"/>
      <c r="I91" s="33" t="s">
        <v>22</v>
      </c>
      <c r="J91" s="80" t="str">
        <f>IF(J14="","",J14)</f>
        <v>28. 2. 2022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Energy Benefit Centre a.s.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199</v>
      </c>
      <c r="D96" s="187"/>
      <c r="E96" s="187"/>
      <c r="F96" s="187"/>
      <c r="G96" s="187"/>
      <c r="H96" s="187"/>
      <c r="I96" s="187"/>
      <c r="J96" s="188" t="s">
        <v>200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201</v>
      </c>
      <c r="D98" s="41"/>
      <c r="E98" s="41"/>
      <c r="F98" s="41"/>
      <c r="G98" s="41"/>
      <c r="H98" s="41"/>
      <c r="I98" s="41"/>
      <c r="J98" s="111">
        <f>J123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202</v>
      </c>
    </row>
    <row r="99" spans="1:31" s="9" customFormat="1" ht="24.95" customHeight="1">
      <c r="A99" s="9"/>
      <c r="B99" s="190"/>
      <c r="C99" s="191"/>
      <c r="D99" s="192" t="s">
        <v>3391</v>
      </c>
      <c r="E99" s="193"/>
      <c r="F99" s="193"/>
      <c r="G99" s="193"/>
      <c r="H99" s="193"/>
      <c r="I99" s="193"/>
      <c r="J99" s="194">
        <f>J124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0"/>
      <c r="C100" s="191"/>
      <c r="D100" s="192" t="s">
        <v>3392</v>
      </c>
      <c r="E100" s="193"/>
      <c r="F100" s="193"/>
      <c r="G100" s="193"/>
      <c r="H100" s="193"/>
      <c r="I100" s="193"/>
      <c r="J100" s="194">
        <f>J400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0"/>
      <c r="C101" s="191"/>
      <c r="D101" s="192" t="s">
        <v>3393</v>
      </c>
      <c r="E101" s="193"/>
      <c r="F101" s="193"/>
      <c r="G101" s="193"/>
      <c r="H101" s="193"/>
      <c r="I101" s="193"/>
      <c r="J101" s="194">
        <f>J419</f>
        <v>0</v>
      </c>
      <c r="K101" s="191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232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6.25" customHeight="1">
      <c r="A111" s="39"/>
      <c r="B111" s="40"/>
      <c r="C111" s="41"/>
      <c r="D111" s="41"/>
      <c r="E111" s="185" t="str">
        <f>E7</f>
        <v>Rozvoj komunitních sociálních služeb - chráněné bydlení v lokalitě Jičín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2:12" s="1" customFormat="1" ht="12" customHeight="1">
      <c r="B112" s="22"/>
      <c r="C112" s="33" t="s">
        <v>134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31" s="2" customFormat="1" ht="16.5" customHeight="1">
      <c r="A113" s="39"/>
      <c r="B113" s="40"/>
      <c r="C113" s="41"/>
      <c r="D113" s="41"/>
      <c r="E113" s="185" t="s">
        <v>138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142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E11</f>
        <v>01.4 - Elektroinstalace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F14</f>
        <v>Ruská 30, Jičín</v>
      </c>
      <c r="G117" s="41"/>
      <c r="H117" s="41"/>
      <c r="I117" s="33" t="s">
        <v>22</v>
      </c>
      <c r="J117" s="80" t="str">
        <f>IF(J14="","",J14)</f>
        <v>28. 2. 2022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24</v>
      </c>
      <c r="D119" s="41"/>
      <c r="E119" s="41"/>
      <c r="F119" s="28" t="str">
        <f>E17</f>
        <v>Královéhradecký kraj</v>
      </c>
      <c r="G119" s="41"/>
      <c r="H119" s="41"/>
      <c r="I119" s="33" t="s">
        <v>30</v>
      </c>
      <c r="J119" s="37" t="str">
        <f>E23</f>
        <v>Energy Benefit Centre a.s.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IF(E20="","",E20)</f>
        <v>Vyplň údaj</v>
      </c>
      <c r="G120" s="41"/>
      <c r="H120" s="41"/>
      <c r="I120" s="33" t="s">
        <v>33</v>
      </c>
      <c r="J120" s="37" t="str">
        <f>E26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1"/>
      <c r="B122" s="202"/>
      <c r="C122" s="203" t="s">
        <v>233</v>
      </c>
      <c r="D122" s="204" t="s">
        <v>62</v>
      </c>
      <c r="E122" s="204" t="s">
        <v>58</v>
      </c>
      <c r="F122" s="204" t="s">
        <v>59</v>
      </c>
      <c r="G122" s="204" t="s">
        <v>234</v>
      </c>
      <c r="H122" s="204" t="s">
        <v>235</v>
      </c>
      <c r="I122" s="204" t="s">
        <v>236</v>
      </c>
      <c r="J122" s="204" t="s">
        <v>200</v>
      </c>
      <c r="K122" s="205" t="s">
        <v>237</v>
      </c>
      <c r="L122" s="206"/>
      <c r="M122" s="101" t="s">
        <v>1</v>
      </c>
      <c r="N122" s="102" t="s">
        <v>41</v>
      </c>
      <c r="O122" s="102" t="s">
        <v>238</v>
      </c>
      <c r="P122" s="102" t="s">
        <v>239</v>
      </c>
      <c r="Q122" s="102" t="s">
        <v>240</v>
      </c>
      <c r="R122" s="102" t="s">
        <v>241</v>
      </c>
      <c r="S122" s="102" t="s">
        <v>242</v>
      </c>
      <c r="T122" s="103" t="s">
        <v>243</v>
      </c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</row>
    <row r="123" spans="1:63" s="2" customFormat="1" ht="22.8" customHeight="1">
      <c r="A123" s="39"/>
      <c r="B123" s="40"/>
      <c r="C123" s="108" t="s">
        <v>244</v>
      </c>
      <c r="D123" s="41"/>
      <c r="E123" s="41"/>
      <c r="F123" s="41"/>
      <c r="G123" s="41"/>
      <c r="H123" s="41"/>
      <c r="I123" s="41"/>
      <c r="J123" s="207">
        <f>BK123</f>
        <v>0</v>
      </c>
      <c r="K123" s="41"/>
      <c r="L123" s="45"/>
      <c r="M123" s="104"/>
      <c r="N123" s="208"/>
      <c r="O123" s="105"/>
      <c r="P123" s="209">
        <f>P124+P400+P419</f>
        <v>0</v>
      </c>
      <c r="Q123" s="105"/>
      <c r="R123" s="209">
        <f>R124+R400+R419</f>
        <v>0</v>
      </c>
      <c r="S123" s="105"/>
      <c r="T123" s="210">
        <f>T124+T400+T419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202</v>
      </c>
      <c r="BK123" s="211">
        <f>BK124+BK400+BK419</f>
        <v>0</v>
      </c>
    </row>
    <row r="124" spans="1:63" s="12" customFormat="1" ht="25.9" customHeight="1">
      <c r="A124" s="12"/>
      <c r="B124" s="212"/>
      <c r="C124" s="213"/>
      <c r="D124" s="214" t="s">
        <v>76</v>
      </c>
      <c r="E124" s="215" t="s">
        <v>3394</v>
      </c>
      <c r="F124" s="215" t="s">
        <v>3395</v>
      </c>
      <c r="G124" s="213"/>
      <c r="H124" s="213"/>
      <c r="I124" s="216"/>
      <c r="J124" s="217">
        <f>BK124</f>
        <v>0</v>
      </c>
      <c r="K124" s="213"/>
      <c r="L124" s="218"/>
      <c r="M124" s="219"/>
      <c r="N124" s="220"/>
      <c r="O124" s="220"/>
      <c r="P124" s="221">
        <f>SUM(P125:P399)</f>
        <v>0</v>
      </c>
      <c r="Q124" s="220"/>
      <c r="R124" s="221">
        <f>SUM(R125:R399)</f>
        <v>0</v>
      </c>
      <c r="S124" s="220"/>
      <c r="T124" s="222">
        <f>SUM(T125:T399)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84</v>
      </c>
      <c r="AT124" s="224" t="s">
        <v>76</v>
      </c>
      <c r="AU124" s="224" t="s">
        <v>77</v>
      </c>
      <c r="AY124" s="223" t="s">
        <v>247</v>
      </c>
      <c r="BK124" s="225">
        <f>SUM(BK125:BK399)</f>
        <v>0</v>
      </c>
    </row>
    <row r="125" spans="1:65" s="2" customFormat="1" ht="16.5" customHeight="1">
      <c r="A125" s="39"/>
      <c r="B125" s="40"/>
      <c r="C125" s="228" t="s">
        <v>84</v>
      </c>
      <c r="D125" s="228" t="s">
        <v>249</v>
      </c>
      <c r="E125" s="229" t="s">
        <v>84</v>
      </c>
      <c r="F125" s="230" t="s">
        <v>3396</v>
      </c>
      <c r="G125" s="231" t="s">
        <v>3073</v>
      </c>
      <c r="H125" s="232">
        <v>1</v>
      </c>
      <c r="I125" s="233"/>
      <c r="J125" s="234">
        <f>ROUND(I125*H125,2)</f>
        <v>0</v>
      </c>
      <c r="K125" s="230" t="s">
        <v>3397</v>
      </c>
      <c r="L125" s="45"/>
      <c r="M125" s="235" t="s">
        <v>1</v>
      </c>
      <c r="N125" s="236" t="s">
        <v>43</v>
      </c>
      <c r="O125" s="92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9" t="s">
        <v>339</v>
      </c>
      <c r="AT125" s="239" t="s">
        <v>249</v>
      </c>
      <c r="AU125" s="239" t="s">
        <v>84</v>
      </c>
      <c r="AY125" s="18" t="s">
        <v>247</v>
      </c>
      <c r="BE125" s="240">
        <f>IF(N125="základní",J125,0)</f>
        <v>0</v>
      </c>
      <c r="BF125" s="240">
        <f>IF(N125="snížená",J125,0)</f>
        <v>0</v>
      </c>
      <c r="BG125" s="240">
        <f>IF(N125="zákl. přenesená",J125,0)</f>
        <v>0</v>
      </c>
      <c r="BH125" s="240">
        <f>IF(N125="sníž. přenesená",J125,0)</f>
        <v>0</v>
      </c>
      <c r="BI125" s="240">
        <f>IF(N125="nulová",J125,0)</f>
        <v>0</v>
      </c>
      <c r="BJ125" s="18" t="s">
        <v>90</v>
      </c>
      <c r="BK125" s="240">
        <f>ROUND(I125*H125,2)</f>
        <v>0</v>
      </c>
      <c r="BL125" s="18" t="s">
        <v>339</v>
      </c>
      <c r="BM125" s="239" t="s">
        <v>90</v>
      </c>
    </row>
    <row r="126" spans="1:47" s="2" customFormat="1" ht="12">
      <c r="A126" s="39"/>
      <c r="B126" s="40"/>
      <c r="C126" s="41"/>
      <c r="D126" s="243" t="s">
        <v>540</v>
      </c>
      <c r="E126" s="41"/>
      <c r="F126" s="295" t="s">
        <v>3398</v>
      </c>
      <c r="G126" s="41"/>
      <c r="H126" s="41"/>
      <c r="I126" s="296"/>
      <c r="J126" s="41"/>
      <c r="K126" s="41"/>
      <c r="L126" s="45"/>
      <c r="M126" s="297"/>
      <c r="N126" s="29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540</v>
      </c>
      <c r="AU126" s="18" t="s">
        <v>84</v>
      </c>
    </row>
    <row r="127" spans="1:65" s="2" customFormat="1" ht="16.5" customHeight="1">
      <c r="A127" s="39"/>
      <c r="B127" s="40"/>
      <c r="C127" s="228" t="s">
        <v>90</v>
      </c>
      <c r="D127" s="228" t="s">
        <v>249</v>
      </c>
      <c r="E127" s="229" t="s">
        <v>90</v>
      </c>
      <c r="F127" s="230" t="s">
        <v>3399</v>
      </c>
      <c r="G127" s="231" t="s">
        <v>3073</v>
      </c>
      <c r="H127" s="232">
        <v>1</v>
      </c>
      <c r="I127" s="233"/>
      <c r="J127" s="234">
        <f>ROUND(I127*H127,2)</f>
        <v>0</v>
      </c>
      <c r="K127" s="230" t="s">
        <v>3397</v>
      </c>
      <c r="L127" s="45"/>
      <c r="M127" s="235" t="s">
        <v>1</v>
      </c>
      <c r="N127" s="236" t="s">
        <v>43</v>
      </c>
      <c r="O127" s="92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9" t="s">
        <v>339</v>
      </c>
      <c r="AT127" s="239" t="s">
        <v>249</v>
      </c>
      <c r="AU127" s="239" t="s">
        <v>84</v>
      </c>
      <c r="AY127" s="18" t="s">
        <v>247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8" t="s">
        <v>90</v>
      </c>
      <c r="BK127" s="240">
        <f>ROUND(I127*H127,2)</f>
        <v>0</v>
      </c>
      <c r="BL127" s="18" t="s">
        <v>339</v>
      </c>
      <c r="BM127" s="239" t="s">
        <v>254</v>
      </c>
    </row>
    <row r="128" spans="1:47" s="2" customFormat="1" ht="12">
      <c r="A128" s="39"/>
      <c r="B128" s="40"/>
      <c r="C128" s="41"/>
      <c r="D128" s="243" t="s">
        <v>540</v>
      </c>
      <c r="E128" s="41"/>
      <c r="F128" s="295" t="s">
        <v>3398</v>
      </c>
      <c r="G128" s="41"/>
      <c r="H128" s="41"/>
      <c r="I128" s="296"/>
      <c r="J128" s="41"/>
      <c r="K128" s="41"/>
      <c r="L128" s="45"/>
      <c r="M128" s="297"/>
      <c r="N128" s="29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540</v>
      </c>
      <c r="AU128" s="18" t="s">
        <v>84</v>
      </c>
    </row>
    <row r="129" spans="1:65" s="2" customFormat="1" ht="16.5" customHeight="1">
      <c r="A129" s="39"/>
      <c r="B129" s="40"/>
      <c r="C129" s="228" t="s">
        <v>266</v>
      </c>
      <c r="D129" s="228" t="s">
        <v>249</v>
      </c>
      <c r="E129" s="229" t="s">
        <v>266</v>
      </c>
      <c r="F129" s="230" t="s">
        <v>3400</v>
      </c>
      <c r="G129" s="231" t="s">
        <v>3073</v>
      </c>
      <c r="H129" s="232">
        <v>1</v>
      </c>
      <c r="I129" s="233"/>
      <c r="J129" s="234">
        <f>ROUND(I129*H129,2)</f>
        <v>0</v>
      </c>
      <c r="K129" s="230" t="s">
        <v>3397</v>
      </c>
      <c r="L129" s="45"/>
      <c r="M129" s="235" t="s">
        <v>1</v>
      </c>
      <c r="N129" s="236" t="s">
        <v>43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339</v>
      </c>
      <c r="AT129" s="239" t="s">
        <v>249</v>
      </c>
      <c r="AU129" s="239" t="s">
        <v>84</v>
      </c>
      <c r="AY129" s="18" t="s">
        <v>247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90</v>
      </c>
      <c r="BK129" s="240">
        <f>ROUND(I129*H129,2)</f>
        <v>0</v>
      </c>
      <c r="BL129" s="18" t="s">
        <v>339</v>
      </c>
      <c r="BM129" s="239" t="s">
        <v>280</v>
      </c>
    </row>
    <row r="130" spans="1:47" s="2" customFormat="1" ht="12">
      <c r="A130" s="39"/>
      <c r="B130" s="40"/>
      <c r="C130" s="41"/>
      <c r="D130" s="243" t="s">
        <v>540</v>
      </c>
      <c r="E130" s="41"/>
      <c r="F130" s="295" t="s">
        <v>3398</v>
      </c>
      <c r="G130" s="41"/>
      <c r="H130" s="41"/>
      <c r="I130" s="296"/>
      <c r="J130" s="41"/>
      <c r="K130" s="41"/>
      <c r="L130" s="45"/>
      <c r="M130" s="297"/>
      <c r="N130" s="29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540</v>
      </c>
      <c r="AU130" s="18" t="s">
        <v>84</v>
      </c>
    </row>
    <row r="131" spans="1:65" s="2" customFormat="1" ht="24.15" customHeight="1">
      <c r="A131" s="39"/>
      <c r="B131" s="40"/>
      <c r="C131" s="228" t="s">
        <v>254</v>
      </c>
      <c r="D131" s="228" t="s">
        <v>249</v>
      </c>
      <c r="E131" s="229" t="s">
        <v>254</v>
      </c>
      <c r="F131" s="230" t="s">
        <v>3401</v>
      </c>
      <c r="G131" s="231" t="s">
        <v>3073</v>
      </c>
      <c r="H131" s="232">
        <v>1</v>
      </c>
      <c r="I131" s="233"/>
      <c r="J131" s="234">
        <f>ROUND(I131*H131,2)</f>
        <v>0</v>
      </c>
      <c r="K131" s="230" t="s">
        <v>3397</v>
      </c>
      <c r="L131" s="45"/>
      <c r="M131" s="235" t="s">
        <v>1</v>
      </c>
      <c r="N131" s="236" t="s">
        <v>43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339</v>
      </c>
      <c r="AT131" s="239" t="s">
        <v>249</v>
      </c>
      <c r="AU131" s="239" t="s">
        <v>84</v>
      </c>
      <c r="AY131" s="18" t="s">
        <v>247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90</v>
      </c>
      <c r="BK131" s="240">
        <f>ROUND(I131*H131,2)</f>
        <v>0</v>
      </c>
      <c r="BL131" s="18" t="s">
        <v>339</v>
      </c>
      <c r="BM131" s="239" t="s">
        <v>291</v>
      </c>
    </row>
    <row r="132" spans="1:47" s="2" customFormat="1" ht="12">
      <c r="A132" s="39"/>
      <c r="B132" s="40"/>
      <c r="C132" s="41"/>
      <c r="D132" s="243" t="s">
        <v>540</v>
      </c>
      <c r="E132" s="41"/>
      <c r="F132" s="295" t="s">
        <v>3398</v>
      </c>
      <c r="G132" s="41"/>
      <c r="H132" s="41"/>
      <c r="I132" s="296"/>
      <c r="J132" s="41"/>
      <c r="K132" s="41"/>
      <c r="L132" s="45"/>
      <c r="M132" s="297"/>
      <c r="N132" s="29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540</v>
      </c>
      <c r="AU132" s="18" t="s">
        <v>84</v>
      </c>
    </row>
    <row r="133" spans="1:65" s="2" customFormat="1" ht="21.75" customHeight="1">
      <c r="A133" s="39"/>
      <c r="B133" s="40"/>
      <c r="C133" s="228" t="s">
        <v>275</v>
      </c>
      <c r="D133" s="228" t="s">
        <v>249</v>
      </c>
      <c r="E133" s="229" t="s">
        <v>275</v>
      </c>
      <c r="F133" s="230" t="s">
        <v>3402</v>
      </c>
      <c r="G133" s="231" t="s">
        <v>3073</v>
      </c>
      <c r="H133" s="232">
        <v>1</v>
      </c>
      <c r="I133" s="233"/>
      <c r="J133" s="234">
        <f>ROUND(I133*H133,2)</f>
        <v>0</v>
      </c>
      <c r="K133" s="230" t="s">
        <v>3397</v>
      </c>
      <c r="L133" s="45"/>
      <c r="M133" s="235" t="s">
        <v>1</v>
      </c>
      <c r="N133" s="236" t="s">
        <v>43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339</v>
      </c>
      <c r="AT133" s="239" t="s">
        <v>249</v>
      </c>
      <c r="AU133" s="239" t="s">
        <v>84</v>
      </c>
      <c r="AY133" s="18" t="s">
        <v>247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90</v>
      </c>
      <c r="BK133" s="240">
        <f>ROUND(I133*H133,2)</f>
        <v>0</v>
      </c>
      <c r="BL133" s="18" t="s">
        <v>339</v>
      </c>
      <c r="BM133" s="239" t="s">
        <v>302</v>
      </c>
    </row>
    <row r="134" spans="1:47" s="2" customFormat="1" ht="12">
      <c r="A134" s="39"/>
      <c r="B134" s="40"/>
      <c r="C134" s="41"/>
      <c r="D134" s="243" t="s">
        <v>540</v>
      </c>
      <c r="E134" s="41"/>
      <c r="F134" s="295" t="s">
        <v>3398</v>
      </c>
      <c r="G134" s="41"/>
      <c r="H134" s="41"/>
      <c r="I134" s="296"/>
      <c r="J134" s="41"/>
      <c r="K134" s="41"/>
      <c r="L134" s="45"/>
      <c r="M134" s="297"/>
      <c r="N134" s="29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540</v>
      </c>
      <c r="AU134" s="18" t="s">
        <v>84</v>
      </c>
    </row>
    <row r="135" spans="1:65" s="2" customFormat="1" ht="16.5" customHeight="1">
      <c r="A135" s="39"/>
      <c r="B135" s="40"/>
      <c r="C135" s="228" t="s">
        <v>280</v>
      </c>
      <c r="D135" s="228" t="s">
        <v>249</v>
      </c>
      <c r="E135" s="229" t="s">
        <v>280</v>
      </c>
      <c r="F135" s="230" t="s">
        <v>3403</v>
      </c>
      <c r="G135" s="231" t="s">
        <v>3073</v>
      </c>
      <c r="H135" s="232">
        <v>1</v>
      </c>
      <c r="I135" s="233"/>
      <c r="J135" s="234">
        <f>ROUND(I135*H135,2)</f>
        <v>0</v>
      </c>
      <c r="K135" s="230" t="s">
        <v>3397</v>
      </c>
      <c r="L135" s="45"/>
      <c r="M135" s="235" t="s">
        <v>1</v>
      </c>
      <c r="N135" s="236" t="s">
        <v>43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339</v>
      </c>
      <c r="AT135" s="239" t="s">
        <v>249</v>
      </c>
      <c r="AU135" s="239" t="s">
        <v>84</v>
      </c>
      <c r="AY135" s="18" t="s">
        <v>247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90</v>
      </c>
      <c r="BK135" s="240">
        <f>ROUND(I135*H135,2)</f>
        <v>0</v>
      </c>
      <c r="BL135" s="18" t="s">
        <v>339</v>
      </c>
      <c r="BM135" s="239" t="s">
        <v>312</v>
      </c>
    </row>
    <row r="136" spans="1:47" s="2" customFormat="1" ht="12">
      <c r="A136" s="39"/>
      <c r="B136" s="40"/>
      <c r="C136" s="41"/>
      <c r="D136" s="243" t="s">
        <v>540</v>
      </c>
      <c r="E136" s="41"/>
      <c r="F136" s="295" t="s">
        <v>3398</v>
      </c>
      <c r="G136" s="41"/>
      <c r="H136" s="41"/>
      <c r="I136" s="296"/>
      <c r="J136" s="41"/>
      <c r="K136" s="41"/>
      <c r="L136" s="45"/>
      <c r="M136" s="297"/>
      <c r="N136" s="29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540</v>
      </c>
      <c r="AU136" s="18" t="s">
        <v>84</v>
      </c>
    </row>
    <row r="137" spans="1:65" s="2" customFormat="1" ht="16.5" customHeight="1">
      <c r="A137" s="39"/>
      <c r="B137" s="40"/>
      <c r="C137" s="228" t="s">
        <v>286</v>
      </c>
      <c r="D137" s="228" t="s">
        <v>249</v>
      </c>
      <c r="E137" s="229" t="s">
        <v>286</v>
      </c>
      <c r="F137" s="230" t="s">
        <v>3404</v>
      </c>
      <c r="G137" s="231" t="s">
        <v>3073</v>
      </c>
      <c r="H137" s="232">
        <v>1</v>
      </c>
      <c r="I137" s="233"/>
      <c r="J137" s="234">
        <f>ROUND(I137*H137,2)</f>
        <v>0</v>
      </c>
      <c r="K137" s="230" t="s">
        <v>3397</v>
      </c>
      <c r="L137" s="45"/>
      <c r="M137" s="235" t="s">
        <v>1</v>
      </c>
      <c r="N137" s="236" t="s">
        <v>43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339</v>
      </c>
      <c r="AT137" s="239" t="s">
        <v>249</v>
      </c>
      <c r="AU137" s="239" t="s">
        <v>84</v>
      </c>
      <c r="AY137" s="18" t="s">
        <v>247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90</v>
      </c>
      <c r="BK137" s="240">
        <f>ROUND(I137*H137,2)</f>
        <v>0</v>
      </c>
      <c r="BL137" s="18" t="s">
        <v>339</v>
      </c>
      <c r="BM137" s="239" t="s">
        <v>325</v>
      </c>
    </row>
    <row r="138" spans="1:47" s="2" customFormat="1" ht="12">
      <c r="A138" s="39"/>
      <c r="B138" s="40"/>
      <c r="C138" s="41"/>
      <c r="D138" s="243" t="s">
        <v>540</v>
      </c>
      <c r="E138" s="41"/>
      <c r="F138" s="295" t="s">
        <v>3398</v>
      </c>
      <c r="G138" s="41"/>
      <c r="H138" s="41"/>
      <c r="I138" s="296"/>
      <c r="J138" s="41"/>
      <c r="K138" s="41"/>
      <c r="L138" s="45"/>
      <c r="M138" s="297"/>
      <c r="N138" s="29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540</v>
      </c>
      <c r="AU138" s="18" t="s">
        <v>84</v>
      </c>
    </row>
    <row r="139" spans="1:65" s="2" customFormat="1" ht="16.5" customHeight="1">
      <c r="A139" s="39"/>
      <c r="B139" s="40"/>
      <c r="C139" s="228" t="s">
        <v>291</v>
      </c>
      <c r="D139" s="228" t="s">
        <v>249</v>
      </c>
      <c r="E139" s="229" t="s">
        <v>291</v>
      </c>
      <c r="F139" s="230" t="s">
        <v>3405</v>
      </c>
      <c r="G139" s="231" t="s">
        <v>3073</v>
      </c>
      <c r="H139" s="232">
        <v>1</v>
      </c>
      <c r="I139" s="233"/>
      <c r="J139" s="234">
        <f>ROUND(I139*H139,2)</f>
        <v>0</v>
      </c>
      <c r="K139" s="230" t="s">
        <v>3397</v>
      </c>
      <c r="L139" s="45"/>
      <c r="M139" s="235" t="s">
        <v>1</v>
      </c>
      <c r="N139" s="236" t="s">
        <v>43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339</v>
      </c>
      <c r="AT139" s="239" t="s">
        <v>249</v>
      </c>
      <c r="AU139" s="239" t="s">
        <v>84</v>
      </c>
      <c r="AY139" s="18" t="s">
        <v>247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90</v>
      </c>
      <c r="BK139" s="240">
        <f>ROUND(I139*H139,2)</f>
        <v>0</v>
      </c>
      <c r="BL139" s="18" t="s">
        <v>339</v>
      </c>
      <c r="BM139" s="239" t="s">
        <v>339</v>
      </c>
    </row>
    <row r="140" spans="1:47" s="2" customFormat="1" ht="12">
      <c r="A140" s="39"/>
      <c r="B140" s="40"/>
      <c r="C140" s="41"/>
      <c r="D140" s="243" t="s">
        <v>540</v>
      </c>
      <c r="E140" s="41"/>
      <c r="F140" s="295" t="s">
        <v>3398</v>
      </c>
      <c r="G140" s="41"/>
      <c r="H140" s="41"/>
      <c r="I140" s="296"/>
      <c r="J140" s="41"/>
      <c r="K140" s="41"/>
      <c r="L140" s="45"/>
      <c r="M140" s="297"/>
      <c r="N140" s="29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540</v>
      </c>
      <c r="AU140" s="18" t="s">
        <v>84</v>
      </c>
    </row>
    <row r="141" spans="1:65" s="2" customFormat="1" ht="16.5" customHeight="1">
      <c r="A141" s="39"/>
      <c r="B141" s="40"/>
      <c r="C141" s="228" t="s">
        <v>296</v>
      </c>
      <c r="D141" s="228" t="s">
        <v>249</v>
      </c>
      <c r="E141" s="229" t="s">
        <v>296</v>
      </c>
      <c r="F141" s="230" t="s">
        <v>3406</v>
      </c>
      <c r="G141" s="231" t="s">
        <v>3073</v>
      </c>
      <c r="H141" s="232">
        <v>1</v>
      </c>
      <c r="I141" s="233"/>
      <c r="J141" s="234">
        <f>ROUND(I141*H141,2)</f>
        <v>0</v>
      </c>
      <c r="K141" s="230" t="s">
        <v>3397</v>
      </c>
      <c r="L141" s="45"/>
      <c r="M141" s="235" t="s">
        <v>1</v>
      </c>
      <c r="N141" s="236" t="s">
        <v>43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339</v>
      </c>
      <c r="AT141" s="239" t="s">
        <v>249</v>
      </c>
      <c r="AU141" s="239" t="s">
        <v>84</v>
      </c>
      <c r="AY141" s="18" t="s">
        <v>247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90</v>
      </c>
      <c r="BK141" s="240">
        <f>ROUND(I141*H141,2)</f>
        <v>0</v>
      </c>
      <c r="BL141" s="18" t="s">
        <v>339</v>
      </c>
      <c r="BM141" s="239" t="s">
        <v>349</v>
      </c>
    </row>
    <row r="142" spans="1:47" s="2" customFormat="1" ht="12">
      <c r="A142" s="39"/>
      <c r="B142" s="40"/>
      <c r="C142" s="41"/>
      <c r="D142" s="243" t="s">
        <v>540</v>
      </c>
      <c r="E142" s="41"/>
      <c r="F142" s="295" t="s">
        <v>3398</v>
      </c>
      <c r="G142" s="41"/>
      <c r="H142" s="41"/>
      <c r="I142" s="296"/>
      <c r="J142" s="41"/>
      <c r="K142" s="41"/>
      <c r="L142" s="45"/>
      <c r="M142" s="297"/>
      <c r="N142" s="29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540</v>
      </c>
      <c r="AU142" s="18" t="s">
        <v>84</v>
      </c>
    </row>
    <row r="143" spans="1:65" s="2" customFormat="1" ht="16.5" customHeight="1">
      <c r="A143" s="39"/>
      <c r="B143" s="40"/>
      <c r="C143" s="228" t="s">
        <v>302</v>
      </c>
      <c r="D143" s="228" t="s">
        <v>249</v>
      </c>
      <c r="E143" s="229" t="s">
        <v>302</v>
      </c>
      <c r="F143" s="230" t="s">
        <v>3407</v>
      </c>
      <c r="G143" s="231" t="s">
        <v>3073</v>
      </c>
      <c r="H143" s="232">
        <v>1</v>
      </c>
      <c r="I143" s="233"/>
      <c r="J143" s="234">
        <f>ROUND(I143*H143,2)</f>
        <v>0</v>
      </c>
      <c r="K143" s="230" t="s">
        <v>3397</v>
      </c>
      <c r="L143" s="45"/>
      <c r="M143" s="235" t="s">
        <v>1</v>
      </c>
      <c r="N143" s="236" t="s">
        <v>43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339</v>
      </c>
      <c r="AT143" s="239" t="s">
        <v>249</v>
      </c>
      <c r="AU143" s="239" t="s">
        <v>84</v>
      </c>
      <c r="AY143" s="18" t="s">
        <v>247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90</v>
      </c>
      <c r="BK143" s="240">
        <f>ROUND(I143*H143,2)</f>
        <v>0</v>
      </c>
      <c r="BL143" s="18" t="s">
        <v>339</v>
      </c>
      <c r="BM143" s="239" t="s">
        <v>359</v>
      </c>
    </row>
    <row r="144" spans="1:47" s="2" customFormat="1" ht="12">
      <c r="A144" s="39"/>
      <c r="B144" s="40"/>
      <c r="C144" s="41"/>
      <c r="D144" s="243" t="s">
        <v>540</v>
      </c>
      <c r="E144" s="41"/>
      <c r="F144" s="295" t="s">
        <v>3398</v>
      </c>
      <c r="G144" s="41"/>
      <c r="H144" s="41"/>
      <c r="I144" s="296"/>
      <c r="J144" s="41"/>
      <c r="K144" s="41"/>
      <c r="L144" s="45"/>
      <c r="M144" s="297"/>
      <c r="N144" s="29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540</v>
      </c>
      <c r="AU144" s="18" t="s">
        <v>84</v>
      </c>
    </row>
    <row r="145" spans="1:65" s="2" customFormat="1" ht="16.5" customHeight="1">
      <c r="A145" s="39"/>
      <c r="B145" s="40"/>
      <c r="C145" s="228" t="s">
        <v>307</v>
      </c>
      <c r="D145" s="228" t="s">
        <v>249</v>
      </c>
      <c r="E145" s="229" t="s">
        <v>307</v>
      </c>
      <c r="F145" s="230" t="s">
        <v>3408</v>
      </c>
      <c r="G145" s="231" t="s">
        <v>3073</v>
      </c>
      <c r="H145" s="232">
        <v>1</v>
      </c>
      <c r="I145" s="233"/>
      <c r="J145" s="234">
        <f>ROUND(I145*H145,2)</f>
        <v>0</v>
      </c>
      <c r="K145" s="230" t="s">
        <v>3397</v>
      </c>
      <c r="L145" s="45"/>
      <c r="M145" s="235" t="s">
        <v>1</v>
      </c>
      <c r="N145" s="236" t="s">
        <v>43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339</v>
      </c>
      <c r="AT145" s="239" t="s">
        <v>249</v>
      </c>
      <c r="AU145" s="239" t="s">
        <v>84</v>
      </c>
      <c r="AY145" s="18" t="s">
        <v>247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90</v>
      </c>
      <c r="BK145" s="240">
        <f>ROUND(I145*H145,2)</f>
        <v>0</v>
      </c>
      <c r="BL145" s="18" t="s">
        <v>339</v>
      </c>
      <c r="BM145" s="239" t="s">
        <v>366</v>
      </c>
    </row>
    <row r="146" spans="1:47" s="2" customFormat="1" ht="12">
      <c r="A146" s="39"/>
      <c r="B146" s="40"/>
      <c r="C146" s="41"/>
      <c r="D146" s="243" t="s">
        <v>540</v>
      </c>
      <c r="E146" s="41"/>
      <c r="F146" s="295" t="s">
        <v>3398</v>
      </c>
      <c r="G146" s="41"/>
      <c r="H146" s="41"/>
      <c r="I146" s="296"/>
      <c r="J146" s="41"/>
      <c r="K146" s="41"/>
      <c r="L146" s="45"/>
      <c r="M146" s="297"/>
      <c r="N146" s="29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540</v>
      </c>
      <c r="AU146" s="18" t="s">
        <v>84</v>
      </c>
    </row>
    <row r="147" spans="1:65" s="2" customFormat="1" ht="16.5" customHeight="1">
      <c r="A147" s="39"/>
      <c r="B147" s="40"/>
      <c r="C147" s="228" t="s">
        <v>312</v>
      </c>
      <c r="D147" s="228" t="s">
        <v>249</v>
      </c>
      <c r="E147" s="229" t="s">
        <v>312</v>
      </c>
      <c r="F147" s="230" t="s">
        <v>3409</v>
      </c>
      <c r="G147" s="231" t="s">
        <v>3073</v>
      </c>
      <c r="H147" s="232">
        <v>2</v>
      </c>
      <c r="I147" s="233"/>
      <c r="J147" s="234">
        <f>ROUND(I147*H147,2)</f>
        <v>0</v>
      </c>
      <c r="K147" s="230" t="s">
        <v>3397</v>
      </c>
      <c r="L147" s="45"/>
      <c r="M147" s="235" t="s">
        <v>1</v>
      </c>
      <c r="N147" s="236" t="s">
        <v>43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339</v>
      </c>
      <c r="AT147" s="239" t="s">
        <v>249</v>
      </c>
      <c r="AU147" s="239" t="s">
        <v>84</v>
      </c>
      <c r="AY147" s="18" t="s">
        <v>247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90</v>
      </c>
      <c r="BK147" s="240">
        <f>ROUND(I147*H147,2)</f>
        <v>0</v>
      </c>
      <c r="BL147" s="18" t="s">
        <v>339</v>
      </c>
      <c r="BM147" s="239" t="s">
        <v>387</v>
      </c>
    </row>
    <row r="148" spans="1:47" s="2" customFormat="1" ht="12">
      <c r="A148" s="39"/>
      <c r="B148" s="40"/>
      <c r="C148" s="41"/>
      <c r="D148" s="243" t="s">
        <v>540</v>
      </c>
      <c r="E148" s="41"/>
      <c r="F148" s="295" t="s">
        <v>3410</v>
      </c>
      <c r="G148" s="41"/>
      <c r="H148" s="41"/>
      <c r="I148" s="296"/>
      <c r="J148" s="41"/>
      <c r="K148" s="41"/>
      <c r="L148" s="45"/>
      <c r="M148" s="297"/>
      <c r="N148" s="29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540</v>
      </c>
      <c r="AU148" s="18" t="s">
        <v>84</v>
      </c>
    </row>
    <row r="149" spans="1:65" s="2" customFormat="1" ht="16.5" customHeight="1">
      <c r="A149" s="39"/>
      <c r="B149" s="40"/>
      <c r="C149" s="228" t="s">
        <v>319</v>
      </c>
      <c r="D149" s="228" t="s">
        <v>249</v>
      </c>
      <c r="E149" s="229" t="s">
        <v>319</v>
      </c>
      <c r="F149" s="230" t="s">
        <v>3411</v>
      </c>
      <c r="G149" s="231" t="s">
        <v>3073</v>
      </c>
      <c r="H149" s="232">
        <v>2</v>
      </c>
      <c r="I149" s="233"/>
      <c r="J149" s="234">
        <f>ROUND(I149*H149,2)</f>
        <v>0</v>
      </c>
      <c r="K149" s="230" t="s">
        <v>3397</v>
      </c>
      <c r="L149" s="45"/>
      <c r="M149" s="235" t="s">
        <v>1</v>
      </c>
      <c r="N149" s="236" t="s">
        <v>43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339</v>
      </c>
      <c r="AT149" s="239" t="s">
        <v>249</v>
      </c>
      <c r="AU149" s="239" t="s">
        <v>84</v>
      </c>
      <c r="AY149" s="18" t="s">
        <v>247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90</v>
      </c>
      <c r="BK149" s="240">
        <f>ROUND(I149*H149,2)</f>
        <v>0</v>
      </c>
      <c r="BL149" s="18" t="s">
        <v>339</v>
      </c>
      <c r="BM149" s="239" t="s">
        <v>402</v>
      </c>
    </row>
    <row r="150" spans="1:47" s="2" customFormat="1" ht="12">
      <c r="A150" s="39"/>
      <c r="B150" s="40"/>
      <c r="C150" s="41"/>
      <c r="D150" s="243" t="s">
        <v>540</v>
      </c>
      <c r="E150" s="41"/>
      <c r="F150" s="295" t="s">
        <v>3410</v>
      </c>
      <c r="G150" s="41"/>
      <c r="H150" s="41"/>
      <c r="I150" s="296"/>
      <c r="J150" s="41"/>
      <c r="K150" s="41"/>
      <c r="L150" s="45"/>
      <c r="M150" s="297"/>
      <c r="N150" s="29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540</v>
      </c>
      <c r="AU150" s="18" t="s">
        <v>84</v>
      </c>
    </row>
    <row r="151" spans="1:65" s="2" customFormat="1" ht="16.5" customHeight="1">
      <c r="A151" s="39"/>
      <c r="B151" s="40"/>
      <c r="C151" s="228" t="s">
        <v>325</v>
      </c>
      <c r="D151" s="228" t="s">
        <v>249</v>
      </c>
      <c r="E151" s="229" t="s">
        <v>3412</v>
      </c>
      <c r="F151" s="230" t="s">
        <v>3413</v>
      </c>
      <c r="G151" s="231" t="s">
        <v>322</v>
      </c>
      <c r="H151" s="232">
        <v>4</v>
      </c>
      <c r="I151" s="233"/>
      <c r="J151" s="234">
        <f>ROUND(I151*H151,2)</f>
        <v>0</v>
      </c>
      <c r="K151" s="230" t="s">
        <v>3414</v>
      </c>
      <c r="L151" s="45"/>
      <c r="M151" s="235" t="s">
        <v>1</v>
      </c>
      <c r="N151" s="236" t="s">
        <v>43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339</v>
      </c>
      <c r="AT151" s="239" t="s">
        <v>249</v>
      </c>
      <c r="AU151" s="239" t="s">
        <v>84</v>
      </c>
      <c r="AY151" s="18" t="s">
        <v>247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90</v>
      </c>
      <c r="BK151" s="240">
        <f>ROUND(I151*H151,2)</f>
        <v>0</v>
      </c>
      <c r="BL151" s="18" t="s">
        <v>339</v>
      </c>
      <c r="BM151" s="239" t="s">
        <v>412</v>
      </c>
    </row>
    <row r="152" spans="1:47" s="2" customFormat="1" ht="12">
      <c r="A152" s="39"/>
      <c r="B152" s="40"/>
      <c r="C152" s="41"/>
      <c r="D152" s="243" t="s">
        <v>540</v>
      </c>
      <c r="E152" s="41"/>
      <c r="F152" s="295" t="s">
        <v>3415</v>
      </c>
      <c r="G152" s="41"/>
      <c r="H152" s="41"/>
      <c r="I152" s="296"/>
      <c r="J152" s="41"/>
      <c r="K152" s="41"/>
      <c r="L152" s="45"/>
      <c r="M152" s="297"/>
      <c r="N152" s="29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540</v>
      </c>
      <c r="AU152" s="18" t="s">
        <v>84</v>
      </c>
    </row>
    <row r="153" spans="1:65" s="2" customFormat="1" ht="16.5" customHeight="1">
      <c r="A153" s="39"/>
      <c r="B153" s="40"/>
      <c r="C153" s="228" t="s">
        <v>8</v>
      </c>
      <c r="D153" s="228" t="s">
        <v>249</v>
      </c>
      <c r="E153" s="229" t="s">
        <v>3416</v>
      </c>
      <c r="F153" s="230" t="s">
        <v>3417</v>
      </c>
      <c r="G153" s="231" t="s">
        <v>322</v>
      </c>
      <c r="H153" s="232">
        <v>2</v>
      </c>
      <c r="I153" s="233"/>
      <c r="J153" s="234">
        <f>ROUND(I153*H153,2)</f>
        <v>0</v>
      </c>
      <c r="K153" s="230" t="s">
        <v>3414</v>
      </c>
      <c r="L153" s="45"/>
      <c r="M153" s="235" t="s">
        <v>1</v>
      </c>
      <c r="N153" s="236" t="s">
        <v>43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339</v>
      </c>
      <c r="AT153" s="239" t="s">
        <v>249</v>
      </c>
      <c r="AU153" s="239" t="s">
        <v>84</v>
      </c>
      <c r="AY153" s="18" t="s">
        <v>247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90</v>
      </c>
      <c r="BK153" s="240">
        <f>ROUND(I153*H153,2)</f>
        <v>0</v>
      </c>
      <c r="BL153" s="18" t="s">
        <v>339</v>
      </c>
      <c r="BM153" s="239" t="s">
        <v>421</v>
      </c>
    </row>
    <row r="154" spans="1:47" s="2" customFormat="1" ht="12">
      <c r="A154" s="39"/>
      <c r="B154" s="40"/>
      <c r="C154" s="41"/>
      <c r="D154" s="243" t="s">
        <v>540</v>
      </c>
      <c r="E154" s="41"/>
      <c r="F154" s="295" t="s">
        <v>3410</v>
      </c>
      <c r="G154" s="41"/>
      <c r="H154" s="41"/>
      <c r="I154" s="296"/>
      <c r="J154" s="41"/>
      <c r="K154" s="41"/>
      <c r="L154" s="45"/>
      <c r="M154" s="297"/>
      <c r="N154" s="29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540</v>
      </c>
      <c r="AU154" s="18" t="s">
        <v>84</v>
      </c>
    </row>
    <row r="155" spans="1:65" s="2" customFormat="1" ht="16.5" customHeight="1">
      <c r="A155" s="39"/>
      <c r="B155" s="40"/>
      <c r="C155" s="228" t="s">
        <v>339</v>
      </c>
      <c r="D155" s="228" t="s">
        <v>249</v>
      </c>
      <c r="E155" s="229" t="s">
        <v>3418</v>
      </c>
      <c r="F155" s="230" t="s">
        <v>3419</v>
      </c>
      <c r="G155" s="231" t="s">
        <v>322</v>
      </c>
      <c r="H155" s="232">
        <v>1</v>
      </c>
      <c r="I155" s="233"/>
      <c r="J155" s="234">
        <f>ROUND(I155*H155,2)</f>
        <v>0</v>
      </c>
      <c r="K155" s="230" t="s">
        <v>3414</v>
      </c>
      <c r="L155" s="45"/>
      <c r="M155" s="235" t="s">
        <v>1</v>
      </c>
      <c r="N155" s="236" t="s">
        <v>43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339</v>
      </c>
      <c r="AT155" s="239" t="s">
        <v>249</v>
      </c>
      <c r="AU155" s="239" t="s">
        <v>84</v>
      </c>
      <c r="AY155" s="18" t="s">
        <v>247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90</v>
      </c>
      <c r="BK155" s="240">
        <f>ROUND(I155*H155,2)</f>
        <v>0</v>
      </c>
      <c r="BL155" s="18" t="s">
        <v>339</v>
      </c>
      <c r="BM155" s="239" t="s">
        <v>432</v>
      </c>
    </row>
    <row r="156" spans="1:47" s="2" customFormat="1" ht="12">
      <c r="A156" s="39"/>
      <c r="B156" s="40"/>
      <c r="C156" s="41"/>
      <c r="D156" s="243" t="s">
        <v>540</v>
      </c>
      <c r="E156" s="41"/>
      <c r="F156" s="295" t="s">
        <v>3398</v>
      </c>
      <c r="G156" s="41"/>
      <c r="H156" s="41"/>
      <c r="I156" s="296"/>
      <c r="J156" s="41"/>
      <c r="K156" s="41"/>
      <c r="L156" s="45"/>
      <c r="M156" s="297"/>
      <c r="N156" s="298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540</v>
      </c>
      <c r="AU156" s="18" t="s">
        <v>84</v>
      </c>
    </row>
    <row r="157" spans="1:65" s="2" customFormat="1" ht="21.75" customHeight="1">
      <c r="A157" s="39"/>
      <c r="B157" s="40"/>
      <c r="C157" s="228" t="s">
        <v>344</v>
      </c>
      <c r="D157" s="228" t="s">
        <v>249</v>
      </c>
      <c r="E157" s="229" t="s">
        <v>325</v>
      </c>
      <c r="F157" s="230" t="s">
        <v>3420</v>
      </c>
      <c r="G157" s="231" t="s">
        <v>3073</v>
      </c>
      <c r="H157" s="232">
        <v>16</v>
      </c>
      <c r="I157" s="233"/>
      <c r="J157" s="234">
        <f>ROUND(I157*H157,2)</f>
        <v>0</v>
      </c>
      <c r="K157" s="230" t="s">
        <v>3397</v>
      </c>
      <c r="L157" s="45"/>
      <c r="M157" s="235" t="s">
        <v>1</v>
      </c>
      <c r="N157" s="236" t="s">
        <v>43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339</v>
      </c>
      <c r="AT157" s="239" t="s">
        <v>249</v>
      </c>
      <c r="AU157" s="239" t="s">
        <v>84</v>
      </c>
      <c r="AY157" s="18" t="s">
        <v>247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90</v>
      </c>
      <c r="BK157" s="240">
        <f>ROUND(I157*H157,2)</f>
        <v>0</v>
      </c>
      <c r="BL157" s="18" t="s">
        <v>339</v>
      </c>
      <c r="BM157" s="239" t="s">
        <v>446</v>
      </c>
    </row>
    <row r="158" spans="1:47" s="2" customFormat="1" ht="12">
      <c r="A158" s="39"/>
      <c r="B158" s="40"/>
      <c r="C158" s="41"/>
      <c r="D158" s="243" t="s">
        <v>540</v>
      </c>
      <c r="E158" s="41"/>
      <c r="F158" s="295" t="s">
        <v>3421</v>
      </c>
      <c r="G158" s="41"/>
      <c r="H158" s="41"/>
      <c r="I158" s="296"/>
      <c r="J158" s="41"/>
      <c r="K158" s="41"/>
      <c r="L158" s="45"/>
      <c r="M158" s="297"/>
      <c r="N158" s="298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540</v>
      </c>
      <c r="AU158" s="18" t="s">
        <v>84</v>
      </c>
    </row>
    <row r="159" spans="1:51" s="13" customFormat="1" ht="12">
      <c r="A159" s="13"/>
      <c r="B159" s="241"/>
      <c r="C159" s="242"/>
      <c r="D159" s="243" t="s">
        <v>256</v>
      </c>
      <c r="E159" s="244" t="s">
        <v>1</v>
      </c>
      <c r="F159" s="245" t="s">
        <v>3422</v>
      </c>
      <c r="G159" s="242"/>
      <c r="H159" s="246">
        <v>16</v>
      </c>
      <c r="I159" s="247"/>
      <c r="J159" s="242"/>
      <c r="K159" s="242"/>
      <c r="L159" s="248"/>
      <c r="M159" s="249"/>
      <c r="N159" s="250"/>
      <c r="O159" s="250"/>
      <c r="P159" s="250"/>
      <c r="Q159" s="250"/>
      <c r="R159" s="250"/>
      <c r="S159" s="250"/>
      <c r="T159" s="25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2" t="s">
        <v>256</v>
      </c>
      <c r="AU159" s="252" t="s">
        <v>84</v>
      </c>
      <c r="AV159" s="13" t="s">
        <v>90</v>
      </c>
      <c r="AW159" s="13" t="s">
        <v>32</v>
      </c>
      <c r="AX159" s="13" t="s">
        <v>84</v>
      </c>
      <c r="AY159" s="252" t="s">
        <v>247</v>
      </c>
    </row>
    <row r="160" spans="1:65" s="2" customFormat="1" ht="21.75" customHeight="1">
      <c r="A160" s="39"/>
      <c r="B160" s="40"/>
      <c r="C160" s="228" t="s">
        <v>349</v>
      </c>
      <c r="D160" s="228" t="s">
        <v>249</v>
      </c>
      <c r="E160" s="229" t="s">
        <v>8</v>
      </c>
      <c r="F160" s="230" t="s">
        <v>3423</v>
      </c>
      <c r="G160" s="231" t="s">
        <v>3073</v>
      </c>
      <c r="H160" s="232">
        <v>13</v>
      </c>
      <c r="I160" s="233"/>
      <c r="J160" s="234">
        <f>ROUND(I160*H160,2)</f>
        <v>0</v>
      </c>
      <c r="K160" s="230" t="s">
        <v>3397</v>
      </c>
      <c r="L160" s="45"/>
      <c r="M160" s="235" t="s">
        <v>1</v>
      </c>
      <c r="N160" s="236" t="s">
        <v>43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339</v>
      </c>
      <c r="AT160" s="239" t="s">
        <v>249</v>
      </c>
      <c r="AU160" s="239" t="s">
        <v>84</v>
      </c>
      <c r="AY160" s="18" t="s">
        <v>247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90</v>
      </c>
      <c r="BK160" s="240">
        <f>ROUND(I160*H160,2)</f>
        <v>0</v>
      </c>
      <c r="BL160" s="18" t="s">
        <v>339</v>
      </c>
      <c r="BM160" s="239" t="s">
        <v>458</v>
      </c>
    </row>
    <row r="161" spans="1:47" s="2" customFormat="1" ht="12">
      <c r="A161" s="39"/>
      <c r="B161" s="40"/>
      <c r="C161" s="41"/>
      <c r="D161" s="243" t="s">
        <v>540</v>
      </c>
      <c r="E161" s="41"/>
      <c r="F161" s="295" t="s">
        <v>3424</v>
      </c>
      <c r="G161" s="41"/>
      <c r="H161" s="41"/>
      <c r="I161" s="296"/>
      <c r="J161" s="41"/>
      <c r="K161" s="41"/>
      <c r="L161" s="45"/>
      <c r="M161" s="297"/>
      <c r="N161" s="29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540</v>
      </c>
      <c r="AU161" s="18" t="s">
        <v>84</v>
      </c>
    </row>
    <row r="162" spans="1:51" s="13" customFormat="1" ht="12">
      <c r="A162" s="13"/>
      <c r="B162" s="241"/>
      <c r="C162" s="242"/>
      <c r="D162" s="243" t="s">
        <v>256</v>
      </c>
      <c r="E162" s="244" t="s">
        <v>1</v>
      </c>
      <c r="F162" s="245" t="s">
        <v>3425</v>
      </c>
      <c r="G162" s="242"/>
      <c r="H162" s="246">
        <v>13</v>
      </c>
      <c r="I162" s="247"/>
      <c r="J162" s="242"/>
      <c r="K162" s="242"/>
      <c r="L162" s="248"/>
      <c r="M162" s="249"/>
      <c r="N162" s="250"/>
      <c r="O162" s="250"/>
      <c r="P162" s="250"/>
      <c r="Q162" s="250"/>
      <c r="R162" s="250"/>
      <c r="S162" s="250"/>
      <c r="T162" s="25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2" t="s">
        <v>256</v>
      </c>
      <c r="AU162" s="252" t="s">
        <v>84</v>
      </c>
      <c r="AV162" s="13" t="s">
        <v>90</v>
      </c>
      <c r="AW162" s="13" t="s">
        <v>32</v>
      </c>
      <c r="AX162" s="13" t="s">
        <v>84</v>
      </c>
      <c r="AY162" s="252" t="s">
        <v>247</v>
      </c>
    </row>
    <row r="163" spans="1:65" s="2" customFormat="1" ht="16.5" customHeight="1">
      <c r="A163" s="39"/>
      <c r="B163" s="40"/>
      <c r="C163" s="228" t="s">
        <v>355</v>
      </c>
      <c r="D163" s="228" t="s">
        <v>249</v>
      </c>
      <c r="E163" s="229" t="s">
        <v>339</v>
      </c>
      <c r="F163" s="230" t="s">
        <v>3426</v>
      </c>
      <c r="G163" s="231" t="s">
        <v>3073</v>
      </c>
      <c r="H163" s="232">
        <v>22</v>
      </c>
      <c r="I163" s="233"/>
      <c r="J163" s="234">
        <f>ROUND(I163*H163,2)</f>
        <v>0</v>
      </c>
      <c r="K163" s="230" t="s">
        <v>3397</v>
      </c>
      <c r="L163" s="45"/>
      <c r="M163" s="235" t="s">
        <v>1</v>
      </c>
      <c r="N163" s="236" t="s">
        <v>43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339</v>
      </c>
      <c r="AT163" s="239" t="s">
        <v>249</v>
      </c>
      <c r="AU163" s="239" t="s">
        <v>84</v>
      </c>
      <c r="AY163" s="18" t="s">
        <v>247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90</v>
      </c>
      <c r="BK163" s="240">
        <f>ROUND(I163*H163,2)</f>
        <v>0</v>
      </c>
      <c r="BL163" s="18" t="s">
        <v>339</v>
      </c>
      <c r="BM163" s="239" t="s">
        <v>481</v>
      </c>
    </row>
    <row r="164" spans="1:47" s="2" customFormat="1" ht="12">
      <c r="A164" s="39"/>
      <c r="B164" s="40"/>
      <c r="C164" s="41"/>
      <c r="D164" s="243" t="s">
        <v>540</v>
      </c>
      <c r="E164" s="41"/>
      <c r="F164" s="295" t="s">
        <v>3427</v>
      </c>
      <c r="G164" s="41"/>
      <c r="H164" s="41"/>
      <c r="I164" s="296"/>
      <c r="J164" s="41"/>
      <c r="K164" s="41"/>
      <c r="L164" s="45"/>
      <c r="M164" s="297"/>
      <c r="N164" s="29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540</v>
      </c>
      <c r="AU164" s="18" t="s">
        <v>84</v>
      </c>
    </row>
    <row r="165" spans="1:51" s="13" customFormat="1" ht="12">
      <c r="A165" s="13"/>
      <c r="B165" s="241"/>
      <c r="C165" s="242"/>
      <c r="D165" s="243" t="s">
        <v>256</v>
      </c>
      <c r="E165" s="244" t="s">
        <v>1</v>
      </c>
      <c r="F165" s="245" t="s">
        <v>3428</v>
      </c>
      <c r="G165" s="242"/>
      <c r="H165" s="246">
        <v>22</v>
      </c>
      <c r="I165" s="247"/>
      <c r="J165" s="242"/>
      <c r="K165" s="242"/>
      <c r="L165" s="248"/>
      <c r="M165" s="249"/>
      <c r="N165" s="250"/>
      <c r="O165" s="250"/>
      <c r="P165" s="250"/>
      <c r="Q165" s="250"/>
      <c r="R165" s="250"/>
      <c r="S165" s="250"/>
      <c r="T165" s="25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2" t="s">
        <v>256</v>
      </c>
      <c r="AU165" s="252" t="s">
        <v>84</v>
      </c>
      <c r="AV165" s="13" t="s">
        <v>90</v>
      </c>
      <c r="AW165" s="13" t="s">
        <v>32</v>
      </c>
      <c r="AX165" s="13" t="s">
        <v>84</v>
      </c>
      <c r="AY165" s="252" t="s">
        <v>247</v>
      </c>
    </row>
    <row r="166" spans="1:65" s="2" customFormat="1" ht="16.5" customHeight="1">
      <c r="A166" s="39"/>
      <c r="B166" s="40"/>
      <c r="C166" s="228" t="s">
        <v>359</v>
      </c>
      <c r="D166" s="228" t="s">
        <v>249</v>
      </c>
      <c r="E166" s="229" t="s">
        <v>344</v>
      </c>
      <c r="F166" s="230" t="s">
        <v>3429</v>
      </c>
      <c r="G166" s="231" t="s">
        <v>3073</v>
      </c>
      <c r="H166" s="232">
        <v>20</v>
      </c>
      <c r="I166" s="233"/>
      <c r="J166" s="234">
        <f>ROUND(I166*H166,2)</f>
        <v>0</v>
      </c>
      <c r="K166" s="230" t="s">
        <v>3397</v>
      </c>
      <c r="L166" s="45"/>
      <c r="M166" s="235" t="s">
        <v>1</v>
      </c>
      <c r="N166" s="236" t="s">
        <v>43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339</v>
      </c>
      <c r="AT166" s="239" t="s">
        <v>249</v>
      </c>
      <c r="AU166" s="239" t="s">
        <v>84</v>
      </c>
      <c r="AY166" s="18" t="s">
        <v>247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90</v>
      </c>
      <c r="BK166" s="240">
        <f>ROUND(I166*H166,2)</f>
        <v>0</v>
      </c>
      <c r="BL166" s="18" t="s">
        <v>339</v>
      </c>
      <c r="BM166" s="239" t="s">
        <v>491</v>
      </c>
    </row>
    <row r="167" spans="1:47" s="2" customFormat="1" ht="12">
      <c r="A167" s="39"/>
      <c r="B167" s="40"/>
      <c r="C167" s="41"/>
      <c r="D167" s="243" t="s">
        <v>540</v>
      </c>
      <c r="E167" s="41"/>
      <c r="F167" s="295" t="s">
        <v>3430</v>
      </c>
      <c r="G167" s="41"/>
      <c r="H167" s="41"/>
      <c r="I167" s="296"/>
      <c r="J167" s="41"/>
      <c r="K167" s="41"/>
      <c r="L167" s="45"/>
      <c r="M167" s="297"/>
      <c r="N167" s="29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540</v>
      </c>
      <c r="AU167" s="18" t="s">
        <v>84</v>
      </c>
    </row>
    <row r="168" spans="1:51" s="13" customFormat="1" ht="12">
      <c r="A168" s="13"/>
      <c r="B168" s="241"/>
      <c r="C168" s="242"/>
      <c r="D168" s="243" t="s">
        <v>256</v>
      </c>
      <c r="E168" s="244" t="s">
        <v>1</v>
      </c>
      <c r="F168" s="245" t="s">
        <v>3431</v>
      </c>
      <c r="G168" s="242"/>
      <c r="H168" s="246">
        <v>20</v>
      </c>
      <c r="I168" s="247"/>
      <c r="J168" s="242"/>
      <c r="K168" s="242"/>
      <c r="L168" s="248"/>
      <c r="M168" s="249"/>
      <c r="N168" s="250"/>
      <c r="O168" s="250"/>
      <c r="P168" s="250"/>
      <c r="Q168" s="250"/>
      <c r="R168" s="250"/>
      <c r="S168" s="250"/>
      <c r="T168" s="25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2" t="s">
        <v>256</v>
      </c>
      <c r="AU168" s="252" t="s">
        <v>84</v>
      </c>
      <c r="AV168" s="13" t="s">
        <v>90</v>
      </c>
      <c r="AW168" s="13" t="s">
        <v>32</v>
      </c>
      <c r="AX168" s="13" t="s">
        <v>84</v>
      </c>
      <c r="AY168" s="252" t="s">
        <v>247</v>
      </c>
    </row>
    <row r="169" spans="1:65" s="2" customFormat="1" ht="16.5" customHeight="1">
      <c r="A169" s="39"/>
      <c r="B169" s="40"/>
      <c r="C169" s="228" t="s">
        <v>7</v>
      </c>
      <c r="D169" s="228" t="s">
        <v>249</v>
      </c>
      <c r="E169" s="229" t="s">
        <v>349</v>
      </c>
      <c r="F169" s="230" t="s">
        <v>3432</v>
      </c>
      <c r="G169" s="231" t="s">
        <v>3073</v>
      </c>
      <c r="H169" s="232">
        <v>5</v>
      </c>
      <c r="I169" s="233"/>
      <c r="J169" s="234">
        <f>ROUND(I169*H169,2)</f>
        <v>0</v>
      </c>
      <c r="K169" s="230" t="s">
        <v>3397</v>
      </c>
      <c r="L169" s="45"/>
      <c r="M169" s="235" t="s">
        <v>1</v>
      </c>
      <c r="N169" s="236" t="s">
        <v>43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339</v>
      </c>
      <c r="AT169" s="239" t="s">
        <v>249</v>
      </c>
      <c r="AU169" s="239" t="s">
        <v>84</v>
      </c>
      <c r="AY169" s="18" t="s">
        <v>247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90</v>
      </c>
      <c r="BK169" s="240">
        <f>ROUND(I169*H169,2)</f>
        <v>0</v>
      </c>
      <c r="BL169" s="18" t="s">
        <v>339</v>
      </c>
      <c r="BM169" s="239" t="s">
        <v>501</v>
      </c>
    </row>
    <row r="170" spans="1:47" s="2" customFormat="1" ht="12">
      <c r="A170" s="39"/>
      <c r="B170" s="40"/>
      <c r="C170" s="41"/>
      <c r="D170" s="243" t="s">
        <v>540</v>
      </c>
      <c r="E170" s="41"/>
      <c r="F170" s="295" t="s">
        <v>3433</v>
      </c>
      <c r="G170" s="41"/>
      <c r="H170" s="41"/>
      <c r="I170" s="296"/>
      <c r="J170" s="41"/>
      <c r="K170" s="41"/>
      <c r="L170" s="45"/>
      <c r="M170" s="297"/>
      <c r="N170" s="29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540</v>
      </c>
      <c r="AU170" s="18" t="s">
        <v>84</v>
      </c>
    </row>
    <row r="171" spans="1:51" s="13" customFormat="1" ht="12">
      <c r="A171" s="13"/>
      <c r="B171" s="241"/>
      <c r="C171" s="242"/>
      <c r="D171" s="243" t="s">
        <v>256</v>
      </c>
      <c r="E171" s="244" t="s">
        <v>1</v>
      </c>
      <c r="F171" s="245" t="s">
        <v>3434</v>
      </c>
      <c r="G171" s="242"/>
      <c r="H171" s="246">
        <v>5</v>
      </c>
      <c r="I171" s="247"/>
      <c r="J171" s="242"/>
      <c r="K171" s="242"/>
      <c r="L171" s="248"/>
      <c r="M171" s="249"/>
      <c r="N171" s="250"/>
      <c r="O171" s="250"/>
      <c r="P171" s="250"/>
      <c r="Q171" s="250"/>
      <c r="R171" s="250"/>
      <c r="S171" s="250"/>
      <c r="T171" s="25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2" t="s">
        <v>256</v>
      </c>
      <c r="AU171" s="252" t="s">
        <v>84</v>
      </c>
      <c r="AV171" s="13" t="s">
        <v>90</v>
      </c>
      <c r="AW171" s="13" t="s">
        <v>32</v>
      </c>
      <c r="AX171" s="13" t="s">
        <v>84</v>
      </c>
      <c r="AY171" s="252" t="s">
        <v>247</v>
      </c>
    </row>
    <row r="172" spans="1:65" s="2" customFormat="1" ht="21.75" customHeight="1">
      <c r="A172" s="39"/>
      <c r="B172" s="40"/>
      <c r="C172" s="228" t="s">
        <v>366</v>
      </c>
      <c r="D172" s="228" t="s">
        <v>249</v>
      </c>
      <c r="E172" s="229" t="s">
        <v>355</v>
      </c>
      <c r="F172" s="230" t="s">
        <v>3435</v>
      </c>
      <c r="G172" s="231" t="s">
        <v>3073</v>
      </c>
      <c r="H172" s="232">
        <v>1</v>
      </c>
      <c r="I172" s="233"/>
      <c r="J172" s="234">
        <f>ROUND(I172*H172,2)</f>
        <v>0</v>
      </c>
      <c r="K172" s="230" t="s">
        <v>3397</v>
      </c>
      <c r="L172" s="45"/>
      <c r="M172" s="235" t="s">
        <v>1</v>
      </c>
      <c r="N172" s="236" t="s">
        <v>43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339</v>
      </c>
      <c r="AT172" s="239" t="s">
        <v>249</v>
      </c>
      <c r="AU172" s="239" t="s">
        <v>84</v>
      </c>
      <c r="AY172" s="18" t="s">
        <v>247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90</v>
      </c>
      <c r="BK172" s="240">
        <f>ROUND(I172*H172,2)</f>
        <v>0</v>
      </c>
      <c r="BL172" s="18" t="s">
        <v>339</v>
      </c>
      <c r="BM172" s="239" t="s">
        <v>509</v>
      </c>
    </row>
    <row r="173" spans="1:47" s="2" customFormat="1" ht="12">
      <c r="A173" s="39"/>
      <c r="B173" s="40"/>
      <c r="C173" s="41"/>
      <c r="D173" s="243" t="s">
        <v>540</v>
      </c>
      <c r="E173" s="41"/>
      <c r="F173" s="295" t="s">
        <v>3398</v>
      </c>
      <c r="G173" s="41"/>
      <c r="H173" s="41"/>
      <c r="I173" s="296"/>
      <c r="J173" s="41"/>
      <c r="K173" s="41"/>
      <c r="L173" s="45"/>
      <c r="M173" s="297"/>
      <c r="N173" s="29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540</v>
      </c>
      <c r="AU173" s="18" t="s">
        <v>84</v>
      </c>
    </row>
    <row r="174" spans="1:65" s="2" customFormat="1" ht="16.5" customHeight="1">
      <c r="A174" s="39"/>
      <c r="B174" s="40"/>
      <c r="C174" s="228" t="s">
        <v>375</v>
      </c>
      <c r="D174" s="228" t="s">
        <v>249</v>
      </c>
      <c r="E174" s="229" t="s">
        <v>359</v>
      </c>
      <c r="F174" s="230" t="s">
        <v>3436</v>
      </c>
      <c r="G174" s="231" t="s">
        <v>3073</v>
      </c>
      <c r="H174" s="232">
        <v>4</v>
      </c>
      <c r="I174" s="233"/>
      <c r="J174" s="234">
        <f>ROUND(I174*H174,2)</f>
        <v>0</v>
      </c>
      <c r="K174" s="230" t="s">
        <v>3397</v>
      </c>
      <c r="L174" s="45"/>
      <c r="M174" s="235" t="s">
        <v>1</v>
      </c>
      <c r="N174" s="236" t="s">
        <v>43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339</v>
      </c>
      <c r="AT174" s="239" t="s">
        <v>249</v>
      </c>
      <c r="AU174" s="239" t="s">
        <v>84</v>
      </c>
      <c r="AY174" s="18" t="s">
        <v>247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90</v>
      </c>
      <c r="BK174" s="240">
        <f>ROUND(I174*H174,2)</f>
        <v>0</v>
      </c>
      <c r="BL174" s="18" t="s">
        <v>339</v>
      </c>
      <c r="BM174" s="239" t="s">
        <v>518</v>
      </c>
    </row>
    <row r="175" spans="1:47" s="2" customFormat="1" ht="12">
      <c r="A175" s="39"/>
      <c r="B175" s="40"/>
      <c r="C175" s="41"/>
      <c r="D175" s="243" t="s">
        <v>540</v>
      </c>
      <c r="E175" s="41"/>
      <c r="F175" s="295" t="s">
        <v>3415</v>
      </c>
      <c r="G175" s="41"/>
      <c r="H175" s="41"/>
      <c r="I175" s="296"/>
      <c r="J175" s="41"/>
      <c r="K175" s="41"/>
      <c r="L175" s="45"/>
      <c r="M175" s="297"/>
      <c r="N175" s="29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540</v>
      </c>
      <c r="AU175" s="18" t="s">
        <v>84</v>
      </c>
    </row>
    <row r="176" spans="1:65" s="2" customFormat="1" ht="24.15" customHeight="1">
      <c r="A176" s="39"/>
      <c r="B176" s="40"/>
      <c r="C176" s="228" t="s">
        <v>387</v>
      </c>
      <c r="D176" s="228" t="s">
        <v>249</v>
      </c>
      <c r="E176" s="229" t="s">
        <v>7</v>
      </c>
      <c r="F176" s="230" t="s">
        <v>3437</v>
      </c>
      <c r="G176" s="231" t="s">
        <v>3073</v>
      </c>
      <c r="H176" s="232">
        <v>15</v>
      </c>
      <c r="I176" s="233"/>
      <c r="J176" s="234">
        <f>ROUND(I176*H176,2)</f>
        <v>0</v>
      </c>
      <c r="K176" s="230" t="s">
        <v>3397</v>
      </c>
      <c r="L176" s="45"/>
      <c r="M176" s="235" t="s">
        <v>1</v>
      </c>
      <c r="N176" s="236" t="s">
        <v>43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339</v>
      </c>
      <c r="AT176" s="239" t="s">
        <v>249</v>
      </c>
      <c r="AU176" s="239" t="s">
        <v>84</v>
      </c>
      <c r="AY176" s="18" t="s">
        <v>247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90</v>
      </c>
      <c r="BK176" s="240">
        <f>ROUND(I176*H176,2)</f>
        <v>0</v>
      </c>
      <c r="BL176" s="18" t="s">
        <v>339</v>
      </c>
      <c r="BM176" s="239" t="s">
        <v>531</v>
      </c>
    </row>
    <row r="177" spans="1:47" s="2" customFormat="1" ht="12">
      <c r="A177" s="39"/>
      <c r="B177" s="40"/>
      <c r="C177" s="41"/>
      <c r="D177" s="243" t="s">
        <v>540</v>
      </c>
      <c r="E177" s="41"/>
      <c r="F177" s="295" t="s">
        <v>3438</v>
      </c>
      <c r="G177" s="41"/>
      <c r="H177" s="41"/>
      <c r="I177" s="296"/>
      <c r="J177" s="41"/>
      <c r="K177" s="41"/>
      <c r="L177" s="45"/>
      <c r="M177" s="297"/>
      <c r="N177" s="29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540</v>
      </c>
      <c r="AU177" s="18" t="s">
        <v>84</v>
      </c>
    </row>
    <row r="178" spans="1:51" s="13" customFormat="1" ht="12">
      <c r="A178" s="13"/>
      <c r="B178" s="241"/>
      <c r="C178" s="242"/>
      <c r="D178" s="243" t="s">
        <v>256</v>
      </c>
      <c r="E178" s="244" t="s">
        <v>1</v>
      </c>
      <c r="F178" s="245" t="s">
        <v>3439</v>
      </c>
      <c r="G178" s="242"/>
      <c r="H178" s="246">
        <v>15</v>
      </c>
      <c r="I178" s="247"/>
      <c r="J178" s="242"/>
      <c r="K178" s="242"/>
      <c r="L178" s="248"/>
      <c r="M178" s="249"/>
      <c r="N178" s="250"/>
      <c r="O178" s="250"/>
      <c r="P178" s="250"/>
      <c r="Q178" s="250"/>
      <c r="R178" s="250"/>
      <c r="S178" s="250"/>
      <c r="T178" s="25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2" t="s">
        <v>256</v>
      </c>
      <c r="AU178" s="252" t="s">
        <v>84</v>
      </c>
      <c r="AV178" s="13" t="s">
        <v>90</v>
      </c>
      <c r="AW178" s="13" t="s">
        <v>32</v>
      </c>
      <c r="AX178" s="13" t="s">
        <v>84</v>
      </c>
      <c r="AY178" s="252" t="s">
        <v>247</v>
      </c>
    </row>
    <row r="179" spans="1:65" s="2" customFormat="1" ht="24.15" customHeight="1">
      <c r="A179" s="39"/>
      <c r="B179" s="40"/>
      <c r="C179" s="228" t="s">
        <v>396</v>
      </c>
      <c r="D179" s="228" t="s">
        <v>249</v>
      </c>
      <c r="E179" s="229" t="s">
        <v>366</v>
      </c>
      <c r="F179" s="230" t="s">
        <v>3440</v>
      </c>
      <c r="G179" s="231" t="s">
        <v>3073</v>
      </c>
      <c r="H179" s="232">
        <v>7</v>
      </c>
      <c r="I179" s="233"/>
      <c r="J179" s="234">
        <f>ROUND(I179*H179,2)</f>
        <v>0</v>
      </c>
      <c r="K179" s="230" t="s">
        <v>3397</v>
      </c>
      <c r="L179" s="45"/>
      <c r="M179" s="235" t="s">
        <v>1</v>
      </c>
      <c r="N179" s="236" t="s">
        <v>43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339</v>
      </c>
      <c r="AT179" s="239" t="s">
        <v>249</v>
      </c>
      <c r="AU179" s="239" t="s">
        <v>84</v>
      </c>
      <c r="AY179" s="18" t="s">
        <v>247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90</v>
      </c>
      <c r="BK179" s="240">
        <f>ROUND(I179*H179,2)</f>
        <v>0</v>
      </c>
      <c r="BL179" s="18" t="s">
        <v>339</v>
      </c>
      <c r="BM179" s="239" t="s">
        <v>544</v>
      </c>
    </row>
    <row r="180" spans="1:47" s="2" customFormat="1" ht="12">
      <c r="A180" s="39"/>
      <c r="B180" s="40"/>
      <c r="C180" s="41"/>
      <c r="D180" s="243" t="s">
        <v>540</v>
      </c>
      <c r="E180" s="41"/>
      <c r="F180" s="295" t="s">
        <v>3441</v>
      </c>
      <c r="G180" s="41"/>
      <c r="H180" s="41"/>
      <c r="I180" s="296"/>
      <c r="J180" s="41"/>
      <c r="K180" s="41"/>
      <c r="L180" s="45"/>
      <c r="M180" s="297"/>
      <c r="N180" s="29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540</v>
      </c>
      <c r="AU180" s="18" t="s">
        <v>84</v>
      </c>
    </row>
    <row r="181" spans="1:51" s="13" customFormat="1" ht="12">
      <c r="A181" s="13"/>
      <c r="B181" s="241"/>
      <c r="C181" s="242"/>
      <c r="D181" s="243" t="s">
        <v>256</v>
      </c>
      <c r="E181" s="244" t="s">
        <v>1</v>
      </c>
      <c r="F181" s="245" t="s">
        <v>3442</v>
      </c>
      <c r="G181" s="242"/>
      <c r="H181" s="246">
        <v>7</v>
      </c>
      <c r="I181" s="247"/>
      <c r="J181" s="242"/>
      <c r="K181" s="242"/>
      <c r="L181" s="248"/>
      <c r="M181" s="249"/>
      <c r="N181" s="250"/>
      <c r="O181" s="250"/>
      <c r="P181" s="250"/>
      <c r="Q181" s="250"/>
      <c r="R181" s="250"/>
      <c r="S181" s="250"/>
      <c r="T181" s="25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2" t="s">
        <v>256</v>
      </c>
      <c r="AU181" s="252" t="s">
        <v>84</v>
      </c>
      <c r="AV181" s="13" t="s">
        <v>90</v>
      </c>
      <c r="AW181" s="13" t="s">
        <v>32</v>
      </c>
      <c r="AX181" s="13" t="s">
        <v>84</v>
      </c>
      <c r="AY181" s="252" t="s">
        <v>247</v>
      </c>
    </row>
    <row r="182" spans="1:65" s="2" customFormat="1" ht="16.5" customHeight="1">
      <c r="A182" s="39"/>
      <c r="B182" s="40"/>
      <c r="C182" s="228" t="s">
        <v>402</v>
      </c>
      <c r="D182" s="228" t="s">
        <v>249</v>
      </c>
      <c r="E182" s="229" t="s">
        <v>375</v>
      </c>
      <c r="F182" s="230" t="s">
        <v>3443</v>
      </c>
      <c r="G182" s="231" t="s">
        <v>3073</v>
      </c>
      <c r="H182" s="232">
        <v>7</v>
      </c>
      <c r="I182" s="233"/>
      <c r="J182" s="234">
        <f>ROUND(I182*H182,2)</f>
        <v>0</v>
      </c>
      <c r="K182" s="230" t="s">
        <v>3397</v>
      </c>
      <c r="L182" s="45"/>
      <c r="M182" s="235" t="s">
        <v>1</v>
      </c>
      <c r="N182" s="236" t="s">
        <v>43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339</v>
      </c>
      <c r="AT182" s="239" t="s">
        <v>249</v>
      </c>
      <c r="AU182" s="239" t="s">
        <v>84</v>
      </c>
      <c r="AY182" s="18" t="s">
        <v>247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90</v>
      </c>
      <c r="BK182" s="240">
        <f>ROUND(I182*H182,2)</f>
        <v>0</v>
      </c>
      <c r="BL182" s="18" t="s">
        <v>339</v>
      </c>
      <c r="BM182" s="239" t="s">
        <v>552</v>
      </c>
    </row>
    <row r="183" spans="1:47" s="2" customFormat="1" ht="12">
      <c r="A183" s="39"/>
      <c r="B183" s="40"/>
      <c r="C183" s="41"/>
      <c r="D183" s="243" t="s">
        <v>540</v>
      </c>
      <c r="E183" s="41"/>
      <c r="F183" s="295" t="s">
        <v>3441</v>
      </c>
      <c r="G183" s="41"/>
      <c r="H183" s="41"/>
      <c r="I183" s="296"/>
      <c r="J183" s="41"/>
      <c r="K183" s="41"/>
      <c r="L183" s="45"/>
      <c r="M183" s="297"/>
      <c r="N183" s="29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540</v>
      </c>
      <c r="AU183" s="18" t="s">
        <v>84</v>
      </c>
    </row>
    <row r="184" spans="1:51" s="13" customFormat="1" ht="12">
      <c r="A184" s="13"/>
      <c r="B184" s="241"/>
      <c r="C184" s="242"/>
      <c r="D184" s="243" t="s">
        <v>256</v>
      </c>
      <c r="E184" s="244" t="s">
        <v>1</v>
      </c>
      <c r="F184" s="245" t="s">
        <v>3442</v>
      </c>
      <c r="G184" s="242"/>
      <c r="H184" s="246">
        <v>7</v>
      </c>
      <c r="I184" s="247"/>
      <c r="J184" s="242"/>
      <c r="K184" s="242"/>
      <c r="L184" s="248"/>
      <c r="M184" s="249"/>
      <c r="N184" s="250"/>
      <c r="O184" s="250"/>
      <c r="P184" s="250"/>
      <c r="Q184" s="250"/>
      <c r="R184" s="250"/>
      <c r="S184" s="250"/>
      <c r="T184" s="25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2" t="s">
        <v>256</v>
      </c>
      <c r="AU184" s="252" t="s">
        <v>84</v>
      </c>
      <c r="AV184" s="13" t="s">
        <v>90</v>
      </c>
      <c r="AW184" s="13" t="s">
        <v>32</v>
      </c>
      <c r="AX184" s="13" t="s">
        <v>84</v>
      </c>
      <c r="AY184" s="252" t="s">
        <v>247</v>
      </c>
    </row>
    <row r="185" spans="1:65" s="2" customFormat="1" ht="24.15" customHeight="1">
      <c r="A185" s="39"/>
      <c r="B185" s="40"/>
      <c r="C185" s="228" t="s">
        <v>407</v>
      </c>
      <c r="D185" s="228" t="s">
        <v>249</v>
      </c>
      <c r="E185" s="229" t="s">
        <v>387</v>
      </c>
      <c r="F185" s="230" t="s">
        <v>3444</v>
      </c>
      <c r="G185" s="231" t="s">
        <v>3073</v>
      </c>
      <c r="H185" s="232">
        <v>21</v>
      </c>
      <c r="I185" s="233"/>
      <c r="J185" s="234">
        <f>ROUND(I185*H185,2)</f>
        <v>0</v>
      </c>
      <c r="K185" s="230" t="s">
        <v>3397</v>
      </c>
      <c r="L185" s="45"/>
      <c r="M185" s="235" t="s">
        <v>1</v>
      </c>
      <c r="N185" s="236" t="s">
        <v>43</v>
      </c>
      <c r="O185" s="9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9" t="s">
        <v>339</v>
      </c>
      <c r="AT185" s="239" t="s">
        <v>249</v>
      </c>
      <c r="AU185" s="239" t="s">
        <v>84</v>
      </c>
      <c r="AY185" s="18" t="s">
        <v>247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8" t="s">
        <v>90</v>
      </c>
      <c r="BK185" s="240">
        <f>ROUND(I185*H185,2)</f>
        <v>0</v>
      </c>
      <c r="BL185" s="18" t="s">
        <v>339</v>
      </c>
      <c r="BM185" s="239" t="s">
        <v>563</v>
      </c>
    </row>
    <row r="186" spans="1:47" s="2" customFormat="1" ht="12">
      <c r="A186" s="39"/>
      <c r="B186" s="40"/>
      <c r="C186" s="41"/>
      <c r="D186" s="243" t="s">
        <v>540</v>
      </c>
      <c r="E186" s="41"/>
      <c r="F186" s="295" t="s">
        <v>3445</v>
      </c>
      <c r="G186" s="41"/>
      <c r="H186" s="41"/>
      <c r="I186" s="296"/>
      <c r="J186" s="41"/>
      <c r="K186" s="41"/>
      <c r="L186" s="45"/>
      <c r="M186" s="297"/>
      <c r="N186" s="298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540</v>
      </c>
      <c r="AU186" s="18" t="s">
        <v>84</v>
      </c>
    </row>
    <row r="187" spans="1:51" s="13" customFormat="1" ht="12">
      <c r="A187" s="13"/>
      <c r="B187" s="241"/>
      <c r="C187" s="242"/>
      <c r="D187" s="243" t="s">
        <v>256</v>
      </c>
      <c r="E187" s="244" t="s">
        <v>1</v>
      </c>
      <c r="F187" s="245" t="s">
        <v>3446</v>
      </c>
      <c r="G187" s="242"/>
      <c r="H187" s="246">
        <v>21</v>
      </c>
      <c r="I187" s="247"/>
      <c r="J187" s="242"/>
      <c r="K187" s="242"/>
      <c r="L187" s="248"/>
      <c r="M187" s="249"/>
      <c r="N187" s="250"/>
      <c r="O187" s="250"/>
      <c r="P187" s="250"/>
      <c r="Q187" s="250"/>
      <c r="R187" s="250"/>
      <c r="S187" s="250"/>
      <c r="T187" s="25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2" t="s">
        <v>256</v>
      </c>
      <c r="AU187" s="252" t="s">
        <v>84</v>
      </c>
      <c r="AV187" s="13" t="s">
        <v>90</v>
      </c>
      <c r="AW187" s="13" t="s">
        <v>32</v>
      </c>
      <c r="AX187" s="13" t="s">
        <v>84</v>
      </c>
      <c r="AY187" s="252" t="s">
        <v>247</v>
      </c>
    </row>
    <row r="188" spans="1:65" s="2" customFormat="1" ht="33" customHeight="1">
      <c r="A188" s="39"/>
      <c r="B188" s="40"/>
      <c r="C188" s="228" t="s">
        <v>412</v>
      </c>
      <c r="D188" s="228" t="s">
        <v>249</v>
      </c>
      <c r="E188" s="229" t="s">
        <v>396</v>
      </c>
      <c r="F188" s="230" t="s">
        <v>3447</v>
      </c>
      <c r="G188" s="231" t="s">
        <v>3073</v>
      </c>
      <c r="H188" s="232">
        <v>3</v>
      </c>
      <c r="I188" s="233"/>
      <c r="J188" s="234">
        <f>ROUND(I188*H188,2)</f>
        <v>0</v>
      </c>
      <c r="K188" s="230" t="s">
        <v>3397</v>
      </c>
      <c r="L188" s="45"/>
      <c r="M188" s="235" t="s">
        <v>1</v>
      </c>
      <c r="N188" s="236" t="s">
        <v>43</v>
      </c>
      <c r="O188" s="9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9" t="s">
        <v>339</v>
      </c>
      <c r="AT188" s="239" t="s">
        <v>249</v>
      </c>
      <c r="AU188" s="239" t="s">
        <v>84</v>
      </c>
      <c r="AY188" s="18" t="s">
        <v>247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8" t="s">
        <v>90</v>
      </c>
      <c r="BK188" s="240">
        <f>ROUND(I188*H188,2)</f>
        <v>0</v>
      </c>
      <c r="BL188" s="18" t="s">
        <v>339</v>
      </c>
      <c r="BM188" s="239" t="s">
        <v>575</v>
      </c>
    </row>
    <row r="189" spans="1:47" s="2" customFormat="1" ht="12">
      <c r="A189" s="39"/>
      <c r="B189" s="40"/>
      <c r="C189" s="41"/>
      <c r="D189" s="243" t="s">
        <v>540</v>
      </c>
      <c r="E189" s="41"/>
      <c r="F189" s="295" t="s">
        <v>3448</v>
      </c>
      <c r="G189" s="41"/>
      <c r="H189" s="41"/>
      <c r="I189" s="296"/>
      <c r="J189" s="41"/>
      <c r="K189" s="41"/>
      <c r="L189" s="45"/>
      <c r="M189" s="297"/>
      <c r="N189" s="29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540</v>
      </c>
      <c r="AU189" s="18" t="s">
        <v>84</v>
      </c>
    </row>
    <row r="190" spans="1:65" s="2" customFormat="1" ht="24.15" customHeight="1">
      <c r="A190" s="39"/>
      <c r="B190" s="40"/>
      <c r="C190" s="228" t="s">
        <v>417</v>
      </c>
      <c r="D190" s="228" t="s">
        <v>249</v>
      </c>
      <c r="E190" s="229" t="s">
        <v>3449</v>
      </c>
      <c r="F190" s="230" t="s">
        <v>3450</v>
      </c>
      <c r="G190" s="231" t="s">
        <v>322</v>
      </c>
      <c r="H190" s="232">
        <v>38</v>
      </c>
      <c r="I190" s="233"/>
      <c r="J190" s="234">
        <f>ROUND(I190*H190,2)</f>
        <v>0</v>
      </c>
      <c r="K190" s="230" t="s">
        <v>3414</v>
      </c>
      <c r="L190" s="45"/>
      <c r="M190" s="235" t="s">
        <v>1</v>
      </c>
      <c r="N190" s="236" t="s">
        <v>43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339</v>
      </c>
      <c r="AT190" s="239" t="s">
        <v>249</v>
      </c>
      <c r="AU190" s="239" t="s">
        <v>84</v>
      </c>
      <c r="AY190" s="18" t="s">
        <v>247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90</v>
      </c>
      <c r="BK190" s="240">
        <f>ROUND(I190*H190,2)</f>
        <v>0</v>
      </c>
      <c r="BL190" s="18" t="s">
        <v>339</v>
      </c>
      <c r="BM190" s="239" t="s">
        <v>588</v>
      </c>
    </row>
    <row r="191" spans="1:47" s="2" customFormat="1" ht="12">
      <c r="A191" s="39"/>
      <c r="B191" s="40"/>
      <c r="C191" s="41"/>
      <c r="D191" s="243" t="s">
        <v>540</v>
      </c>
      <c r="E191" s="41"/>
      <c r="F191" s="295" t="s">
        <v>3451</v>
      </c>
      <c r="G191" s="41"/>
      <c r="H191" s="41"/>
      <c r="I191" s="296"/>
      <c r="J191" s="41"/>
      <c r="K191" s="41"/>
      <c r="L191" s="45"/>
      <c r="M191" s="297"/>
      <c r="N191" s="29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540</v>
      </c>
      <c r="AU191" s="18" t="s">
        <v>84</v>
      </c>
    </row>
    <row r="192" spans="1:51" s="13" customFormat="1" ht="12">
      <c r="A192" s="13"/>
      <c r="B192" s="241"/>
      <c r="C192" s="242"/>
      <c r="D192" s="243" t="s">
        <v>256</v>
      </c>
      <c r="E192" s="244" t="s">
        <v>1</v>
      </c>
      <c r="F192" s="245" t="s">
        <v>3452</v>
      </c>
      <c r="G192" s="242"/>
      <c r="H192" s="246">
        <v>38</v>
      </c>
      <c r="I192" s="247"/>
      <c r="J192" s="242"/>
      <c r="K192" s="242"/>
      <c r="L192" s="248"/>
      <c r="M192" s="249"/>
      <c r="N192" s="250"/>
      <c r="O192" s="250"/>
      <c r="P192" s="250"/>
      <c r="Q192" s="250"/>
      <c r="R192" s="250"/>
      <c r="S192" s="250"/>
      <c r="T192" s="25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2" t="s">
        <v>256</v>
      </c>
      <c r="AU192" s="252" t="s">
        <v>84</v>
      </c>
      <c r="AV192" s="13" t="s">
        <v>90</v>
      </c>
      <c r="AW192" s="13" t="s">
        <v>32</v>
      </c>
      <c r="AX192" s="13" t="s">
        <v>84</v>
      </c>
      <c r="AY192" s="252" t="s">
        <v>247</v>
      </c>
    </row>
    <row r="193" spans="1:65" s="2" customFormat="1" ht="24.15" customHeight="1">
      <c r="A193" s="39"/>
      <c r="B193" s="40"/>
      <c r="C193" s="228" t="s">
        <v>421</v>
      </c>
      <c r="D193" s="228" t="s">
        <v>249</v>
      </c>
      <c r="E193" s="229" t="s">
        <v>3453</v>
      </c>
      <c r="F193" s="230" t="s">
        <v>3454</v>
      </c>
      <c r="G193" s="231" t="s">
        <v>322</v>
      </c>
      <c r="H193" s="232">
        <v>7</v>
      </c>
      <c r="I193" s="233"/>
      <c r="J193" s="234">
        <f>ROUND(I193*H193,2)</f>
        <v>0</v>
      </c>
      <c r="K193" s="230" t="s">
        <v>3414</v>
      </c>
      <c r="L193" s="45"/>
      <c r="M193" s="235" t="s">
        <v>1</v>
      </c>
      <c r="N193" s="236" t="s">
        <v>43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339</v>
      </c>
      <c r="AT193" s="239" t="s">
        <v>249</v>
      </c>
      <c r="AU193" s="239" t="s">
        <v>84</v>
      </c>
      <c r="AY193" s="18" t="s">
        <v>247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90</v>
      </c>
      <c r="BK193" s="240">
        <f>ROUND(I193*H193,2)</f>
        <v>0</v>
      </c>
      <c r="BL193" s="18" t="s">
        <v>339</v>
      </c>
      <c r="BM193" s="239" t="s">
        <v>603</v>
      </c>
    </row>
    <row r="194" spans="1:47" s="2" customFormat="1" ht="12">
      <c r="A194" s="39"/>
      <c r="B194" s="40"/>
      <c r="C194" s="41"/>
      <c r="D194" s="243" t="s">
        <v>540</v>
      </c>
      <c r="E194" s="41"/>
      <c r="F194" s="295" t="s">
        <v>3441</v>
      </c>
      <c r="G194" s="41"/>
      <c r="H194" s="41"/>
      <c r="I194" s="296"/>
      <c r="J194" s="41"/>
      <c r="K194" s="41"/>
      <c r="L194" s="45"/>
      <c r="M194" s="297"/>
      <c r="N194" s="29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540</v>
      </c>
      <c r="AU194" s="18" t="s">
        <v>84</v>
      </c>
    </row>
    <row r="195" spans="1:51" s="13" customFormat="1" ht="12">
      <c r="A195" s="13"/>
      <c r="B195" s="241"/>
      <c r="C195" s="242"/>
      <c r="D195" s="243" t="s">
        <v>256</v>
      </c>
      <c r="E195" s="244" t="s">
        <v>1</v>
      </c>
      <c r="F195" s="245" t="s">
        <v>3442</v>
      </c>
      <c r="G195" s="242"/>
      <c r="H195" s="246">
        <v>7</v>
      </c>
      <c r="I195" s="247"/>
      <c r="J195" s="242"/>
      <c r="K195" s="242"/>
      <c r="L195" s="248"/>
      <c r="M195" s="249"/>
      <c r="N195" s="250"/>
      <c r="O195" s="250"/>
      <c r="P195" s="250"/>
      <c r="Q195" s="250"/>
      <c r="R195" s="250"/>
      <c r="S195" s="250"/>
      <c r="T195" s="25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2" t="s">
        <v>256</v>
      </c>
      <c r="AU195" s="252" t="s">
        <v>84</v>
      </c>
      <c r="AV195" s="13" t="s">
        <v>90</v>
      </c>
      <c r="AW195" s="13" t="s">
        <v>32</v>
      </c>
      <c r="AX195" s="13" t="s">
        <v>84</v>
      </c>
      <c r="AY195" s="252" t="s">
        <v>247</v>
      </c>
    </row>
    <row r="196" spans="1:65" s="2" customFormat="1" ht="24.15" customHeight="1">
      <c r="A196" s="39"/>
      <c r="B196" s="40"/>
      <c r="C196" s="228" t="s">
        <v>426</v>
      </c>
      <c r="D196" s="228" t="s">
        <v>249</v>
      </c>
      <c r="E196" s="229" t="s">
        <v>3455</v>
      </c>
      <c r="F196" s="230" t="s">
        <v>3456</v>
      </c>
      <c r="G196" s="231" t="s">
        <v>322</v>
      </c>
      <c r="H196" s="232">
        <v>12</v>
      </c>
      <c r="I196" s="233"/>
      <c r="J196" s="234">
        <f>ROUND(I196*H196,2)</f>
        <v>0</v>
      </c>
      <c r="K196" s="230" t="s">
        <v>3414</v>
      </c>
      <c r="L196" s="45"/>
      <c r="M196" s="235" t="s">
        <v>1</v>
      </c>
      <c r="N196" s="236" t="s">
        <v>43</v>
      </c>
      <c r="O196" s="9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9" t="s">
        <v>339</v>
      </c>
      <c r="AT196" s="239" t="s">
        <v>249</v>
      </c>
      <c r="AU196" s="239" t="s">
        <v>84</v>
      </c>
      <c r="AY196" s="18" t="s">
        <v>247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8" t="s">
        <v>90</v>
      </c>
      <c r="BK196" s="240">
        <f>ROUND(I196*H196,2)</f>
        <v>0</v>
      </c>
      <c r="BL196" s="18" t="s">
        <v>339</v>
      </c>
      <c r="BM196" s="239" t="s">
        <v>626</v>
      </c>
    </row>
    <row r="197" spans="1:47" s="2" customFormat="1" ht="12">
      <c r="A197" s="39"/>
      <c r="B197" s="40"/>
      <c r="C197" s="41"/>
      <c r="D197" s="243" t="s">
        <v>540</v>
      </c>
      <c r="E197" s="41"/>
      <c r="F197" s="295" t="s">
        <v>3457</v>
      </c>
      <c r="G197" s="41"/>
      <c r="H197" s="41"/>
      <c r="I197" s="296"/>
      <c r="J197" s="41"/>
      <c r="K197" s="41"/>
      <c r="L197" s="45"/>
      <c r="M197" s="297"/>
      <c r="N197" s="298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540</v>
      </c>
      <c r="AU197" s="18" t="s">
        <v>84</v>
      </c>
    </row>
    <row r="198" spans="1:51" s="13" customFormat="1" ht="12">
      <c r="A198" s="13"/>
      <c r="B198" s="241"/>
      <c r="C198" s="242"/>
      <c r="D198" s="243" t="s">
        <v>256</v>
      </c>
      <c r="E198" s="244" t="s">
        <v>1</v>
      </c>
      <c r="F198" s="245" t="s">
        <v>3458</v>
      </c>
      <c r="G198" s="242"/>
      <c r="H198" s="246">
        <v>12</v>
      </c>
      <c r="I198" s="247"/>
      <c r="J198" s="242"/>
      <c r="K198" s="242"/>
      <c r="L198" s="248"/>
      <c r="M198" s="249"/>
      <c r="N198" s="250"/>
      <c r="O198" s="250"/>
      <c r="P198" s="250"/>
      <c r="Q198" s="250"/>
      <c r="R198" s="250"/>
      <c r="S198" s="250"/>
      <c r="T198" s="25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2" t="s">
        <v>256</v>
      </c>
      <c r="AU198" s="252" t="s">
        <v>84</v>
      </c>
      <c r="AV198" s="13" t="s">
        <v>90</v>
      </c>
      <c r="AW198" s="13" t="s">
        <v>32</v>
      </c>
      <c r="AX198" s="13" t="s">
        <v>84</v>
      </c>
      <c r="AY198" s="252" t="s">
        <v>247</v>
      </c>
    </row>
    <row r="199" spans="1:65" s="2" customFormat="1" ht="24.15" customHeight="1">
      <c r="A199" s="39"/>
      <c r="B199" s="40"/>
      <c r="C199" s="228" t="s">
        <v>432</v>
      </c>
      <c r="D199" s="228" t="s">
        <v>249</v>
      </c>
      <c r="E199" s="229" t="s">
        <v>3459</v>
      </c>
      <c r="F199" s="230" t="s">
        <v>3460</v>
      </c>
      <c r="G199" s="231" t="s">
        <v>322</v>
      </c>
      <c r="H199" s="232">
        <v>2</v>
      </c>
      <c r="I199" s="233"/>
      <c r="J199" s="234">
        <f>ROUND(I199*H199,2)</f>
        <v>0</v>
      </c>
      <c r="K199" s="230" t="s">
        <v>3414</v>
      </c>
      <c r="L199" s="45"/>
      <c r="M199" s="235" t="s">
        <v>1</v>
      </c>
      <c r="N199" s="236" t="s">
        <v>43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339</v>
      </c>
      <c r="AT199" s="239" t="s">
        <v>249</v>
      </c>
      <c r="AU199" s="239" t="s">
        <v>84</v>
      </c>
      <c r="AY199" s="18" t="s">
        <v>247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90</v>
      </c>
      <c r="BK199" s="240">
        <f>ROUND(I199*H199,2)</f>
        <v>0</v>
      </c>
      <c r="BL199" s="18" t="s">
        <v>339</v>
      </c>
      <c r="BM199" s="239" t="s">
        <v>650</v>
      </c>
    </row>
    <row r="200" spans="1:47" s="2" customFormat="1" ht="12">
      <c r="A200" s="39"/>
      <c r="B200" s="40"/>
      <c r="C200" s="41"/>
      <c r="D200" s="243" t="s">
        <v>540</v>
      </c>
      <c r="E200" s="41"/>
      <c r="F200" s="295" t="s">
        <v>3410</v>
      </c>
      <c r="G200" s="41"/>
      <c r="H200" s="41"/>
      <c r="I200" s="296"/>
      <c r="J200" s="41"/>
      <c r="K200" s="41"/>
      <c r="L200" s="45"/>
      <c r="M200" s="297"/>
      <c r="N200" s="29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540</v>
      </c>
      <c r="AU200" s="18" t="s">
        <v>84</v>
      </c>
    </row>
    <row r="201" spans="1:65" s="2" customFormat="1" ht="24.15" customHeight="1">
      <c r="A201" s="39"/>
      <c r="B201" s="40"/>
      <c r="C201" s="228" t="s">
        <v>440</v>
      </c>
      <c r="D201" s="228" t="s">
        <v>249</v>
      </c>
      <c r="E201" s="229" t="s">
        <v>3461</v>
      </c>
      <c r="F201" s="230" t="s">
        <v>3462</v>
      </c>
      <c r="G201" s="231" t="s">
        <v>322</v>
      </c>
      <c r="H201" s="232">
        <v>11</v>
      </c>
      <c r="I201" s="233"/>
      <c r="J201" s="234">
        <f>ROUND(I201*H201,2)</f>
        <v>0</v>
      </c>
      <c r="K201" s="230" t="s">
        <v>3414</v>
      </c>
      <c r="L201" s="45"/>
      <c r="M201" s="235" t="s">
        <v>1</v>
      </c>
      <c r="N201" s="236" t="s">
        <v>43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339</v>
      </c>
      <c r="AT201" s="239" t="s">
        <v>249</v>
      </c>
      <c r="AU201" s="239" t="s">
        <v>84</v>
      </c>
      <c r="AY201" s="18" t="s">
        <v>247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90</v>
      </c>
      <c r="BK201" s="240">
        <f>ROUND(I201*H201,2)</f>
        <v>0</v>
      </c>
      <c r="BL201" s="18" t="s">
        <v>339</v>
      </c>
      <c r="BM201" s="239" t="s">
        <v>659</v>
      </c>
    </row>
    <row r="202" spans="1:47" s="2" customFormat="1" ht="12">
      <c r="A202" s="39"/>
      <c r="B202" s="40"/>
      <c r="C202" s="41"/>
      <c r="D202" s="243" t="s">
        <v>540</v>
      </c>
      <c r="E202" s="41"/>
      <c r="F202" s="295" t="s">
        <v>3463</v>
      </c>
      <c r="G202" s="41"/>
      <c r="H202" s="41"/>
      <c r="I202" s="296"/>
      <c r="J202" s="41"/>
      <c r="K202" s="41"/>
      <c r="L202" s="45"/>
      <c r="M202" s="297"/>
      <c r="N202" s="29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540</v>
      </c>
      <c r="AU202" s="18" t="s">
        <v>84</v>
      </c>
    </row>
    <row r="203" spans="1:51" s="13" customFormat="1" ht="12">
      <c r="A203" s="13"/>
      <c r="B203" s="241"/>
      <c r="C203" s="242"/>
      <c r="D203" s="243" t="s">
        <v>256</v>
      </c>
      <c r="E203" s="244" t="s">
        <v>1</v>
      </c>
      <c r="F203" s="245" t="s">
        <v>3464</v>
      </c>
      <c r="G203" s="242"/>
      <c r="H203" s="246">
        <v>11</v>
      </c>
      <c r="I203" s="247"/>
      <c r="J203" s="242"/>
      <c r="K203" s="242"/>
      <c r="L203" s="248"/>
      <c r="M203" s="249"/>
      <c r="N203" s="250"/>
      <c r="O203" s="250"/>
      <c r="P203" s="250"/>
      <c r="Q203" s="250"/>
      <c r="R203" s="250"/>
      <c r="S203" s="250"/>
      <c r="T203" s="25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2" t="s">
        <v>256</v>
      </c>
      <c r="AU203" s="252" t="s">
        <v>84</v>
      </c>
      <c r="AV203" s="13" t="s">
        <v>90</v>
      </c>
      <c r="AW203" s="13" t="s">
        <v>32</v>
      </c>
      <c r="AX203" s="13" t="s">
        <v>84</v>
      </c>
      <c r="AY203" s="252" t="s">
        <v>247</v>
      </c>
    </row>
    <row r="204" spans="1:65" s="2" customFormat="1" ht="24.15" customHeight="1">
      <c r="A204" s="39"/>
      <c r="B204" s="40"/>
      <c r="C204" s="228" t="s">
        <v>446</v>
      </c>
      <c r="D204" s="228" t="s">
        <v>249</v>
      </c>
      <c r="E204" s="229" t="s">
        <v>3465</v>
      </c>
      <c r="F204" s="230" t="s">
        <v>3466</v>
      </c>
      <c r="G204" s="231" t="s">
        <v>322</v>
      </c>
      <c r="H204" s="232">
        <v>3</v>
      </c>
      <c r="I204" s="233"/>
      <c r="J204" s="234">
        <f>ROUND(I204*H204,2)</f>
        <v>0</v>
      </c>
      <c r="K204" s="230" t="s">
        <v>3414</v>
      </c>
      <c r="L204" s="45"/>
      <c r="M204" s="235" t="s">
        <v>1</v>
      </c>
      <c r="N204" s="236" t="s">
        <v>43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339</v>
      </c>
      <c r="AT204" s="239" t="s">
        <v>249</v>
      </c>
      <c r="AU204" s="239" t="s">
        <v>84</v>
      </c>
      <c r="AY204" s="18" t="s">
        <v>247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90</v>
      </c>
      <c r="BK204" s="240">
        <f>ROUND(I204*H204,2)</f>
        <v>0</v>
      </c>
      <c r="BL204" s="18" t="s">
        <v>339</v>
      </c>
      <c r="BM204" s="239" t="s">
        <v>668</v>
      </c>
    </row>
    <row r="205" spans="1:47" s="2" customFormat="1" ht="12">
      <c r="A205" s="39"/>
      <c r="B205" s="40"/>
      <c r="C205" s="41"/>
      <c r="D205" s="243" t="s">
        <v>540</v>
      </c>
      <c r="E205" s="41"/>
      <c r="F205" s="295" t="s">
        <v>3448</v>
      </c>
      <c r="G205" s="41"/>
      <c r="H205" s="41"/>
      <c r="I205" s="296"/>
      <c r="J205" s="41"/>
      <c r="K205" s="41"/>
      <c r="L205" s="45"/>
      <c r="M205" s="297"/>
      <c r="N205" s="298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540</v>
      </c>
      <c r="AU205" s="18" t="s">
        <v>84</v>
      </c>
    </row>
    <row r="206" spans="1:65" s="2" customFormat="1" ht="24.15" customHeight="1">
      <c r="A206" s="39"/>
      <c r="B206" s="40"/>
      <c r="C206" s="228" t="s">
        <v>452</v>
      </c>
      <c r="D206" s="228" t="s">
        <v>249</v>
      </c>
      <c r="E206" s="229" t="s">
        <v>3467</v>
      </c>
      <c r="F206" s="230" t="s">
        <v>3468</v>
      </c>
      <c r="G206" s="231" t="s">
        <v>322</v>
      </c>
      <c r="H206" s="232">
        <v>14</v>
      </c>
      <c r="I206" s="233"/>
      <c r="J206" s="234">
        <f>ROUND(I206*H206,2)</f>
        <v>0</v>
      </c>
      <c r="K206" s="230" t="s">
        <v>3414</v>
      </c>
      <c r="L206" s="45"/>
      <c r="M206" s="235" t="s">
        <v>1</v>
      </c>
      <c r="N206" s="236" t="s">
        <v>43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339</v>
      </c>
      <c r="AT206" s="239" t="s">
        <v>249</v>
      </c>
      <c r="AU206" s="239" t="s">
        <v>84</v>
      </c>
      <c r="AY206" s="18" t="s">
        <v>247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90</v>
      </c>
      <c r="BK206" s="240">
        <f>ROUND(I206*H206,2)</f>
        <v>0</v>
      </c>
      <c r="BL206" s="18" t="s">
        <v>339</v>
      </c>
      <c r="BM206" s="239" t="s">
        <v>686</v>
      </c>
    </row>
    <row r="207" spans="1:47" s="2" customFormat="1" ht="12">
      <c r="A207" s="39"/>
      <c r="B207" s="40"/>
      <c r="C207" s="41"/>
      <c r="D207" s="243" t="s">
        <v>540</v>
      </c>
      <c r="E207" s="41"/>
      <c r="F207" s="295" t="s">
        <v>3469</v>
      </c>
      <c r="G207" s="41"/>
      <c r="H207" s="41"/>
      <c r="I207" s="296"/>
      <c r="J207" s="41"/>
      <c r="K207" s="41"/>
      <c r="L207" s="45"/>
      <c r="M207" s="297"/>
      <c r="N207" s="298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540</v>
      </c>
      <c r="AU207" s="18" t="s">
        <v>84</v>
      </c>
    </row>
    <row r="208" spans="1:51" s="13" customFormat="1" ht="12">
      <c r="A208" s="13"/>
      <c r="B208" s="241"/>
      <c r="C208" s="242"/>
      <c r="D208" s="243" t="s">
        <v>256</v>
      </c>
      <c r="E208" s="244" t="s">
        <v>1</v>
      </c>
      <c r="F208" s="245" t="s">
        <v>3470</v>
      </c>
      <c r="G208" s="242"/>
      <c r="H208" s="246">
        <v>14</v>
      </c>
      <c r="I208" s="247"/>
      <c r="J208" s="242"/>
      <c r="K208" s="242"/>
      <c r="L208" s="248"/>
      <c r="M208" s="249"/>
      <c r="N208" s="250"/>
      <c r="O208" s="250"/>
      <c r="P208" s="250"/>
      <c r="Q208" s="250"/>
      <c r="R208" s="250"/>
      <c r="S208" s="250"/>
      <c r="T208" s="25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2" t="s">
        <v>256</v>
      </c>
      <c r="AU208" s="252" t="s">
        <v>84</v>
      </c>
      <c r="AV208" s="13" t="s">
        <v>90</v>
      </c>
      <c r="AW208" s="13" t="s">
        <v>32</v>
      </c>
      <c r="AX208" s="13" t="s">
        <v>84</v>
      </c>
      <c r="AY208" s="252" t="s">
        <v>247</v>
      </c>
    </row>
    <row r="209" spans="1:65" s="2" customFormat="1" ht="24.15" customHeight="1">
      <c r="A209" s="39"/>
      <c r="B209" s="40"/>
      <c r="C209" s="228" t="s">
        <v>458</v>
      </c>
      <c r="D209" s="228" t="s">
        <v>249</v>
      </c>
      <c r="E209" s="229" t="s">
        <v>402</v>
      </c>
      <c r="F209" s="230" t="s">
        <v>3471</v>
      </c>
      <c r="G209" s="231" t="s">
        <v>322</v>
      </c>
      <c r="H209" s="232">
        <v>2</v>
      </c>
      <c r="I209" s="233"/>
      <c r="J209" s="234">
        <f>ROUND(I209*H209,2)</f>
        <v>0</v>
      </c>
      <c r="K209" s="230" t="s">
        <v>3397</v>
      </c>
      <c r="L209" s="45"/>
      <c r="M209" s="235" t="s">
        <v>1</v>
      </c>
      <c r="N209" s="236" t="s">
        <v>43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339</v>
      </c>
      <c r="AT209" s="239" t="s">
        <v>249</v>
      </c>
      <c r="AU209" s="239" t="s">
        <v>84</v>
      </c>
      <c r="AY209" s="18" t="s">
        <v>247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90</v>
      </c>
      <c r="BK209" s="240">
        <f>ROUND(I209*H209,2)</f>
        <v>0</v>
      </c>
      <c r="BL209" s="18" t="s">
        <v>339</v>
      </c>
      <c r="BM209" s="239" t="s">
        <v>696</v>
      </c>
    </row>
    <row r="210" spans="1:47" s="2" customFormat="1" ht="12">
      <c r="A210" s="39"/>
      <c r="B210" s="40"/>
      <c r="C210" s="41"/>
      <c r="D210" s="243" t="s">
        <v>540</v>
      </c>
      <c r="E210" s="41"/>
      <c r="F210" s="295" t="s">
        <v>3410</v>
      </c>
      <c r="G210" s="41"/>
      <c r="H210" s="41"/>
      <c r="I210" s="296"/>
      <c r="J210" s="41"/>
      <c r="K210" s="41"/>
      <c r="L210" s="45"/>
      <c r="M210" s="297"/>
      <c r="N210" s="29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540</v>
      </c>
      <c r="AU210" s="18" t="s">
        <v>84</v>
      </c>
    </row>
    <row r="211" spans="1:65" s="2" customFormat="1" ht="21.75" customHeight="1">
      <c r="A211" s="39"/>
      <c r="B211" s="40"/>
      <c r="C211" s="228" t="s">
        <v>466</v>
      </c>
      <c r="D211" s="228" t="s">
        <v>249</v>
      </c>
      <c r="E211" s="229" t="s">
        <v>3472</v>
      </c>
      <c r="F211" s="230" t="s">
        <v>3473</v>
      </c>
      <c r="G211" s="231" t="s">
        <v>322</v>
      </c>
      <c r="H211" s="232">
        <v>10</v>
      </c>
      <c r="I211" s="233"/>
      <c r="J211" s="234">
        <f>ROUND(I211*H211,2)</f>
        <v>0</v>
      </c>
      <c r="K211" s="230" t="s">
        <v>3414</v>
      </c>
      <c r="L211" s="45"/>
      <c r="M211" s="235" t="s">
        <v>1</v>
      </c>
      <c r="N211" s="236" t="s">
        <v>43</v>
      </c>
      <c r="O211" s="92"/>
      <c r="P211" s="237">
        <f>O211*H211</f>
        <v>0</v>
      </c>
      <c r="Q211" s="237">
        <v>0</v>
      </c>
      <c r="R211" s="237">
        <f>Q211*H211</f>
        <v>0</v>
      </c>
      <c r="S211" s="237">
        <v>0</v>
      </c>
      <c r="T211" s="23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9" t="s">
        <v>339</v>
      </c>
      <c r="AT211" s="239" t="s">
        <v>249</v>
      </c>
      <c r="AU211" s="239" t="s">
        <v>84</v>
      </c>
      <c r="AY211" s="18" t="s">
        <v>247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8" t="s">
        <v>90</v>
      </c>
      <c r="BK211" s="240">
        <f>ROUND(I211*H211,2)</f>
        <v>0</v>
      </c>
      <c r="BL211" s="18" t="s">
        <v>339</v>
      </c>
      <c r="BM211" s="239" t="s">
        <v>712</v>
      </c>
    </row>
    <row r="212" spans="1:47" s="2" customFormat="1" ht="12">
      <c r="A212" s="39"/>
      <c r="B212" s="40"/>
      <c r="C212" s="41"/>
      <c r="D212" s="243" t="s">
        <v>540</v>
      </c>
      <c r="E212" s="41"/>
      <c r="F212" s="295" t="s">
        <v>3474</v>
      </c>
      <c r="G212" s="41"/>
      <c r="H212" s="41"/>
      <c r="I212" s="296"/>
      <c r="J212" s="41"/>
      <c r="K212" s="41"/>
      <c r="L212" s="45"/>
      <c r="M212" s="297"/>
      <c r="N212" s="298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540</v>
      </c>
      <c r="AU212" s="18" t="s">
        <v>84</v>
      </c>
    </row>
    <row r="213" spans="1:51" s="13" customFormat="1" ht="12">
      <c r="A213" s="13"/>
      <c r="B213" s="241"/>
      <c r="C213" s="242"/>
      <c r="D213" s="243" t="s">
        <v>256</v>
      </c>
      <c r="E213" s="244" t="s">
        <v>1</v>
      </c>
      <c r="F213" s="245" t="s">
        <v>3475</v>
      </c>
      <c r="G213" s="242"/>
      <c r="H213" s="246">
        <v>10</v>
      </c>
      <c r="I213" s="247"/>
      <c r="J213" s="242"/>
      <c r="K213" s="242"/>
      <c r="L213" s="248"/>
      <c r="M213" s="249"/>
      <c r="N213" s="250"/>
      <c r="O213" s="250"/>
      <c r="P213" s="250"/>
      <c r="Q213" s="250"/>
      <c r="R213" s="250"/>
      <c r="S213" s="250"/>
      <c r="T213" s="25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2" t="s">
        <v>256</v>
      </c>
      <c r="AU213" s="252" t="s">
        <v>84</v>
      </c>
      <c r="AV213" s="13" t="s">
        <v>90</v>
      </c>
      <c r="AW213" s="13" t="s">
        <v>32</v>
      </c>
      <c r="AX213" s="13" t="s">
        <v>84</v>
      </c>
      <c r="AY213" s="252" t="s">
        <v>247</v>
      </c>
    </row>
    <row r="214" spans="1:65" s="2" customFormat="1" ht="21.75" customHeight="1">
      <c r="A214" s="39"/>
      <c r="B214" s="40"/>
      <c r="C214" s="228" t="s">
        <v>481</v>
      </c>
      <c r="D214" s="228" t="s">
        <v>249</v>
      </c>
      <c r="E214" s="229" t="s">
        <v>3476</v>
      </c>
      <c r="F214" s="230" t="s">
        <v>3477</v>
      </c>
      <c r="G214" s="231" t="s">
        <v>322</v>
      </c>
      <c r="H214" s="232">
        <v>5</v>
      </c>
      <c r="I214" s="233"/>
      <c r="J214" s="234">
        <f>ROUND(I214*H214,2)</f>
        <v>0</v>
      </c>
      <c r="K214" s="230" t="s">
        <v>3414</v>
      </c>
      <c r="L214" s="45"/>
      <c r="M214" s="235" t="s">
        <v>1</v>
      </c>
      <c r="N214" s="236" t="s">
        <v>43</v>
      </c>
      <c r="O214" s="92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9" t="s">
        <v>339</v>
      </c>
      <c r="AT214" s="239" t="s">
        <v>249</v>
      </c>
      <c r="AU214" s="239" t="s">
        <v>84</v>
      </c>
      <c r="AY214" s="18" t="s">
        <v>247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8" t="s">
        <v>90</v>
      </c>
      <c r="BK214" s="240">
        <f>ROUND(I214*H214,2)</f>
        <v>0</v>
      </c>
      <c r="BL214" s="18" t="s">
        <v>339</v>
      </c>
      <c r="BM214" s="239" t="s">
        <v>724</v>
      </c>
    </row>
    <row r="215" spans="1:47" s="2" customFormat="1" ht="12">
      <c r="A215" s="39"/>
      <c r="B215" s="40"/>
      <c r="C215" s="41"/>
      <c r="D215" s="243" t="s">
        <v>540</v>
      </c>
      <c r="E215" s="41"/>
      <c r="F215" s="295" t="s">
        <v>3478</v>
      </c>
      <c r="G215" s="41"/>
      <c r="H215" s="41"/>
      <c r="I215" s="296"/>
      <c r="J215" s="41"/>
      <c r="K215" s="41"/>
      <c r="L215" s="45"/>
      <c r="M215" s="297"/>
      <c r="N215" s="298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540</v>
      </c>
      <c r="AU215" s="18" t="s">
        <v>84</v>
      </c>
    </row>
    <row r="216" spans="1:65" s="2" customFormat="1" ht="24.15" customHeight="1">
      <c r="A216" s="39"/>
      <c r="B216" s="40"/>
      <c r="C216" s="228" t="s">
        <v>485</v>
      </c>
      <c r="D216" s="228" t="s">
        <v>249</v>
      </c>
      <c r="E216" s="229" t="s">
        <v>3479</v>
      </c>
      <c r="F216" s="230" t="s">
        <v>3480</v>
      </c>
      <c r="G216" s="231" t="s">
        <v>322</v>
      </c>
      <c r="H216" s="232">
        <v>216</v>
      </c>
      <c r="I216" s="233"/>
      <c r="J216" s="234">
        <f>ROUND(I216*H216,2)</f>
        <v>0</v>
      </c>
      <c r="K216" s="230" t="s">
        <v>3414</v>
      </c>
      <c r="L216" s="45"/>
      <c r="M216" s="235" t="s">
        <v>1</v>
      </c>
      <c r="N216" s="236" t="s">
        <v>43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339</v>
      </c>
      <c r="AT216" s="239" t="s">
        <v>249</v>
      </c>
      <c r="AU216" s="239" t="s">
        <v>84</v>
      </c>
      <c r="AY216" s="18" t="s">
        <v>247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90</v>
      </c>
      <c r="BK216" s="240">
        <f>ROUND(I216*H216,2)</f>
        <v>0</v>
      </c>
      <c r="BL216" s="18" t="s">
        <v>339</v>
      </c>
      <c r="BM216" s="239" t="s">
        <v>733</v>
      </c>
    </row>
    <row r="217" spans="1:47" s="2" customFormat="1" ht="12">
      <c r="A217" s="39"/>
      <c r="B217" s="40"/>
      <c r="C217" s="41"/>
      <c r="D217" s="243" t="s">
        <v>540</v>
      </c>
      <c r="E217" s="41"/>
      <c r="F217" s="295" t="s">
        <v>3481</v>
      </c>
      <c r="G217" s="41"/>
      <c r="H217" s="41"/>
      <c r="I217" s="296"/>
      <c r="J217" s="41"/>
      <c r="K217" s="41"/>
      <c r="L217" s="45"/>
      <c r="M217" s="297"/>
      <c r="N217" s="298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540</v>
      </c>
      <c r="AU217" s="18" t="s">
        <v>84</v>
      </c>
    </row>
    <row r="218" spans="1:51" s="13" customFormat="1" ht="12">
      <c r="A218" s="13"/>
      <c r="B218" s="241"/>
      <c r="C218" s="242"/>
      <c r="D218" s="243" t="s">
        <v>256</v>
      </c>
      <c r="E218" s="244" t="s">
        <v>1</v>
      </c>
      <c r="F218" s="245" t="s">
        <v>3482</v>
      </c>
      <c r="G218" s="242"/>
      <c r="H218" s="246">
        <v>216</v>
      </c>
      <c r="I218" s="247"/>
      <c r="J218" s="242"/>
      <c r="K218" s="242"/>
      <c r="L218" s="248"/>
      <c r="M218" s="249"/>
      <c r="N218" s="250"/>
      <c r="O218" s="250"/>
      <c r="P218" s="250"/>
      <c r="Q218" s="250"/>
      <c r="R218" s="250"/>
      <c r="S218" s="250"/>
      <c r="T218" s="25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2" t="s">
        <v>256</v>
      </c>
      <c r="AU218" s="252" t="s">
        <v>84</v>
      </c>
      <c r="AV218" s="13" t="s">
        <v>90</v>
      </c>
      <c r="AW218" s="13" t="s">
        <v>32</v>
      </c>
      <c r="AX218" s="13" t="s">
        <v>84</v>
      </c>
      <c r="AY218" s="252" t="s">
        <v>247</v>
      </c>
    </row>
    <row r="219" spans="1:65" s="2" customFormat="1" ht="24.15" customHeight="1">
      <c r="A219" s="39"/>
      <c r="B219" s="40"/>
      <c r="C219" s="228" t="s">
        <v>491</v>
      </c>
      <c r="D219" s="228" t="s">
        <v>249</v>
      </c>
      <c r="E219" s="229" t="s">
        <v>407</v>
      </c>
      <c r="F219" s="230" t="s">
        <v>3483</v>
      </c>
      <c r="G219" s="231" t="s">
        <v>322</v>
      </c>
      <c r="H219" s="232">
        <v>10</v>
      </c>
      <c r="I219" s="233"/>
      <c r="J219" s="234">
        <f>ROUND(I219*H219,2)</f>
        <v>0</v>
      </c>
      <c r="K219" s="230" t="s">
        <v>3397</v>
      </c>
      <c r="L219" s="45"/>
      <c r="M219" s="235" t="s">
        <v>1</v>
      </c>
      <c r="N219" s="236" t="s">
        <v>43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339</v>
      </c>
      <c r="AT219" s="239" t="s">
        <v>249</v>
      </c>
      <c r="AU219" s="239" t="s">
        <v>84</v>
      </c>
      <c r="AY219" s="18" t="s">
        <v>247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90</v>
      </c>
      <c r="BK219" s="240">
        <f>ROUND(I219*H219,2)</f>
        <v>0</v>
      </c>
      <c r="BL219" s="18" t="s">
        <v>339</v>
      </c>
      <c r="BM219" s="239" t="s">
        <v>743</v>
      </c>
    </row>
    <row r="220" spans="1:47" s="2" customFormat="1" ht="12">
      <c r="A220" s="39"/>
      <c r="B220" s="40"/>
      <c r="C220" s="41"/>
      <c r="D220" s="243" t="s">
        <v>540</v>
      </c>
      <c r="E220" s="41"/>
      <c r="F220" s="295" t="s">
        <v>3484</v>
      </c>
      <c r="G220" s="41"/>
      <c r="H220" s="41"/>
      <c r="I220" s="296"/>
      <c r="J220" s="41"/>
      <c r="K220" s="41"/>
      <c r="L220" s="45"/>
      <c r="M220" s="297"/>
      <c r="N220" s="298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540</v>
      </c>
      <c r="AU220" s="18" t="s">
        <v>84</v>
      </c>
    </row>
    <row r="221" spans="1:51" s="13" customFormat="1" ht="12">
      <c r="A221" s="13"/>
      <c r="B221" s="241"/>
      <c r="C221" s="242"/>
      <c r="D221" s="243" t="s">
        <v>256</v>
      </c>
      <c r="E221" s="244" t="s">
        <v>1</v>
      </c>
      <c r="F221" s="245" t="s">
        <v>3485</v>
      </c>
      <c r="G221" s="242"/>
      <c r="H221" s="246">
        <v>10</v>
      </c>
      <c r="I221" s="247"/>
      <c r="J221" s="242"/>
      <c r="K221" s="242"/>
      <c r="L221" s="248"/>
      <c r="M221" s="249"/>
      <c r="N221" s="250"/>
      <c r="O221" s="250"/>
      <c r="P221" s="250"/>
      <c r="Q221" s="250"/>
      <c r="R221" s="250"/>
      <c r="S221" s="250"/>
      <c r="T221" s="25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2" t="s">
        <v>256</v>
      </c>
      <c r="AU221" s="252" t="s">
        <v>84</v>
      </c>
      <c r="AV221" s="13" t="s">
        <v>90</v>
      </c>
      <c r="AW221" s="13" t="s">
        <v>32</v>
      </c>
      <c r="AX221" s="13" t="s">
        <v>84</v>
      </c>
      <c r="AY221" s="252" t="s">
        <v>247</v>
      </c>
    </row>
    <row r="222" spans="1:65" s="2" customFormat="1" ht="33" customHeight="1">
      <c r="A222" s="39"/>
      <c r="B222" s="40"/>
      <c r="C222" s="228" t="s">
        <v>496</v>
      </c>
      <c r="D222" s="228" t="s">
        <v>249</v>
      </c>
      <c r="E222" s="229" t="s">
        <v>3486</v>
      </c>
      <c r="F222" s="230" t="s">
        <v>3487</v>
      </c>
      <c r="G222" s="231" t="s">
        <v>322</v>
      </c>
      <c r="H222" s="232">
        <v>21</v>
      </c>
      <c r="I222" s="233"/>
      <c r="J222" s="234">
        <f>ROUND(I222*H222,2)</f>
        <v>0</v>
      </c>
      <c r="K222" s="230" t="s">
        <v>3414</v>
      </c>
      <c r="L222" s="45"/>
      <c r="M222" s="235" t="s">
        <v>1</v>
      </c>
      <c r="N222" s="236" t="s">
        <v>43</v>
      </c>
      <c r="O222" s="92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339</v>
      </c>
      <c r="AT222" s="239" t="s">
        <v>249</v>
      </c>
      <c r="AU222" s="239" t="s">
        <v>84</v>
      </c>
      <c r="AY222" s="18" t="s">
        <v>247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90</v>
      </c>
      <c r="BK222" s="240">
        <f>ROUND(I222*H222,2)</f>
        <v>0</v>
      </c>
      <c r="BL222" s="18" t="s">
        <v>339</v>
      </c>
      <c r="BM222" s="239" t="s">
        <v>752</v>
      </c>
    </row>
    <row r="223" spans="1:47" s="2" customFormat="1" ht="12">
      <c r="A223" s="39"/>
      <c r="B223" s="40"/>
      <c r="C223" s="41"/>
      <c r="D223" s="243" t="s">
        <v>540</v>
      </c>
      <c r="E223" s="41"/>
      <c r="F223" s="295" t="s">
        <v>3488</v>
      </c>
      <c r="G223" s="41"/>
      <c r="H223" s="41"/>
      <c r="I223" s="296"/>
      <c r="J223" s="41"/>
      <c r="K223" s="41"/>
      <c r="L223" s="45"/>
      <c r="M223" s="297"/>
      <c r="N223" s="298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540</v>
      </c>
      <c r="AU223" s="18" t="s">
        <v>84</v>
      </c>
    </row>
    <row r="224" spans="1:51" s="13" customFormat="1" ht="12">
      <c r="A224" s="13"/>
      <c r="B224" s="241"/>
      <c r="C224" s="242"/>
      <c r="D224" s="243" t="s">
        <v>256</v>
      </c>
      <c r="E224" s="244" t="s">
        <v>1</v>
      </c>
      <c r="F224" s="245" t="s">
        <v>3489</v>
      </c>
      <c r="G224" s="242"/>
      <c r="H224" s="246">
        <v>21</v>
      </c>
      <c r="I224" s="247"/>
      <c r="J224" s="242"/>
      <c r="K224" s="242"/>
      <c r="L224" s="248"/>
      <c r="M224" s="249"/>
      <c r="N224" s="250"/>
      <c r="O224" s="250"/>
      <c r="P224" s="250"/>
      <c r="Q224" s="250"/>
      <c r="R224" s="250"/>
      <c r="S224" s="250"/>
      <c r="T224" s="25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2" t="s">
        <v>256</v>
      </c>
      <c r="AU224" s="252" t="s">
        <v>84</v>
      </c>
      <c r="AV224" s="13" t="s">
        <v>90</v>
      </c>
      <c r="AW224" s="13" t="s">
        <v>32</v>
      </c>
      <c r="AX224" s="13" t="s">
        <v>84</v>
      </c>
      <c r="AY224" s="252" t="s">
        <v>247</v>
      </c>
    </row>
    <row r="225" spans="1:65" s="2" customFormat="1" ht="16.5" customHeight="1">
      <c r="A225" s="39"/>
      <c r="B225" s="40"/>
      <c r="C225" s="228" t="s">
        <v>501</v>
      </c>
      <c r="D225" s="228" t="s">
        <v>249</v>
      </c>
      <c r="E225" s="229" t="s">
        <v>412</v>
      </c>
      <c r="F225" s="230" t="s">
        <v>3490</v>
      </c>
      <c r="G225" s="231" t="s">
        <v>3073</v>
      </c>
      <c r="H225" s="232">
        <v>16</v>
      </c>
      <c r="I225" s="233"/>
      <c r="J225" s="234">
        <f>ROUND(I225*H225,2)</f>
        <v>0</v>
      </c>
      <c r="K225" s="230" t="s">
        <v>3397</v>
      </c>
      <c r="L225" s="45"/>
      <c r="M225" s="235" t="s">
        <v>1</v>
      </c>
      <c r="N225" s="236" t="s">
        <v>43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339</v>
      </c>
      <c r="AT225" s="239" t="s">
        <v>249</v>
      </c>
      <c r="AU225" s="239" t="s">
        <v>84</v>
      </c>
      <c r="AY225" s="18" t="s">
        <v>247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90</v>
      </c>
      <c r="BK225" s="240">
        <f>ROUND(I225*H225,2)</f>
        <v>0</v>
      </c>
      <c r="BL225" s="18" t="s">
        <v>339</v>
      </c>
      <c r="BM225" s="239" t="s">
        <v>762</v>
      </c>
    </row>
    <row r="226" spans="1:47" s="2" customFormat="1" ht="12">
      <c r="A226" s="39"/>
      <c r="B226" s="40"/>
      <c r="C226" s="41"/>
      <c r="D226" s="243" t="s">
        <v>540</v>
      </c>
      <c r="E226" s="41"/>
      <c r="F226" s="295" t="s">
        <v>3491</v>
      </c>
      <c r="G226" s="41"/>
      <c r="H226" s="41"/>
      <c r="I226" s="296"/>
      <c r="J226" s="41"/>
      <c r="K226" s="41"/>
      <c r="L226" s="45"/>
      <c r="M226" s="297"/>
      <c r="N226" s="29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540</v>
      </c>
      <c r="AU226" s="18" t="s">
        <v>84</v>
      </c>
    </row>
    <row r="227" spans="1:51" s="13" customFormat="1" ht="12">
      <c r="A227" s="13"/>
      <c r="B227" s="241"/>
      <c r="C227" s="242"/>
      <c r="D227" s="243" t="s">
        <v>256</v>
      </c>
      <c r="E227" s="244" t="s">
        <v>1</v>
      </c>
      <c r="F227" s="245" t="s">
        <v>3492</v>
      </c>
      <c r="G227" s="242"/>
      <c r="H227" s="246">
        <v>16</v>
      </c>
      <c r="I227" s="247"/>
      <c r="J227" s="242"/>
      <c r="K227" s="242"/>
      <c r="L227" s="248"/>
      <c r="M227" s="249"/>
      <c r="N227" s="250"/>
      <c r="O227" s="250"/>
      <c r="P227" s="250"/>
      <c r="Q227" s="250"/>
      <c r="R227" s="250"/>
      <c r="S227" s="250"/>
      <c r="T227" s="25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2" t="s">
        <v>256</v>
      </c>
      <c r="AU227" s="252" t="s">
        <v>84</v>
      </c>
      <c r="AV227" s="13" t="s">
        <v>90</v>
      </c>
      <c r="AW227" s="13" t="s">
        <v>32</v>
      </c>
      <c r="AX227" s="13" t="s">
        <v>84</v>
      </c>
      <c r="AY227" s="252" t="s">
        <v>247</v>
      </c>
    </row>
    <row r="228" spans="1:65" s="2" customFormat="1" ht="16.5" customHeight="1">
      <c r="A228" s="39"/>
      <c r="B228" s="40"/>
      <c r="C228" s="228" t="s">
        <v>505</v>
      </c>
      <c r="D228" s="228" t="s">
        <v>249</v>
      </c>
      <c r="E228" s="229" t="s">
        <v>3493</v>
      </c>
      <c r="F228" s="230" t="s">
        <v>3494</v>
      </c>
      <c r="G228" s="231" t="s">
        <v>3073</v>
      </c>
      <c r="H228" s="232">
        <v>11</v>
      </c>
      <c r="I228" s="233"/>
      <c r="J228" s="234">
        <f>ROUND(I228*H228,2)</f>
        <v>0</v>
      </c>
      <c r="K228" s="230" t="s">
        <v>3397</v>
      </c>
      <c r="L228" s="45"/>
      <c r="M228" s="235" t="s">
        <v>1</v>
      </c>
      <c r="N228" s="236" t="s">
        <v>43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339</v>
      </c>
      <c r="AT228" s="239" t="s">
        <v>249</v>
      </c>
      <c r="AU228" s="239" t="s">
        <v>84</v>
      </c>
      <c r="AY228" s="18" t="s">
        <v>247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90</v>
      </c>
      <c r="BK228" s="240">
        <f>ROUND(I228*H228,2)</f>
        <v>0</v>
      </c>
      <c r="BL228" s="18" t="s">
        <v>339</v>
      </c>
      <c r="BM228" s="239" t="s">
        <v>775</v>
      </c>
    </row>
    <row r="229" spans="1:47" s="2" customFormat="1" ht="12">
      <c r="A229" s="39"/>
      <c r="B229" s="40"/>
      <c r="C229" s="41"/>
      <c r="D229" s="243" t="s">
        <v>540</v>
      </c>
      <c r="E229" s="41"/>
      <c r="F229" s="295" t="s">
        <v>3495</v>
      </c>
      <c r="G229" s="41"/>
      <c r="H229" s="41"/>
      <c r="I229" s="296"/>
      <c r="J229" s="41"/>
      <c r="K229" s="41"/>
      <c r="L229" s="45"/>
      <c r="M229" s="297"/>
      <c r="N229" s="298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540</v>
      </c>
      <c r="AU229" s="18" t="s">
        <v>84</v>
      </c>
    </row>
    <row r="230" spans="1:51" s="13" customFormat="1" ht="12">
      <c r="A230" s="13"/>
      <c r="B230" s="241"/>
      <c r="C230" s="242"/>
      <c r="D230" s="243" t="s">
        <v>256</v>
      </c>
      <c r="E230" s="244" t="s">
        <v>1</v>
      </c>
      <c r="F230" s="245" t="s">
        <v>3496</v>
      </c>
      <c r="G230" s="242"/>
      <c r="H230" s="246">
        <v>11</v>
      </c>
      <c r="I230" s="247"/>
      <c r="J230" s="242"/>
      <c r="K230" s="242"/>
      <c r="L230" s="248"/>
      <c r="M230" s="249"/>
      <c r="N230" s="250"/>
      <c r="O230" s="250"/>
      <c r="P230" s="250"/>
      <c r="Q230" s="250"/>
      <c r="R230" s="250"/>
      <c r="S230" s="250"/>
      <c r="T230" s="25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2" t="s">
        <v>256</v>
      </c>
      <c r="AU230" s="252" t="s">
        <v>84</v>
      </c>
      <c r="AV230" s="13" t="s">
        <v>90</v>
      </c>
      <c r="AW230" s="13" t="s">
        <v>32</v>
      </c>
      <c r="AX230" s="13" t="s">
        <v>84</v>
      </c>
      <c r="AY230" s="252" t="s">
        <v>247</v>
      </c>
    </row>
    <row r="231" spans="1:65" s="2" customFormat="1" ht="16.5" customHeight="1">
      <c r="A231" s="39"/>
      <c r="B231" s="40"/>
      <c r="C231" s="228" t="s">
        <v>509</v>
      </c>
      <c r="D231" s="228" t="s">
        <v>249</v>
      </c>
      <c r="E231" s="229" t="s">
        <v>3497</v>
      </c>
      <c r="F231" s="230" t="s">
        <v>3498</v>
      </c>
      <c r="G231" s="231" t="s">
        <v>3073</v>
      </c>
      <c r="H231" s="232">
        <v>4</v>
      </c>
      <c r="I231" s="233"/>
      <c r="J231" s="234">
        <f>ROUND(I231*H231,2)</f>
        <v>0</v>
      </c>
      <c r="K231" s="230" t="s">
        <v>3397</v>
      </c>
      <c r="L231" s="45"/>
      <c r="M231" s="235" t="s">
        <v>1</v>
      </c>
      <c r="N231" s="236" t="s">
        <v>43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339</v>
      </c>
      <c r="AT231" s="239" t="s">
        <v>249</v>
      </c>
      <c r="AU231" s="239" t="s">
        <v>84</v>
      </c>
      <c r="AY231" s="18" t="s">
        <v>247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90</v>
      </c>
      <c r="BK231" s="240">
        <f>ROUND(I231*H231,2)</f>
        <v>0</v>
      </c>
      <c r="BL231" s="18" t="s">
        <v>339</v>
      </c>
      <c r="BM231" s="239" t="s">
        <v>786</v>
      </c>
    </row>
    <row r="232" spans="1:47" s="2" customFormat="1" ht="12">
      <c r="A232" s="39"/>
      <c r="B232" s="40"/>
      <c r="C232" s="41"/>
      <c r="D232" s="243" t="s">
        <v>540</v>
      </c>
      <c r="E232" s="41"/>
      <c r="F232" s="295" t="s">
        <v>3499</v>
      </c>
      <c r="G232" s="41"/>
      <c r="H232" s="41"/>
      <c r="I232" s="296"/>
      <c r="J232" s="41"/>
      <c r="K232" s="41"/>
      <c r="L232" s="45"/>
      <c r="M232" s="297"/>
      <c r="N232" s="298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540</v>
      </c>
      <c r="AU232" s="18" t="s">
        <v>84</v>
      </c>
    </row>
    <row r="233" spans="1:51" s="13" customFormat="1" ht="12">
      <c r="A233" s="13"/>
      <c r="B233" s="241"/>
      <c r="C233" s="242"/>
      <c r="D233" s="243" t="s">
        <v>256</v>
      </c>
      <c r="E233" s="244" t="s">
        <v>1</v>
      </c>
      <c r="F233" s="245" t="s">
        <v>2553</v>
      </c>
      <c r="G233" s="242"/>
      <c r="H233" s="246">
        <v>4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2" t="s">
        <v>256</v>
      </c>
      <c r="AU233" s="252" t="s">
        <v>84</v>
      </c>
      <c r="AV233" s="13" t="s">
        <v>90</v>
      </c>
      <c r="AW233" s="13" t="s">
        <v>32</v>
      </c>
      <c r="AX233" s="13" t="s">
        <v>84</v>
      </c>
      <c r="AY233" s="252" t="s">
        <v>247</v>
      </c>
    </row>
    <row r="234" spans="1:65" s="2" customFormat="1" ht="16.5" customHeight="1">
      <c r="A234" s="39"/>
      <c r="B234" s="40"/>
      <c r="C234" s="228" t="s">
        <v>513</v>
      </c>
      <c r="D234" s="228" t="s">
        <v>249</v>
      </c>
      <c r="E234" s="229" t="s">
        <v>417</v>
      </c>
      <c r="F234" s="230" t="s">
        <v>3500</v>
      </c>
      <c r="G234" s="231" t="s">
        <v>3073</v>
      </c>
      <c r="H234" s="232">
        <v>1</v>
      </c>
      <c r="I234" s="233"/>
      <c r="J234" s="234">
        <f>ROUND(I234*H234,2)</f>
        <v>0</v>
      </c>
      <c r="K234" s="230" t="s">
        <v>3397</v>
      </c>
      <c r="L234" s="45"/>
      <c r="M234" s="235" t="s">
        <v>1</v>
      </c>
      <c r="N234" s="236" t="s">
        <v>43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339</v>
      </c>
      <c r="AT234" s="239" t="s">
        <v>249</v>
      </c>
      <c r="AU234" s="239" t="s">
        <v>84</v>
      </c>
      <c r="AY234" s="18" t="s">
        <v>247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90</v>
      </c>
      <c r="BK234" s="240">
        <f>ROUND(I234*H234,2)</f>
        <v>0</v>
      </c>
      <c r="BL234" s="18" t="s">
        <v>339</v>
      </c>
      <c r="BM234" s="239" t="s">
        <v>796</v>
      </c>
    </row>
    <row r="235" spans="1:47" s="2" customFormat="1" ht="12">
      <c r="A235" s="39"/>
      <c r="B235" s="40"/>
      <c r="C235" s="41"/>
      <c r="D235" s="243" t="s">
        <v>540</v>
      </c>
      <c r="E235" s="41"/>
      <c r="F235" s="295" t="s">
        <v>3398</v>
      </c>
      <c r="G235" s="41"/>
      <c r="H235" s="41"/>
      <c r="I235" s="296"/>
      <c r="J235" s="41"/>
      <c r="K235" s="41"/>
      <c r="L235" s="45"/>
      <c r="M235" s="297"/>
      <c r="N235" s="298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540</v>
      </c>
      <c r="AU235" s="18" t="s">
        <v>84</v>
      </c>
    </row>
    <row r="236" spans="1:65" s="2" customFormat="1" ht="21.75" customHeight="1">
      <c r="A236" s="39"/>
      <c r="B236" s="40"/>
      <c r="C236" s="228" t="s">
        <v>518</v>
      </c>
      <c r="D236" s="228" t="s">
        <v>249</v>
      </c>
      <c r="E236" s="229" t="s">
        <v>421</v>
      </c>
      <c r="F236" s="230" t="s">
        <v>3501</v>
      </c>
      <c r="G236" s="231" t="s">
        <v>3073</v>
      </c>
      <c r="H236" s="232">
        <v>1</v>
      </c>
      <c r="I236" s="233"/>
      <c r="J236" s="234">
        <f>ROUND(I236*H236,2)</f>
        <v>0</v>
      </c>
      <c r="K236" s="230" t="s">
        <v>3397</v>
      </c>
      <c r="L236" s="45"/>
      <c r="M236" s="235" t="s">
        <v>1</v>
      </c>
      <c r="N236" s="236" t="s">
        <v>43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339</v>
      </c>
      <c r="AT236" s="239" t="s">
        <v>249</v>
      </c>
      <c r="AU236" s="239" t="s">
        <v>84</v>
      </c>
      <c r="AY236" s="18" t="s">
        <v>247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90</v>
      </c>
      <c r="BK236" s="240">
        <f>ROUND(I236*H236,2)</f>
        <v>0</v>
      </c>
      <c r="BL236" s="18" t="s">
        <v>339</v>
      </c>
      <c r="BM236" s="239" t="s">
        <v>805</v>
      </c>
    </row>
    <row r="237" spans="1:47" s="2" customFormat="1" ht="12">
      <c r="A237" s="39"/>
      <c r="B237" s="40"/>
      <c r="C237" s="41"/>
      <c r="D237" s="243" t="s">
        <v>540</v>
      </c>
      <c r="E237" s="41"/>
      <c r="F237" s="295" t="s">
        <v>3398</v>
      </c>
      <c r="G237" s="41"/>
      <c r="H237" s="41"/>
      <c r="I237" s="296"/>
      <c r="J237" s="41"/>
      <c r="K237" s="41"/>
      <c r="L237" s="45"/>
      <c r="M237" s="297"/>
      <c r="N237" s="298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540</v>
      </c>
      <c r="AU237" s="18" t="s">
        <v>84</v>
      </c>
    </row>
    <row r="238" spans="1:65" s="2" customFormat="1" ht="16.5" customHeight="1">
      <c r="A238" s="39"/>
      <c r="B238" s="40"/>
      <c r="C238" s="228" t="s">
        <v>523</v>
      </c>
      <c r="D238" s="228" t="s">
        <v>249</v>
      </c>
      <c r="E238" s="229" t="s">
        <v>426</v>
      </c>
      <c r="F238" s="230" t="s">
        <v>3502</v>
      </c>
      <c r="G238" s="231" t="s">
        <v>3073</v>
      </c>
      <c r="H238" s="232">
        <v>1</v>
      </c>
      <c r="I238" s="233"/>
      <c r="J238" s="234">
        <f>ROUND(I238*H238,2)</f>
        <v>0</v>
      </c>
      <c r="K238" s="230" t="s">
        <v>3397</v>
      </c>
      <c r="L238" s="45"/>
      <c r="M238" s="235" t="s">
        <v>1</v>
      </c>
      <c r="N238" s="236" t="s">
        <v>43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339</v>
      </c>
      <c r="AT238" s="239" t="s">
        <v>249</v>
      </c>
      <c r="AU238" s="239" t="s">
        <v>84</v>
      </c>
      <c r="AY238" s="18" t="s">
        <v>247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90</v>
      </c>
      <c r="BK238" s="240">
        <f>ROUND(I238*H238,2)</f>
        <v>0</v>
      </c>
      <c r="BL238" s="18" t="s">
        <v>339</v>
      </c>
      <c r="BM238" s="239" t="s">
        <v>815</v>
      </c>
    </row>
    <row r="239" spans="1:47" s="2" customFormat="1" ht="12">
      <c r="A239" s="39"/>
      <c r="B239" s="40"/>
      <c r="C239" s="41"/>
      <c r="D239" s="243" t="s">
        <v>540</v>
      </c>
      <c r="E239" s="41"/>
      <c r="F239" s="295" t="s">
        <v>3398</v>
      </c>
      <c r="G239" s="41"/>
      <c r="H239" s="41"/>
      <c r="I239" s="296"/>
      <c r="J239" s="41"/>
      <c r="K239" s="41"/>
      <c r="L239" s="45"/>
      <c r="M239" s="297"/>
      <c r="N239" s="29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540</v>
      </c>
      <c r="AU239" s="18" t="s">
        <v>84</v>
      </c>
    </row>
    <row r="240" spans="1:65" s="2" customFormat="1" ht="16.5" customHeight="1">
      <c r="A240" s="39"/>
      <c r="B240" s="40"/>
      <c r="C240" s="228" t="s">
        <v>531</v>
      </c>
      <c r="D240" s="228" t="s">
        <v>249</v>
      </c>
      <c r="E240" s="229" t="s">
        <v>432</v>
      </c>
      <c r="F240" s="230" t="s">
        <v>3503</v>
      </c>
      <c r="G240" s="231" t="s">
        <v>3073</v>
      </c>
      <c r="H240" s="232">
        <v>1</v>
      </c>
      <c r="I240" s="233"/>
      <c r="J240" s="234">
        <f>ROUND(I240*H240,2)</f>
        <v>0</v>
      </c>
      <c r="K240" s="230" t="s">
        <v>3397</v>
      </c>
      <c r="L240" s="45"/>
      <c r="M240" s="235" t="s">
        <v>1</v>
      </c>
      <c r="N240" s="236" t="s">
        <v>43</v>
      </c>
      <c r="O240" s="92"/>
      <c r="P240" s="237">
        <f>O240*H240</f>
        <v>0</v>
      </c>
      <c r="Q240" s="237">
        <v>0</v>
      </c>
      <c r="R240" s="237">
        <f>Q240*H240</f>
        <v>0</v>
      </c>
      <c r="S240" s="237">
        <v>0</v>
      </c>
      <c r="T240" s="23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9" t="s">
        <v>339</v>
      </c>
      <c r="AT240" s="239" t="s">
        <v>249</v>
      </c>
      <c r="AU240" s="239" t="s">
        <v>84</v>
      </c>
      <c r="AY240" s="18" t="s">
        <v>247</v>
      </c>
      <c r="BE240" s="240">
        <f>IF(N240="základní",J240,0)</f>
        <v>0</v>
      </c>
      <c r="BF240" s="240">
        <f>IF(N240="snížená",J240,0)</f>
        <v>0</v>
      </c>
      <c r="BG240" s="240">
        <f>IF(N240="zákl. přenesená",J240,0)</f>
        <v>0</v>
      </c>
      <c r="BH240" s="240">
        <f>IF(N240="sníž. přenesená",J240,0)</f>
        <v>0</v>
      </c>
      <c r="BI240" s="240">
        <f>IF(N240="nulová",J240,0)</f>
        <v>0</v>
      </c>
      <c r="BJ240" s="18" t="s">
        <v>90</v>
      </c>
      <c r="BK240" s="240">
        <f>ROUND(I240*H240,2)</f>
        <v>0</v>
      </c>
      <c r="BL240" s="18" t="s">
        <v>339</v>
      </c>
      <c r="BM240" s="239" t="s">
        <v>825</v>
      </c>
    </row>
    <row r="241" spans="1:47" s="2" customFormat="1" ht="12">
      <c r="A241" s="39"/>
      <c r="B241" s="40"/>
      <c r="C241" s="41"/>
      <c r="D241" s="243" t="s">
        <v>540</v>
      </c>
      <c r="E241" s="41"/>
      <c r="F241" s="295" t="s">
        <v>3398</v>
      </c>
      <c r="G241" s="41"/>
      <c r="H241" s="41"/>
      <c r="I241" s="296"/>
      <c r="J241" s="41"/>
      <c r="K241" s="41"/>
      <c r="L241" s="45"/>
      <c r="M241" s="297"/>
      <c r="N241" s="298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540</v>
      </c>
      <c r="AU241" s="18" t="s">
        <v>84</v>
      </c>
    </row>
    <row r="242" spans="1:65" s="2" customFormat="1" ht="16.5" customHeight="1">
      <c r="A242" s="39"/>
      <c r="B242" s="40"/>
      <c r="C242" s="228" t="s">
        <v>536</v>
      </c>
      <c r="D242" s="228" t="s">
        <v>249</v>
      </c>
      <c r="E242" s="229" t="s">
        <v>440</v>
      </c>
      <c r="F242" s="230" t="s">
        <v>3504</v>
      </c>
      <c r="G242" s="231" t="s">
        <v>3073</v>
      </c>
      <c r="H242" s="232">
        <v>1</v>
      </c>
      <c r="I242" s="233"/>
      <c r="J242" s="234">
        <f>ROUND(I242*H242,2)</f>
        <v>0</v>
      </c>
      <c r="K242" s="230" t="s">
        <v>3397</v>
      </c>
      <c r="L242" s="45"/>
      <c r="M242" s="235" t="s">
        <v>1</v>
      </c>
      <c r="N242" s="236" t="s">
        <v>43</v>
      </c>
      <c r="O242" s="92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9" t="s">
        <v>339</v>
      </c>
      <c r="AT242" s="239" t="s">
        <v>249</v>
      </c>
      <c r="AU242" s="239" t="s">
        <v>84</v>
      </c>
      <c r="AY242" s="18" t="s">
        <v>247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8" t="s">
        <v>90</v>
      </c>
      <c r="BK242" s="240">
        <f>ROUND(I242*H242,2)</f>
        <v>0</v>
      </c>
      <c r="BL242" s="18" t="s">
        <v>339</v>
      </c>
      <c r="BM242" s="239" t="s">
        <v>836</v>
      </c>
    </row>
    <row r="243" spans="1:47" s="2" customFormat="1" ht="12">
      <c r="A243" s="39"/>
      <c r="B243" s="40"/>
      <c r="C243" s="41"/>
      <c r="D243" s="243" t="s">
        <v>540</v>
      </c>
      <c r="E243" s="41"/>
      <c r="F243" s="295" t="s">
        <v>3398</v>
      </c>
      <c r="G243" s="41"/>
      <c r="H243" s="41"/>
      <c r="I243" s="296"/>
      <c r="J243" s="41"/>
      <c r="K243" s="41"/>
      <c r="L243" s="45"/>
      <c r="M243" s="297"/>
      <c r="N243" s="298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540</v>
      </c>
      <c r="AU243" s="18" t="s">
        <v>84</v>
      </c>
    </row>
    <row r="244" spans="1:65" s="2" customFormat="1" ht="21.75" customHeight="1">
      <c r="A244" s="39"/>
      <c r="B244" s="40"/>
      <c r="C244" s="228" t="s">
        <v>544</v>
      </c>
      <c r="D244" s="228" t="s">
        <v>249</v>
      </c>
      <c r="E244" s="229" t="s">
        <v>446</v>
      </c>
      <c r="F244" s="230" t="s">
        <v>3505</v>
      </c>
      <c r="G244" s="231" t="s">
        <v>3073</v>
      </c>
      <c r="H244" s="232">
        <v>1</v>
      </c>
      <c r="I244" s="233"/>
      <c r="J244" s="234">
        <f>ROUND(I244*H244,2)</f>
        <v>0</v>
      </c>
      <c r="K244" s="230" t="s">
        <v>3397</v>
      </c>
      <c r="L244" s="45"/>
      <c r="M244" s="235" t="s">
        <v>1</v>
      </c>
      <c r="N244" s="236" t="s">
        <v>43</v>
      </c>
      <c r="O244" s="92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9" t="s">
        <v>339</v>
      </c>
      <c r="AT244" s="239" t="s">
        <v>249</v>
      </c>
      <c r="AU244" s="239" t="s">
        <v>84</v>
      </c>
      <c r="AY244" s="18" t="s">
        <v>247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8" t="s">
        <v>90</v>
      </c>
      <c r="BK244" s="240">
        <f>ROUND(I244*H244,2)</f>
        <v>0</v>
      </c>
      <c r="BL244" s="18" t="s">
        <v>339</v>
      </c>
      <c r="BM244" s="239" t="s">
        <v>845</v>
      </c>
    </row>
    <row r="245" spans="1:47" s="2" customFormat="1" ht="12">
      <c r="A245" s="39"/>
      <c r="B245" s="40"/>
      <c r="C245" s="41"/>
      <c r="D245" s="243" t="s">
        <v>540</v>
      </c>
      <c r="E245" s="41"/>
      <c r="F245" s="295" t="s">
        <v>3398</v>
      </c>
      <c r="G245" s="41"/>
      <c r="H245" s="41"/>
      <c r="I245" s="296"/>
      <c r="J245" s="41"/>
      <c r="K245" s="41"/>
      <c r="L245" s="45"/>
      <c r="M245" s="297"/>
      <c r="N245" s="298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540</v>
      </c>
      <c r="AU245" s="18" t="s">
        <v>84</v>
      </c>
    </row>
    <row r="246" spans="1:65" s="2" customFormat="1" ht="16.5" customHeight="1">
      <c r="A246" s="39"/>
      <c r="B246" s="40"/>
      <c r="C246" s="228" t="s">
        <v>548</v>
      </c>
      <c r="D246" s="228" t="s">
        <v>249</v>
      </c>
      <c r="E246" s="229" t="s">
        <v>452</v>
      </c>
      <c r="F246" s="230" t="s">
        <v>3506</v>
      </c>
      <c r="G246" s="231" t="s">
        <v>3073</v>
      </c>
      <c r="H246" s="232">
        <v>1</v>
      </c>
      <c r="I246" s="233"/>
      <c r="J246" s="234">
        <f>ROUND(I246*H246,2)</f>
        <v>0</v>
      </c>
      <c r="K246" s="230" t="s">
        <v>3397</v>
      </c>
      <c r="L246" s="45"/>
      <c r="M246" s="235" t="s">
        <v>1</v>
      </c>
      <c r="N246" s="236" t="s">
        <v>43</v>
      </c>
      <c r="O246" s="92"/>
      <c r="P246" s="237">
        <f>O246*H246</f>
        <v>0</v>
      </c>
      <c r="Q246" s="237">
        <v>0</v>
      </c>
      <c r="R246" s="237">
        <f>Q246*H246</f>
        <v>0</v>
      </c>
      <c r="S246" s="237">
        <v>0</v>
      </c>
      <c r="T246" s="23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9" t="s">
        <v>339</v>
      </c>
      <c r="AT246" s="239" t="s">
        <v>249</v>
      </c>
      <c r="AU246" s="239" t="s">
        <v>84</v>
      </c>
      <c r="AY246" s="18" t="s">
        <v>247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8" t="s">
        <v>90</v>
      </c>
      <c r="BK246" s="240">
        <f>ROUND(I246*H246,2)</f>
        <v>0</v>
      </c>
      <c r="BL246" s="18" t="s">
        <v>339</v>
      </c>
      <c r="BM246" s="239" t="s">
        <v>853</v>
      </c>
    </row>
    <row r="247" spans="1:47" s="2" customFormat="1" ht="12">
      <c r="A247" s="39"/>
      <c r="B247" s="40"/>
      <c r="C247" s="41"/>
      <c r="D247" s="243" t="s">
        <v>540</v>
      </c>
      <c r="E247" s="41"/>
      <c r="F247" s="295" t="s">
        <v>3398</v>
      </c>
      <c r="G247" s="41"/>
      <c r="H247" s="41"/>
      <c r="I247" s="296"/>
      <c r="J247" s="41"/>
      <c r="K247" s="41"/>
      <c r="L247" s="45"/>
      <c r="M247" s="297"/>
      <c r="N247" s="298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540</v>
      </c>
      <c r="AU247" s="18" t="s">
        <v>84</v>
      </c>
    </row>
    <row r="248" spans="1:65" s="2" customFormat="1" ht="24.15" customHeight="1">
      <c r="A248" s="39"/>
      <c r="B248" s="40"/>
      <c r="C248" s="228" t="s">
        <v>552</v>
      </c>
      <c r="D248" s="228" t="s">
        <v>249</v>
      </c>
      <c r="E248" s="229" t="s">
        <v>458</v>
      </c>
      <c r="F248" s="230" t="s">
        <v>3507</v>
      </c>
      <c r="G248" s="231" t="s">
        <v>3073</v>
      </c>
      <c r="H248" s="232">
        <v>1</v>
      </c>
      <c r="I248" s="233"/>
      <c r="J248" s="234">
        <f>ROUND(I248*H248,2)</f>
        <v>0</v>
      </c>
      <c r="K248" s="230" t="s">
        <v>3397</v>
      </c>
      <c r="L248" s="45"/>
      <c r="M248" s="235" t="s">
        <v>1</v>
      </c>
      <c r="N248" s="236" t="s">
        <v>43</v>
      </c>
      <c r="O248" s="92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3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9" t="s">
        <v>339</v>
      </c>
      <c r="AT248" s="239" t="s">
        <v>249</v>
      </c>
      <c r="AU248" s="239" t="s">
        <v>84</v>
      </c>
      <c r="AY248" s="18" t="s">
        <v>247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8" t="s">
        <v>90</v>
      </c>
      <c r="BK248" s="240">
        <f>ROUND(I248*H248,2)</f>
        <v>0</v>
      </c>
      <c r="BL248" s="18" t="s">
        <v>339</v>
      </c>
      <c r="BM248" s="239" t="s">
        <v>861</v>
      </c>
    </row>
    <row r="249" spans="1:47" s="2" customFormat="1" ht="12">
      <c r="A249" s="39"/>
      <c r="B249" s="40"/>
      <c r="C249" s="41"/>
      <c r="D249" s="243" t="s">
        <v>540</v>
      </c>
      <c r="E249" s="41"/>
      <c r="F249" s="295" t="s">
        <v>3398</v>
      </c>
      <c r="G249" s="41"/>
      <c r="H249" s="41"/>
      <c r="I249" s="296"/>
      <c r="J249" s="41"/>
      <c r="K249" s="41"/>
      <c r="L249" s="45"/>
      <c r="M249" s="297"/>
      <c r="N249" s="298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540</v>
      </c>
      <c r="AU249" s="18" t="s">
        <v>84</v>
      </c>
    </row>
    <row r="250" spans="1:65" s="2" customFormat="1" ht="16.5" customHeight="1">
      <c r="A250" s="39"/>
      <c r="B250" s="40"/>
      <c r="C250" s="228" t="s">
        <v>557</v>
      </c>
      <c r="D250" s="228" t="s">
        <v>249</v>
      </c>
      <c r="E250" s="229" t="s">
        <v>466</v>
      </c>
      <c r="F250" s="230" t="s">
        <v>3508</v>
      </c>
      <c r="G250" s="231" t="s">
        <v>3073</v>
      </c>
      <c r="H250" s="232">
        <v>1</v>
      </c>
      <c r="I250" s="233"/>
      <c r="J250" s="234">
        <f>ROUND(I250*H250,2)</f>
        <v>0</v>
      </c>
      <c r="K250" s="230" t="s">
        <v>3397</v>
      </c>
      <c r="L250" s="45"/>
      <c r="M250" s="235" t="s">
        <v>1</v>
      </c>
      <c r="N250" s="236" t="s">
        <v>43</v>
      </c>
      <c r="O250" s="92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9" t="s">
        <v>339</v>
      </c>
      <c r="AT250" s="239" t="s">
        <v>249</v>
      </c>
      <c r="AU250" s="239" t="s">
        <v>84</v>
      </c>
      <c r="AY250" s="18" t="s">
        <v>247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8" t="s">
        <v>90</v>
      </c>
      <c r="BK250" s="240">
        <f>ROUND(I250*H250,2)</f>
        <v>0</v>
      </c>
      <c r="BL250" s="18" t="s">
        <v>339</v>
      </c>
      <c r="BM250" s="239" t="s">
        <v>870</v>
      </c>
    </row>
    <row r="251" spans="1:47" s="2" customFormat="1" ht="12">
      <c r="A251" s="39"/>
      <c r="B251" s="40"/>
      <c r="C251" s="41"/>
      <c r="D251" s="243" t="s">
        <v>540</v>
      </c>
      <c r="E251" s="41"/>
      <c r="F251" s="295" t="s">
        <v>3398</v>
      </c>
      <c r="G251" s="41"/>
      <c r="H251" s="41"/>
      <c r="I251" s="296"/>
      <c r="J251" s="41"/>
      <c r="K251" s="41"/>
      <c r="L251" s="45"/>
      <c r="M251" s="297"/>
      <c r="N251" s="298"/>
      <c r="O251" s="92"/>
      <c r="P251" s="92"/>
      <c r="Q251" s="92"/>
      <c r="R251" s="92"/>
      <c r="S251" s="92"/>
      <c r="T251" s="9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540</v>
      </c>
      <c r="AU251" s="18" t="s">
        <v>84</v>
      </c>
    </row>
    <row r="252" spans="1:65" s="2" customFormat="1" ht="16.5" customHeight="1">
      <c r="A252" s="39"/>
      <c r="B252" s="40"/>
      <c r="C252" s="228" t="s">
        <v>563</v>
      </c>
      <c r="D252" s="228" t="s">
        <v>249</v>
      </c>
      <c r="E252" s="229" t="s">
        <v>481</v>
      </c>
      <c r="F252" s="230" t="s">
        <v>3509</v>
      </c>
      <c r="G252" s="231" t="s">
        <v>3073</v>
      </c>
      <c r="H252" s="232">
        <v>5</v>
      </c>
      <c r="I252" s="233"/>
      <c r="J252" s="234">
        <f>ROUND(I252*H252,2)</f>
        <v>0</v>
      </c>
      <c r="K252" s="230" t="s">
        <v>3397</v>
      </c>
      <c r="L252" s="45"/>
      <c r="M252" s="235" t="s">
        <v>1</v>
      </c>
      <c r="N252" s="236" t="s">
        <v>43</v>
      </c>
      <c r="O252" s="92"/>
      <c r="P252" s="237">
        <f>O252*H252</f>
        <v>0</v>
      </c>
      <c r="Q252" s="237">
        <v>0</v>
      </c>
      <c r="R252" s="237">
        <f>Q252*H252</f>
        <v>0</v>
      </c>
      <c r="S252" s="237">
        <v>0</v>
      </c>
      <c r="T252" s="23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9" t="s">
        <v>339</v>
      </c>
      <c r="AT252" s="239" t="s">
        <v>249</v>
      </c>
      <c r="AU252" s="239" t="s">
        <v>84</v>
      </c>
      <c r="AY252" s="18" t="s">
        <v>247</v>
      </c>
      <c r="BE252" s="240">
        <f>IF(N252="základní",J252,0)</f>
        <v>0</v>
      </c>
      <c r="BF252" s="240">
        <f>IF(N252="snížená",J252,0)</f>
        <v>0</v>
      </c>
      <c r="BG252" s="240">
        <f>IF(N252="zákl. přenesená",J252,0)</f>
        <v>0</v>
      </c>
      <c r="BH252" s="240">
        <f>IF(N252="sníž. přenesená",J252,0)</f>
        <v>0</v>
      </c>
      <c r="BI252" s="240">
        <f>IF(N252="nulová",J252,0)</f>
        <v>0</v>
      </c>
      <c r="BJ252" s="18" t="s">
        <v>90</v>
      </c>
      <c r="BK252" s="240">
        <f>ROUND(I252*H252,2)</f>
        <v>0</v>
      </c>
      <c r="BL252" s="18" t="s">
        <v>339</v>
      </c>
      <c r="BM252" s="239" t="s">
        <v>878</v>
      </c>
    </row>
    <row r="253" spans="1:47" s="2" customFormat="1" ht="12">
      <c r="A253" s="39"/>
      <c r="B253" s="40"/>
      <c r="C253" s="41"/>
      <c r="D253" s="243" t="s">
        <v>540</v>
      </c>
      <c r="E253" s="41"/>
      <c r="F253" s="295" t="s">
        <v>3478</v>
      </c>
      <c r="G253" s="41"/>
      <c r="H253" s="41"/>
      <c r="I253" s="296"/>
      <c r="J253" s="41"/>
      <c r="K253" s="41"/>
      <c r="L253" s="45"/>
      <c r="M253" s="297"/>
      <c r="N253" s="298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540</v>
      </c>
      <c r="AU253" s="18" t="s">
        <v>84</v>
      </c>
    </row>
    <row r="254" spans="1:65" s="2" customFormat="1" ht="16.5" customHeight="1">
      <c r="A254" s="39"/>
      <c r="B254" s="40"/>
      <c r="C254" s="228" t="s">
        <v>568</v>
      </c>
      <c r="D254" s="228" t="s">
        <v>249</v>
      </c>
      <c r="E254" s="229" t="s">
        <v>485</v>
      </c>
      <c r="F254" s="230" t="s">
        <v>3510</v>
      </c>
      <c r="G254" s="231" t="s">
        <v>3073</v>
      </c>
      <c r="H254" s="232">
        <v>5</v>
      </c>
      <c r="I254" s="233"/>
      <c r="J254" s="234">
        <f>ROUND(I254*H254,2)</f>
        <v>0</v>
      </c>
      <c r="K254" s="230" t="s">
        <v>3397</v>
      </c>
      <c r="L254" s="45"/>
      <c r="M254" s="235" t="s">
        <v>1</v>
      </c>
      <c r="N254" s="236" t="s">
        <v>43</v>
      </c>
      <c r="O254" s="92"/>
      <c r="P254" s="237">
        <f>O254*H254</f>
        <v>0</v>
      </c>
      <c r="Q254" s="237">
        <v>0</v>
      </c>
      <c r="R254" s="237">
        <f>Q254*H254</f>
        <v>0</v>
      </c>
      <c r="S254" s="237">
        <v>0</v>
      </c>
      <c r="T254" s="238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9" t="s">
        <v>339</v>
      </c>
      <c r="AT254" s="239" t="s">
        <v>249</v>
      </c>
      <c r="AU254" s="239" t="s">
        <v>84</v>
      </c>
      <c r="AY254" s="18" t="s">
        <v>247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8" t="s">
        <v>90</v>
      </c>
      <c r="BK254" s="240">
        <f>ROUND(I254*H254,2)</f>
        <v>0</v>
      </c>
      <c r="BL254" s="18" t="s">
        <v>339</v>
      </c>
      <c r="BM254" s="239" t="s">
        <v>889</v>
      </c>
    </row>
    <row r="255" spans="1:47" s="2" customFormat="1" ht="12">
      <c r="A255" s="39"/>
      <c r="B255" s="40"/>
      <c r="C255" s="41"/>
      <c r="D255" s="243" t="s">
        <v>540</v>
      </c>
      <c r="E255" s="41"/>
      <c r="F255" s="295" t="s">
        <v>3478</v>
      </c>
      <c r="G255" s="41"/>
      <c r="H255" s="41"/>
      <c r="I255" s="296"/>
      <c r="J255" s="41"/>
      <c r="K255" s="41"/>
      <c r="L255" s="45"/>
      <c r="M255" s="297"/>
      <c r="N255" s="298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540</v>
      </c>
      <c r="AU255" s="18" t="s">
        <v>84</v>
      </c>
    </row>
    <row r="256" spans="1:65" s="2" customFormat="1" ht="24.15" customHeight="1">
      <c r="A256" s="39"/>
      <c r="B256" s="40"/>
      <c r="C256" s="228" t="s">
        <v>575</v>
      </c>
      <c r="D256" s="228" t="s">
        <v>249</v>
      </c>
      <c r="E256" s="229" t="s">
        <v>3511</v>
      </c>
      <c r="F256" s="230" t="s">
        <v>3512</v>
      </c>
      <c r="G256" s="231" t="s">
        <v>322</v>
      </c>
      <c r="H256" s="232">
        <v>392</v>
      </c>
      <c r="I256" s="233"/>
      <c r="J256" s="234">
        <f>ROUND(I256*H256,2)</f>
        <v>0</v>
      </c>
      <c r="K256" s="230" t="s">
        <v>3414</v>
      </c>
      <c r="L256" s="45"/>
      <c r="M256" s="235" t="s">
        <v>1</v>
      </c>
      <c r="N256" s="236" t="s">
        <v>43</v>
      </c>
      <c r="O256" s="92"/>
      <c r="P256" s="237">
        <f>O256*H256</f>
        <v>0</v>
      </c>
      <c r="Q256" s="237">
        <v>0</v>
      </c>
      <c r="R256" s="237">
        <f>Q256*H256</f>
        <v>0</v>
      </c>
      <c r="S256" s="237">
        <v>0</v>
      </c>
      <c r="T256" s="23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9" t="s">
        <v>339</v>
      </c>
      <c r="AT256" s="239" t="s">
        <v>249</v>
      </c>
      <c r="AU256" s="239" t="s">
        <v>84</v>
      </c>
      <c r="AY256" s="18" t="s">
        <v>247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8" t="s">
        <v>90</v>
      </c>
      <c r="BK256" s="240">
        <f>ROUND(I256*H256,2)</f>
        <v>0</v>
      </c>
      <c r="BL256" s="18" t="s">
        <v>339</v>
      </c>
      <c r="BM256" s="239" t="s">
        <v>897</v>
      </c>
    </row>
    <row r="257" spans="1:47" s="2" customFormat="1" ht="12">
      <c r="A257" s="39"/>
      <c r="B257" s="40"/>
      <c r="C257" s="41"/>
      <c r="D257" s="243" t="s">
        <v>540</v>
      </c>
      <c r="E257" s="41"/>
      <c r="F257" s="295" t="s">
        <v>3513</v>
      </c>
      <c r="G257" s="41"/>
      <c r="H257" s="41"/>
      <c r="I257" s="296"/>
      <c r="J257" s="41"/>
      <c r="K257" s="41"/>
      <c r="L257" s="45"/>
      <c r="M257" s="297"/>
      <c r="N257" s="298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540</v>
      </c>
      <c r="AU257" s="18" t="s">
        <v>84</v>
      </c>
    </row>
    <row r="258" spans="1:51" s="13" customFormat="1" ht="12">
      <c r="A258" s="13"/>
      <c r="B258" s="241"/>
      <c r="C258" s="242"/>
      <c r="D258" s="243" t="s">
        <v>256</v>
      </c>
      <c r="E258" s="244" t="s">
        <v>1</v>
      </c>
      <c r="F258" s="245" t="s">
        <v>3514</v>
      </c>
      <c r="G258" s="242"/>
      <c r="H258" s="246">
        <v>392</v>
      </c>
      <c r="I258" s="247"/>
      <c r="J258" s="242"/>
      <c r="K258" s="242"/>
      <c r="L258" s="248"/>
      <c r="M258" s="249"/>
      <c r="N258" s="250"/>
      <c r="O258" s="250"/>
      <c r="P258" s="250"/>
      <c r="Q258" s="250"/>
      <c r="R258" s="250"/>
      <c r="S258" s="250"/>
      <c r="T258" s="25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2" t="s">
        <v>256</v>
      </c>
      <c r="AU258" s="252" t="s">
        <v>84</v>
      </c>
      <c r="AV258" s="13" t="s">
        <v>90</v>
      </c>
      <c r="AW258" s="13" t="s">
        <v>32</v>
      </c>
      <c r="AX258" s="13" t="s">
        <v>84</v>
      </c>
      <c r="AY258" s="252" t="s">
        <v>247</v>
      </c>
    </row>
    <row r="259" spans="1:65" s="2" customFormat="1" ht="24.15" customHeight="1">
      <c r="A259" s="39"/>
      <c r="B259" s="40"/>
      <c r="C259" s="228" t="s">
        <v>583</v>
      </c>
      <c r="D259" s="228" t="s">
        <v>249</v>
      </c>
      <c r="E259" s="229" t="s">
        <v>3515</v>
      </c>
      <c r="F259" s="230" t="s">
        <v>3516</v>
      </c>
      <c r="G259" s="231" t="s">
        <v>322</v>
      </c>
      <c r="H259" s="232">
        <v>86</v>
      </c>
      <c r="I259" s="233"/>
      <c r="J259" s="234">
        <f>ROUND(I259*H259,2)</f>
        <v>0</v>
      </c>
      <c r="K259" s="230" t="s">
        <v>3414</v>
      </c>
      <c r="L259" s="45"/>
      <c r="M259" s="235" t="s">
        <v>1</v>
      </c>
      <c r="N259" s="236" t="s">
        <v>43</v>
      </c>
      <c r="O259" s="92"/>
      <c r="P259" s="237">
        <f>O259*H259</f>
        <v>0</v>
      </c>
      <c r="Q259" s="237">
        <v>0</v>
      </c>
      <c r="R259" s="237">
        <f>Q259*H259</f>
        <v>0</v>
      </c>
      <c r="S259" s="237">
        <v>0</v>
      </c>
      <c r="T259" s="23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9" t="s">
        <v>339</v>
      </c>
      <c r="AT259" s="239" t="s">
        <v>249</v>
      </c>
      <c r="AU259" s="239" t="s">
        <v>84</v>
      </c>
      <c r="AY259" s="18" t="s">
        <v>247</v>
      </c>
      <c r="BE259" s="240">
        <f>IF(N259="základní",J259,0)</f>
        <v>0</v>
      </c>
      <c r="BF259" s="240">
        <f>IF(N259="snížená",J259,0)</f>
        <v>0</v>
      </c>
      <c r="BG259" s="240">
        <f>IF(N259="zákl. přenesená",J259,0)</f>
        <v>0</v>
      </c>
      <c r="BH259" s="240">
        <f>IF(N259="sníž. přenesená",J259,0)</f>
        <v>0</v>
      </c>
      <c r="BI259" s="240">
        <f>IF(N259="nulová",J259,0)</f>
        <v>0</v>
      </c>
      <c r="BJ259" s="18" t="s">
        <v>90</v>
      </c>
      <c r="BK259" s="240">
        <f>ROUND(I259*H259,2)</f>
        <v>0</v>
      </c>
      <c r="BL259" s="18" t="s">
        <v>339</v>
      </c>
      <c r="BM259" s="239" t="s">
        <v>905</v>
      </c>
    </row>
    <row r="260" spans="1:47" s="2" customFormat="1" ht="12">
      <c r="A260" s="39"/>
      <c r="B260" s="40"/>
      <c r="C260" s="41"/>
      <c r="D260" s="243" t="s">
        <v>540</v>
      </c>
      <c r="E260" s="41"/>
      <c r="F260" s="295" t="s">
        <v>3517</v>
      </c>
      <c r="G260" s="41"/>
      <c r="H260" s="41"/>
      <c r="I260" s="296"/>
      <c r="J260" s="41"/>
      <c r="K260" s="41"/>
      <c r="L260" s="45"/>
      <c r="M260" s="297"/>
      <c r="N260" s="298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540</v>
      </c>
      <c r="AU260" s="18" t="s">
        <v>84</v>
      </c>
    </row>
    <row r="261" spans="1:65" s="2" customFormat="1" ht="24.15" customHeight="1">
      <c r="A261" s="39"/>
      <c r="B261" s="40"/>
      <c r="C261" s="228" t="s">
        <v>588</v>
      </c>
      <c r="D261" s="228" t="s">
        <v>249</v>
      </c>
      <c r="E261" s="229" t="s">
        <v>3518</v>
      </c>
      <c r="F261" s="230" t="s">
        <v>3519</v>
      </c>
      <c r="G261" s="231" t="s">
        <v>322</v>
      </c>
      <c r="H261" s="232">
        <v>60</v>
      </c>
      <c r="I261" s="233"/>
      <c r="J261" s="234">
        <f>ROUND(I261*H261,2)</f>
        <v>0</v>
      </c>
      <c r="K261" s="230" t="s">
        <v>3414</v>
      </c>
      <c r="L261" s="45"/>
      <c r="M261" s="235" t="s">
        <v>1</v>
      </c>
      <c r="N261" s="236" t="s">
        <v>43</v>
      </c>
      <c r="O261" s="92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9" t="s">
        <v>339</v>
      </c>
      <c r="AT261" s="239" t="s">
        <v>249</v>
      </c>
      <c r="AU261" s="239" t="s">
        <v>84</v>
      </c>
      <c r="AY261" s="18" t="s">
        <v>247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8" t="s">
        <v>90</v>
      </c>
      <c r="BK261" s="240">
        <f>ROUND(I261*H261,2)</f>
        <v>0</v>
      </c>
      <c r="BL261" s="18" t="s">
        <v>339</v>
      </c>
      <c r="BM261" s="239" t="s">
        <v>914</v>
      </c>
    </row>
    <row r="262" spans="1:47" s="2" customFormat="1" ht="12">
      <c r="A262" s="39"/>
      <c r="B262" s="40"/>
      <c r="C262" s="41"/>
      <c r="D262" s="243" t="s">
        <v>540</v>
      </c>
      <c r="E262" s="41"/>
      <c r="F262" s="295" t="s">
        <v>3520</v>
      </c>
      <c r="G262" s="41"/>
      <c r="H262" s="41"/>
      <c r="I262" s="296"/>
      <c r="J262" s="41"/>
      <c r="K262" s="41"/>
      <c r="L262" s="45"/>
      <c r="M262" s="297"/>
      <c r="N262" s="298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540</v>
      </c>
      <c r="AU262" s="18" t="s">
        <v>84</v>
      </c>
    </row>
    <row r="263" spans="1:51" s="13" customFormat="1" ht="12">
      <c r="A263" s="13"/>
      <c r="B263" s="241"/>
      <c r="C263" s="242"/>
      <c r="D263" s="243" t="s">
        <v>256</v>
      </c>
      <c r="E263" s="244" t="s">
        <v>1</v>
      </c>
      <c r="F263" s="245" t="s">
        <v>3521</v>
      </c>
      <c r="G263" s="242"/>
      <c r="H263" s="246">
        <v>60</v>
      </c>
      <c r="I263" s="247"/>
      <c r="J263" s="242"/>
      <c r="K263" s="242"/>
      <c r="L263" s="248"/>
      <c r="M263" s="249"/>
      <c r="N263" s="250"/>
      <c r="O263" s="250"/>
      <c r="P263" s="250"/>
      <c r="Q263" s="250"/>
      <c r="R263" s="250"/>
      <c r="S263" s="250"/>
      <c r="T263" s="25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2" t="s">
        <v>256</v>
      </c>
      <c r="AU263" s="252" t="s">
        <v>84</v>
      </c>
      <c r="AV263" s="13" t="s">
        <v>90</v>
      </c>
      <c r="AW263" s="13" t="s">
        <v>32</v>
      </c>
      <c r="AX263" s="13" t="s">
        <v>84</v>
      </c>
      <c r="AY263" s="252" t="s">
        <v>247</v>
      </c>
    </row>
    <row r="264" spans="1:65" s="2" customFormat="1" ht="24.15" customHeight="1">
      <c r="A264" s="39"/>
      <c r="B264" s="40"/>
      <c r="C264" s="228" t="s">
        <v>592</v>
      </c>
      <c r="D264" s="228" t="s">
        <v>249</v>
      </c>
      <c r="E264" s="229" t="s">
        <v>3522</v>
      </c>
      <c r="F264" s="230" t="s">
        <v>3523</v>
      </c>
      <c r="G264" s="231" t="s">
        <v>322</v>
      </c>
      <c r="H264" s="232">
        <v>18</v>
      </c>
      <c r="I264" s="233"/>
      <c r="J264" s="234">
        <f>ROUND(I264*H264,2)</f>
        <v>0</v>
      </c>
      <c r="K264" s="230" t="s">
        <v>3414</v>
      </c>
      <c r="L264" s="45"/>
      <c r="M264" s="235" t="s">
        <v>1</v>
      </c>
      <c r="N264" s="236" t="s">
        <v>43</v>
      </c>
      <c r="O264" s="92"/>
      <c r="P264" s="237">
        <f>O264*H264</f>
        <v>0</v>
      </c>
      <c r="Q264" s="237">
        <v>0</v>
      </c>
      <c r="R264" s="237">
        <f>Q264*H264</f>
        <v>0</v>
      </c>
      <c r="S264" s="237">
        <v>0</v>
      </c>
      <c r="T264" s="23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9" t="s">
        <v>339</v>
      </c>
      <c r="AT264" s="239" t="s">
        <v>249</v>
      </c>
      <c r="AU264" s="239" t="s">
        <v>84</v>
      </c>
      <c r="AY264" s="18" t="s">
        <v>247</v>
      </c>
      <c r="BE264" s="240">
        <f>IF(N264="základní",J264,0)</f>
        <v>0</v>
      </c>
      <c r="BF264" s="240">
        <f>IF(N264="snížená",J264,0)</f>
        <v>0</v>
      </c>
      <c r="BG264" s="240">
        <f>IF(N264="zákl. přenesená",J264,0)</f>
        <v>0</v>
      </c>
      <c r="BH264" s="240">
        <f>IF(N264="sníž. přenesená",J264,0)</f>
        <v>0</v>
      </c>
      <c r="BI264" s="240">
        <f>IF(N264="nulová",J264,0)</f>
        <v>0</v>
      </c>
      <c r="BJ264" s="18" t="s">
        <v>90</v>
      </c>
      <c r="BK264" s="240">
        <f>ROUND(I264*H264,2)</f>
        <v>0</v>
      </c>
      <c r="BL264" s="18" t="s">
        <v>339</v>
      </c>
      <c r="BM264" s="239" t="s">
        <v>923</v>
      </c>
    </row>
    <row r="265" spans="1:47" s="2" customFormat="1" ht="12">
      <c r="A265" s="39"/>
      <c r="B265" s="40"/>
      <c r="C265" s="41"/>
      <c r="D265" s="243" t="s">
        <v>540</v>
      </c>
      <c r="E265" s="41"/>
      <c r="F265" s="295" t="s">
        <v>3524</v>
      </c>
      <c r="G265" s="41"/>
      <c r="H265" s="41"/>
      <c r="I265" s="296"/>
      <c r="J265" s="41"/>
      <c r="K265" s="41"/>
      <c r="L265" s="45"/>
      <c r="M265" s="297"/>
      <c r="N265" s="298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540</v>
      </c>
      <c r="AU265" s="18" t="s">
        <v>84</v>
      </c>
    </row>
    <row r="266" spans="1:51" s="13" customFormat="1" ht="12">
      <c r="A266" s="13"/>
      <c r="B266" s="241"/>
      <c r="C266" s="242"/>
      <c r="D266" s="243" t="s">
        <v>256</v>
      </c>
      <c r="E266" s="244" t="s">
        <v>1</v>
      </c>
      <c r="F266" s="245" t="s">
        <v>3525</v>
      </c>
      <c r="G266" s="242"/>
      <c r="H266" s="246">
        <v>18</v>
      </c>
      <c r="I266" s="247"/>
      <c r="J266" s="242"/>
      <c r="K266" s="242"/>
      <c r="L266" s="248"/>
      <c r="M266" s="249"/>
      <c r="N266" s="250"/>
      <c r="O266" s="250"/>
      <c r="P266" s="250"/>
      <c r="Q266" s="250"/>
      <c r="R266" s="250"/>
      <c r="S266" s="250"/>
      <c r="T266" s="25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2" t="s">
        <v>256</v>
      </c>
      <c r="AU266" s="252" t="s">
        <v>84</v>
      </c>
      <c r="AV266" s="13" t="s">
        <v>90</v>
      </c>
      <c r="AW266" s="13" t="s">
        <v>32</v>
      </c>
      <c r="AX266" s="13" t="s">
        <v>84</v>
      </c>
      <c r="AY266" s="252" t="s">
        <v>247</v>
      </c>
    </row>
    <row r="267" spans="1:65" s="2" customFormat="1" ht="24.15" customHeight="1">
      <c r="A267" s="39"/>
      <c r="B267" s="40"/>
      <c r="C267" s="228" t="s">
        <v>603</v>
      </c>
      <c r="D267" s="228" t="s">
        <v>249</v>
      </c>
      <c r="E267" s="229" t="s">
        <v>3526</v>
      </c>
      <c r="F267" s="230" t="s">
        <v>3527</v>
      </c>
      <c r="G267" s="231" t="s">
        <v>322</v>
      </c>
      <c r="H267" s="232">
        <v>120</v>
      </c>
      <c r="I267" s="233"/>
      <c r="J267" s="234">
        <f>ROUND(I267*H267,2)</f>
        <v>0</v>
      </c>
      <c r="K267" s="230" t="s">
        <v>3414</v>
      </c>
      <c r="L267" s="45"/>
      <c r="M267" s="235" t="s">
        <v>1</v>
      </c>
      <c r="N267" s="236" t="s">
        <v>43</v>
      </c>
      <c r="O267" s="92"/>
      <c r="P267" s="237">
        <f>O267*H267</f>
        <v>0</v>
      </c>
      <c r="Q267" s="237">
        <v>0</v>
      </c>
      <c r="R267" s="237">
        <f>Q267*H267</f>
        <v>0</v>
      </c>
      <c r="S267" s="237">
        <v>0</v>
      </c>
      <c r="T267" s="23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9" t="s">
        <v>339</v>
      </c>
      <c r="AT267" s="239" t="s">
        <v>249</v>
      </c>
      <c r="AU267" s="239" t="s">
        <v>84</v>
      </c>
      <c r="AY267" s="18" t="s">
        <v>247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8" t="s">
        <v>90</v>
      </c>
      <c r="BK267" s="240">
        <f>ROUND(I267*H267,2)</f>
        <v>0</v>
      </c>
      <c r="BL267" s="18" t="s">
        <v>339</v>
      </c>
      <c r="BM267" s="239" t="s">
        <v>938</v>
      </c>
    </row>
    <row r="268" spans="1:47" s="2" customFormat="1" ht="12">
      <c r="A268" s="39"/>
      <c r="B268" s="40"/>
      <c r="C268" s="41"/>
      <c r="D268" s="243" t="s">
        <v>540</v>
      </c>
      <c r="E268" s="41"/>
      <c r="F268" s="295" t="s">
        <v>3528</v>
      </c>
      <c r="G268" s="41"/>
      <c r="H268" s="41"/>
      <c r="I268" s="296"/>
      <c r="J268" s="41"/>
      <c r="K268" s="41"/>
      <c r="L268" s="45"/>
      <c r="M268" s="297"/>
      <c r="N268" s="298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540</v>
      </c>
      <c r="AU268" s="18" t="s">
        <v>84</v>
      </c>
    </row>
    <row r="269" spans="1:51" s="13" customFormat="1" ht="12">
      <c r="A269" s="13"/>
      <c r="B269" s="241"/>
      <c r="C269" s="242"/>
      <c r="D269" s="243" t="s">
        <v>256</v>
      </c>
      <c r="E269" s="244" t="s">
        <v>1</v>
      </c>
      <c r="F269" s="245" t="s">
        <v>3529</v>
      </c>
      <c r="G269" s="242"/>
      <c r="H269" s="246">
        <v>120</v>
      </c>
      <c r="I269" s="247"/>
      <c r="J269" s="242"/>
      <c r="K269" s="242"/>
      <c r="L269" s="248"/>
      <c r="M269" s="249"/>
      <c r="N269" s="250"/>
      <c r="O269" s="250"/>
      <c r="P269" s="250"/>
      <c r="Q269" s="250"/>
      <c r="R269" s="250"/>
      <c r="S269" s="250"/>
      <c r="T269" s="25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2" t="s">
        <v>256</v>
      </c>
      <c r="AU269" s="252" t="s">
        <v>84</v>
      </c>
      <c r="AV269" s="13" t="s">
        <v>90</v>
      </c>
      <c r="AW269" s="13" t="s">
        <v>32</v>
      </c>
      <c r="AX269" s="13" t="s">
        <v>84</v>
      </c>
      <c r="AY269" s="252" t="s">
        <v>247</v>
      </c>
    </row>
    <row r="270" spans="1:65" s="2" customFormat="1" ht="24.15" customHeight="1">
      <c r="A270" s="39"/>
      <c r="B270" s="40"/>
      <c r="C270" s="228" t="s">
        <v>608</v>
      </c>
      <c r="D270" s="228" t="s">
        <v>249</v>
      </c>
      <c r="E270" s="229" t="s">
        <v>3530</v>
      </c>
      <c r="F270" s="230" t="s">
        <v>3531</v>
      </c>
      <c r="G270" s="231" t="s">
        <v>322</v>
      </c>
      <c r="H270" s="232">
        <v>120</v>
      </c>
      <c r="I270" s="233"/>
      <c r="J270" s="234">
        <f>ROUND(I270*H270,2)</f>
        <v>0</v>
      </c>
      <c r="K270" s="230" t="s">
        <v>3414</v>
      </c>
      <c r="L270" s="45"/>
      <c r="M270" s="235" t="s">
        <v>1</v>
      </c>
      <c r="N270" s="236" t="s">
        <v>43</v>
      </c>
      <c r="O270" s="92"/>
      <c r="P270" s="237">
        <f>O270*H270</f>
        <v>0</v>
      </c>
      <c r="Q270" s="237">
        <v>0</v>
      </c>
      <c r="R270" s="237">
        <f>Q270*H270</f>
        <v>0</v>
      </c>
      <c r="S270" s="237">
        <v>0</v>
      </c>
      <c r="T270" s="23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9" t="s">
        <v>339</v>
      </c>
      <c r="AT270" s="239" t="s">
        <v>249</v>
      </c>
      <c r="AU270" s="239" t="s">
        <v>84</v>
      </c>
      <c r="AY270" s="18" t="s">
        <v>247</v>
      </c>
      <c r="BE270" s="240">
        <f>IF(N270="základní",J270,0)</f>
        <v>0</v>
      </c>
      <c r="BF270" s="240">
        <f>IF(N270="snížená",J270,0)</f>
        <v>0</v>
      </c>
      <c r="BG270" s="240">
        <f>IF(N270="zákl. přenesená",J270,0)</f>
        <v>0</v>
      </c>
      <c r="BH270" s="240">
        <f>IF(N270="sníž. přenesená",J270,0)</f>
        <v>0</v>
      </c>
      <c r="BI270" s="240">
        <f>IF(N270="nulová",J270,0)</f>
        <v>0</v>
      </c>
      <c r="BJ270" s="18" t="s">
        <v>90</v>
      </c>
      <c r="BK270" s="240">
        <f>ROUND(I270*H270,2)</f>
        <v>0</v>
      </c>
      <c r="BL270" s="18" t="s">
        <v>339</v>
      </c>
      <c r="BM270" s="239" t="s">
        <v>952</v>
      </c>
    </row>
    <row r="271" spans="1:47" s="2" customFormat="1" ht="12">
      <c r="A271" s="39"/>
      <c r="B271" s="40"/>
      <c r="C271" s="41"/>
      <c r="D271" s="243" t="s">
        <v>540</v>
      </c>
      <c r="E271" s="41"/>
      <c r="F271" s="295" t="s">
        <v>3532</v>
      </c>
      <c r="G271" s="41"/>
      <c r="H271" s="41"/>
      <c r="I271" s="296"/>
      <c r="J271" s="41"/>
      <c r="K271" s="41"/>
      <c r="L271" s="45"/>
      <c r="M271" s="297"/>
      <c r="N271" s="298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540</v>
      </c>
      <c r="AU271" s="18" t="s">
        <v>84</v>
      </c>
    </row>
    <row r="272" spans="1:51" s="13" customFormat="1" ht="12">
      <c r="A272" s="13"/>
      <c r="B272" s="241"/>
      <c r="C272" s="242"/>
      <c r="D272" s="243" t="s">
        <v>256</v>
      </c>
      <c r="E272" s="244" t="s">
        <v>1</v>
      </c>
      <c r="F272" s="245" t="s">
        <v>3533</v>
      </c>
      <c r="G272" s="242"/>
      <c r="H272" s="246">
        <v>120</v>
      </c>
      <c r="I272" s="247"/>
      <c r="J272" s="242"/>
      <c r="K272" s="242"/>
      <c r="L272" s="248"/>
      <c r="M272" s="249"/>
      <c r="N272" s="250"/>
      <c r="O272" s="250"/>
      <c r="P272" s="250"/>
      <c r="Q272" s="250"/>
      <c r="R272" s="250"/>
      <c r="S272" s="250"/>
      <c r="T272" s="25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2" t="s">
        <v>256</v>
      </c>
      <c r="AU272" s="252" t="s">
        <v>84</v>
      </c>
      <c r="AV272" s="13" t="s">
        <v>90</v>
      </c>
      <c r="AW272" s="13" t="s">
        <v>32</v>
      </c>
      <c r="AX272" s="13" t="s">
        <v>84</v>
      </c>
      <c r="AY272" s="252" t="s">
        <v>247</v>
      </c>
    </row>
    <row r="273" spans="1:65" s="2" customFormat="1" ht="24.15" customHeight="1">
      <c r="A273" s="39"/>
      <c r="B273" s="40"/>
      <c r="C273" s="228" t="s">
        <v>626</v>
      </c>
      <c r="D273" s="228" t="s">
        <v>249</v>
      </c>
      <c r="E273" s="229" t="s">
        <v>3534</v>
      </c>
      <c r="F273" s="230" t="s">
        <v>3535</v>
      </c>
      <c r="G273" s="231" t="s">
        <v>322</v>
      </c>
      <c r="H273" s="232">
        <v>60</v>
      </c>
      <c r="I273" s="233"/>
      <c r="J273" s="234">
        <f>ROUND(I273*H273,2)</f>
        <v>0</v>
      </c>
      <c r="K273" s="230" t="s">
        <v>3414</v>
      </c>
      <c r="L273" s="45"/>
      <c r="M273" s="235" t="s">
        <v>1</v>
      </c>
      <c r="N273" s="236" t="s">
        <v>43</v>
      </c>
      <c r="O273" s="92"/>
      <c r="P273" s="237">
        <f>O273*H273</f>
        <v>0</v>
      </c>
      <c r="Q273" s="237">
        <v>0</v>
      </c>
      <c r="R273" s="237">
        <f>Q273*H273</f>
        <v>0</v>
      </c>
      <c r="S273" s="237">
        <v>0</v>
      </c>
      <c r="T273" s="238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9" t="s">
        <v>339</v>
      </c>
      <c r="AT273" s="239" t="s">
        <v>249</v>
      </c>
      <c r="AU273" s="239" t="s">
        <v>84</v>
      </c>
      <c r="AY273" s="18" t="s">
        <v>247</v>
      </c>
      <c r="BE273" s="240">
        <f>IF(N273="základní",J273,0)</f>
        <v>0</v>
      </c>
      <c r="BF273" s="240">
        <f>IF(N273="snížená",J273,0)</f>
        <v>0</v>
      </c>
      <c r="BG273" s="240">
        <f>IF(N273="zákl. přenesená",J273,0)</f>
        <v>0</v>
      </c>
      <c r="BH273" s="240">
        <f>IF(N273="sníž. přenesená",J273,0)</f>
        <v>0</v>
      </c>
      <c r="BI273" s="240">
        <f>IF(N273="nulová",J273,0)</f>
        <v>0</v>
      </c>
      <c r="BJ273" s="18" t="s">
        <v>90</v>
      </c>
      <c r="BK273" s="240">
        <f>ROUND(I273*H273,2)</f>
        <v>0</v>
      </c>
      <c r="BL273" s="18" t="s">
        <v>339</v>
      </c>
      <c r="BM273" s="239" t="s">
        <v>963</v>
      </c>
    </row>
    <row r="274" spans="1:47" s="2" customFormat="1" ht="12">
      <c r="A274" s="39"/>
      <c r="B274" s="40"/>
      <c r="C274" s="41"/>
      <c r="D274" s="243" t="s">
        <v>540</v>
      </c>
      <c r="E274" s="41"/>
      <c r="F274" s="295" t="s">
        <v>3536</v>
      </c>
      <c r="G274" s="41"/>
      <c r="H274" s="41"/>
      <c r="I274" s="296"/>
      <c r="J274" s="41"/>
      <c r="K274" s="41"/>
      <c r="L274" s="45"/>
      <c r="M274" s="297"/>
      <c r="N274" s="298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540</v>
      </c>
      <c r="AU274" s="18" t="s">
        <v>84</v>
      </c>
    </row>
    <row r="275" spans="1:51" s="13" customFormat="1" ht="12">
      <c r="A275" s="13"/>
      <c r="B275" s="241"/>
      <c r="C275" s="242"/>
      <c r="D275" s="243" t="s">
        <v>256</v>
      </c>
      <c r="E275" s="244" t="s">
        <v>1</v>
      </c>
      <c r="F275" s="245" t="s">
        <v>3537</v>
      </c>
      <c r="G275" s="242"/>
      <c r="H275" s="246">
        <v>60</v>
      </c>
      <c r="I275" s="247"/>
      <c r="J275" s="242"/>
      <c r="K275" s="242"/>
      <c r="L275" s="248"/>
      <c r="M275" s="249"/>
      <c r="N275" s="250"/>
      <c r="O275" s="250"/>
      <c r="P275" s="250"/>
      <c r="Q275" s="250"/>
      <c r="R275" s="250"/>
      <c r="S275" s="250"/>
      <c r="T275" s="25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2" t="s">
        <v>256</v>
      </c>
      <c r="AU275" s="252" t="s">
        <v>84</v>
      </c>
      <c r="AV275" s="13" t="s">
        <v>90</v>
      </c>
      <c r="AW275" s="13" t="s">
        <v>32</v>
      </c>
      <c r="AX275" s="13" t="s">
        <v>84</v>
      </c>
      <c r="AY275" s="252" t="s">
        <v>247</v>
      </c>
    </row>
    <row r="276" spans="1:65" s="2" customFormat="1" ht="24.15" customHeight="1">
      <c r="A276" s="39"/>
      <c r="B276" s="40"/>
      <c r="C276" s="228" t="s">
        <v>630</v>
      </c>
      <c r="D276" s="228" t="s">
        <v>249</v>
      </c>
      <c r="E276" s="229" t="s">
        <v>3538</v>
      </c>
      <c r="F276" s="230" t="s">
        <v>3539</v>
      </c>
      <c r="G276" s="231" t="s">
        <v>399</v>
      </c>
      <c r="H276" s="232">
        <v>456</v>
      </c>
      <c r="I276" s="233"/>
      <c r="J276" s="234">
        <f>ROUND(I276*H276,2)</f>
        <v>0</v>
      </c>
      <c r="K276" s="230" t="s">
        <v>3414</v>
      </c>
      <c r="L276" s="45"/>
      <c r="M276" s="235" t="s">
        <v>1</v>
      </c>
      <c r="N276" s="236" t="s">
        <v>43</v>
      </c>
      <c r="O276" s="92"/>
      <c r="P276" s="237">
        <f>O276*H276</f>
        <v>0</v>
      </c>
      <c r="Q276" s="237">
        <v>0</v>
      </c>
      <c r="R276" s="237">
        <f>Q276*H276</f>
        <v>0</v>
      </c>
      <c r="S276" s="237">
        <v>0</v>
      </c>
      <c r="T276" s="238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9" t="s">
        <v>339</v>
      </c>
      <c r="AT276" s="239" t="s">
        <v>249</v>
      </c>
      <c r="AU276" s="239" t="s">
        <v>84</v>
      </c>
      <c r="AY276" s="18" t="s">
        <v>247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8" t="s">
        <v>90</v>
      </c>
      <c r="BK276" s="240">
        <f>ROUND(I276*H276,2)</f>
        <v>0</v>
      </c>
      <c r="BL276" s="18" t="s">
        <v>339</v>
      </c>
      <c r="BM276" s="239" t="s">
        <v>973</v>
      </c>
    </row>
    <row r="277" spans="1:47" s="2" customFormat="1" ht="12">
      <c r="A277" s="39"/>
      <c r="B277" s="40"/>
      <c r="C277" s="41"/>
      <c r="D277" s="243" t="s">
        <v>540</v>
      </c>
      <c r="E277" s="41"/>
      <c r="F277" s="295" t="s">
        <v>3540</v>
      </c>
      <c r="G277" s="41"/>
      <c r="H277" s="41"/>
      <c r="I277" s="296"/>
      <c r="J277" s="41"/>
      <c r="K277" s="41"/>
      <c r="L277" s="45"/>
      <c r="M277" s="297"/>
      <c r="N277" s="298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540</v>
      </c>
      <c r="AU277" s="18" t="s">
        <v>84</v>
      </c>
    </row>
    <row r="278" spans="1:51" s="13" customFormat="1" ht="12">
      <c r="A278" s="13"/>
      <c r="B278" s="241"/>
      <c r="C278" s="242"/>
      <c r="D278" s="243" t="s">
        <v>256</v>
      </c>
      <c r="E278" s="244" t="s">
        <v>1</v>
      </c>
      <c r="F278" s="245" t="s">
        <v>3541</v>
      </c>
      <c r="G278" s="242"/>
      <c r="H278" s="246">
        <v>456</v>
      </c>
      <c r="I278" s="247"/>
      <c r="J278" s="242"/>
      <c r="K278" s="242"/>
      <c r="L278" s="248"/>
      <c r="M278" s="249"/>
      <c r="N278" s="250"/>
      <c r="O278" s="250"/>
      <c r="P278" s="250"/>
      <c r="Q278" s="250"/>
      <c r="R278" s="250"/>
      <c r="S278" s="250"/>
      <c r="T278" s="25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2" t="s">
        <v>256</v>
      </c>
      <c r="AU278" s="252" t="s">
        <v>84</v>
      </c>
      <c r="AV278" s="13" t="s">
        <v>90</v>
      </c>
      <c r="AW278" s="13" t="s">
        <v>32</v>
      </c>
      <c r="AX278" s="13" t="s">
        <v>84</v>
      </c>
      <c r="AY278" s="252" t="s">
        <v>247</v>
      </c>
    </row>
    <row r="279" spans="1:65" s="2" customFormat="1" ht="24.15" customHeight="1">
      <c r="A279" s="39"/>
      <c r="B279" s="40"/>
      <c r="C279" s="228" t="s">
        <v>650</v>
      </c>
      <c r="D279" s="228" t="s">
        <v>249</v>
      </c>
      <c r="E279" s="229" t="s">
        <v>3542</v>
      </c>
      <c r="F279" s="230" t="s">
        <v>3543</v>
      </c>
      <c r="G279" s="231" t="s">
        <v>399</v>
      </c>
      <c r="H279" s="232">
        <v>86</v>
      </c>
      <c r="I279" s="233"/>
      <c r="J279" s="234">
        <f>ROUND(I279*H279,2)</f>
        <v>0</v>
      </c>
      <c r="K279" s="230" t="s">
        <v>3414</v>
      </c>
      <c r="L279" s="45"/>
      <c r="M279" s="235" t="s">
        <v>1</v>
      </c>
      <c r="N279" s="236" t="s">
        <v>43</v>
      </c>
      <c r="O279" s="92"/>
      <c r="P279" s="237">
        <f>O279*H279</f>
        <v>0</v>
      </c>
      <c r="Q279" s="237">
        <v>0</v>
      </c>
      <c r="R279" s="237">
        <f>Q279*H279</f>
        <v>0</v>
      </c>
      <c r="S279" s="237">
        <v>0</v>
      </c>
      <c r="T279" s="238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9" t="s">
        <v>339</v>
      </c>
      <c r="AT279" s="239" t="s">
        <v>249</v>
      </c>
      <c r="AU279" s="239" t="s">
        <v>84</v>
      </c>
      <c r="AY279" s="18" t="s">
        <v>247</v>
      </c>
      <c r="BE279" s="240">
        <f>IF(N279="základní",J279,0)</f>
        <v>0</v>
      </c>
      <c r="BF279" s="240">
        <f>IF(N279="snížená",J279,0)</f>
        <v>0</v>
      </c>
      <c r="BG279" s="240">
        <f>IF(N279="zákl. přenesená",J279,0)</f>
        <v>0</v>
      </c>
      <c r="BH279" s="240">
        <f>IF(N279="sníž. přenesená",J279,0)</f>
        <v>0</v>
      </c>
      <c r="BI279" s="240">
        <f>IF(N279="nulová",J279,0)</f>
        <v>0</v>
      </c>
      <c r="BJ279" s="18" t="s">
        <v>90</v>
      </c>
      <c r="BK279" s="240">
        <f>ROUND(I279*H279,2)</f>
        <v>0</v>
      </c>
      <c r="BL279" s="18" t="s">
        <v>339</v>
      </c>
      <c r="BM279" s="239" t="s">
        <v>988</v>
      </c>
    </row>
    <row r="280" spans="1:47" s="2" customFormat="1" ht="12">
      <c r="A280" s="39"/>
      <c r="B280" s="40"/>
      <c r="C280" s="41"/>
      <c r="D280" s="243" t="s">
        <v>540</v>
      </c>
      <c r="E280" s="41"/>
      <c r="F280" s="295" t="s">
        <v>3544</v>
      </c>
      <c r="G280" s="41"/>
      <c r="H280" s="41"/>
      <c r="I280" s="296"/>
      <c r="J280" s="41"/>
      <c r="K280" s="41"/>
      <c r="L280" s="45"/>
      <c r="M280" s="297"/>
      <c r="N280" s="298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540</v>
      </c>
      <c r="AU280" s="18" t="s">
        <v>84</v>
      </c>
    </row>
    <row r="281" spans="1:51" s="13" customFormat="1" ht="12">
      <c r="A281" s="13"/>
      <c r="B281" s="241"/>
      <c r="C281" s="242"/>
      <c r="D281" s="243" t="s">
        <v>256</v>
      </c>
      <c r="E281" s="244" t="s">
        <v>1</v>
      </c>
      <c r="F281" s="245" t="s">
        <v>3545</v>
      </c>
      <c r="G281" s="242"/>
      <c r="H281" s="246">
        <v>86</v>
      </c>
      <c r="I281" s="247"/>
      <c r="J281" s="242"/>
      <c r="K281" s="242"/>
      <c r="L281" s="248"/>
      <c r="M281" s="249"/>
      <c r="N281" s="250"/>
      <c r="O281" s="250"/>
      <c r="P281" s="250"/>
      <c r="Q281" s="250"/>
      <c r="R281" s="250"/>
      <c r="S281" s="250"/>
      <c r="T281" s="25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2" t="s">
        <v>256</v>
      </c>
      <c r="AU281" s="252" t="s">
        <v>84</v>
      </c>
      <c r="AV281" s="13" t="s">
        <v>90</v>
      </c>
      <c r="AW281" s="13" t="s">
        <v>32</v>
      </c>
      <c r="AX281" s="13" t="s">
        <v>84</v>
      </c>
      <c r="AY281" s="252" t="s">
        <v>247</v>
      </c>
    </row>
    <row r="282" spans="1:65" s="2" customFormat="1" ht="24.15" customHeight="1">
      <c r="A282" s="39"/>
      <c r="B282" s="40"/>
      <c r="C282" s="228" t="s">
        <v>655</v>
      </c>
      <c r="D282" s="228" t="s">
        <v>249</v>
      </c>
      <c r="E282" s="229" t="s">
        <v>3546</v>
      </c>
      <c r="F282" s="230" t="s">
        <v>3547</v>
      </c>
      <c r="G282" s="231" t="s">
        <v>399</v>
      </c>
      <c r="H282" s="232">
        <v>42</v>
      </c>
      <c r="I282" s="233"/>
      <c r="J282" s="234">
        <f>ROUND(I282*H282,2)</f>
        <v>0</v>
      </c>
      <c r="K282" s="230" t="s">
        <v>3414</v>
      </c>
      <c r="L282" s="45"/>
      <c r="M282" s="235" t="s">
        <v>1</v>
      </c>
      <c r="N282" s="236" t="s">
        <v>43</v>
      </c>
      <c r="O282" s="92"/>
      <c r="P282" s="237">
        <f>O282*H282</f>
        <v>0</v>
      </c>
      <c r="Q282" s="237">
        <v>0</v>
      </c>
      <c r="R282" s="237">
        <f>Q282*H282</f>
        <v>0</v>
      </c>
      <c r="S282" s="237">
        <v>0</v>
      </c>
      <c r="T282" s="23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9" t="s">
        <v>339</v>
      </c>
      <c r="AT282" s="239" t="s">
        <v>249</v>
      </c>
      <c r="AU282" s="239" t="s">
        <v>84</v>
      </c>
      <c r="AY282" s="18" t="s">
        <v>247</v>
      </c>
      <c r="BE282" s="240">
        <f>IF(N282="základní",J282,0)</f>
        <v>0</v>
      </c>
      <c r="BF282" s="240">
        <f>IF(N282="snížená",J282,0)</f>
        <v>0</v>
      </c>
      <c r="BG282" s="240">
        <f>IF(N282="zákl. přenesená",J282,0)</f>
        <v>0</v>
      </c>
      <c r="BH282" s="240">
        <f>IF(N282="sníž. přenesená",J282,0)</f>
        <v>0</v>
      </c>
      <c r="BI282" s="240">
        <f>IF(N282="nulová",J282,0)</f>
        <v>0</v>
      </c>
      <c r="BJ282" s="18" t="s">
        <v>90</v>
      </c>
      <c r="BK282" s="240">
        <f>ROUND(I282*H282,2)</f>
        <v>0</v>
      </c>
      <c r="BL282" s="18" t="s">
        <v>339</v>
      </c>
      <c r="BM282" s="239" t="s">
        <v>1003</v>
      </c>
    </row>
    <row r="283" spans="1:47" s="2" customFormat="1" ht="12">
      <c r="A283" s="39"/>
      <c r="B283" s="40"/>
      <c r="C283" s="41"/>
      <c r="D283" s="243" t="s">
        <v>540</v>
      </c>
      <c r="E283" s="41"/>
      <c r="F283" s="295" t="s">
        <v>3548</v>
      </c>
      <c r="G283" s="41"/>
      <c r="H283" s="41"/>
      <c r="I283" s="296"/>
      <c r="J283" s="41"/>
      <c r="K283" s="41"/>
      <c r="L283" s="45"/>
      <c r="M283" s="297"/>
      <c r="N283" s="298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540</v>
      </c>
      <c r="AU283" s="18" t="s">
        <v>84</v>
      </c>
    </row>
    <row r="284" spans="1:51" s="13" customFormat="1" ht="12">
      <c r="A284" s="13"/>
      <c r="B284" s="241"/>
      <c r="C284" s="242"/>
      <c r="D284" s="243" t="s">
        <v>256</v>
      </c>
      <c r="E284" s="244" t="s">
        <v>1</v>
      </c>
      <c r="F284" s="245" t="s">
        <v>3549</v>
      </c>
      <c r="G284" s="242"/>
      <c r="H284" s="246">
        <v>42</v>
      </c>
      <c r="I284" s="247"/>
      <c r="J284" s="242"/>
      <c r="K284" s="242"/>
      <c r="L284" s="248"/>
      <c r="M284" s="249"/>
      <c r="N284" s="250"/>
      <c r="O284" s="250"/>
      <c r="P284" s="250"/>
      <c r="Q284" s="250"/>
      <c r="R284" s="250"/>
      <c r="S284" s="250"/>
      <c r="T284" s="25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2" t="s">
        <v>256</v>
      </c>
      <c r="AU284" s="252" t="s">
        <v>84</v>
      </c>
      <c r="AV284" s="13" t="s">
        <v>90</v>
      </c>
      <c r="AW284" s="13" t="s">
        <v>32</v>
      </c>
      <c r="AX284" s="13" t="s">
        <v>84</v>
      </c>
      <c r="AY284" s="252" t="s">
        <v>247</v>
      </c>
    </row>
    <row r="285" spans="1:65" s="2" customFormat="1" ht="33" customHeight="1">
      <c r="A285" s="39"/>
      <c r="B285" s="40"/>
      <c r="C285" s="228" t="s">
        <v>659</v>
      </c>
      <c r="D285" s="228" t="s">
        <v>249</v>
      </c>
      <c r="E285" s="229" t="s">
        <v>3550</v>
      </c>
      <c r="F285" s="230" t="s">
        <v>3551</v>
      </c>
      <c r="G285" s="231" t="s">
        <v>399</v>
      </c>
      <c r="H285" s="232">
        <v>34</v>
      </c>
      <c r="I285" s="233"/>
      <c r="J285" s="234">
        <f>ROUND(I285*H285,2)</f>
        <v>0</v>
      </c>
      <c r="K285" s="230" t="s">
        <v>3414</v>
      </c>
      <c r="L285" s="45"/>
      <c r="M285" s="235" t="s">
        <v>1</v>
      </c>
      <c r="N285" s="236" t="s">
        <v>43</v>
      </c>
      <c r="O285" s="92"/>
      <c r="P285" s="237">
        <f>O285*H285</f>
        <v>0</v>
      </c>
      <c r="Q285" s="237">
        <v>0</v>
      </c>
      <c r="R285" s="237">
        <f>Q285*H285</f>
        <v>0</v>
      </c>
      <c r="S285" s="237">
        <v>0</v>
      </c>
      <c r="T285" s="23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9" t="s">
        <v>339</v>
      </c>
      <c r="AT285" s="239" t="s">
        <v>249</v>
      </c>
      <c r="AU285" s="239" t="s">
        <v>84</v>
      </c>
      <c r="AY285" s="18" t="s">
        <v>247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8" t="s">
        <v>90</v>
      </c>
      <c r="BK285" s="240">
        <f>ROUND(I285*H285,2)</f>
        <v>0</v>
      </c>
      <c r="BL285" s="18" t="s">
        <v>339</v>
      </c>
      <c r="BM285" s="239" t="s">
        <v>1029</v>
      </c>
    </row>
    <row r="286" spans="1:47" s="2" customFormat="1" ht="12">
      <c r="A286" s="39"/>
      <c r="B286" s="40"/>
      <c r="C286" s="41"/>
      <c r="D286" s="243" t="s">
        <v>540</v>
      </c>
      <c r="E286" s="41"/>
      <c r="F286" s="295" t="s">
        <v>3552</v>
      </c>
      <c r="G286" s="41"/>
      <c r="H286" s="41"/>
      <c r="I286" s="296"/>
      <c r="J286" s="41"/>
      <c r="K286" s="41"/>
      <c r="L286" s="45"/>
      <c r="M286" s="297"/>
      <c r="N286" s="298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540</v>
      </c>
      <c r="AU286" s="18" t="s">
        <v>84</v>
      </c>
    </row>
    <row r="287" spans="1:51" s="13" customFormat="1" ht="12">
      <c r="A287" s="13"/>
      <c r="B287" s="241"/>
      <c r="C287" s="242"/>
      <c r="D287" s="243" t="s">
        <v>256</v>
      </c>
      <c r="E287" s="244" t="s">
        <v>1</v>
      </c>
      <c r="F287" s="245" t="s">
        <v>3553</v>
      </c>
      <c r="G287" s="242"/>
      <c r="H287" s="246">
        <v>34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2" t="s">
        <v>256</v>
      </c>
      <c r="AU287" s="252" t="s">
        <v>84</v>
      </c>
      <c r="AV287" s="13" t="s">
        <v>90</v>
      </c>
      <c r="AW287" s="13" t="s">
        <v>32</v>
      </c>
      <c r="AX287" s="13" t="s">
        <v>84</v>
      </c>
      <c r="AY287" s="252" t="s">
        <v>247</v>
      </c>
    </row>
    <row r="288" spans="1:65" s="2" customFormat="1" ht="33" customHeight="1">
      <c r="A288" s="39"/>
      <c r="B288" s="40"/>
      <c r="C288" s="228" t="s">
        <v>663</v>
      </c>
      <c r="D288" s="228" t="s">
        <v>249</v>
      </c>
      <c r="E288" s="229" t="s">
        <v>3554</v>
      </c>
      <c r="F288" s="230" t="s">
        <v>3555</v>
      </c>
      <c r="G288" s="231" t="s">
        <v>399</v>
      </c>
      <c r="H288" s="232">
        <v>88</v>
      </c>
      <c r="I288" s="233"/>
      <c r="J288" s="234">
        <f>ROUND(I288*H288,2)</f>
        <v>0</v>
      </c>
      <c r="K288" s="230" t="s">
        <v>3414</v>
      </c>
      <c r="L288" s="45"/>
      <c r="M288" s="235" t="s">
        <v>1</v>
      </c>
      <c r="N288" s="236" t="s">
        <v>43</v>
      </c>
      <c r="O288" s="92"/>
      <c r="P288" s="237">
        <f>O288*H288</f>
        <v>0</v>
      </c>
      <c r="Q288" s="237">
        <v>0</v>
      </c>
      <c r="R288" s="237">
        <f>Q288*H288</f>
        <v>0</v>
      </c>
      <c r="S288" s="237">
        <v>0</v>
      </c>
      <c r="T288" s="238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9" t="s">
        <v>339</v>
      </c>
      <c r="AT288" s="239" t="s">
        <v>249</v>
      </c>
      <c r="AU288" s="239" t="s">
        <v>84</v>
      </c>
      <c r="AY288" s="18" t="s">
        <v>247</v>
      </c>
      <c r="BE288" s="240">
        <f>IF(N288="základní",J288,0)</f>
        <v>0</v>
      </c>
      <c r="BF288" s="240">
        <f>IF(N288="snížená",J288,0)</f>
        <v>0</v>
      </c>
      <c r="BG288" s="240">
        <f>IF(N288="zákl. přenesená",J288,0)</f>
        <v>0</v>
      </c>
      <c r="BH288" s="240">
        <f>IF(N288="sníž. přenesená",J288,0)</f>
        <v>0</v>
      </c>
      <c r="BI288" s="240">
        <f>IF(N288="nulová",J288,0)</f>
        <v>0</v>
      </c>
      <c r="BJ288" s="18" t="s">
        <v>90</v>
      </c>
      <c r="BK288" s="240">
        <f>ROUND(I288*H288,2)</f>
        <v>0</v>
      </c>
      <c r="BL288" s="18" t="s">
        <v>339</v>
      </c>
      <c r="BM288" s="239" t="s">
        <v>1039</v>
      </c>
    </row>
    <row r="289" spans="1:47" s="2" customFormat="1" ht="12">
      <c r="A289" s="39"/>
      <c r="B289" s="40"/>
      <c r="C289" s="41"/>
      <c r="D289" s="243" t="s">
        <v>540</v>
      </c>
      <c r="E289" s="41"/>
      <c r="F289" s="295" t="s">
        <v>3556</v>
      </c>
      <c r="G289" s="41"/>
      <c r="H289" s="41"/>
      <c r="I289" s="296"/>
      <c r="J289" s="41"/>
      <c r="K289" s="41"/>
      <c r="L289" s="45"/>
      <c r="M289" s="297"/>
      <c r="N289" s="298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540</v>
      </c>
      <c r="AU289" s="18" t="s">
        <v>84</v>
      </c>
    </row>
    <row r="290" spans="1:51" s="13" customFormat="1" ht="12">
      <c r="A290" s="13"/>
      <c r="B290" s="241"/>
      <c r="C290" s="242"/>
      <c r="D290" s="243" t="s">
        <v>256</v>
      </c>
      <c r="E290" s="244" t="s">
        <v>1</v>
      </c>
      <c r="F290" s="245" t="s">
        <v>3557</v>
      </c>
      <c r="G290" s="242"/>
      <c r="H290" s="246">
        <v>88</v>
      </c>
      <c r="I290" s="247"/>
      <c r="J290" s="242"/>
      <c r="K290" s="242"/>
      <c r="L290" s="248"/>
      <c r="M290" s="249"/>
      <c r="N290" s="250"/>
      <c r="O290" s="250"/>
      <c r="P290" s="250"/>
      <c r="Q290" s="250"/>
      <c r="R290" s="250"/>
      <c r="S290" s="250"/>
      <c r="T290" s="25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2" t="s">
        <v>256</v>
      </c>
      <c r="AU290" s="252" t="s">
        <v>84</v>
      </c>
      <c r="AV290" s="13" t="s">
        <v>90</v>
      </c>
      <c r="AW290" s="13" t="s">
        <v>32</v>
      </c>
      <c r="AX290" s="13" t="s">
        <v>84</v>
      </c>
      <c r="AY290" s="252" t="s">
        <v>247</v>
      </c>
    </row>
    <row r="291" spans="1:65" s="2" customFormat="1" ht="24.15" customHeight="1">
      <c r="A291" s="39"/>
      <c r="B291" s="40"/>
      <c r="C291" s="228" t="s">
        <v>668</v>
      </c>
      <c r="D291" s="228" t="s">
        <v>249</v>
      </c>
      <c r="E291" s="229" t="s">
        <v>491</v>
      </c>
      <c r="F291" s="230" t="s">
        <v>3558</v>
      </c>
      <c r="G291" s="231" t="s">
        <v>3073</v>
      </c>
      <c r="H291" s="232">
        <v>1</v>
      </c>
      <c r="I291" s="233"/>
      <c r="J291" s="234">
        <f>ROUND(I291*H291,2)</f>
        <v>0</v>
      </c>
      <c r="K291" s="230" t="s">
        <v>3397</v>
      </c>
      <c r="L291" s="45"/>
      <c r="M291" s="235" t="s">
        <v>1</v>
      </c>
      <c r="N291" s="236" t="s">
        <v>43</v>
      </c>
      <c r="O291" s="92"/>
      <c r="P291" s="237">
        <f>O291*H291</f>
        <v>0</v>
      </c>
      <c r="Q291" s="237">
        <v>0</v>
      </c>
      <c r="R291" s="237">
        <f>Q291*H291</f>
        <v>0</v>
      </c>
      <c r="S291" s="237">
        <v>0</v>
      </c>
      <c r="T291" s="238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9" t="s">
        <v>339</v>
      </c>
      <c r="AT291" s="239" t="s">
        <v>249</v>
      </c>
      <c r="AU291" s="239" t="s">
        <v>84</v>
      </c>
      <c r="AY291" s="18" t="s">
        <v>247</v>
      </c>
      <c r="BE291" s="240">
        <f>IF(N291="základní",J291,0)</f>
        <v>0</v>
      </c>
      <c r="BF291" s="240">
        <f>IF(N291="snížená",J291,0)</f>
        <v>0</v>
      </c>
      <c r="BG291" s="240">
        <f>IF(N291="zákl. přenesená",J291,0)</f>
        <v>0</v>
      </c>
      <c r="BH291" s="240">
        <f>IF(N291="sníž. přenesená",J291,0)</f>
        <v>0</v>
      </c>
      <c r="BI291" s="240">
        <f>IF(N291="nulová",J291,0)</f>
        <v>0</v>
      </c>
      <c r="BJ291" s="18" t="s">
        <v>90</v>
      </c>
      <c r="BK291" s="240">
        <f>ROUND(I291*H291,2)</f>
        <v>0</v>
      </c>
      <c r="BL291" s="18" t="s">
        <v>339</v>
      </c>
      <c r="BM291" s="239" t="s">
        <v>1052</v>
      </c>
    </row>
    <row r="292" spans="1:47" s="2" customFormat="1" ht="12">
      <c r="A292" s="39"/>
      <c r="B292" s="40"/>
      <c r="C292" s="41"/>
      <c r="D292" s="243" t="s">
        <v>540</v>
      </c>
      <c r="E292" s="41"/>
      <c r="F292" s="295" t="s">
        <v>3398</v>
      </c>
      <c r="G292" s="41"/>
      <c r="H292" s="41"/>
      <c r="I292" s="296"/>
      <c r="J292" s="41"/>
      <c r="K292" s="41"/>
      <c r="L292" s="45"/>
      <c r="M292" s="297"/>
      <c r="N292" s="298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540</v>
      </c>
      <c r="AU292" s="18" t="s">
        <v>84</v>
      </c>
    </row>
    <row r="293" spans="1:65" s="2" customFormat="1" ht="16.5" customHeight="1">
      <c r="A293" s="39"/>
      <c r="B293" s="40"/>
      <c r="C293" s="228" t="s">
        <v>681</v>
      </c>
      <c r="D293" s="228" t="s">
        <v>249</v>
      </c>
      <c r="E293" s="229" t="s">
        <v>496</v>
      </c>
      <c r="F293" s="230" t="s">
        <v>3559</v>
      </c>
      <c r="G293" s="231" t="s">
        <v>399</v>
      </c>
      <c r="H293" s="232">
        <v>800</v>
      </c>
      <c r="I293" s="233"/>
      <c r="J293" s="234">
        <f>ROUND(I293*H293,2)</f>
        <v>0</v>
      </c>
      <c r="K293" s="230" t="s">
        <v>3397</v>
      </c>
      <c r="L293" s="45"/>
      <c r="M293" s="235" t="s">
        <v>1</v>
      </c>
      <c r="N293" s="236" t="s">
        <v>43</v>
      </c>
      <c r="O293" s="92"/>
      <c r="P293" s="237">
        <f>O293*H293</f>
        <v>0</v>
      </c>
      <c r="Q293" s="237">
        <v>0</v>
      </c>
      <c r="R293" s="237">
        <f>Q293*H293</f>
        <v>0</v>
      </c>
      <c r="S293" s="237">
        <v>0</v>
      </c>
      <c r="T293" s="238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9" t="s">
        <v>339</v>
      </c>
      <c r="AT293" s="239" t="s">
        <v>249</v>
      </c>
      <c r="AU293" s="239" t="s">
        <v>84</v>
      </c>
      <c r="AY293" s="18" t="s">
        <v>247</v>
      </c>
      <c r="BE293" s="240">
        <f>IF(N293="základní",J293,0)</f>
        <v>0</v>
      </c>
      <c r="BF293" s="240">
        <f>IF(N293="snížená",J293,0)</f>
        <v>0</v>
      </c>
      <c r="BG293" s="240">
        <f>IF(N293="zákl. přenesená",J293,0)</f>
        <v>0</v>
      </c>
      <c r="BH293" s="240">
        <f>IF(N293="sníž. přenesená",J293,0)</f>
        <v>0</v>
      </c>
      <c r="BI293" s="240">
        <f>IF(N293="nulová",J293,0)</f>
        <v>0</v>
      </c>
      <c r="BJ293" s="18" t="s">
        <v>90</v>
      </c>
      <c r="BK293" s="240">
        <f>ROUND(I293*H293,2)</f>
        <v>0</v>
      </c>
      <c r="BL293" s="18" t="s">
        <v>339</v>
      </c>
      <c r="BM293" s="239" t="s">
        <v>1065</v>
      </c>
    </row>
    <row r="294" spans="1:47" s="2" customFormat="1" ht="12">
      <c r="A294" s="39"/>
      <c r="B294" s="40"/>
      <c r="C294" s="41"/>
      <c r="D294" s="243" t="s">
        <v>540</v>
      </c>
      <c r="E294" s="41"/>
      <c r="F294" s="295" t="s">
        <v>3560</v>
      </c>
      <c r="G294" s="41"/>
      <c r="H294" s="41"/>
      <c r="I294" s="296"/>
      <c r="J294" s="41"/>
      <c r="K294" s="41"/>
      <c r="L294" s="45"/>
      <c r="M294" s="297"/>
      <c r="N294" s="298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540</v>
      </c>
      <c r="AU294" s="18" t="s">
        <v>84</v>
      </c>
    </row>
    <row r="295" spans="1:51" s="13" customFormat="1" ht="12">
      <c r="A295" s="13"/>
      <c r="B295" s="241"/>
      <c r="C295" s="242"/>
      <c r="D295" s="243" t="s">
        <v>256</v>
      </c>
      <c r="E295" s="244" t="s">
        <v>1</v>
      </c>
      <c r="F295" s="245" t="s">
        <v>3561</v>
      </c>
      <c r="G295" s="242"/>
      <c r="H295" s="246">
        <v>800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2" t="s">
        <v>256</v>
      </c>
      <c r="AU295" s="252" t="s">
        <v>84</v>
      </c>
      <c r="AV295" s="13" t="s">
        <v>90</v>
      </c>
      <c r="AW295" s="13" t="s">
        <v>32</v>
      </c>
      <c r="AX295" s="13" t="s">
        <v>84</v>
      </c>
      <c r="AY295" s="252" t="s">
        <v>247</v>
      </c>
    </row>
    <row r="296" spans="1:65" s="2" customFormat="1" ht="16.5" customHeight="1">
      <c r="A296" s="39"/>
      <c r="B296" s="40"/>
      <c r="C296" s="228" t="s">
        <v>686</v>
      </c>
      <c r="D296" s="228" t="s">
        <v>249</v>
      </c>
      <c r="E296" s="229" t="s">
        <v>501</v>
      </c>
      <c r="F296" s="230" t="s">
        <v>3562</v>
      </c>
      <c r="G296" s="231" t="s">
        <v>399</v>
      </c>
      <c r="H296" s="232">
        <v>690</v>
      </c>
      <c r="I296" s="233"/>
      <c r="J296" s="234">
        <f>ROUND(I296*H296,2)</f>
        <v>0</v>
      </c>
      <c r="K296" s="230" t="s">
        <v>3397</v>
      </c>
      <c r="L296" s="45"/>
      <c r="M296" s="235" t="s">
        <v>1</v>
      </c>
      <c r="N296" s="236" t="s">
        <v>43</v>
      </c>
      <c r="O296" s="92"/>
      <c r="P296" s="237">
        <f>O296*H296</f>
        <v>0</v>
      </c>
      <c r="Q296" s="237">
        <v>0</v>
      </c>
      <c r="R296" s="237">
        <f>Q296*H296</f>
        <v>0</v>
      </c>
      <c r="S296" s="237">
        <v>0</v>
      </c>
      <c r="T296" s="238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9" t="s">
        <v>339</v>
      </c>
      <c r="AT296" s="239" t="s">
        <v>249</v>
      </c>
      <c r="AU296" s="239" t="s">
        <v>84</v>
      </c>
      <c r="AY296" s="18" t="s">
        <v>247</v>
      </c>
      <c r="BE296" s="240">
        <f>IF(N296="základní",J296,0)</f>
        <v>0</v>
      </c>
      <c r="BF296" s="240">
        <f>IF(N296="snížená",J296,0)</f>
        <v>0</v>
      </c>
      <c r="BG296" s="240">
        <f>IF(N296="zákl. přenesená",J296,0)</f>
        <v>0</v>
      </c>
      <c r="BH296" s="240">
        <f>IF(N296="sníž. přenesená",J296,0)</f>
        <v>0</v>
      </c>
      <c r="BI296" s="240">
        <f>IF(N296="nulová",J296,0)</f>
        <v>0</v>
      </c>
      <c r="BJ296" s="18" t="s">
        <v>90</v>
      </c>
      <c r="BK296" s="240">
        <f>ROUND(I296*H296,2)</f>
        <v>0</v>
      </c>
      <c r="BL296" s="18" t="s">
        <v>339</v>
      </c>
      <c r="BM296" s="239" t="s">
        <v>1075</v>
      </c>
    </row>
    <row r="297" spans="1:47" s="2" customFormat="1" ht="12">
      <c r="A297" s="39"/>
      <c r="B297" s="40"/>
      <c r="C297" s="41"/>
      <c r="D297" s="243" t="s">
        <v>540</v>
      </c>
      <c r="E297" s="41"/>
      <c r="F297" s="295" t="s">
        <v>3563</v>
      </c>
      <c r="G297" s="41"/>
      <c r="H297" s="41"/>
      <c r="I297" s="296"/>
      <c r="J297" s="41"/>
      <c r="K297" s="41"/>
      <c r="L297" s="45"/>
      <c r="M297" s="297"/>
      <c r="N297" s="298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540</v>
      </c>
      <c r="AU297" s="18" t="s">
        <v>84</v>
      </c>
    </row>
    <row r="298" spans="1:51" s="13" customFormat="1" ht="12">
      <c r="A298" s="13"/>
      <c r="B298" s="241"/>
      <c r="C298" s="242"/>
      <c r="D298" s="243" t="s">
        <v>256</v>
      </c>
      <c r="E298" s="244" t="s">
        <v>1</v>
      </c>
      <c r="F298" s="245" t="s">
        <v>3564</v>
      </c>
      <c r="G298" s="242"/>
      <c r="H298" s="246">
        <v>690</v>
      </c>
      <c r="I298" s="247"/>
      <c r="J298" s="242"/>
      <c r="K298" s="242"/>
      <c r="L298" s="248"/>
      <c r="M298" s="249"/>
      <c r="N298" s="250"/>
      <c r="O298" s="250"/>
      <c r="P298" s="250"/>
      <c r="Q298" s="250"/>
      <c r="R298" s="250"/>
      <c r="S298" s="250"/>
      <c r="T298" s="25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2" t="s">
        <v>256</v>
      </c>
      <c r="AU298" s="252" t="s">
        <v>84</v>
      </c>
      <c r="AV298" s="13" t="s">
        <v>90</v>
      </c>
      <c r="AW298" s="13" t="s">
        <v>32</v>
      </c>
      <c r="AX298" s="13" t="s">
        <v>84</v>
      </c>
      <c r="AY298" s="252" t="s">
        <v>247</v>
      </c>
    </row>
    <row r="299" spans="1:65" s="2" customFormat="1" ht="16.5" customHeight="1">
      <c r="A299" s="39"/>
      <c r="B299" s="40"/>
      <c r="C299" s="228" t="s">
        <v>691</v>
      </c>
      <c r="D299" s="228" t="s">
        <v>249</v>
      </c>
      <c r="E299" s="229" t="s">
        <v>3565</v>
      </c>
      <c r="F299" s="230" t="s">
        <v>3566</v>
      </c>
      <c r="G299" s="231" t="s">
        <v>399</v>
      </c>
      <c r="H299" s="232">
        <v>5</v>
      </c>
      <c r="I299" s="233"/>
      <c r="J299" s="234">
        <f>ROUND(I299*H299,2)</f>
        <v>0</v>
      </c>
      <c r="K299" s="230" t="s">
        <v>3397</v>
      </c>
      <c r="L299" s="45"/>
      <c r="M299" s="235" t="s">
        <v>1</v>
      </c>
      <c r="N299" s="236" t="s">
        <v>43</v>
      </c>
      <c r="O299" s="92"/>
      <c r="P299" s="237">
        <f>O299*H299</f>
        <v>0</v>
      </c>
      <c r="Q299" s="237">
        <v>0</v>
      </c>
      <c r="R299" s="237">
        <f>Q299*H299</f>
        <v>0</v>
      </c>
      <c r="S299" s="237">
        <v>0</v>
      </c>
      <c r="T299" s="238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9" t="s">
        <v>339</v>
      </c>
      <c r="AT299" s="239" t="s">
        <v>249</v>
      </c>
      <c r="AU299" s="239" t="s">
        <v>84</v>
      </c>
      <c r="AY299" s="18" t="s">
        <v>247</v>
      </c>
      <c r="BE299" s="240">
        <f>IF(N299="základní",J299,0)</f>
        <v>0</v>
      </c>
      <c r="BF299" s="240">
        <f>IF(N299="snížená",J299,0)</f>
        <v>0</v>
      </c>
      <c r="BG299" s="240">
        <f>IF(N299="zákl. přenesená",J299,0)</f>
        <v>0</v>
      </c>
      <c r="BH299" s="240">
        <f>IF(N299="sníž. přenesená",J299,0)</f>
        <v>0</v>
      </c>
      <c r="BI299" s="240">
        <f>IF(N299="nulová",J299,0)</f>
        <v>0</v>
      </c>
      <c r="BJ299" s="18" t="s">
        <v>90</v>
      </c>
      <c r="BK299" s="240">
        <f>ROUND(I299*H299,2)</f>
        <v>0</v>
      </c>
      <c r="BL299" s="18" t="s">
        <v>339</v>
      </c>
      <c r="BM299" s="239" t="s">
        <v>1090</v>
      </c>
    </row>
    <row r="300" spans="1:47" s="2" customFormat="1" ht="12">
      <c r="A300" s="39"/>
      <c r="B300" s="40"/>
      <c r="C300" s="41"/>
      <c r="D300" s="243" t="s">
        <v>540</v>
      </c>
      <c r="E300" s="41"/>
      <c r="F300" s="295" t="s">
        <v>3478</v>
      </c>
      <c r="G300" s="41"/>
      <c r="H300" s="41"/>
      <c r="I300" s="296"/>
      <c r="J300" s="41"/>
      <c r="K300" s="41"/>
      <c r="L300" s="45"/>
      <c r="M300" s="297"/>
      <c r="N300" s="298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540</v>
      </c>
      <c r="AU300" s="18" t="s">
        <v>84</v>
      </c>
    </row>
    <row r="301" spans="1:65" s="2" customFormat="1" ht="21.75" customHeight="1">
      <c r="A301" s="39"/>
      <c r="B301" s="40"/>
      <c r="C301" s="228" t="s">
        <v>696</v>
      </c>
      <c r="D301" s="228" t="s">
        <v>249</v>
      </c>
      <c r="E301" s="229" t="s">
        <v>505</v>
      </c>
      <c r="F301" s="230" t="s">
        <v>3567</v>
      </c>
      <c r="G301" s="231" t="s">
        <v>399</v>
      </c>
      <c r="H301" s="232">
        <v>15</v>
      </c>
      <c r="I301" s="233"/>
      <c r="J301" s="234">
        <f>ROUND(I301*H301,2)</f>
        <v>0</v>
      </c>
      <c r="K301" s="230" t="s">
        <v>3397</v>
      </c>
      <c r="L301" s="45"/>
      <c r="M301" s="235" t="s">
        <v>1</v>
      </c>
      <c r="N301" s="236" t="s">
        <v>43</v>
      </c>
      <c r="O301" s="92"/>
      <c r="P301" s="237">
        <f>O301*H301</f>
        <v>0</v>
      </c>
      <c r="Q301" s="237">
        <v>0</v>
      </c>
      <c r="R301" s="237">
        <f>Q301*H301</f>
        <v>0</v>
      </c>
      <c r="S301" s="237">
        <v>0</v>
      </c>
      <c r="T301" s="238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9" t="s">
        <v>339</v>
      </c>
      <c r="AT301" s="239" t="s">
        <v>249</v>
      </c>
      <c r="AU301" s="239" t="s">
        <v>84</v>
      </c>
      <c r="AY301" s="18" t="s">
        <v>247</v>
      </c>
      <c r="BE301" s="240">
        <f>IF(N301="základní",J301,0)</f>
        <v>0</v>
      </c>
      <c r="BF301" s="240">
        <f>IF(N301="snížená",J301,0)</f>
        <v>0</v>
      </c>
      <c r="BG301" s="240">
        <f>IF(N301="zákl. přenesená",J301,0)</f>
        <v>0</v>
      </c>
      <c r="BH301" s="240">
        <f>IF(N301="sníž. přenesená",J301,0)</f>
        <v>0</v>
      </c>
      <c r="BI301" s="240">
        <f>IF(N301="nulová",J301,0)</f>
        <v>0</v>
      </c>
      <c r="BJ301" s="18" t="s">
        <v>90</v>
      </c>
      <c r="BK301" s="240">
        <f>ROUND(I301*H301,2)</f>
        <v>0</v>
      </c>
      <c r="BL301" s="18" t="s">
        <v>339</v>
      </c>
      <c r="BM301" s="239" t="s">
        <v>1106</v>
      </c>
    </row>
    <row r="302" spans="1:47" s="2" customFormat="1" ht="12">
      <c r="A302" s="39"/>
      <c r="B302" s="40"/>
      <c r="C302" s="41"/>
      <c r="D302" s="243" t="s">
        <v>540</v>
      </c>
      <c r="E302" s="41"/>
      <c r="F302" s="295" t="s">
        <v>3568</v>
      </c>
      <c r="G302" s="41"/>
      <c r="H302" s="41"/>
      <c r="I302" s="296"/>
      <c r="J302" s="41"/>
      <c r="K302" s="41"/>
      <c r="L302" s="45"/>
      <c r="M302" s="297"/>
      <c r="N302" s="298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540</v>
      </c>
      <c r="AU302" s="18" t="s">
        <v>84</v>
      </c>
    </row>
    <row r="303" spans="1:65" s="2" customFormat="1" ht="24.15" customHeight="1">
      <c r="A303" s="39"/>
      <c r="B303" s="40"/>
      <c r="C303" s="228" t="s">
        <v>702</v>
      </c>
      <c r="D303" s="228" t="s">
        <v>249</v>
      </c>
      <c r="E303" s="229" t="s">
        <v>3569</v>
      </c>
      <c r="F303" s="230" t="s">
        <v>3570</v>
      </c>
      <c r="G303" s="231" t="s">
        <v>399</v>
      </c>
      <c r="H303" s="232">
        <v>615</v>
      </c>
      <c r="I303" s="233"/>
      <c r="J303" s="234">
        <f>ROUND(I303*H303,2)</f>
        <v>0</v>
      </c>
      <c r="K303" s="230" t="s">
        <v>3414</v>
      </c>
      <c r="L303" s="45"/>
      <c r="M303" s="235" t="s">
        <v>1</v>
      </c>
      <c r="N303" s="236" t="s">
        <v>43</v>
      </c>
      <c r="O303" s="92"/>
      <c r="P303" s="237">
        <f>O303*H303</f>
        <v>0</v>
      </c>
      <c r="Q303" s="237">
        <v>0</v>
      </c>
      <c r="R303" s="237">
        <f>Q303*H303</f>
        <v>0</v>
      </c>
      <c r="S303" s="237">
        <v>0</v>
      </c>
      <c r="T303" s="238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9" t="s">
        <v>339</v>
      </c>
      <c r="AT303" s="239" t="s">
        <v>249</v>
      </c>
      <c r="AU303" s="239" t="s">
        <v>84</v>
      </c>
      <c r="AY303" s="18" t="s">
        <v>247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8" t="s">
        <v>90</v>
      </c>
      <c r="BK303" s="240">
        <f>ROUND(I303*H303,2)</f>
        <v>0</v>
      </c>
      <c r="BL303" s="18" t="s">
        <v>339</v>
      </c>
      <c r="BM303" s="239" t="s">
        <v>1121</v>
      </c>
    </row>
    <row r="304" spans="1:47" s="2" customFormat="1" ht="12">
      <c r="A304" s="39"/>
      <c r="B304" s="40"/>
      <c r="C304" s="41"/>
      <c r="D304" s="243" t="s">
        <v>540</v>
      </c>
      <c r="E304" s="41"/>
      <c r="F304" s="295" t="s">
        <v>3571</v>
      </c>
      <c r="G304" s="41"/>
      <c r="H304" s="41"/>
      <c r="I304" s="296"/>
      <c r="J304" s="41"/>
      <c r="K304" s="41"/>
      <c r="L304" s="45"/>
      <c r="M304" s="297"/>
      <c r="N304" s="298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540</v>
      </c>
      <c r="AU304" s="18" t="s">
        <v>84</v>
      </c>
    </row>
    <row r="305" spans="1:51" s="13" customFormat="1" ht="12">
      <c r="A305" s="13"/>
      <c r="B305" s="241"/>
      <c r="C305" s="242"/>
      <c r="D305" s="243" t="s">
        <v>256</v>
      </c>
      <c r="E305" s="244" t="s">
        <v>1</v>
      </c>
      <c r="F305" s="245" t="s">
        <v>3572</v>
      </c>
      <c r="G305" s="242"/>
      <c r="H305" s="246">
        <v>615</v>
      </c>
      <c r="I305" s="247"/>
      <c r="J305" s="242"/>
      <c r="K305" s="242"/>
      <c r="L305" s="248"/>
      <c r="M305" s="249"/>
      <c r="N305" s="250"/>
      <c r="O305" s="250"/>
      <c r="P305" s="250"/>
      <c r="Q305" s="250"/>
      <c r="R305" s="250"/>
      <c r="S305" s="250"/>
      <c r="T305" s="25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2" t="s">
        <v>256</v>
      </c>
      <c r="AU305" s="252" t="s">
        <v>84</v>
      </c>
      <c r="AV305" s="13" t="s">
        <v>90</v>
      </c>
      <c r="AW305" s="13" t="s">
        <v>32</v>
      </c>
      <c r="AX305" s="13" t="s">
        <v>84</v>
      </c>
      <c r="AY305" s="252" t="s">
        <v>247</v>
      </c>
    </row>
    <row r="306" spans="1:65" s="2" customFormat="1" ht="16.5" customHeight="1">
      <c r="A306" s="39"/>
      <c r="B306" s="40"/>
      <c r="C306" s="228" t="s">
        <v>712</v>
      </c>
      <c r="D306" s="228" t="s">
        <v>249</v>
      </c>
      <c r="E306" s="229" t="s">
        <v>3573</v>
      </c>
      <c r="F306" s="230" t="s">
        <v>3574</v>
      </c>
      <c r="G306" s="231" t="s">
        <v>399</v>
      </c>
      <c r="H306" s="232">
        <v>132</v>
      </c>
      <c r="I306" s="233"/>
      <c r="J306" s="234">
        <f>ROUND(I306*H306,2)</f>
        <v>0</v>
      </c>
      <c r="K306" s="230" t="s">
        <v>3397</v>
      </c>
      <c r="L306" s="45"/>
      <c r="M306" s="235" t="s">
        <v>1</v>
      </c>
      <c r="N306" s="236" t="s">
        <v>43</v>
      </c>
      <c r="O306" s="92"/>
      <c r="P306" s="237">
        <f>O306*H306</f>
        <v>0</v>
      </c>
      <c r="Q306" s="237">
        <v>0</v>
      </c>
      <c r="R306" s="237">
        <f>Q306*H306</f>
        <v>0</v>
      </c>
      <c r="S306" s="237">
        <v>0</v>
      </c>
      <c r="T306" s="238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9" t="s">
        <v>339</v>
      </c>
      <c r="AT306" s="239" t="s">
        <v>249</v>
      </c>
      <c r="AU306" s="239" t="s">
        <v>84</v>
      </c>
      <c r="AY306" s="18" t="s">
        <v>247</v>
      </c>
      <c r="BE306" s="240">
        <f>IF(N306="základní",J306,0)</f>
        <v>0</v>
      </c>
      <c r="BF306" s="240">
        <f>IF(N306="snížená",J306,0)</f>
        <v>0</v>
      </c>
      <c r="BG306" s="240">
        <f>IF(N306="zákl. přenesená",J306,0)</f>
        <v>0</v>
      </c>
      <c r="BH306" s="240">
        <f>IF(N306="sníž. přenesená",J306,0)</f>
        <v>0</v>
      </c>
      <c r="BI306" s="240">
        <f>IF(N306="nulová",J306,0)</f>
        <v>0</v>
      </c>
      <c r="BJ306" s="18" t="s">
        <v>90</v>
      </c>
      <c r="BK306" s="240">
        <f>ROUND(I306*H306,2)</f>
        <v>0</v>
      </c>
      <c r="BL306" s="18" t="s">
        <v>339</v>
      </c>
      <c r="BM306" s="239" t="s">
        <v>1134</v>
      </c>
    </row>
    <row r="307" spans="1:47" s="2" customFormat="1" ht="12">
      <c r="A307" s="39"/>
      <c r="B307" s="40"/>
      <c r="C307" s="41"/>
      <c r="D307" s="243" t="s">
        <v>540</v>
      </c>
      <c r="E307" s="41"/>
      <c r="F307" s="295" t="s">
        <v>3575</v>
      </c>
      <c r="G307" s="41"/>
      <c r="H307" s="41"/>
      <c r="I307" s="296"/>
      <c r="J307" s="41"/>
      <c r="K307" s="41"/>
      <c r="L307" s="45"/>
      <c r="M307" s="297"/>
      <c r="N307" s="298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540</v>
      </c>
      <c r="AU307" s="18" t="s">
        <v>84</v>
      </c>
    </row>
    <row r="308" spans="1:51" s="13" customFormat="1" ht="12">
      <c r="A308" s="13"/>
      <c r="B308" s="241"/>
      <c r="C308" s="242"/>
      <c r="D308" s="243" t="s">
        <v>256</v>
      </c>
      <c r="E308" s="244" t="s">
        <v>1</v>
      </c>
      <c r="F308" s="245" t="s">
        <v>3576</v>
      </c>
      <c r="G308" s="242"/>
      <c r="H308" s="246">
        <v>132</v>
      </c>
      <c r="I308" s="247"/>
      <c r="J308" s="242"/>
      <c r="K308" s="242"/>
      <c r="L308" s="248"/>
      <c r="M308" s="249"/>
      <c r="N308" s="250"/>
      <c r="O308" s="250"/>
      <c r="P308" s="250"/>
      <c r="Q308" s="250"/>
      <c r="R308" s="250"/>
      <c r="S308" s="250"/>
      <c r="T308" s="25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2" t="s">
        <v>256</v>
      </c>
      <c r="AU308" s="252" t="s">
        <v>84</v>
      </c>
      <c r="AV308" s="13" t="s">
        <v>90</v>
      </c>
      <c r="AW308" s="13" t="s">
        <v>32</v>
      </c>
      <c r="AX308" s="13" t="s">
        <v>84</v>
      </c>
      <c r="AY308" s="252" t="s">
        <v>247</v>
      </c>
    </row>
    <row r="309" spans="1:65" s="2" customFormat="1" ht="24.15" customHeight="1">
      <c r="A309" s="39"/>
      <c r="B309" s="40"/>
      <c r="C309" s="228" t="s">
        <v>717</v>
      </c>
      <c r="D309" s="228" t="s">
        <v>249</v>
      </c>
      <c r="E309" s="229" t="s">
        <v>3577</v>
      </c>
      <c r="F309" s="230" t="s">
        <v>3578</v>
      </c>
      <c r="G309" s="231" t="s">
        <v>399</v>
      </c>
      <c r="H309" s="232">
        <v>308</v>
      </c>
      <c r="I309" s="233"/>
      <c r="J309" s="234">
        <f>ROUND(I309*H309,2)</f>
        <v>0</v>
      </c>
      <c r="K309" s="230" t="s">
        <v>3414</v>
      </c>
      <c r="L309" s="45"/>
      <c r="M309" s="235" t="s">
        <v>1</v>
      </c>
      <c r="N309" s="236" t="s">
        <v>43</v>
      </c>
      <c r="O309" s="92"/>
      <c r="P309" s="237">
        <f>O309*H309</f>
        <v>0</v>
      </c>
      <c r="Q309" s="237">
        <v>0</v>
      </c>
      <c r="R309" s="237">
        <f>Q309*H309</f>
        <v>0</v>
      </c>
      <c r="S309" s="237">
        <v>0</v>
      </c>
      <c r="T309" s="238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9" t="s">
        <v>339</v>
      </c>
      <c r="AT309" s="239" t="s">
        <v>249</v>
      </c>
      <c r="AU309" s="239" t="s">
        <v>84</v>
      </c>
      <c r="AY309" s="18" t="s">
        <v>247</v>
      </c>
      <c r="BE309" s="240">
        <f>IF(N309="základní",J309,0)</f>
        <v>0</v>
      </c>
      <c r="BF309" s="240">
        <f>IF(N309="snížená",J309,0)</f>
        <v>0</v>
      </c>
      <c r="BG309" s="240">
        <f>IF(N309="zákl. přenesená",J309,0)</f>
        <v>0</v>
      </c>
      <c r="BH309" s="240">
        <f>IF(N309="sníž. přenesená",J309,0)</f>
        <v>0</v>
      </c>
      <c r="BI309" s="240">
        <f>IF(N309="nulová",J309,0)</f>
        <v>0</v>
      </c>
      <c r="BJ309" s="18" t="s">
        <v>90</v>
      </c>
      <c r="BK309" s="240">
        <f>ROUND(I309*H309,2)</f>
        <v>0</v>
      </c>
      <c r="BL309" s="18" t="s">
        <v>339</v>
      </c>
      <c r="BM309" s="239" t="s">
        <v>1147</v>
      </c>
    </row>
    <row r="310" spans="1:47" s="2" customFormat="1" ht="12">
      <c r="A310" s="39"/>
      <c r="B310" s="40"/>
      <c r="C310" s="41"/>
      <c r="D310" s="243" t="s">
        <v>540</v>
      </c>
      <c r="E310" s="41"/>
      <c r="F310" s="295" t="s">
        <v>3579</v>
      </c>
      <c r="G310" s="41"/>
      <c r="H310" s="41"/>
      <c r="I310" s="296"/>
      <c r="J310" s="41"/>
      <c r="K310" s="41"/>
      <c r="L310" s="45"/>
      <c r="M310" s="297"/>
      <c r="N310" s="298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540</v>
      </c>
      <c r="AU310" s="18" t="s">
        <v>84</v>
      </c>
    </row>
    <row r="311" spans="1:51" s="13" customFormat="1" ht="12">
      <c r="A311" s="13"/>
      <c r="B311" s="241"/>
      <c r="C311" s="242"/>
      <c r="D311" s="243" t="s">
        <v>256</v>
      </c>
      <c r="E311" s="244" t="s">
        <v>1</v>
      </c>
      <c r="F311" s="245" t="s">
        <v>3580</v>
      </c>
      <c r="G311" s="242"/>
      <c r="H311" s="246">
        <v>308</v>
      </c>
      <c r="I311" s="247"/>
      <c r="J311" s="242"/>
      <c r="K311" s="242"/>
      <c r="L311" s="248"/>
      <c r="M311" s="249"/>
      <c r="N311" s="250"/>
      <c r="O311" s="250"/>
      <c r="P311" s="250"/>
      <c r="Q311" s="250"/>
      <c r="R311" s="250"/>
      <c r="S311" s="250"/>
      <c r="T311" s="25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2" t="s">
        <v>256</v>
      </c>
      <c r="AU311" s="252" t="s">
        <v>84</v>
      </c>
      <c r="AV311" s="13" t="s">
        <v>90</v>
      </c>
      <c r="AW311" s="13" t="s">
        <v>32</v>
      </c>
      <c r="AX311" s="13" t="s">
        <v>84</v>
      </c>
      <c r="AY311" s="252" t="s">
        <v>247</v>
      </c>
    </row>
    <row r="312" spans="1:65" s="2" customFormat="1" ht="24.15" customHeight="1">
      <c r="A312" s="39"/>
      <c r="B312" s="40"/>
      <c r="C312" s="228" t="s">
        <v>724</v>
      </c>
      <c r="D312" s="228" t="s">
        <v>249</v>
      </c>
      <c r="E312" s="229" t="s">
        <v>3581</v>
      </c>
      <c r="F312" s="230" t="s">
        <v>3582</v>
      </c>
      <c r="G312" s="231" t="s">
        <v>399</v>
      </c>
      <c r="H312" s="232">
        <v>183</v>
      </c>
      <c r="I312" s="233"/>
      <c r="J312" s="234">
        <f>ROUND(I312*H312,2)</f>
        <v>0</v>
      </c>
      <c r="K312" s="230" t="s">
        <v>3414</v>
      </c>
      <c r="L312" s="45"/>
      <c r="M312" s="235" t="s">
        <v>1</v>
      </c>
      <c r="N312" s="236" t="s">
        <v>43</v>
      </c>
      <c r="O312" s="92"/>
      <c r="P312" s="237">
        <f>O312*H312</f>
        <v>0</v>
      </c>
      <c r="Q312" s="237">
        <v>0</v>
      </c>
      <c r="R312" s="237">
        <f>Q312*H312</f>
        <v>0</v>
      </c>
      <c r="S312" s="237">
        <v>0</v>
      </c>
      <c r="T312" s="238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9" t="s">
        <v>339</v>
      </c>
      <c r="AT312" s="239" t="s">
        <v>249</v>
      </c>
      <c r="AU312" s="239" t="s">
        <v>84</v>
      </c>
      <c r="AY312" s="18" t="s">
        <v>247</v>
      </c>
      <c r="BE312" s="240">
        <f>IF(N312="základní",J312,0)</f>
        <v>0</v>
      </c>
      <c r="BF312" s="240">
        <f>IF(N312="snížená",J312,0)</f>
        <v>0</v>
      </c>
      <c r="BG312" s="240">
        <f>IF(N312="zákl. přenesená",J312,0)</f>
        <v>0</v>
      </c>
      <c r="BH312" s="240">
        <f>IF(N312="sníž. přenesená",J312,0)</f>
        <v>0</v>
      </c>
      <c r="BI312" s="240">
        <f>IF(N312="nulová",J312,0)</f>
        <v>0</v>
      </c>
      <c r="BJ312" s="18" t="s">
        <v>90</v>
      </c>
      <c r="BK312" s="240">
        <f>ROUND(I312*H312,2)</f>
        <v>0</v>
      </c>
      <c r="BL312" s="18" t="s">
        <v>339</v>
      </c>
      <c r="BM312" s="239" t="s">
        <v>1165</v>
      </c>
    </row>
    <row r="313" spans="1:47" s="2" customFormat="1" ht="12">
      <c r="A313" s="39"/>
      <c r="B313" s="40"/>
      <c r="C313" s="41"/>
      <c r="D313" s="243" t="s">
        <v>540</v>
      </c>
      <c r="E313" s="41"/>
      <c r="F313" s="295" t="s">
        <v>3583</v>
      </c>
      <c r="G313" s="41"/>
      <c r="H313" s="41"/>
      <c r="I313" s="296"/>
      <c r="J313" s="41"/>
      <c r="K313" s="41"/>
      <c r="L313" s="45"/>
      <c r="M313" s="297"/>
      <c r="N313" s="298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540</v>
      </c>
      <c r="AU313" s="18" t="s">
        <v>84</v>
      </c>
    </row>
    <row r="314" spans="1:51" s="13" customFormat="1" ht="12">
      <c r="A314" s="13"/>
      <c r="B314" s="241"/>
      <c r="C314" s="242"/>
      <c r="D314" s="243" t="s">
        <v>256</v>
      </c>
      <c r="E314" s="244" t="s">
        <v>1</v>
      </c>
      <c r="F314" s="245" t="s">
        <v>3584</v>
      </c>
      <c r="G314" s="242"/>
      <c r="H314" s="246">
        <v>183</v>
      </c>
      <c r="I314" s="247"/>
      <c r="J314" s="242"/>
      <c r="K314" s="242"/>
      <c r="L314" s="248"/>
      <c r="M314" s="249"/>
      <c r="N314" s="250"/>
      <c r="O314" s="250"/>
      <c r="P314" s="250"/>
      <c r="Q314" s="250"/>
      <c r="R314" s="250"/>
      <c r="S314" s="250"/>
      <c r="T314" s="25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2" t="s">
        <v>256</v>
      </c>
      <c r="AU314" s="252" t="s">
        <v>84</v>
      </c>
      <c r="AV314" s="13" t="s">
        <v>90</v>
      </c>
      <c r="AW314" s="13" t="s">
        <v>32</v>
      </c>
      <c r="AX314" s="13" t="s">
        <v>84</v>
      </c>
      <c r="AY314" s="252" t="s">
        <v>247</v>
      </c>
    </row>
    <row r="315" spans="1:65" s="2" customFormat="1" ht="24.15" customHeight="1">
      <c r="A315" s="39"/>
      <c r="B315" s="40"/>
      <c r="C315" s="228" t="s">
        <v>729</v>
      </c>
      <c r="D315" s="228" t="s">
        <v>249</v>
      </c>
      <c r="E315" s="229" t="s">
        <v>3585</v>
      </c>
      <c r="F315" s="230" t="s">
        <v>3586</v>
      </c>
      <c r="G315" s="231" t="s">
        <v>399</v>
      </c>
      <c r="H315" s="232">
        <v>936</v>
      </c>
      <c r="I315" s="233"/>
      <c r="J315" s="234">
        <f>ROUND(I315*H315,2)</f>
        <v>0</v>
      </c>
      <c r="K315" s="230" t="s">
        <v>3414</v>
      </c>
      <c r="L315" s="45"/>
      <c r="M315" s="235" t="s">
        <v>1</v>
      </c>
      <c r="N315" s="236" t="s">
        <v>43</v>
      </c>
      <c r="O315" s="92"/>
      <c r="P315" s="237">
        <f>O315*H315</f>
        <v>0</v>
      </c>
      <c r="Q315" s="237">
        <v>0</v>
      </c>
      <c r="R315" s="237">
        <f>Q315*H315</f>
        <v>0</v>
      </c>
      <c r="S315" s="237">
        <v>0</v>
      </c>
      <c r="T315" s="238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9" t="s">
        <v>339</v>
      </c>
      <c r="AT315" s="239" t="s">
        <v>249</v>
      </c>
      <c r="AU315" s="239" t="s">
        <v>84</v>
      </c>
      <c r="AY315" s="18" t="s">
        <v>247</v>
      </c>
      <c r="BE315" s="240">
        <f>IF(N315="základní",J315,0)</f>
        <v>0</v>
      </c>
      <c r="BF315" s="240">
        <f>IF(N315="snížená",J315,0)</f>
        <v>0</v>
      </c>
      <c r="BG315" s="240">
        <f>IF(N315="zákl. přenesená",J315,0)</f>
        <v>0</v>
      </c>
      <c r="BH315" s="240">
        <f>IF(N315="sníž. přenesená",J315,0)</f>
        <v>0</v>
      </c>
      <c r="BI315" s="240">
        <f>IF(N315="nulová",J315,0)</f>
        <v>0</v>
      </c>
      <c r="BJ315" s="18" t="s">
        <v>90</v>
      </c>
      <c r="BK315" s="240">
        <f>ROUND(I315*H315,2)</f>
        <v>0</v>
      </c>
      <c r="BL315" s="18" t="s">
        <v>339</v>
      </c>
      <c r="BM315" s="239" t="s">
        <v>1181</v>
      </c>
    </row>
    <row r="316" spans="1:47" s="2" customFormat="1" ht="12">
      <c r="A316" s="39"/>
      <c r="B316" s="40"/>
      <c r="C316" s="41"/>
      <c r="D316" s="243" t="s">
        <v>540</v>
      </c>
      <c r="E316" s="41"/>
      <c r="F316" s="295" t="s">
        <v>3587</v>
      </c>
      <c r="G316" s="41"/>
      <c r="H316" s="41"/>
      <c r="I316" s="296"/>
      <c r="J316" s="41"/>
      <c r="K316" s="41"/>
      <c r="L316" s="45"/>
      <c r="M316" s="297"/>
      <c r="N316" s="298"/>
      <c r="O316" s="92"/>
      <c r="P316" s="92"/>
      <c r="Q316" s="92"/>
      <c r="R316" s="92"/>
      <c r="S316" s="92"/>
      <c r="T316" s="9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540</v>
      </c>
      <c r="AU316" s="18" t="s">
        <v>84</v>
      </c>
    </row>
    <row r="317" spans="1:51" s="13" customFormat="1" ht="12">
      <c r="A317" s="13"/>
      <c r="B317" s="241"/>
      <c r="C317" s="242"/>
      <c r="D317" s="243" t="s">
        <v>256</v>
      </c>
      <c r="E317" s="244" t="s">
        <v>1</v>
      </c>
      <c r="F317" s="245" t="s">
        <v>3588</v>
      </c>
      <c r="G317" s="242"/>
      <c r="H317" s="246">
        <v>936</v>
      </c>
      <c r="I317" s="247"/>
      <c r="J317" s="242"/>
      <c r="K317" s="242"/>
      <c r="L317" s="248"/>
      <c r="M317" s="249"/>
      <c r="N317" s="250"/>
      <c r="O317" s="250"/>
      <c r="P317" s="250"/>
      <c r="Q317" s="250"/>
      <c r="R317" s="250"/>
      <c r="S317" s="250"/>
      <c r="T317" s="25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2" t="s">
        <v>256</v>
      </c>
      <c r="AU317" s="252" t="s">
        <v>84</v>
      </c>
      <c r="AV317" s="13" t="s">
        <v>90</v>
      </c>
      <c r="AW317" s="13" t="s">
        <v>32</v>
      </c>
      <c r="AX317" s="13" t="s">
        <v>84</v>
      </c>
      <c r="AY317" s="252" t="s">
        <v>247</v>
      </c>
    </row>
    <row r="318" spans="1:65" s="2" customFormat="1" ht="24.15" customHeight="1">
      <c r="A318" s="39"/>
      <c r="B318" s="40"/>
      <c r="C318" s="228" t="s">
        <v>733</v>
      </c>
      <c r="D318" s="228" t="s">
        <v>249</v>
      </c>
      <c r="E318" s="229" t="s">
        <v>3589</v>
      </c>
      <c r="F318" s="230" t="s">
        <v>3590</v>
      </c>
      <c r="G318" s="231" t="s">
        <v>399</v>
      </c>
      <c r="H318" s="232">
        <v>980</v>
      </c>
      <c r="I318" s="233"/>
      <c r="J318" s="234">
        <f>ROUND(I318*H318,2)</f>
        <v>0</v>
      </c>
      <c r="K318" s="230" t="s">
        <v>3414</v>
      </c>
      <c r="L318" s="45"/>
      <c r="M318" s="235" t="s">
        <v>1</v>
      </c>
      <c r="N318" s="236" t="s">
        <v>43</v>
      </c>
      <c r="O318" s="92"/>
      <c r="P318" s="237">
        <f>O318*H318</f>
        <v>0</v>
      </c>
      <c r="Q318" s="237">
        <v>0</v>
      </c>
      <c r="R318" s="237">
        <f>Q318*H318</f>
        <v>0</v>
      </c>
      <c r="S318" s="237">
        <v>0</v>
      </c>
      <c r="T318" s="238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9" t="s">
        <v>339</v>
      </c>
      <c r="AT318" s="239" t="s">
        <v>249</v>
      </c>
      <c r="AU318" s="239" t="s">
        <v>84</v>
      </c>
      <c r="AY318" s="18" t="s">
        <v>247</v>
      </c>
      <c r="BE318" s="240">
        <f>IF(N318="základní",J318,0)</f>
        <v>0</v>
      </c>
      <c r="BF318" s="240">
        <f>IF(N318="snížená",J318,0)</f>
        <v>0</v>
      </c>
      <c r="BG318" s="240">
        <f>IF(N318="zákl. přenesená",J318,0)</f>
        <v>0</v>
      </c>
      <c r="BH318" s="240">
        <f>IF(N318="sníž. přenesená",J318,0)</f>
        <v>0</v>
      </c>
      <c r="BI318" s="240">
        <f>IF(N318="nulová",J318,0)</f>
        <v>0</v>
      </c>
      <c r="BJ318" s="18" t="s">
        <v>90</v>
      </c>
      <c r="BK318" s="240">
        <f>ROUND(I318*H318,2)</f>
        <v>0</v>
      </c>
      <c r="BL318" s="18" t="s">
        <v>339</v>
      </c>
      <c r="BM318" s="239" t="s">
        <v>1191</v>
      </c>
    </row>
    <row r="319" spans="1:47" s="2" customFormat="1" ht="12">
      <c r="A319" s="39"/>
      <c r="B319" s="40"/>
      <c r="C319" s="41"/>
      <c r="D319" s="243" t="s">
        <v>540</v>
      </c>
      <c r="E319" s="41"/>
      <c r="F319" s="295" t="s">
        <v>3591</v>
      </c>
      <c r="G319" s="41"/>
      <c r="H319" s="41"/>
      <c r="I319" s="296"/>
      <c r="J319" s="41"/>
      <c r="K319" s="41"/>
      <c r="L319" s="45"/>
      <c r="M319" s="297"/>
      <c r="N319" s="298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540</v>
      </c>
      <c r="AU319" s="18" t="s">
        <v>84</v>
      </c>
    </row>
    <row r="320" spans="1:51" s="13" customFormat="1" ht="12">
      <c r="A320" s="13"/>
      <c r="B320" s="241"/>
      <c r="C320" s="242"/>
      <c r="D320" s="243" t="s">
        <v>256</v>
      </c>
      <c r="E320" s="244" t="s">
        <v>1</v>
      </c>
      <c r="F320" s="245" t="s">
        <v>3592</v>
      </c>
      <c r="G320" s="242"/>
      <c r="H320" s="246">
        <v>980</v>
      </c>
      <c r="I320" s="247"/>
      <c r="J320" s="242"/>
      <c r="K320" s="242"/>
      <c r="L320" s="248"/>
      <c r="M320" s="249"/>
      <c r="N320" s="250"/>
      <c r="O320" s="250"/>
      <c r="P320" s="250"/>
      <c r="Q320" s="250"/>
      <c r="R320" s="250"/>
      <c r="S320" s="250"/>
      <c r="T320" s="25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2" t="s">
        <v>256</v>
      </c>
      <c r="AU320" s="252" t="s">
        <v>84</v>
      </c>
      <c r="AV320" s="13" t="s">
        <v>90</v>
      </c>
      <c r="AW320" s="13" t="s">
        <v>32</v>
      </c>
      <c r="AX320" s="13" t="s">
        <v>84</v>
      </c>
      <c r="AY320" s="252" t="s">
        <v>247</v>
      </c>
    </row>
    <row r="321" spans="1:65" s="2" customFormat="1" ht="24.15" customHeight="1">
      <c r="A321" s="39"/>
      <c r="B321" s="40"/>
      <c r="C321" s="228" t="s">
        <v>737</v>
      </c>
      <c r="D321" s="228" t="s">
        <v>249</v>
      </c>
      <c r="E321" s="229" t="s">
        <v>3593</v>
      </c>
      <c r="F321" s="230" t="s">
        <v>3594</v>
      </c>
      <c r="G321" s="231" t="s">
        <v>399</v>
      </c>
      <c r="H321" s="232">
        <v>216</v>
      </c>
      <c r="I321" s="233"/>
      <c r="J321" s="234">
        <f>ROUND(I321*H321,2)</f>
        <v>0</v>
      </c>
      <c r="K321" s="230" t="s">
        <v>3414</v>
      </c>
      <c r="L321" s="45"/>
      <c r="M321" s="235" t="s">
        <v>1</v>
      </c>
      <c r="N321" s="236" t="s">
        <v>43</v>
      </c>
      <c r="O321" s="92"/>
      <c r="P321" s="237">
        <f>O321*H321</f>
        <v>0</v>
      </c>
      <c r="Q321" s="237">
        <v>0</v>
      </c>
      <c r="R321" s="237">
        <f>Q321*H321</f>
        <v>0</v>
      </c>
      <c r="S321" s="237">
        <v>0</v>
      </c>
      <c r="T321" s="238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9" t="s">
        <v>339</v>
      </c>
      <c r="AT321" s="239" t="s">
        <v>249</v>
      </c>
      <c r="AU321" s="239" t="s">
        <v>84</v>
      </c>
      <c r="AY321" s="18" t="s">
        <v>247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8" t="s">
        <v>90</v>
      </c>
      <c r="BK321" s="240">
        <f>ROUND(I321*H321,2)</f>
        <v>0</v>
      </c>
      <c r="BL321" s="18" t="s">
        <v>339</v>
      </c>
      <c r="BM321" s="239" t="s">
        <v>1201</v>
      </c>
    </row>
    <row r="322" spans="1:47" s="2" customFormat="1" ht="12">
      <c r="A322" s="39"/>
      <c r="B322" s="40"/>
      <c r="C322" s="41"/>
      <c r="D322" s="243" t="s">
        <v>540</v>
      </c>
      <c r="E322" s="41"/>
      <c r="F322" s="295" t="s">
        <v>3595</v>
      </c>
      <c r="G322" s="41"/>
      <c r="H322" s="41"/>
      <c r="I322" s="296"/>
      <c r="J322" s="41"/>
      <c r="K322" s="41"/>
      <c r="L322" s="45"/>
      <c r="M322" s="297"/>
      <c r="N322" s="298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540</v>
      </c>
      <c r="AU322" s="18" t="s">
        <v>84</v>
      </c>
    </row>
    <row r="323" spans="1:51" s="13" customFormat="1" ht="12">
      <c r="A323" s="13"/>
      <c r="B323" s="241"/>
      <c r="C323" s="242"/>
      <c r="D323" s="243" t="s">
        <v>256</v>
      </c>
      <c r="E323" s="244" t="s">
        <v>1</v>
      </c>
      <c r="F323" s="245" t="s">
        <v>3596</v>
      </c>
      <c r="G323" s="242"/>
      <c r="H323" s="246">
        <v>216</v>
      </c>
      <c r="I323" s="247"/>
      <c r="J323" s="242"/>
      <c r="K323" s="242"/>
      <c r="L323" s="248"/>
      <c r="M323" s="249"/>
      <c r="N323" s="250"/>
      <c r="O323" s="250"/>
      <c r="P323" s="250"/>
      <c r="Q323" s="250"/>
      <c r="R323" s="250"/>
      <c r="S323" s="250"/>
      <c r="T323" s="25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2" t="s">
        <v>256</v>
      </c>
      <c r="AU323" s="252" t="s">
        <v>84</v>
      </c>
      <c r="AV323" s="13" t="s">
        <v>90</v>
      </c>
      <c r="AW323" s="13" t="s">
        <v>32</v>
      </c>
      <c r="AX323" s="13" t="s">
        <v>84</v>
      </c>
      <c r="AY323" s="252" t="s">
        <v>247</v>
      </c>
    </row>
    <row r="324" spans="1:65" s="2" customFormat="1" ht="24.15" customHeight="1">
      <c r="A324" s="39"/>
      <c r="B324" s="40"/>
      <c r="C324" s="228" t="s">
        <v>743</v>
      </c>
      <c r="D324" s="228" t="s">
        <v>249</v>
      </c>
      <c r="E324" s="229" t="s">
        <v>3597</v>
      </c>
      <c r="F324" s="230" t="s">
        <v>3598</v>
      </c>
      <c r="G324" s="231" t="s">
        <v>399</v>
      </c>
      <c r="H324" s="232">
        <v>102</v>
      </c>
      <c r="I324" s="233"/>
      <c r="J324" s="234">
        <f>ROUND(I324*H324,2)</f>
        <v>0</v>
      </c>
      <c r="K324" s="230" t="s">
        <v>3414</v>
      </c>
      <c r="L324" s="45"/>
      <c r="M324" s="235" t="s">
        <v>1</v>
      </c>
      <c r="N324" s="236" t="s">
        <v>43</v>
      </c>
      <c r="O324" s="92"/>
      <c r="P324" s="237">
        <f>O324*H324</f>
        <v>0</v>
      </c>
      <c r="Q324" s="237">
        <v>0</v>
      </c>
      <c r="R324" s="237">
        <f>Q324*H324</f>
        <v>0</v>
      </c>
      <c r="S324" s="237">
        <v>0</v>
      </c>
      <c r="T324" s="238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9" t="s">
        <v>339</v>
      </c>
      <c r="AT324" s="239" t="s">
        <v>249</v>
      </c>
      <c r="AU324" s="239" t="s">
        <v>84</v>
      </c>
      <c r="AY324" s="18" t="s">
        <v>247</v>
      </c>
      <c r="BE324" s="240">
        <f>IF(N324="základní",J324,0)</f>
        <v>0</v>
      </c>
      <c r="BF324" s="240">
        <f>IF(N324="snížená",J324,0)</f>
        <v>0</v>
      </c>
      <c r="BG324" s="240">
        <f>IF(N324="zákl. přenesená",J324,0)</f>
        <v>0</v>
      </c>
      <c r="BH324" s="240">
        <f>IF(N324="sníž. přenesená",J324,0)</f>
        <v>0</v>
      </c>
      <c r="BI324" s="240">
        <f>IF(N324="nulová",J324,0)</f>
        <v>0</v>
      </c>
      <c r="BJ324" s="18" t="s">
        <v>90</v>
      </c>
      <c r="BK324" s="240">
        <f>ROUND(I324*H324,2)</f>
        <v>0</v>
      </c>
      <c r="BL324" s="18" t="s">
        <v>339</v>
      </c>
      <c r="BM324" s="239" t="s">
        <v>1211</v>
      </c>
    </row>
    <row r="325" spans="1:47" s="2" customFormat="1" ht="12">
      <c r="A325" s="39"/>
      <c r="B325" s="40"/>
      <c r="C325" s="41"/>
      <c r="D325" s="243" t="s">
        <v>540</v>
      </c>
      <c r="E325" s="41"/>
      <c r="F325" s="295" t="s">
        <v>3599</v>
      </c>
      <c r="G325" s="41"/>
      <c r="H325" s="41"/>
      <c r="I325" s="296"/>
      <c r="J325" s="41"/>
      <c r="K325" s="41"/>
      <c r="L325" s="45"/>
      <c r="M325" s="297"/>
      <c r="N325" s="298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540</v>
      </c>
      <c r="AU325" s="18" t="s">
        <v>84</v>
      </c>
    </row>
    <row r="326" spans="1:51" s="13" customFormat="1" ht="12">
      <c r="A326" s="13"/>
      <c r="B326" s="241"/>
      <c r="C326" s="242"/>
      <c r="D326" s="243" t="s">
        <v>256</v>
      </c>
      <c r="E326" s="244" t="s">
        <v>1</v>
      </c>
      <c r="F326" s="245" t="s">
        <v>3600</v>
      </c>
      <c r="G326" s="242"/>
      <c r="H326" s="246">
        <v>102</v>
      </c>
      <c r="I326" s="247"/>
      <c r="J326" s="242"/>
      <c r="K326" s="242"/>
      <c r="L326" s="248"/>
      <c r="M326" s="249"/>
      <c r="N326" s="250"/>
      <c r="O326" s="250"/>
      <c r="P326" s="250"/>
      <c r="Q326" s="250"/>
      <c r="R326" s="250"/>
      <c r="S326" s="250"/>
      <c r="T326" s="25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2" t="s">
        <v>256</v>
      </c>
      <c r="AU326" s="252" t="s">
        <v>84</v>
      </c>
      <c r="AV326" s="13" t="s">
        <v>90</v>
      </c>
      <c r="AW326" s="13" t="s">
        <v>32</v>
      </c>
      <c r="AX326" s="13" t="s">
        <v>84</v>
      </c>
      <c r="AY326" s="252" t="s">
        <v>247</v>
      </c>
    </row>
    <row r="327" spans="1:65" s="2" customFormat="1" ht="21.75" customHeight="1">
      <c r="A327" s="39"/>
      <c r="B327" s="40"/>
      <c r="C327" s="228" t="s">
        <v>748</v>
      </c>
      <c r="D327" s="228" t="s">
        <v>249</v>
      </c>
      <c r="E327" s="229" t="s">
        <v>518</v>
      </c>
      <c r="F327" s="230" t="s">
        <v>3601</v>
      </c>
      <c r="G327" s="231" t="s">
        <v>399</v>
      </c>
      <c r="H327" s="232">
        <v>8</v>
      </c>
      <c r="I327" s="233"/>
      <c r="J327" s="234">
        <f>ROUND(I327*H327,2)</f>
        <v>0</v>
      </c>
      <c r="K327" s="230" t="s">
        <v>3397</v>
      </c>
      <c r="L327" s="45"/>
      <c r="M327" s="235" t="s">
        <v>1</v>
      </c>
      <c r="N327" s="236" t="s">
        <v>43</v>
      </c>
      <c r="O327" s="92"/>
      <c r="P327" s="237">
        <f>O327*H327</f>
        <v>0</v>
      </c>
      <c r="Q327" s="237">
        <v>0</v>
      </c>
      <c r="R327" s="237">
        <f>Q327*H327</f>
        <v>0</v>
      </c>
      <c r="S327" s="237">
        <v>0</v>
      </c>
      <c r="T327" s="238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9" t="s">
        <v>339</v>
      </c>
      <c r="AT327" s="239" t="s">
        <v>249</v>
      </c>
      <c r="AU327" s="239" t="s">
        <v>84</v>
      </c>
      <c r="AY327" s="18" t="s">
        <v>247</v>
      </c>
      <c r="BE327" s="240">
        <f>IF(N327="základní",J327,0)</f>
        <v>0</v>
      </c>
      <c r="BF327" s="240">
        <f>IF(N327="snížená",J327,0)</f>
        <v>0</v>
      </c>
      <c r="BG327" s="240">
        <f>IF(N327="zákl. přenesená",J327,0)</f>
        <v>0</v>
      </c>
      <c r="BH327" s="240">
        <f>IF(N327="sníž. přenesená",J327,0)</f>
        <v>0</v>
      </c>
      <c r="BI327" s="240">
        <f>IF(N327="nulová",J327,0)</f>
        <v>0</v>
      </c>
      <c r="BJ327" s="18" t="s">
        <v>90</v>
      </c>
      <c r="BK327" s="240">
        <f>ROUND(I327*H327,2)</f>
        <v>0</v>
      </c>
      <c r="BL327" s="18" t="s">
        <v>339</v>
      </c>
      <c r="BM327" s="239" t="s">
        <v>1228</v>
      </c>
    </row>
    <row r="328" spans="1:47" s="2" customFormat="1" ht="12">
      <c r="A328" s="39"/>
      <c r="B328" s="40"/>
      <c r="C328" s="41"/>
      <c r="D328" s="243" t="s">
        <v>540</v>
      </c>
      <c r="E328" s="41"/>
      <c r="F328" s="295" t="s">
        <v>3602</v>
      </c>
      <c r="G328" s="41"/>
      <c r="H328" s="41"/>
      <c r="I328" s="296"/>
      <c r="J328" s="41"/>
      <c r="K328" s="41"/>
      <c r="L328" s="45"/>
      <c r="M328" s="297"/>
      <c r="N328" s="298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540</v>
      </c>
      <c r="AU328" s="18" t="s">
        <v>84</v>
      </c>
    </row>
    <row r="329" spans="1:65" s="2" customFormat="1" ht="16.5" customHeight="1">
      <c r="A329" s="39"/>
      <c r="B329" s="40"/>
      <c r="C329" s="228" t="s">
        <v>752</v>
      </c>
      <c r="D329" s="228" t="s">
        <v>249</v>
      </c>
      <c r="E329" s="229" t="s">
        <v>523</v>
      </c>
      <c r="F329" s="230" t="s">
        <v>3603</v>
      </c>
      <c r="G329" s="231" t="s">
        <v>3073</v>
      </c>
      <c r="H329" s="232">
        <v>1</v>
      </c>
      <c r="I329" s="233"/>
      <c r="J329" s="234">
        <f>ROUND(I329*H329,2)</f>
        <v>0</v>
      </c>
      <c r="K329" s="230" t="s">
        <v>3397</v>
      </c>
      <c r="L329" s="45"/>
      <c r="M329" s="235" t="s">
        <v>1</v>
      </c>
      <c r="N329" s="236" t="s">
        <v>43</v>
      </c>
      <c r="O329" s="92"/>
      <c r="P329" s="237">
        <f>O329*H329</f>
        <v>0</v>
      </c>
      <c r="Q329" s="237">
        <v>0</v>
      </c>
      <c r="R329" s="237">
        <f>Q329*H329</f>
        <v>0</v>
      </c>
      <c r="S329" s="237">
        <v>0</v>
      </c>
      <c r="T329" s="238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9" t="s">
        <v>339</v>
      </c>
      <c r="AT329" s="239" t="s">
        <v>249</v>
      </c>
      <c r="AU329" s="239" t="s">
        <v>84</v>
      </c>
      <c r="AY329" s="18" t="s">
        <v>247</v>
      </c>
      <c r="BE329" s="240">
        <f>IF(N329="základní",J329,0)</f>
        <v>0</v>
      </c>
      <c r="BF329" s="240">
        <f>IF(N329="snížená",J329,0)</f>
        <v>0</v>
      </c>
      <c r="BG329" s="240">
        <f>IF(N329="zákl. přenesená",J329,0)</f>
        <v>0</v>
      </c>
      <c r="BH329" s="240">
        <f>IF(N329="sníž. přenesená",J329,0)</f>
        <v>0</v>
      </c>
      <c r="BI329" s="240">
        <f>IF(N329="nulová",J329,0)</f>
        <v>0</v>
      </c>
      <c r="BJ329" s="18" t="s">
        <v>90</v>
      </c>
      <c r="BK329" s="240">
        <f>ROUND(I329*H329,2)</f>
        <v>0</v>
      </c>
      <c r="BL329" s="18" t="s">
        <v>339</v>
      </c>
      <c r="BM329" s="239" t="s">
        <v>1240</v>
      </c>
    </row>
    <row r="330" spans="1:47" s="2" customFormat="1" ht="12">
      <c r="A330" s="39"/>
      <c r="B330" s="40"/>
      <c r="C330" s="41"/>
      <c r="D330" s="243" t="s">
        <v>540</v>
      </c>
      <c r="E330" s="41"/>
      <c r="F330" s="295" t="s">
        <v>3398</v>
      </c>
      <c r="G330" s="41"/>
      <c r="H330" s="41"/>
      <c r="I330" s="296"/>
      <c r="J330" s="41"/>
      <c r="K330" s="41"/>
      <c r="L330" s="45"/>
      <c r="M330" s="297"/>
      <c r="N330" s="298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540</v>
      </c>
      <c r="AU330" s="18" t="s">
        <v>84</v>
      </c>
    </row>
    <row r="331" spans="1:65" s="2" customFormat="1" ht="24.15" customHeight="1">
      <c r="A331" s="39"/>
      <c r="B331" s="40"/>
      <c r="C331" s="228" t="s">
        <v>757</v>
      </c>
      <c r="D331" s="228" t="s">
        <v>249</v>
      </c>
      <c r="E331" s="229" t="s">
        <v>3604</v>
      </c>
      <c r="F331" s="230" t="s">
        <v>3605</v>
      </c>
      <c r="G331" s="231" t="s">
        <v>399</v>
      </c>
      <c r="H331" s="232">
        <v>36</v>
      </c>
      <c r="I331" s="233"/>
      <c r="J331" s="234">
        <f>ROUND(I331*H331,2)</f>
        <v>0</v>
      </c>
      <c r="K331" s="230" t="s">
        <v>3414</v>
      </c>
      <c r="L331" s="45"/>
      <c r="M331" s="235" t="s">
        <v>1</v>
      </c>
      <c r="N331" s="236" t="s">
        <v>43</v>
      </c>
      <c r="O331" s="92"/>
      <c r="P331" s="237">
        <f>O331*H331</f>
        <v>0</v>
      </c>
      <c r="Q331" s="237">
        <v>0</v>
      </c>
      <c r="R331" s="237">
        <f>Q331*H331</f>
        <v>0</v>
      </c>
      <c r="S331" s="237">
        <v>0</v>
      </c>
      <c r="T331" s="238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9" t="s">
        <v>339</v>
      </c>
      <c r="AT331" s="239" t="s">
        <v>249</v>
      </c>
      <c r="AU331" s="239" t="s">
        <v>84</v>
      </c>
      <c r="AY331" s="18" t="s">
        <v>247</v>
      </c>
      <c r="BE331" s="240">
        <f>IF(N331="základní",J331,0)</f>
        <v>0</v>
      </c>
      <c r="BF331" s="240">
        <f>IF(N331="snížená",J331,0)</f>
        <v>0</v>
      </c>
      <c r="BG331" s="240">
        <f>IF(N331="zákl. přenesená",J331,0)</f>
        <v>0</v>
      </c>
      <c r="BH331" s="240">
        <f>IF(N331="sníž. přenesená",J331,0)</f>
        <v>0</v>
      </c>
      <c r="BI331" s="240">
        <f>IF(N331="nulová",J331,0)</f>
        <v>0</v>
      </c>
      <c r="BJ331" s="18" t="s">
        <v>90</v>
      </c>
      <c r="BK331" s="240">
        <f>ROUND(I331*H331,2)</f>
        <v>0</v>
      </c>
      <c r="BL331" s="18" t="s">
        <v>339</v>
      </c>
      <c r="BM331" s="239" t="s">
        <v>1250</v>
      </c>
    </row>
    <row r="332" spans="1:47" s="2" customFormat="1" ht="12">
      <c r="A332" s="39"/>
      <c r="B332" s="40"/>
      <c r="C332" s="41"/>
      <c r="D332" s="243" t="s">
        <v>540</v>
      </c>
      <c r="E332" s="41"/>
      <c r="F332" s="295" t="s">
        <v>3606</v>
      </c>
      <c r="G332" s="41"/>
      <c r="H332" s="41"/>
      <c r="I332" s="296"/>
      <c r="J332" s="41"/>
      <c r="K332" s="41"/>
      <c r="L332" s="45"/>
      <c r="M332" s="297"/>
      <c r="N332" s="298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540</v>
      </c>
      <c r="AU332" s="18" t="s">
        <v>84</v>
      </c>
    </row>
    <row r="333" spans="1:51" s="13" customFormat="1" ht="12">
      <c r="A333" s="13"/>
      <c r="B333" s="241"/>
      <c r="C333" s="242"/>
      <c r="D333" s="243" t="s">
        <v>256</v>
      </c>
      <c r="E333" s="244" t="s">
        <v>1</v>
      </c>
      <c r="F333" s="245" t="s">
        <v>3607</v>
      </c>
      <c r="G333" s="242"/>
      <c r="H333" s="246">
        <v>36</v>
      </c>
      <c r="I333" s="247"/>
      <c r="J333" s="242"/>
      <c r="K333" s="242"/>
      <c r="L333" s="248"/>
      <c r="M333" s="249"/>
      <c r="N333" s="250"/>
      <c r="O333" s="250"/>
      <c r="P333" s="250"/>
      <c r="Q333" s="250"/>
      <c r="R333" s="250"/>
      <c r="S333" s="250"/>
      <c r="T333" s="25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2" t="s">
        <v>256</v>
      </c>
      <c r="AU333" s="252" t="s">
        <v>84</v>
      </c>
      <c r="AV333" s="13" t="s">
        <v>90</v>
      </c>
      <c r="AW333" s="13" t="s">
        <v>32</v>
      </c>
      <c r="AX333" s="13" t="s">
        <v>84</v>
      </c>
      <c r="AY333" s="252" t="s">
        <v>247</v>
      </c>
    </row>
    <row r="334" spans="1:65" s="2" customFormat="1" ht="24.15" customHeight="1">
      <c r="A334" s="39"/>
      <c r="B334" s="40"/>
      <c r="C334" s="228" t="s">
        <v>762</v>
      </c>
      <c r="D334" s="228" t="s">
        <v>249</v>
      </c>
      <c r="E334" s="229" t="s">
        <v>3608</v>
      </c>
      <c r="F334" s="230" t="s">
        <v>3609</v>
      </c>
      <c r="G334" s="231" t="s">
        <v>399</v>
      </c>
      <c r="H334" s="232">
        <v>216</v>
      </c>
      <c r="I334" s="233"/>
      <c r="J334" s="234">
        <f>ROUND(I334*H334,2)</f>
        <v>0</v>
      </c>
      <c r="K334" s="230" t="s">
        <v>3414</v>
      </c>
      <c r="L334" s="45"/>
      <c r="M334" s="235" t="s">
        <v>1</v>
      </c>
      <c r="N334" s="236" t="s">
        <v>43</v>
      </c>
      <c r="O334" s="92"/>
      <c r="P334" s="237">
        <f>O334*H334</f>
        <v>0</v>
      </c>
      <c r="Q334" s="237">
        <v>0</v>
      </c>
      <c r="R334" s="237">
        <f>Q334*H334</f>
        <v>0</v>
      </c>
      <c r="S334" s="237">
        <v>0</v>
      </c>
      <c r="T334" s="238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9" t="s">
        <v>339</v>
      </c>
      <c r="AT334" s="239" t="s">
        <v>249</v>
      </c>
      <c r="AU334" s="239" t="s">
        <v>84</v>
      </c>
      <c r="AY334" s="18" t="s">
        <v>247</v>
      </c>
      <c r="BE334" s="240">
        <f>IF(N334="základní",J334,0)</f>
        <v>0</v>
      </c>
      <c r="BF334" s="240">
        <f>IF(N334="snížená",J334,0)</f>
        <v>0</v>
      </c>
      <c r="BG334" s="240">
        <f>IF(N334="zákl. přenesená",J334,0)</f>
        <v>0</v>
      </c>
      <c r="BH334" s="240">
        <f>IF(N334="sníž. přenesená",J334,0)</f>
        <v>0</v>
      </c>
      <c r="BI334" s="240">
        <f>IF(N334="nulová",J334,0)</f>
        <v>0</v>
      </c>
      <c r="BJ334" s="18" t="s">
        <v>90</v>
      </c>
      <c r="BK334" s="240">
        <f>ROUND(I334*H334,2)</f>
        <v>0</v>
      </c>
      <c r="BL334" s="18" t="s">
        <v>339</v>
      </c>
      <c r="BM334" s="239" t="s">
        <v>1261</v>
      </c>
    </row>
    <row r="335" spans="1:47" s="2" customFormat="1" ht="12">
      <c r="A335" s="39"/>
      <c r="B335" s="40"/>
      <c r="C335" s="41"/>
      <c r="D335" s="243" t="s">
        <v>540</v>
      </c>
      <c r="E335" s="41"/>
      <c r="F335" s="295" t="s">
        <v>3610</v>
      </c>
      <c r="G335" s="41"/>
      <c r="H335" s="41"/>
      <c r="I335" s="296"/>
      <c r="J335" s="41"/>
      <c r="K335" s="41"/>
      <c r="L335" s="45"/>
      <c r="M335" s="297"/>
      <c r="N335" s="298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540</v>
      </c>
      <c r="AU335" s="18" t="s">
        <v>84</v>
      </c>
    </row>
    <row r="336" spans="1:51" s="13" customFormat="1" ht="12">
      <c r="A336" s="13"/>
      <c r="B336" s="241"/>
      <c r="C336" s="242"/>
      <c r="D336" s="243" t="s">
        <v>256</v>
      </c>
      <c r="E336" s="244" t="s">
        <v>1</v>
      </c>
      <c r="F336" s="245" t="s">
        <v>3611</v>
      </c>
      <c r="G336" s="242"/>
      <c r="H336" s="246">
        <v>216</v>
      </c>
      <c r="I336" s="247"/>
      <c r="J336" s="242"/>
      <c r="K336" s="242"/>
      <c r="L336" s="248"/>
      <c r="M336" s="249"/>
      <c r="N336" s="250"/>
      <c r="O336" s="250"/>
      <c r="P336" s="250"/>
      <c r="Q336" s="250"/>
      <c r="R336" s="250"/>
      <c r="S336" s="250"/>
      <c r="T336" s="25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2" t="s">
        <v>256</v>
      </c>
      <c r="AU336" s="252" t="s">
        <v>84</v>
      </c>
      <c r="AV336" s="13" t="s">
        <v>90</v>
      </c>
      <c r="AW336" s="13" t="s">
        <v>32</v>
      </c>
      <c r="AX336" s="13" t="s">
        <v>84</v>
      </c>
      <c r="AY336" s="252" t="s">
        <v>247</v>
      </c>
    </row>
    <row r="337" spans="1:65" s="2" customFormat="1" ht="24.15" customHeight="1">
      <c r="A337" s="39"/>
      <c r="B337" s="40"/>
      <c r="C337" s="228" t="s">
        <v>767</v>
      </c>
      <c r="D337" s="228" t="s">
        <v>249</v>
      </c>
      <c r="E337" s="229" t="s">
        <v>3612</v>
      </c>
      <c r="F337" s="230" t="s">
        <v>3613</v>
      </c>
      <c r="G337" s="231" t="s">
        <v>399</v>
      </c>
      <c r="H337" s="232">
        <v>116</v>
      </c>
      <c r="I337" s="233"/>
      <c r="J337" s="234">
        <f>ROUND(I337*H337,2)</f>
        <v>0</v>
      </c>
      <c r="K337" s="230" t="s">
        <v>3414</v>
      </c>
      <c r="L337" s="45"/>
      <c r="M337" s="235" t="s">
        <v>1</v>
      </c>
      <c r="N337" s="236" t="s">
        <v>43</v>
      </c>
      <c r="O337" s="92"/>
      <c r="P337" s="237">
        <f>O337*H337</f>
        <v>0</v>
      </c>
      <c r="Q337" s="237">
        <v>0</v>
      </c>
      <c r="R337" s="237">
        <f>Q337*H337</f>
        <v>0</v>
      </c>
      <c r="S337" s="237">
        <v>0</v>
      </c>
      <c r="T337" s="238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9" t="s">
        <v>339</v>
      </c>
      <c r="AT337" s="239" t="s">
        <v>249</v>
      </c>
      <c r="AU337" s="239" t="s">
        <v>84</v>
      </c>
      <c r="AY337" s="18" t="s">
        <v>247</v>
      </c>
      <c r="BE337" s="240">
        <f>IF(N337="základní",J337,0)</f>
        <v>0</v>
      </c>
      <c r="BF337" s="240">
        <f>IF(N337="snížená",J337,0)</f>
        <v>0</v>
      </c>
      <c r="BG337" s="240">
        <f>IF(N337="zákl. přenesená",J337,0)</f>
        <v>0</v>
      </c>
      <c r="BH337" s="240">
        <f>IF(N337="sníž. přenesená",J337,0)</f>
        <v>0</v>
      </c>
      <c r="BI337" s="240">
        <f>IF(N337="nulová",J337,0)</f>
        <v>0</v>
      </c>
      <c r="BJ337" s="18" t="s">
        <v>90</v>
      </c>
      <c r="BK337" s="240">
        <f>ROUND(I337*H337,2)</f>
        <v>0</v>
      </c>
      <c r="BL337" s="18" t="s">
        <v>339</v>
      </c>
      <c r="BM337" s="239" t="s">
        <v>1273</v>
      </c>
    </row>
    <row r="338" spans="1:47" s="2" customFormat="1" ht="12">
      <c r="A338" s="39"/>
      <c r="B338" s="40"/>
      <c r="C338" s="41"/>
      <c r="D338" s="243" t="s">
        <v>540</v>
      </c>
      <c r="E338" s="41"/>
      <c r="F338" s="295" t="s">
        <v>3614</v>
      </c>
      <c r="G338" s="41"/>
      <c r="H338" s="41"/>
      <c r="I338" s="296"/>
      <c r="J338" s="41"/>
      <c r="K338" s="41"/>
      <c r="L338" s="45"/>
      <c r="M338" s="297"/>
      <c r="N338" s="298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540</v>
      </c>
      <c r="AU338" s="18" t="s">
        <v>84</v>
      </c>
    </row>
    <row r="339" spans="1:51" s="13" customFormat="1" ht="12">
      <c r="A339" s="13"/>
      <c r="B339" s="241"/>
      <c r="C339" s="242"/>
      <c r="D339" s="243" t="s">
        <v>256</v>
      </c>
      <c r="E339" s="244" t="s">
        <v>1</v>
      </c>
      <c r="F339" s="245" t="s">
        <v>3615</v>
      </c>
      <c r="G339" s="242"/>
      <c r="H339" s="246">
        <v>116</v>
      </c>
      <c r="I339" s="247"/>
      <c r="J339" s="242"/>
      <c r="K339" s="242"/>
      <c r="L339" s="248"/>
      <c r="M339" s="249"/>
      <c r="N339" s="250"/>
      <c r="O339" s="250"/>
      <c r="P339" s="250"/>
      <c r="Q339" s="250"/>
      <c r="R339" s="250"/>
      <c r="S339" s="250"/>
      <c r="T339" s="25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2" t="s">
        <v>256</v>
      </c>
      <c r="AU339" s="252" t="s">
        <v>84</v>
      </c>
      <c r="AV339" s="13" t="s">
        <v>90</v>
      </c>
      <c r="AW339" s="13" t="s">
        <v>32</v>
      </c>
      <c r="AX339" s="13" t="s">
        <v>84</v>
      </c>
      <c r="AY339" s="252" t="s">
        <v>247</v>
      </c>
    </row>
    <row r="340" spans="1:65" s="2" customFormat="1" ht="21.75" customHeight="1">
      <c r="A340" s="39"/>
      <c r="B340" s="40"/>
      <c r="C340" s="228" t="s">
        <v>775</v>
      </c>
      <c r="D340" s="228" t="s">
        <v>249</v>
      </c>
      <c r="E340" s="229" t="s">
        <v>3616</v>
      </c>
      <c r="F340" s="230" t="s">
        <v>3617</v>
      </c>
      <c r="G340" s="231" t="s">
        <v>322</v>
      </c>
      <c r="H340" s="232">
        <v>350</v>
      </c>
      <c r="I340" s="233"/>
      <c r="J340" s="234">
        <f>ROUND(I340*H340,2)</f>
        <v>0</v>
      </c>
      <c r="K340" s="230" t="s">
        <v>3414</v>
      </c>
      <c r="L340" s="45"/>
      <c r="M340" s="235" t="s">
        <v>1</v>
      </c>
      <c r="N340" s="236" t="s">
        <v>43</v>
      </c>
      <c r="O340" s="92"/>
      <c r="P340" s="237">
        <f>O340*H340</f>
        <v>0</v>
      </c>
      <c r="Q340" s="237">
        <v>0</v>
      </c>
      <c r="R340" s="237">
        <f>Q340*H340</f>
        <v>0</v>
      </c>
      <c r="S340" s="237">
        <v>0</v>
      </c>
      <c r="T340" s="238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9" t="s">
        <v>339</v>
      </c>
      <c r="AT340" s="239" t="s">
        <v>249</v>
      </c>
      <c r="AU340" s="239" t="s">
        <v>84</v>
      </c>
      <c r="AY340" s="18" t="s">
        <v>247</v>
      </c>
      <c r="BE340" s="240">
        <f>IF(N340="základní",J340,0)</f>
        <v>0</v>
      </c>
      <c r="BF340" s="240">
        <f>IF(N340="snížená",J340,0)</f>
        <v>0</v>
      </c>
      <c r="BG340" s="240">
        <f>IF(N340="zákl. přenesená",J340,0)</f>
        <v>0</v>
      </c>
      <c r="BH340" s="240">
        <f>IF(N340="sníž. přenesená",J340,0)</f>
        <v>0</v>
      </c>
      <c r="BI340" s="240">
        <f>IF(N340="nulová",J340,0)</f>
        <v>0</v>
      </c>
      <c r="BJ340" s="18" t="s">
        <v>90</v>
      </c>
      <c r="BK340" s="240">
        <f>ROUND(I340*H340,2)</f>
        <v>0</v>
      </c>
      <c r="BL340" s="18" t="s">
        <v>339</v>
      </c>
      <c r="BM340" s="239" t="s">
        <v>1284</v>
      </c>
    </row>
    <row r="341" spans="1:47" s="2" customFormat="1" ht="12">
      <c r="A341" s="39"/>
      <c r="B341" s="40"/>
      <c r="C341" s="41"/>
      <c r="D341" s="243" t="s">
        <v>540</v>
      </c>
      <c r="E341" s="41"/>
      <c r="F341" s="295" t="s">
        <v>3618</v>
      </c>
      <c r="G341" s="41"/>
      <c r="H341" s="41"/>
      <c r="I341" s="296"/>
      <c r="J341" s="41"/>
      <c r="K341" s="41"/>
      <c r="L341" s="45"/>
      <c r="M341" s="297"/>
      <c r="N341" s="298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540</v>
      </c>
      <c r="AU341" s="18" t="s">
        <v>84</v>
      </c>
    </row>
    <row r="342" spans="1:51" s="13" customFormat="1" ht="12">
      <c r="A342" s="13"/>
      <c r="B342" s="241"/>
      <c r="C342" s="242"/>
      <c r="D342" s="243" t="s">
        <v>256</v>
      </c>
      <c r="E342" s="244" t="s">
        <v>1</v>
      </c>
      <c r="F342" s="245" t="s">
        <v>3619</v>
      </c>
      <c r="G342" s="242"/>
      <c r="H342" s="246">
        <v>350</v>
      </c>
      <c r="I342" s="247"/>
      <c r="J342" s="242"/>
      <c r="K342" s="242"/>
      <c r="L342" s="248"/>
      <c r="M342" s="249"/>
      <c r="N342" s="250"/>
      <c r="O342" s="250"/>
      <c r="P342" s="250"/>
      <c r="Q342" s="250"/>
      <c r="R342" s="250"/>
      <c r="S342" s="250"/>
      <c r="T342" s="25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2" t="s">
        <v>256</v>
      </c>
      <c r="AU342" s="252" t="s">
        <v>84</v>
      </c>
      <c r="AV342" s="13" t="s">
        <v>90</v>
      </c>
      <c r="AW342" s="13" t="s">
        <v>32</v>
      </c>
      <c r="AX342" s="13" t="s">
        <v>84</v>
      </c>
      <c r="AY342" s="252" t="s">
        <v>247</v>
      </c>
    </row>
    <row r="343" spans="1:65" s="2" customFormat="1" ht="21.75" customHeight="1">
      <c r="A343" s="39"/>
      <c r="B343" s="40"/>
      <c r="C343" s="228" t="s">
        <v>782</v>
      </c>
      <c r="D343" s="228" t="s">
        <v>249</v>
      </c>
      <c r="E343" s="229" t="s">
        <v>3620</v>
      </c>
      <c r="F343" s="230" t="s">
        <v>3621</v>
      </c>
      <c r="G343" s="231" t="s">
        <v>322</v>
      </c>
      <c r="H343" s="232">
        <v>32</v>
      </c>
      <c r="I343" s="233"/>
      <c r="J343" s="234">
        <f>ROUND(I343*H343,2)</f>
        <v>0</v>
      </c>
      <c r="K343" s="230" t="s">
        <v>3414</v>
      </c>
      <c r="L343" s="45"/>
      <c r="M343" s="235" t="s">
        <v>1</v>
      </c>
      <c r="N343" s="236" t="s">
        <v>43</v>
      </c>
      <c r="O343" s="92"/>
      <c r="P343" s="237">
        <f>O343*H343</f>
        <v>0</v>
      </c>
      <c r="Q343" s="237">
        <v>0</v>
      </c>
      <c r="R343" s="237">
        <f>Q343*H343</f>
        <v>0</v>
      </c>
      <c r="S343" s="237">
        <v>0</v>
      </c>
      <c r="T343" s="238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9" t="s">
        <v>339</v>
      </c>
      <c r="AT343" s="239" t="s">
        <v>249</v>
      </c>
      <c r="AU343" s="239" t="s">
        <v>84</v>
      </c>
      <c r="AY343" s="18" t="s">
        <v>247</v>
      </c>
      <c r="BE343" s="240">
        <f>IF(N343="základní",J343,0)</f>
        <v>0</v>
      </c>
      <c r="BF343" s="240">
        <f>IF(N343="snížená",J343,0)</f>
        <v>0</v>
      </c>
      <c r="BG343" s="240">
        <f>IF(N343="zákl. přenesená",J343,0)</f>
        <v>0</v>
      </c>
      <c r="BH343" s="240">
        <f>IF(N343="sníž. přenesená",J343,0)</f>
        <v>0</v>
      </c>
      <c r="BI343" s="240">
        <f>IF(N343="nulová",J343,0)</f>
        <v>0</v>
      </c>
      <c r="BJ343" s="18" t="s">
        <v>90</v>
      </c>
      <c r="BK343" s="240">
        <f>ROUND(I343*H343,2)</f>
        <v>0</v>
      </c>
      <c r="BL343" s="18" t="s">
        <v>339</v>
      </c>
      <c r="BM343" s="239" t="s">
        <v>1296</v>
      </c>
    </row>
    <row r="344" spans="1:47" s="2" customFormat="1" ht="12">
      <c r="A344" s="39"/>
      <c r="B344" s="40"/>
      <c r="C344" s="41"/>
      <c r="D344" s="243" t="s">
        <v>540</v>
      </c>
      <c r="E344" s="41"/>
      <c r="F344" s="295" t="s">
        <v>3622</v>
      </c>
      <c r="G344" s="41"/>
      <c r="H344" s="41"/>
      <c r="I344" s="296"/>
      <c r="J344" s="41"/>
      <c r="K344" s="41"/>
      <c r="L344" s="45"/>
      <c r="M344" s="297"/>
      <c r="N344" s="298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540</v>
      </c>
      <c r="AU344" s="18" t="s">
        <v>84</v>
      </c>
    </row>
    <row r="345" spans="1:51" s="13" customFormat="1" ht="12">
      <c r="A345" s="13"/>
      <c r="B345" s="241"/>
      <c r="C345" s="242"/>
      <c r="D345" s="243" t="s">
        <v>256</v>
      </c>
      <c r="E345" s="244" t="s">
        <v>1</v>
      </c>
      <c r="F345" s="245" t="s">
        <v>3623</v>
      </c>
      <c r="G345" s="242"/>
      <c r="H345" s="246">
        <v>32</v>
      </c>
      <c r="I345" s="247"/>
      <c r="J345" s="242"/>
      <c r="K345" s="242"/>
      <c r="L345" s="248"/>
      <c r="M345" s="249"/>
      <c r="N345" s="250"/>
      <c r="O345" s="250"/>
      <c r="P345" s="250"/>
      <c r="Q345" s="250"/>
      <c r="R345" s="250"/>
      <c r="S345" s="250"/>
      <c r="T345" s="25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2" t="s">
        <v>256</v>
      </c>
      <c r="AU345" s="252" t="s">
        <v>84</v>
      </c>
      <c r="AV345" s="13" t="s">
        <v>90</v>
      </c>
      <c r="AW345" s="13" t="s">
        <v>32</v>
      </c>
      <c r="AX345" s="13" t="s">
        <v>84</v>
      </c>
      <c r="AY345" s="252" t="s">
        <v>247</v>
      </c>
    </row>
    <row r="346" spans="1:65" s="2" customFormat="1" ht="21.75" customHeight="1">
      <c r="A346" s="39"/>
      <c r="B346" s="40"/>
      <c r="C346" s="228" t="s">
        <v>786</v>
      </c>
      <c r="D346" s="228" t="s">
        <v>249</v>
      </c>
      <c r="E346" s="229" t="s">
        <v>3624</v>
      </c>
      <c r="F346" s="230" t="s">
        <v>3625</v>
      </c>
      <c r="G346" s="231" t="s">
        <v>322</v>
      </c>
      <c r="H346" s="232">
        <v>10</v>
      </c>
      <c r="I346" s="233"/>
      <c r="J346" s="234">
        <f>ROUND(I346*H346,2)</f>
        <v>0</v>
      </c>
      <c r="K346" s="230" t="s">
        <v>3414</v>
      </c>
      <c r="L346" s="45"/>
      <c r="M346" s="235" t="s">
        <v>1</v>
      </c>
      <c r="N346" s="236" t="s">
        <v>43</v>
      </c>
      <c r="O346" s="92"/>
      <c r="P346" s="237">
        <f>O346*H346</f>
        <v>0</v>
      </c>
      <c r="Q346" s="237">
        <v>0</v>
      </c>
      <c r="R346" s="237">
        <f>Q346*H346</f>
        <v>0</v>
      </c>
      <c r="S346" s="237">
        <v>0</v>
      </c>
      <c r="T346" s="238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9" t="s">
        <v>339</v>
      </c>
      <c r="AT346" s="239" t="s">
        <v>249</v>
      </c>
      <c r="AU346" s="239" t="s">
        <v>84</v>
      </c>
      <c r="AY346" s="18" t="s">
        <v>247</v>
      </c>
      <c r="BE346" s="240">
        <f>IF(N346="základní",J346,0)</f>
        <v>0</v>
      </c>
      <c r="BF346" s="240">
        <f>IF(N346="snížená",J346,0)</f>
        <v>0</v>
      </c>
      <c r="BG346" s="240">
        <f>IF(N346="zákl. přenesená",J346,0)</f>
        <v>0</v>
      </c>
      <c r="BH346" s="240">
        <f>IF(N346="sníž. přenesená",J346,0)</f>
        <v>0</v>
      </c>
      <c r="BI346" s="240">
        <f>IF(N346="nulová",J346,0)</f>
        <v>0</v>
      </c>
      <c r="BJ346" s="18" t="s">
        <v>90</v>
      </c>
      <c r="BK346" s="240">
        <f>ROUND(I346*H346,2)</f>
        <v>0</v>
      </c>
      <c r="BL346" s="18" t="s">
        <v>339</v>
      </c>
      <c r="BM346" s="239" t="s">
        <v>1306</v>
      </c>
    </row>
    <row r="347" spans="1:47" s="2" customFormat="1" ht="12">
      <c r="A347" s="39"/>
      <c r="B347" s="40"/>
      <c r="C347" s="41"/>
      <c r="D347" s="243" t="s">
        <v>540</v>
      </c>
      <c r="E347" s="41"/>
      <c r="F347" s="295" t="s">
        <v>3626</v>
      </c>
      <c r="G347" s="41"/>
      <c r="H347" s="41"/>
      <c r="I347" s="296"/>
      <c r="J347" s="41"/>
      <c r="K347" s="41"/>
      <c r="L347" s="45"/>
      <c r="M347" s="297"/>
      <c r="N347" s="298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540</v>
      </c>
      <c r="AU347" s="18" t="s">
        <v>84</v>
      </c>
    </row>
    <row r="348" spans="1:51" s="13" customFormat="1" ht="12">
      <c r="A348" s="13"/>
      <c r="B348" s="241"/>
      <c r="C348" s="242"/>
      <c r="D348" s="243" t="s">
        <v>256</v>
      </c>
      <c r="E348" s="244" t="s">
        <v>1</v>
      </c>
      <c r="F348" s="245" t="s">
        <v>3627</v>
      </c>
      <c r="G348" s="242"/>
      <c r="H348" s="246">
        <v>10</v>
      </c>
      <c r="I348" s="247"/>
      <c r="J348" s="242"/>
      <c r="K348" s="242"/>
      <c r="L348" s="248"/>
      <c r="M348" s="249"/>
      <c r="N348" s="250"/>
      <c r="O348" s="250"/>
      <c r="P348" s="250"/>
      <c r="Q348" s="250"/>
      <c r="R348" s="250"/>
      <c r="S348" s="250"/>
      <c r="T348" s="25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2" t="s">
        <v>256</v>
      </c>
      <c r="AU348" s="252" t="s">
        <v>84</v>
      </c>
      <c r="AV348" s="13" t="s">
        <v>90</v>
      </c>
      <c r="AW348" s="13" t="s">
        <v>32</v>
      </c>
      <c r="AX348" s="13" t="s">
        <v>84</v>
      </c>
      <c r="AY348" s="252" t="s">
        <v>247</v>
      </c>
    </row>
    <row r="349" spans="1:65" s="2" customFormat="1" ht="16.5" customHeight="1">
      <c r="A349" s="39"/>
      <c r="B349" s="40"/>
      <c r="C349" s="228" t="s">
        <v>791</v>
      </c>
      <c r="D349" s="228" t="s">
        <v>249</v>
      </c>
      <c r="E349" s="229" t="s">
        <v>3628</v>
      </c>
      <c r="F349" s="230" t="s">
        <v>3629</v>
      </c>
      <c r="G349" s="231" t="s">
        <v>322</v>
      </c>
      <c r="H349" s="232">
        <v>26</v>
      </c>
      <c r="I349" s="233"/>
      <c r="J349" s="234">
        <f>ROUND(I349*H349,2)</f>
        <v>0</v>
      </c>
      <c r="K349" s="230" t="s">
        <v>3414</v>
      </c>
      <c r="L349" s="45"/>
      <c r="M349" s="235" t="s">
        <v>1</v>
      </c>
      <c r="N349" s="236" t="s">
        <v>43</v>
      </c>
      <c r="O349" s="92"/>
      <c r="P349" s="237">
        <f>O349*H349</f>
        <v>0</v>
      </c>
      <c r="Q349" s="237">
        <v>0</v>
      </c>
      <c r="R349" s="237">
        <f>Q349*H349</f>
        <v>0</v>
      </c>
      <c r="S349" s="237">
        <v>0</v>
      </c>
      <c r="T349" s="238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9" t="s">
        <v>339</v>
      </c>
      <c r="AT349" s="239" t="s">
        <v>249</v>
      </c>
      <c r="AU349" s="239" t="s">
        <v>84</v>
      </c>
      <c r="AY349" s="18" t="s">
        <v>247</v>
      </c>
      <c r="BE349" s="240">
        <f>IF(N349="základní",J349,0)</f>
        <v>0</v>
      </c>
      <c r="BF349" s="240">
        <f>IF(N349="snížená",J349,0)</f>
        <v>0</v>
      </c>
      <c r="BG349" s="240">
        <f>IF(N349="zákl. přenesená",J349,0)</f>
        <v>0</v>
      </c>
      <c r="BH349" s="240">
        <f>IF(N349="sníž. přenesená",J349,0)</f>
        <v>0</v>
      </c>
      <c r="BI349" s="240">
        <f>IF(N349="nulová",J349,0)</f>
        <v>0</v>
      </c>
      <c r="BJ349" s="18" t="s">
        <v>90</v>
      </c>
      <c r="BK349" s="240">
        <f>ROUND(I349*H349,2)</f>
        <v>0</v>
      </c>
      <c r="BL349" s="18" t="s">
        <v>339</v>
      </c>
      <c r="BM349" s="239" t="s">
        <v>1313</v>
      </c>
    </row>
    <row r="350" spans="1:47" s="2" customFormat="1" ht="12">
      <c r="A350" s="39"/>
      <c r="B350" s="40"/>
      <c r="C350" s="41"/>
      <c r="D350" s="243" t="s">
        <v>540</v>
      </c>
      <c r="E350" s="41"/>
      <c r="F350" s="295" t="s">
        <v>3630</v>
      </c>
      <c r="G350" s="41"/>
      <c r="H350" s="41"/>
      <c r="I350" s="296"/>
      <c r="J350" s="41"/>
      <c r="K350" s="41"/>
      <c r="L350" s="45"/>
      <c r="M350" s="297"/>
      <c r="N350" s="298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540</v>
      </c>
      <c r="AU350" s="18" t="s">
        <v>84</v>
      </c>
    </row>
    <row r="351" spans="1:51" s="13" customFormat="1" ht="12">
      <c r="A351" s="13"/>
      <c r="B351" s="241"/>
      <c r="C351" s="242"/>
      <c r="D351" s="243" t="s">
        <v>256</v>
      </c>
      <c r="E351" s="244" t="s">
        <v>1</v>
      </c>
      <c r="F351" s="245" t="s">
        <v>3631</v>
      </c>
      <c r="G351" s="242"/>
      <c r="H351" s="246">
        <v>26</v>
      </c>
      <c r="I351" s="247"/>
      <c r="J351" s="242"/>
      <c r="K351" s="242"/>
      <c r="L351" s="248"/>
      <c r="M351" s="249"/>
      <c r="N351" s="250"/>
      <c r="O351" s="250"/>
      <c r="P351" s="250"/>
      <c r="Q351" s="250"/>
      <c r="R351" s="250"/>
      <c r="S351" s="250"/>
      <c r="T351" s="25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2" t="s">
        <v>256</v>
      </c>
      <c r="AU351" s="252" t="s">
        <v>84</v>
      </c>
      <c r="AV351" s="13" t="s">
        <v>90</v>
      </c>
      <c r="AW351" s="13" t="s">
        <v>32</v>
      </c>
      <c r="AX351" s="13" t="s">
        <v>84</v>
      </c>
      <c r="AY351" s="252" t="s">
        <v>247</v>
      </c>
    </row>
    <row r="352" spans="1:65" s="2" customFormat="1" ht="16.5" customHeight="1">
      <c r="A352" s="39"/>
      <c r="B352" s="40"/>
      <c r="C352" s="228" t="s">
        <v>796</v>
      </c>
      <c r="D352" s="228" t="s">
        <v>249</v>
      </c>
      <c r="E352" s="229" t="s">
        <v>509</v>
      </c>
      <c r="F352" s="230" t="s">
        <v>3632</v>
      </c>
      <c r="G352" s="231" t="s">
        <v>3073</v>
      </c>
      <c r="H352" s="232">
        <v>26</v>
      </c>
      <c r="I352" s="233"/>
      <c r="J352" s="234">
        <f>ROUND(I352*H352,2)</f>
        <v>0</v>
      </c>
      <c r="K352" s="230" t="s">
        <v>3397</v>
      </c>
      <c r="L352" s="45"/>
      <c r="M352" s="235" t="s">
        <v>1</v>
      </c>
      <c r="N352" s="236" t="s">
        <v>43</v>
      </c>
      <c r="O352" s="92"/>
      <c r="P352" s="237">
        <f>O352*H352</f>
        <v>0</v>
      </c>
      <c r="Q352" s="237">
        <v>0</v>
      </c>
      <c r="R352" s="237">
        <f>Q352*H352</f>
        <v>0</v>
      </c>
      <c r="S352" s="237">
        <v>0</v>
      </c>
      <c r="T352" s="238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9" t="s">
        <v>339</v>
      </c>
      <c r="AT352" s="239" t="s">
        <v>249</v>
      </c>
      <c r="AU352" s="239" t="s">
        <v>84</v>
      </c>
      <c r="AY352" s="18" t="s">
        <v>247</v>
      </c>
      <c r="BE352" s="240">
        <f>IF(N352="základní",J352,0)</f>
        <v>0</v>
      </c>
      <c r="BF352" s="240">
        <f>IF(N352="snížená",J352,0)</f>
        <v>0</v>
      </c>
      <c r="BG352" s="240">
        <f>IF(N352="zákl. přenesená",J352,0)</f>
        <v>0</v>
      </c>
      <c r="BH352" s="240">
        <f>IF(N352="sníž. přenesená",J352,0)</f>
        <v>0</v>
      </c>
      <c r="BI352" s="240">
        <f>IF(N352="nulová",J352,0)</f>
        <v>0</v>
      </c>
      <c r="BJ352" s="18" t="s">
        <v>90</v>
      </c>
      <c r="BK352" s="240">
        <f>ROUND(I352*H352,2)</f>
        <v>0</v>
      </c>
      <c r="BL352" s="18" t="s">
        <v>339</v>
      </c>
      <c r="BM352" s="239" t="s">
        <v>1322</v>
      </c>
    </row>
    <row r="353" spans="1:47" s="2" customFormat="1" ht="12">
      <c r="A353" s="39"/>
      <c r="B353" s="40"/>
      <c r="C353" s="41"/>
      <c r="D353" s="243" t="s">
        <v>540</v>
      </c>
      <c r="E353" s="41"/>
      <c r="F353" s="295" t="s">
        <v>3630</v>
      </c>
      <c r="G353" s="41"/>
      <c r="H353" s="41"/>
      <c r="I353" s="296"/>
      <c r="J353" s="41"/>
      <c r="K353" s="41"/>
      <c r="L353" s="45"/>
      <c r="M353" s="297"/>
      <c r="N353" s="298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540</v>
      </c>
      <c r="AU353" s="18" t="s">
        <v>84</v>
      </c>
    </row>
    <row r="354" spans="1:51" s="13" customFormat="1" ht="12">
      <c r="A354" s="13"/>
      <c r="B354" s="241"/>
      <c r="C354" s="242"/>
      <c r="D354" s="243" t="s">
        <v>256</v>
      </c>
      <c r="E354" s="244" t="s">
        <v>1</v>
      </c>
      <c r="F354" s="245" t="s">
        <v>3631</v>
      </c>
      <c r="G354" s="242"/>
      <c r="H354" s="246">
        <v>26</v>
      </c>
      <c r="I354" s="247"/>
      <c r="J354" s="242"/>
      <c r="K354" s="242"/>
      <c r="L354" s="248"/>
      <c r="M354" s="249"/>
      <c r="N354" s="250"/>
      <c r="O354" s="250"/>
      <c r="P354" s="250"/>
      <c r="Q354" s="250"/>
      <c r="R354" s="250"/>
      <c r="S354" s="250"/>
      <c r="T354" s="25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2" t="s">
        <v>256</v>
      </c>
      <c r="AU354" s="252" t="s">
        <v>84</v>
      </c>
      <c r="AV354" s="13" t="s">
        <v>90</v>
      </c>
      <c r="AW354" s="13" t="s">
        <v>32</v>
      </c>
      <c r="AX354" s="13" t="s">
        <v>84</v>
      </c>
      <c r="AY354" s="252" t="s">
        <v>247</v>
      </c>
    </row>
    <row r="355" spans="1:65" s="2" customFormat="1" ht="24.15" customHeight="1">
      <c r="A355" s="39"/>
      <c r="B355" s="40"/>
      <c r="C355" s="228" t="s">
        <v>800</v>
      </c>
      <c r="D355" s="228" t="s">
        <v>249</v>
      </c>
      <c r="E355" s="229" t="s">
        <v>3633</v>
      </c>
      <c r="F355" s="230" t="s">
        <v>3634</v>
      </c>
      <c r="G355" s="231" t="s">
        <v>399</v>
      </c>
      <c r="H355" s="232">
        <v>16</v>
      </c>
      <c r="I355" s="233"/>
      <c r="J355" s="234">
        <f>ROUND(I355*H355,2)</f>
        <v>0</v>
      </c>
      <c r="K355" s="230" t="s">
        <v>3414</v>
      </c>
      <c r="L355" s="45"/>
      <c r="M355" s="235" t="s">
        <v>1</v>
      </c>
      <c r="N355" s="236" t="s">
        <v>43</v>
      </c>
      <c r="O355" s="92"/>
      <c r="P355" s="237">
        <f>O355*H355</f>
        <v>0</v>
      </c>
      <c r="Q355" s="237">
        <v>0</v>
      </c>
      <c r="R355" s="237">
        <f>Q355*H355</f>
        <v>0</v>
      </c>
      <c r="S355" s="237">
        <v>0</v>
      </c>
      <c r="T355" s="238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9" t="s">
        <v>339</v>
      </c>
      <c r="AT355" s="239" t="s">
        <v>249</v>
      </c>
      <c r="AU355" s="239" t="s">
        <v>84</v>
      </c>
      <c r="AY355" s="18" t="s">
        <v>247</v>
      </c>
      <c r="BE355" s="240">
        <f>IF(N355="základní",J355,0)</f>
        <v>0</v>
      </c>
      <c r="BF355" s="240">
        <f>IF(N355="snížená",J355,0)</f>
        <v>0</v>
      </c>
      <c r="BG355" s="240">
        <f>IF(N355="zákl. přenesená",J355,0)</f>
        <v>0</v>
      </c>
      <c r="BH355" s="240">
        <f>IF(N355="sníž. přenesená",J355,0)</f>
        <v>0</v>
      </c>
      <c r="BI355" s="240">
        <f>IF(N355="nulová",J355,0)</f>
        <v>0</v>
      </c>
      <c r="BJ355" s="18" t="s">
        <v>90</v>
      </c>
      <c r="BK355" s="240">
        <f>ROUND(I355*H355,2)</f>
        <v>0</v>
      </c>
      <c r="BL355" s="18" t="s">
        <v>339</v>
      </c>
      <c r="BM355" s="239" t="s">
        <v>1337</v>
      </c>
    </row>
    <row r="356" spans="1:47" s="2" customFormat="1" ht="12">
      <c r="A356" s="39"/>
      <c r="B356" s="40"/>
      <c r="C356" s="41"/>
      <c r="D356" s="243" t="s">
        <v>540</v>
      </c>
      <c r="E356" s="41"/>
      <c r="F356" s="295" t="s">
        <v>3635</v>
      </c>
      <c r="G356" s="41"/>
      <c r="H356" s="41"/>
      <c r="I356" s="296"/>
      <c r="J356" s="41"/>
      <c r="K356" s="41"/>
      <c r="L356" s="45"/>
      <c r="M356" s="297"/>
      <c r="N356" s="298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540</v>
      </c>
      <c r="AU356" s="18" t="s">
        <v>84</v>
      </c>
    </row>
    <row r="357" spans="1:51" s="13" customFormat="1" ht="12">
      <c r="A357" s="13"/>
      <c r="B357" s="241"/>
      <c r="C357" s="242"/>
      <c r="D357" s="243" t="s">
        <v>256</v>
      </c>
      <c r="E357" s="244" t="s">
        <v>1</v>
      </c>
      <c r="F357" s="245" t="s">
        <v>3636</v>
      </c>
      <c r="G357" s="242"/>
      <c r="H357" s="246">
        <v>16</v>
      </c>
      <c r="I357" s="247"/>
      <c r="J357" s="242"/>
      <c r="K357" s="242"/>
      <c r="L357" s="248"/>
      <c r="M357" s="249"/>
      <c r="N357" s="250"/>
      <c r="O357" s="250"/>
      <c r="P357" s="250"/>
      <c r="Q357" s="250"/>
      <c r="R357" s="250"/>
      <c r="S357" s="250"/>
      <c r="T357" s="25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2" t="s">
        <v>256</v>
      </c>
      <c r="AU357" s="252" t="s">
        <v>84</v>
      </c>
      <c r="AV357" s="13" t="s">
        <v>90</v>
      </c>
      <c r="AW357" s="13" t="s">
        <v>32</v>
      </c>
      <c r="AX357" s="13" t="s">
        <v>84</v>
      </c>
      <c r="AY357" s="252" t="s">
        <v>247</v>
      </c>
    </row>
    <row r="358" spans="1:65" s="2" customFormat="1" ht="24.15" customHeight="1">
      <c r="A358" s="39"/>
      <c r="B358" s="40"/>
      <c r="C358" s="228" t="s">
        <v>805</v>
      </c>
      <c r="D358" s="228" t="s">
        <v>249</v>
      </c>
      <c r="E358" s="229" t="s">
        <v>3637</v>
      </c>
      <c r="F358" s="230" t="s">
        <v>3638</v>
      </c>
      <c r="G358" s="231" t="s">
        <v>399</v>
      </c>
      <c r="H358" s="232">
        <v>50</v>
      </c>
      <c r="I358" s="233"/>
      <c r="J358" s="234">
        <f>ROUND(I358*H358,2)</f>
        <v>0</v>
      </c>
      <c r="K358" s="230" t="s">
        <v>3414</v>
      </c>
      <c r="L358" s="45"/>
      <c r="M358" s="235" t="s">
        <v>1</v>
      </c>
      <c r="N358" s="236" t="s">
        <v>43</v>
      </c>
      <c r="O358" s="92"/>
      <c r="P358" s="237">
        <f>O358*H358</f>
        <v>0</v>
      </c>
      <c r="Q358" s="237">
        <v>0</v>
      </c>
      <c r="R358" s="237">
        <f>Q358*H358</f>
        <v>0</v>
      </c>
      <c r="S358" s="237">
        <v>0</v>
      </c>
      <c r="T358" s="238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9" t="s">
        <v>339</v>
      </c>
      <c r="AT358" s="239" t="s">
        <v>249</v>
      </c>
      <c r="AU358" s="239" t="s">
        <v>84</v>
      </c>
      <c r="AY358" s="18" t="s">
        <v>247</v>
      </c>
      <c r="BE358" s="240">
        <f>IF(N358="základní",J358,0)</f>
        <v>0</v>
      </c>
      <c r="BF358" s="240">
        <f>IF(N358="snížená",J358,0)</f>
        <v>0</v>
      </c>
      <c r="BG358" s="240">
        <f>IF(N358="zákl. přenesená",J358,0)</f>
        <v>0</v>
      </c>
      <c r="BH358" s="240">
        <f>IF(N358="sníž. přenesená",J358,0)</f>
        <v>0</v>
      </c>
      <c r="BI358" s="240">
        <f>IF(N358="nulová",J358,0)</f>
        <v>0</v>
      </c>
      <c r="BJ358" s="18" t="s">
        <v>90</v>
      </c>
      <c r="BK358" s="240">
        <f>ROUND(I358*H358,2)</f>
        <v>0</v>
      </c>
      <c r="BL358" s="18" t="s">
        <v>339</v>
      </c>
      <c r="BM358" s="239" t="s">
        <v>1343</v>
      </c>
    </row>
    <row r="359" spans="1:47" s="2" customFormat="1" ht="12">
      <c r="A359" s="39"/>
      <c r="B359" s="40"/>
      <c r="C359" s="41"/>
      <c r="D359" s="243" t="s">
        <v>540</v>
      </c>
      <c r="E359" s="41"/>
      <c r="F359" s="295" t="s">
        <v>3639</v>
      </c>
      <c r="G359" s="41"/>
      <c r="H359" s="41"/>
      <c r="I359" s="296"/>
      <c r="J359" s="41"/>
      <c r="K359" s="41"/>
      <c r="L359" s="45"/>
      <c r="M359" s="297"/>
      <c r="N359" s="298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540</v>
      </c>
      <c r="AU359" s="18" t="s">
        <v>84</v>
      </c>
    </row>
    <row r="360" spans="1:51" s="13" customFormat="1" ht="12">
      <c r="A360" s="13"/>
      <c r="B360" s="241"/>
      <c r="C360" s="242"/>
      <c r="D360" s="243" t="s">
        <v>256</v>
      </c>
      <c r="E360" s="244" t="s">
        <v>1</v>
      </c>
      <c r="F360" s="245" t="s">
        <v>3640</v>
      </c>
      <c r="G360" s="242"/>
      <c r="H360" s="246">
        <v>50</v>
      </c>
      <c r="I360" s="247"/>
      <c r="J360" s="242"/>
      <c r="K360" s="242"/>
      <c r="L360" s="248"/>
      <c r="M360" s="249"/>
      <c r="N360" s="250"/>
      <c r="O360" s="250"/>
      <c r="P360" s="250"/>
      <c r="Q360" s="250"/>
      <c r="R360" s="250"/>
      <c r="S360" s="250"/>
      <c r="T360" s="25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2" t="s">
        <v>256</v>
      </c>
      <c r="AU360" s="252" t="s">
        <v>84</v>
      </c>
      <c r="AV360" s="13" t="s">
        <v>90</v>
      </c>
      <c r="AW360" s="13" t="s">
        <v>32</v>
      </c>
      <c r="AX360" s="13" t="s">
        <v>84</v>
      </c>
      <c r="AY360" s="252" t="s">
        <v>247</v>
      </c>
    </row>
    <row r="361" spans="1:65" s="2" customFormat="1" ht="16.5" customHeight="1">
      <c r="A361" s="39"/>
      <c r="B361" s="40"/>
      <c r="C361" s="228" t="s">
        <v>810</v>
      </c>
      <c r="D361" s="228" t="s">
        <v>249</v>
      </c>
      <c r="E361" s="229" t="s">
        <v>3641</v>
      </c>
      <c r="F361" s="230" t="s">
        <v>3642</v>
      </c>
      <c r="G361" s="231" t="s">
        <v>399</v>
      </c>
      <c r="H361" s="232">
        <v>12</v>
      </c>
      <c r="I361" s="233"/>
      <c r="J361" s="234">
        <f>ROUND(I361*H361,2)</f>
        <v>0</v>
      </c>
      <c r="K361" s="230" t="s">
        <v>3414</v>
      </c>
      <c r="L361" s="45"/>
      <c r="M361" s="235" t="s">
        <v>1</v>
      </c>
      <c r="N361" s="236" t="s">
        <v>43</v>
      </c>
      <c r="O361" s="92"/>
      <c r="P361" s="237">
        <f>O361*H361</f>
        <v>0</v>
      </c>
      <c r="Q361" s="237">
        <v>0</v>
      </c>
      <c r="R361" s="237">
        <f>Q361*H361</f>
        <v>0</v>
      </c>
      <c r="S361" s="237">
        <v>0</v>
      </c>
      <c r="T361" s="238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9" t="s">
        <v>339</v>
      </c>
      <c r="AT361" s="239" t="s">
        <v>249</v>
      </c>
      <c r="AU361" s="239" t="s">
        <v>84</v>
      </c>
      <c r="AY361" s="18" t="s">
        <v>247</v>
      </c>
      <c r="BE361" s="240">
        <f>IF(N361="základní",J361,0)</f>
        <v>0</v>
      </c>
      <c r="BF361" s="240">
        <f>IF(N361="snížená",J361,0)</f>
        <v>0</v>
      </c>
      <c r="BG361" s="240">
        <f>IF(N361="zákl. přenesená",J361,0)</f>
        <v>0</v>
      </c>
      <c r="BH361" s="240">
        <f>IF(N361="sníž. přenesená",J361,0)</f>
        <v>0</v>
      </c>
      <c r="BI361" s="240">
        <f>IF(N361="nulová",J361,0)</f>
        <v>0</v>
      </c>
      <c r="BJ361" s="18" t="s">
        <v>90</v>
      </c>
      <c r="BK361" s="240">
        <f>ROUND(I361*H361,2)</f>
        <v>0</v>
      </c>
      <c r="BL361" s="18" t="s">
        <v>339</v>
      </c>
      <c r="BM361" s="239" t="s">
        <v>1354</v>
      </c>
    </row>
    <row r="362" spans="1:47" s="2" customFormat="1" ht="12">
      <c r="A362" s="39"/>
      <c r="B362" s="40"/>
      <c r="C362" s="41"/>
      <c r="D362" s="243" t="s">
        <v>540</v>
      </c>
      <c r="E362" s="41"/>
      <c r="F362" s="295" t="s">
        <v>3643</v>
      </c>
      <c r="G362" s="41"/>
      <c r="H362" s="41"/>
      <c r="I362" s="296"/>
      <c r="J362" s="41"/>
      <c r="K362" s="41"/>
      <c r="L362" s="45"/>
      <c r="M362" s="297"/>
      <c r="N362" s="298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540</v>
      </c>
      <c r="AU362" s="18" t="s">
        <v>84</v>
      </c>
    </row>
    <row r="363" spans="1:51" s="13" customFormat="1" ht="12">
      <c r="A363" s="13"/>
      <c r="B363" s="241"/>
      <c r="C363" s="242"/>
      <c r="D363" s="243" t="s">
        <v>256</v>
      </c>
      <c r="E363" s="244" t="s">
        <v>1</v>
      </c>
      <c r="F363" s="245" t="s">
        <v>3644</v>
      </c>
      <c r="G363" s="242"/>
      <c r="H363" s="246">
        <v>12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2" t="s">
        <v>256</v>
      </c>
      <c r="AU363" s="252" t="s">
        <v>84</v>
      </c>
      <c r="AV363" s="13" t="s">
        <v>90</v>
      </c>
      <c r="AW363" s="13" t="s">
        <v>32</v>
      </c>
      <c r="AX363" s="13" t="s">
        <v>84</v>
      </c>
      <c r="AY363" s="252" t="s">
        <v>247</v>
      </c>
    </row>
    <row r="364" spans="1:65" s="2" customFormat="1" ht="33" customHeight="1">
      <c r="A364" s="39"/>
      <c r="B364" s="40"/>
      <c r="C364" s="228" t="s">
        <v>815</v>
      </c>
      <c r="D364" s="228" t="s">
        <v>249</v>
      </c>
      <c r="E364" s="229" t="s">
        <v>3645</v>
      </c>
      <c r="F364" s="230" t="s">
        <v>3646</v>
      </c>
      <c r="G364" s="231" t="s">
        <v>399</v>
      </c>
      <c r="H364" s="232">
        <v>66</v>
      </c>
      <c r="I364" s="233"/>
      <c r="J364" s="234">
        <f>ROUND(I364*H364,2)</f>
        <v>0</v>
      </c>
      <c r="K364" s="230" t="s">
        <v>3414</v>
      </c>
      <c r="L364" s="45"/>
      <c r="M364" s="235" t="s">
        <v>1</v>
      </c>
      <c r="N364" s="236" t="s">
        <v>43</v>
      </c>
      <c r="O364" s="92"/>
      <c r="P364" s="237">
        <f>O364*H364</f>
        <v>0</v>
      </c>
      <c r="Q364" s="237">
        <v>0</v>
      </c>
      <c r="R364" s="237">
        <f>Q364*H364</f>
        <v>0</v>
      </c>
      <c r="S364" s="237">
        <v>0</v>
      </c>
      <c r="T364" s="238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9" t="s">
        <v>339</v>
      </c>
      <c r="AT364" s="239" t="s">
        <v>249</v>
      </c>
      <c r="AU364" s="239" t="s">
        <v>84</v>
      </c>
      <c r="AY364" s="18" t="s">
        <v>247</v>
      </c>
      <c r="BE364" s="240">
        <f>IF(N364="základní",J364,0)</f>
        <v>0</v>
      </c>
      <c r="BF364" s="240">
        <f>IF(N364="snížená",J364,0)</f>
        <v>0</v>
      </c>
      <c r="BG364" s="240">
        <f>IF(N364="zákl. přenesená",J364,0)</f>
        <v>0</v>
      </c>
      <c r="BH364" s="240">
        <f>IF(N364="sníž. přenesená",J364,0)</f>
        <v>0</v>
      </c>
      <c r="BI364" s="240">
        <f>IF(N364="nulová",J364,0)</f>
        <v>0</v>
      </c>
      <c r="BJ364" s="18" t="s">
        <v>90</v>
      </c>
      <c r="BK364" s="240">
        <f>ROUND(I364*H364,2)</f>
        <v>0</v>
      </c>
      <c r="BL364" s="18" t="s">
        <v>339</v>
      </c>
      <c r="BM364" s="239" t="s">
        <v>1368</v>
      </c>
    </row>
    <row r="365" spans="1:47" s="2" customFormat="1" ht="12">
      <c r="A365" s="39"/>
      <c r="B365" s="40"/>
      <c r="C365" s="41"/>
      <c r="D365" s="243" t="s">
        <v>540</v>
      </c>
      <c r="E365" s="41"/>
      <c r="F365" s="295" t="s">
        <v>3647</v>
      </c>
      <c r="G365" s="41"/>
      <c r="H365" s="41"/>
      <c r="I365" s="296"/>
      <c r="J365" s="41"/>
      <c r="K365" s="41"/>
      <c r="L365" s="45"/>
      <c r="M365" s="297"/>
      <c r="N365" s="298"/>
      <c r="O365" s="92"/>
      <c r="P365" s="92"/>
      <c r="Q365" s="92"/>
      <c r="R365" s="92"/>
      <c r="S365" s="92"/>
      <c r="T365" s="93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540</v>
      </c>
      <c r="AU365" s="18" t="s">
        <v>84</v>
      </c>
    </row>
    <row r="366" spans="1:51" s="13" customFormat="1" ht="12">
      <c r="A366" s="13"/>
      <c r="B366" s="241"/>
      <c r="C366" s="242"/>
      <c r="D366" s="243" t="s">
        <v>256</v>
      </c>
      <c r="E366" s="244" t="s">
        <v>1</v>
      </c>
      <c r="F366" s="245" t="s">
        <v>3648</v>
      </c>
      <c r="G366" s="242"/>
      <c r="H366" s="246">
        <v>66</v>
      </c>
      <c r="I366" s="247"/>
      <c r="J366" s="242"/>
      <c r="K366" s="242"/>
      <c r="L366" s="248"/>
      <c r="M366" s="249"/>
      <c r="N366" s="250"/>
      <c r="O366" s="250"/>
      <c r="P366" s="250"/>
      <c r="Q366" s="250"/>
      <c r="R366" s="250"/>
      <c r="S366" s="250"/>
      <c r="T366" s="25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2" t="s">
        <v>256</v>
      </c>
      <c r="AU366" s="252" t="s">
        <v>84</v>
      </c>
      <c r="AV366" s="13" t="s">
        <v>90</v>
      </c>
      <c r="AW366" s="13" t="s">
        <v>32</v>
      </c>
      <c r="AX366" s="13" t="s">
        <v>84</v>
      </c>
      <c r="AY366" s="252" t="s">
        <v>247</v>
      </c>
    </row>
    <row r="367" spans="1:65" s="2" customFormat="1" ht="33" customHeight="1">
      <c r="A367" s="39"/>
      <c r="B367" s="40"/>
      <c r="C367" s="228" t="s">
        <v>820</v>
      </c>
      <c r="D367" s="228" t="s">
        <v>249</v>
      </c>
      <c r="E367" s="229" t="s">
        <v>3649</v>
      </c>
      <c r="F367" s="230" t="s">
        <v>3650</v>
      </c>
      <c r="G367" s="231" t="s">
        <v>399</v>
      </c>
      <c r="H367" s="232">
        <v>72</v>
      </c>
      <c r="I367" s="233"/>
      <c r="J367" s="234">
        <f>ROUND(I367*H367,2)</f>
        <v>0</v>
      </c>
      <c r="K367" s="230" t="s">
        <v>3414</v>
      </c>
      <c r="L367" s="45"/>
      <c r="M367" s="235" t="s">
        <v>1</v>
      </c>
      <c r="N367" s="236" t="s">
        <v>43</v>
      </c>
      <c r="O367" s="92"/>
      <c r="P367" s="237">
        <f>O367*H367</f>
        <v>0</v>
      </c>
      <c r="Q367" s="237">
        <v>0</v>
      </c>
      <c r="R367" s="237">
        <f>Q367*H367</f>
        <v>0</v>
      </c>
      <c r="S367" s="237">
        <v>0</v>
      </c>
      <c r="T367" s="238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9" t="s">
        <v>339</v>
      </c>
      <c r="AT367" s="239" t="s">
        <v>249</v>
      </c>
      <c r="AU367" s="239" t="s">
        <v>84</v>
      </c>
      <c r="AY367" s="18" t="s">
        <v>247</v>
      </c>
      <c r="BE367" s="240">
        <f>IF(N367="základní",J367,0)</f>
        <v>0</v>
      </c>
      <c r="BF367" s="240">
        <f>IF(N367="snížená",J367,0)</f>
        <v>0</v>
      </c>
      <c r="BG367" s="240">
        <f>IF(N367="zákl. přenesená",J367,0)</f>
        <v>0</v>
      </c>
      <c r="BH367" s="240">
        <f>IF(N367="sníž. přenesená",J367,0)</f>
        <v>0</v>
      </c>
      <c r="BI367" s="240">
        <f>IF(N367="nulová",J367,0)</f>
        <v>0</v>
      </c>
      <c r="BJ367" s="18" t="s">
        <v>90</v>
      </c>
      <c r="BK367" s="240">
        <f>ROUND(I367*H367,2)</f>
        <v>0</v>
      </c>
      <c r="BL367" s="18" t="s">
        <v>339</v>
      </c>
      <c r="BM367" s="239" t="s">
        <v>1378</v>
      </c>
    </row>
    <row r="368" spans="1:47" s="2" customFormat="1" ht="12">
      <c r="A368" s="39"/>
      <c r="B368" s="40"/>
      <c r="C368" s="41"/>
      <c r="D368" s="243" t="s">
        <v>540</v>
      </c>
      <c r="E368" s="41"/>
      <c r="F368" s="295" t="s">
        <v>3651</v>
      </c>
      <c r="G368" s="41"/>
      <c r="H368" s="41"/>
      <c r="I368" s="296"/>
      <c r="J368" s="41"/>
      <c r="K368" s="41"/>
      <c r="L368" s="45"/>
      <c r="M368" s="297"/>
      <c r="N368" s="298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540</v>
      </c>
      <c r="AU368" s="18" t="s">
        <v>84</v>
      </c>
    </row>
    <row r="369" spans="1:51" s="13" customFormat="1" ht="12">
      <c r="A369" s="13"/>
      <c r="B369" s="241"/>
      <c r="C369" s="242"/>
      <c r="D369" s="243" t="s">
        <v>256</v>
      </c>
      <c r="E369" s="244" t="s">
        <v>1</v>
      </c>
      <c r="F369" s="245" t="s">
        <v>3652</v>
      </c>
      <c r="G369" s="242"/>
      <c r="H369" s="246">
        <v>72</v>
      </c>
      <c r="I369" s="247"/>
      <c r="J369" s="242"/>
      <c r="K369" s="242"/>
      <c r="L369" s="248"/>
      <c r="M369" s="249"/>
      <c r="N369" s="250"/>
      <c r="O369" s="250"/>
      <c r="P369" s="250"/>
      <c r="Q369" s="250"/>
      <c r="R369" s="250"/>
      <c r="S369" s="250"/>
      <c r="T369" s="25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2" t="s">
        <v>256</v>
      </c>
      <c r="AU369" s="252" t="s">
        <v>84</v>
      </c>
      <c r="AV369" s="13" t="s">
        <v>90</v>
      </c>
      <c r="AW369" s="13" t="s">
        <v>32</v>
      </c>
      <c r="AX369" s="13" t="s">
        <v>84</v>
      </c>
      <c r="AY369" s="252" t="s">
        <v>247</v>
      </c>
    </row>
    <row r="370" spans="1:65" s="2" customFormat="1" ht="24.15" customHeight="1">
      <c r="A370" s="39"/>
      <c r="B370" s="40"/>
      <c r="C370" s="228" t="s">
        <v>825</v>
      </c>
      <c r="D370" s="228" t="s">
        <v>249</v>
      </c>
      <c r="E370" s="229" t="s">
        <v>3653</v>
      </c>
      <c r="F370" s="230" t="s">
        <v>3654</v>
      </c>
      <c r="G370" s="231" t="s">
        <v>322</v>
      </c>
      <c r="H370" s="232">
        <v>3</v>
      </c>
      <c r="I370" s="233"/>
      <c r="J370" s="234">
        <f>ROUND(I370*H370,2)</f>
        <v>0</v>
      </c>
      <c r="K370" s="230" t="s">
        <v>3414</v>
      </c>
      <c r="L370" s="45"/>
      <c r="M370" s="235" t="s">
        <v>1</v>
      </c>
      <c r="N370" s="236" t="s">
        <v>43</v>
      </c>
      <c r="O370" s="92"/>
      <c r="P370" s="237">
        <f>O370*H370</f>
        <v>0</v>
      </c>
      <c r="Q370" s="237">
        <v>0</v>
      </c>
      <c r="R370" s="237">
        <f>Q370*H370</f>
        <v>0</v>
      </c>
      <c r="S370" s="237">
        <v>0</v>
      </c>
      <c r="T370" s="238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9" t="s">
        <v>339</v>
      </c>
      <c r="AT370" s="239" t="s">
        <v>249</v>
      </c>
      <c r="AU370" s="239" t="s">
        <v>84</v>
      </c>
      <c r="AY370" s="18" t="s">
        <v>247</v>
      </c>
      <c r="BE370" s="240">
        <f>IF(N370="základní",J370,0)</f>
        <v>0</v>
      </c>
      <c r="BF370" s="240">
        <f>IF(N370="snížená",J370,0)</f>
        <v>0</v>
      </c>
      <c r="BG370" s="240">
        <f>IF(N370="zákl. přenesená",J370,0)</f>
        <v>0</v>
      </c>
      <c r="BH370" s="240">
        <f>IF(N370="sníž. přenesená",J370,0)</f>
        <v>0</v>
      </c>
      <c r="BI370" s="240">
        <f>IF(N370="nulová",J370,0)</f>
        <v>0</v>
      </c>
      <c r="BJ370" s="18" t="s">
        <v>90</v>
      </c>
      <c r="BK370" s="240">
        <f>ROUND(I370*H370,2)</f>
        <v>0</v>
      </c>
      <c r="BL370" s="18" t="s">
        <v>339</v>
      </c>
      <c r="BM370" s="239" t="s">
        <v>1388</v>
      </c>
    </row>
    <row r="371" spans="1:47" s="2" customFormat="1" ht="12">
      <c r="A371" s="39"/>
      <c r="B371" s="40"/>
      <c r="C371" s="41"/>
      <c r="D371" s="243" t="s">
        <v>540</v>
      </c>
      <c r="E371" s="41"/>
      <c r="F371" s="295" t="s">
        <v>3448</v>
      </c>
      <c r="G371" s="41"/>
      <c r="H371" s="41"/>
      <c r="I371" s="296"/>
      <c r="J371" s="41"/>
      <c r="K371" s="41"/>
      <c r="L371" s="45"/>
      <c r="M371" s="297"/>
      <c r="N371" s="298"/>
      <c r="O371" s="92"/>
      <c r="P371" s="92"/>
      <c r="Q371" s="92"/>
      <c r="R371" s="92"/>
      <c r="S371" s="92"/>
      <c r="T371" s="93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540</v>
      </c>
      <c r="AU371" s="18" t="s">
        <v>84</v>
      </c>
    </row>
    <row r="372" spans="1:65" s="2" customFormat="1" ht="24.15" customHeight="1">
      <c r="A372" s="39"/>
      <c r="B372" s="40"/>
      <c r="C372" s="228" t="s">
        <v>831</v>
      </c>
      <c r="D372" s="228" t="s">
        <v>249</v>
      </c>
      <c r="E372" s="229" t="s">
        <v>3655</v>
      </c>
      <c r="F372" s="230" t="s">
        <v>3656</v>
      </c>
      <c r="G372" s="231" t="s">
        <v>322</v>
      </c>
      <c r="H372" s="232">
        <v>4</v>
      </c>
      <c r="I372" s="233"/>
      <c r="J372" s="234">
        <f>ROUND(I372*H372,2)</f>
        <v>0</v>
      </c>
      <c r="K372" s="230" t="s">
        <v>3414</v>
      </c>
      <c r="L372" s="45"/>
      <c r="M372" s="235" t="s">
        <v>1</v>
      </c>
      <c r="N372" s="236" t="s">
        <v>43</v>
      </c>
      <c r="O372" s="92"/>
      <c r="P372" s="237">
        <f>O372*H372</f>
        <v>0</v>
      </c>
      <c r="Q372" s="237">
        <v>0</v>
      </c>
      <c r="R372" s="237">
        <f>Q372*H372</f>
        <v>0</v>
      </c>
      <c r="S372" s="237">
        <v>0</v>
      </c>
      <c r="T372" s="238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9" t="s">
        <v>339</v>
      </c>
      <c r="AT372" s="239" t="s">
        <v>249</v>
      </c>
      <c r="AU372" s="239" t="s">
        <v>84</v>
      </c>
      <c r="AY372" s="18" t="s">
        <v>247</v>
      </c>
      <c r="BE372" s="240">
        <f>IF(N372="základní",J372,0)</f>
        <v>0</v>
      </c>
      <c r="BF372" s="240">
        <f>IF(N372="snížená",J372,0)</f>
        <v>0</v>
      </c>
      <c r="BG372" s="240">
        <f>IF(N372="zákl. přenesená",J372,0)</f>
        <v>0</v>
      </c>
      <c r="BH372" s="240">
        <f>IF(N372="sníž. přenesená",J372,0)</f>
        <v>0</v>
      </c>
      <c r="BI372" s="240">
        <f>IF(N372="nulová",J372,0)</f>
        <v>0</v>
      </c>
      <c r="BJ372" s="18" t="s">
        <v>90</v>
      </c>
      <c r="BK372" s="240">
        <f>ROUND(I372*H372,2)</f>
        <v>0</v>
      </c>
      <c r="BL372" s="18" t="s">
        <v>339</v>
      </c>
      <c r="BM372" s="239" t="s">
        <v>1400</v>
      </c>
    </row>
    <row r="373" spans="1:47" s="2" customFormat="1" ht="12">
      <c r="A373" s="39"/>
      <c r="B373" s="40"/>
      <c r="C373" s="41"/>
      <c r="D373" s="243" t="s">
        <v>540</v>
      </c>
      <c r="E373" s="41"/>
      <c r="F373" s="295" t="s">
        <v>3415</v>
      </c>
      <c r="G373" s="41"/>
      <c r="H373" s="41"/>
      <c r="I373" s="296"/>
      <c r="J373" s="41"/>
      <c r="K373" s="41"/>
      <c r="L373" s="45"/>
      <c r="M373" s="297"/>
      <c r="N373" s="298"/>
      <c r="O373" s="92"/>
      <c r="P373" s="92"/>
      <c r="Q373" s="92"/>
      <c r="R373" s="92"/>
      <c r="S373" s="92"/>
      <c r="T373" s="93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540</v>
      </c>
      <c r="AU373" s="18" t="s">
        <v>84</v>
      </c>
    </row>
    <row r="374" spans="1:65" s="2" customFormat="1" ht="24.15" customHeight="1">
      <c r="A374" s="39"/>
      <c r="B374" s="40"/>
      <c r="C374" s="228" t="s">
        <v>836</v>
      </c>
      <c r="D374" s="228" t="s">
        <v>249</v>
      </c>
      <c r="E374" s="229" t="s">
        <v>3657</v>
      </c>
      <c r="F374" s="230" t="s">
        <v>3658</v>
      </c>
      <c r="G374" s="231" t="s">
        <v>322</v>
      </c>
      <c r="H374" s="232">
        <v>80</v>
      </c>
      <c r="I374" s="233"/>
      <c r="J374" s="234">
        <f>ROUND(I374*H374,2)</f>
        <v>0</v>
      </c>
      <c r="K374" s="230" t="s">
        <v>3414</v>
      </c>
      <c r="L374" s="45"/>
      <c r="M374" s="235" t="s">
        <v>1</v>
      </c>
      <c r="N374" s="236" t="s">
        <v>43</v>
      </c>
      <c r="O374" s="92"/>
      <c r="P374" s="237">
        <f>O374*H374</f>
        <v>0</v>
      </c>
      <c r="Q374" s="237">
        <v>0</v>
      </c>
      <c r="R374" s="237">
        <f>Q374*H374</f>
        <v>0</v>
      </c>
      <c r="S374" s="237">
        <v>0</v>
      </c>
      <c r="T374" s="238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9" t="s">
        <v>339</v>
      </c>
      <c r="AT374" s="239" t="s">
        <v>249</v>
      </c>
      <c r="AU374" s="239" t="s">
        <v>84</v>
      </c>
      <c r="AY374" s="18" t="s">
        <v>247</v>
      </c>
      <c r="BE374" s="240">
        <f>IF(N374="základní",J374,0)</f>
        <v>0</v>
      </c>
      <c r="BF374" s="240">
        <f>IF(N374="snížená",J374,0)</f>
        <v>0</v>
      </c>
      <c r="BG374" s="240">
        <f>IF(N374="zákl. přenesená",J374,0)</f>
        <v>0</v>
      </c>
      <c r="BH374" s="240">
        <f>IF(N374="sníž. přenesená",J374,0)</f>
        <v>0</v>
      </c>
      <c r="BI374" s="240">
        <f>IF(N374="nulová",J374,0)</f>
        <v>0</v>
      </c>
      <c r="BJ374" s="18" t="s">
        <v>90</v>
      </c>
      <c r="BK374" s="240">
        <f>ROUND(I374*H374,2)</f>
        <v>0</v>
      </c>
      <c r="BL374" s="18" t="s">
        <v>339</v>
      </c>
      <c r="BM374" s="239" t="s">
        <v>1413</v>
      </c>
    </row>
    <row r="375" spans="1:47" s="2" customFormat="1" ht="12">
      <c r="A375" s="39"/>
      <c r="B375" s="40"/>
      <c r="C375" s="41"/>
      <c r="D375" s="243" t="s">
        <v>540</v>
      </c>
      <c r="E375" s="41"/>
      <c r="F375" s="295" t="s">
        <v>3659</v>
      </c>
      <c r="G375" s="41"/>
      <c r="H375" s="41"/>
      <c r="I375" s="296"/>
      <c r="J375" s="41"/>
      <c r="K375" s="41"/>
      <c r="L375" s="45"/>
      <c r="M375" s="297"/>
      <c r="N375" s="298"/>
      <c r="O375" s="92"/>
      <c r="P375" s="92"/>
      <c r="Q375" s="92"/>
      <c r="R375" s="92"/>
      <c r="S375" s="92"/>
      <c r="T375" s="93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540</v>
      </c>
      <c r="AU375" s="18" t="s">
        <v>84</v>
      </c>
    </row>
    <row r="376" spans="1:65" s="2" customFormat="1" ht="24.15" customHeight="1">
      <c r="A376" s="39"/>
      <c r="B376" s="40"/>
      <c r="C376" s="228" t="s">
        <v>840</v>
      </c>
      <c r="D376" s="228" t="s">
        <v>249</v>
      </c>
      <c r="E376" s="229" t="s">
        <v>3660</v>
      </c>
      <c r="F376" s="230" t="s">
        <v>3661</v>
      </c>
      <c r="G376" s="231" t="s">
        <v>322</v>
      </c>
      <c r="H376" s="232">
        <v>4</v>
      </c>
      <c r="I376" s="233"/>
      <c r="J376" s="234">
        <f>ROUND(I376*H376,2)</f>
        <v>0</v>
      </c>
      <c r="K376" s="230" t="s">
        <v>3414</v>
      </c>
      <c r="L376" s="45"/>
      <c r="M376" s="235" t="s">
        <v>1</v>
      </c>
      <c r="N376" s="236" t="s">
        <v>43</v>
      </c>
      <c r="O376" s="92"/>
      <c r="P376" s="237">
        <f>O376*H376</f>
        <v>0</v>
      </c>
      <c r="Q376" s="237">
        <v>0</v>
      </c>
      <c r="R376" s="237">
        <f>Q376*H376</f>
        <v>0</v>
      </c>
      <c r="S376" s="237">
        <v>0</v>
      </c>
      <c r="T376" s="238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9" t="s">
        <v>339</v>
      </c>
      <c r="AT376" s="239" t="s">
        <v>249</v>
      </c>
      <c r="AU376" s="239" t="s">
        <v>84</v>
      </c>
      <c r="AY376" s="18" t="s">
        <v>247</v>
      </c>
      <c r="BE376" s="240">
        <f>IF(N376="základní",J376,0)</f>
        <v>0</v>
      </c>
      <c r="BF376" s="240">
        <f>IF(N376="snížená",J376,0)</f>
        <v>0</v>
      </c>
      <c r="BG376" s="240">
        <f>IF(N376="zákl. přenesená",J376,0)</f>
        <v>0</v>
      </c>
      <c r="BH376" s="240">
        <f>IF(N376="sníž. přenesená",J376,0)</f>
        <v>0</v>
      </c>
      <c r="BI376" s="240">
        <f>IF(N376="nulová",J376,0)</f>
        <v>0</v>
      </c>
      <c r="BJ376" s="18" t="s">
        <v>90</v>
      </c>
      <c r="BK376" s="240">
        <f>ROUND(I376*H376,2)</f>
        <v>0</v>
      </c>
      <c r="BL376" s="18" t="s">
        <v>339</v>
      </c>
      <c r="BM376" s="239" t="s">
        <v>1424</v>
      </c>
    </row>
    <row r="377" spans="1:47" s="2" customFormat="1" ht="12">
      <c r="A377" s="39"/>
      <c r="B377" s="40"/>
      <c r="C377" s="41"/>
      <c r="D377" s="243" t="s">
        <v>540</v>
      </c>
      <c r="E377" s="41"/>
      <c r="F377" s="295" t="s">
        <v>3415</v>
      </c>
      <c r="G377" s="41"/>
      <c r="H377" s="41"/>
      <c r="I377" s="296"/>
      <c r="J377" s="41"/>
      <c r="K377" s="41"/>
      <c r="L377" s="45"/>
      <c r="M377" s="297"/>
      <c r="N377" s="298"/>
      <c r="O377" s="92"/>
      <c r="P377" s="92"/>
      <c r="Q377" s="92"/>
      <c r="R377" s="92"/>
      <c r="S377" s="92"/>
      <c r="T377" s="93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540</v>
      </c>
      <c r="AU377" s="18" t="s">
        <v>84</v>
      </c>
    </row>
    <row r="378" spans="1:65" s="2" customFormat="1" ht="24.15" customHeight="1">
      <c r="A378" s="39"/>
      <c r="B378" s="40"/>
      <c r="C378" s="228" t="s">
        <v>845</v>
      </c>
      <c r="D378" s="228" t="s">
        <v>249</v>
      </c>
      <c r="E378" s="229" t="s">
        <v>3662</v>
      </c>
      <c r="F378" s="230" t="s">
        <v>3663</v>
      </c>
      <c r="G378" s="231" t="s">
        <v>322</v>
      </c>
      <c r="H378" s="232">
        <v>20</v>
      </c>
      <c r="I378" s="233"/>
      <c r="J378" s="234">
        <f>ROUND(I378*H378,2)</f>
        <v>0</v>
      </c>
      <c r="K378" s="230" t="s">
        <v>3414</v>
      </c>
      <c r="L378" s="45"/>
      <c r="M378" s="235" t="s">
        <v>1</v>
      </c>
      <c r="N378" s="236" t="s">
        <v>43</v>
      </c>
      <c r="O378" s="92"/>
      <c r="P378" s="237">
        <f>O378*H378</f>
        <v>0</v>
      </c>
      <c r="Q378" s="237">
        <v>0</v>
      </c>
      <c r="R378" s="237">
        <f>Q378*H378</f>
        <v>0</v>
      </c>
      <c r="S378" s="237">
        <v>0</v>
      </c>
      <c r="T378" s="238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9" t="s">
        <v>339</v>
      </c>
      <c r="AT378" s="239" t="s">
        <v>249</v>
      </c>
      <c r="AU378" s="239" t="s">
        <v>84</v>
      </c>
      <c r="AY378" s="18" t="s">
        <v>247</v>
      </c>
      <c r="BE378" s="240">
        <f>IF(N378="základní",J378,0)</f>
        <v>0</v>
      </c>
      <c r="BF378" s="240">
        <f>IF(N378="snížená",J378,0)</f>
        <v>0</v>
      </c>
      <c r="BG378" s="240">
        <f>IF(N378="zákl. přenesená",J378,0)</f>
        <v>0</v>
      </c>
      <c r="BH378" s="240">
        <f>IF(N378="sníž. přenesená",J378,0)</f>
        <v>0</v>
      </c>
      <c r="BI378" s="240">
        <f>IF(N378="nulová",J378,0)</f>
        <v>0</v>
      </c>
      <c r="BJ378" s="18" t="s">
        <v>90</v>
      </c>
      <c r="BK378" s="240">
        <f>ROUND(I378*H378,2)</f>
        <v>0</v>
      </c>
      <c r="BL378" s="18" t="s">
        <v>339</v>
      </c>
      <c r="BM378" s="239" t="s">
        <v>1433</v>
      </c>
    </row>
    <row r="379" spans="1:47" s="2" customFormat="1" ht="12">
      <c r="A379" s="39"/>
      <c r="B379" s="40"/>
      <c r="C379" s="41"/>
      <c r="D379" s="243" t="s">
        <v>540</v>
      </c>
      <c r="E379" s="41"/>
      <c r="F379" s="295" t="s">
        <v>3664</v>
      </c>
      <c r="G379" s="41"/>
      <c r="H379" s="41"/>
      <c r="I379" s="296"/>
      <c r="J379" s="41"/>
      <c r="K379" s="41"/>
      <c r="L379" s="45"/>
      <c r="M379" s="297"/>
      <c r="N379" s="298"/>
      <c r="O379" s="92"/>
      <c r="P379" s="92"/>
      <c r="Q379" s="92"/>
      <c r="R379" s="92"/>
      <c r="S379" s="92"/>
      <c r="T379" s="93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540</v>
      </c>
      <c r="AU379" s="18" t="s">
        <v>84</v>
      </c>
    </row>
    <row r="380" spans="1:65" s="2" customFormat="1" ht="24.15" customHeight="1">
      <c r="A380" s="39"/>
      <c r="B380" s="40"/>
      <c r="C380" s="228" t="s">
        <v>849</v>
      </c>
      <c r="D380" s="228" t="s">
        <v>249</v>
      </c>
      <c r="E380" s="229" t="s">
        <v>3665</v>
      </c>
      <c r="F380" s="230" t="s">
        <v>3666</v>
      </c>
      <c r="G380" s="231" t="s">
        <v>322</v>
      </c>
      <c r="H380" s="232">
        <v>12</v>
      </c>
      <c r="I380" s="233"/>
      <c r="J380" s="234">
        <f>ROUND(I380*H380,2)</f>
        <v>0</v>
      </c>
      <c r="K380" s="230" t="s">
        <v>3414</v>
      </c>
      <c r="L380" s="45"/>
      <c r="M380" s="235" t="s">
        <v>1</v>
      </c>
      <c r="N380" s="236" t="s">
        <v>43</v>
      </c>
      <c r="O380" s="92"/>
      <c r="P380" s="237">
        <f>O380*H380</f>
        <v>0</v>
      </c>
      <c r="Q380" s="237">
        <v>0</v>
      </c>
      <c r="R380" s="237">
        <f>Q380*H380</f>
        <v>0</v>
      </c>
      <c r="S380" s="237">
        <v>0</v>
      </c>
      <c r="T380" s="238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9" t="s">
        <v>339</v>
      </c>
      <c r="AT380" s="239" t="s">
        <v>249</v>
      </c>
      <c r="AU380" s="239" t="s">
        <v>84</v>
      </c>
      <c r="AY380" s="18" t="s">
        <v>247</v>
      </c>
      <c r="BE380" s="240">
        <f>IF(N380="základní",J380,0)</f>
        <v>0</v>
      </c>
      <c r="BF380" s="240">
        <f>IF(N380="snížená",J380,0)</f>
        <v>0</v>
      </c>
      <c r="BG380" s="240">
        <f>IF(N380="zákl. přenesená",J380,0)</f>
        <v>0</v>
      </c>
      <c r="BH380" s="240">
        <f>IF(N380="sníž. přenesená",J380,0)</f>
        <v>0</v>
      </c>
      <c r="BI380" s="240">
        <f>IF(N380="nulová",J380,0)</f>
        <v>0</v>
      </c>
      <c r="BJ380" s="18" t="s">
        <v>90</v>
      </c>
      <c r="BK380" s="240">
        <f>ROUND(I380*H380,2)</f>
        <v>0</v>
      </c>
      <c r="BL380" s="18" t="s">
        <v>339</v>
      </c>
      <c r="BM380" s="239" t="s">
        <v>1444</v>
      </c>
    </row>
    <row r="381" spans="1:47" s="2" customFormat="1" ht="12">
      <c r="A381" s="39"/>
      <c r="B381" s="40"/>
      <c r="C381" s="41"/>
      <c r="D381" s="243" t="s">
        <v>540</v>
      </c>
      <c r="E381" s="41"/>
      <c r="F381" s="295" t="s">
        <v>3667</v>
      </c>
      <c r="G381" s="41"/>
      <c r="H381" s="41"/>
      <c r="I381" s="296"/>
      <c r="J381" s="41"/>
      <c r="K381" s="41"/>
      <c r="L381" s="45"/>
      <c r="M381" s="297"/>
      <c r="N381" s="298"/>
      <c r="O381" s="92"/>
      <c r="P381" s="92"/>
      <c r="Q381" s="92"/>
      <c r="R381" s="92"/>
      <c r="S381" s="92"/>
      <c r="T381" s="93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540</v>
      </c>
      <c r="AU381" s="18" t="s">
        <v>84</v>
      </c>
    </row>
    <row r="382" spans="1:65" s="2" customFormat="1" ht="24.15" customHeight="1">
      <c r="A382" s="39"/>
      <c r="B382" s="40"/>
      <c r="C382" s="228" t="s">
        <v>853</v>
      </c>
      <c r="D382" s="228" t="s">
        <v>249</v>
      </c>
      <c r="E382" s="229" t="s">
        <v>3668</v>
      </c>
      <c r="F382" s="230" t="s">
        <v>3669</v>
      </c>
      <c r="G382" s="231" t="s">
        <v>322</v>
      </c>
      <c r="H382" s="232">
        <v>4</v>
      </c>
      <c r="I382" s="233"/>
      <c r="J382" s="234">
        <f>ROUND(I382*H382,2)</f>
        <v>0</v>
      </c>
      <c r="K382" s="230" t="s">
        <v>3414</v>
      </c>
      <c r="L382" s="45"/>
      <c r="M382" s="235" t="s">
        <v>1</v>
      </c>
      <c r="N382" s="236" t="s">
        <v>43</v>
      </c>
      <c r="O382" s="92"/>
      <c r="P382" s="237">
        <f>O382*H382</f>
        <v>0</v>
      </c>
      <c r="Q382" s="237">
        <v>0</v>
      </c>
      <c r="R382" s="237">
        <f>Q382*H382</f>
        <v>0</v>
      </c>
      <c r="S382" s="237">
        <v>0</v>
      </c>
      <c r="T382" s="238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9" t="s">
        <v>339</v>
      </c>
      <c r="AT382" s="239" t="s">
        <v>249</v>
      </c>
      <c r="AU382" s="239" t="s">
        <v>84</v>
      </c>
      <c r="AY382" s="18" t="s">
        <v>247</v>
      </c>
      <c r="BE382" s="240">
        <f>IF(N382="základní",J382,0)</f>
        <v>0</v>
      </c>
      <c r="BF382" s="240">
        <f>IF(N382="snížená",J382,0)</f>
        <v>0</v>
      </c>
      <c r="BG382" s="240">
        <f>IF(N382="zákl. přenesená",J382,0)</f>
        <v>0</v>
      </c>
      <c r="BH382" s="240">
        <f>IF(N382="sníž. přenesená",J382,0)</f>
        <v>0</v>
      </c>
      <c r="BI382" s="240">
        <f>IF(N382="nulová",J382,0)</f>
        <v>0</v>
      </c>
      <c r="BJ382" s="18" t="s">
        <v>90</v>
      </c>
      <c r="BK382" s="240">
        <f>ROUND(I382*H382,2)</f>
        <v>0</v>
      </c>
      <c r="BL382" s="18" t="s">
        <v>339</v>
      </c>
      <c r="BM382" s="239" t="s">
        <v>1454</v>
      </c>
    </row>
    <row r="383" spans="1:47" s="2" customFormat="1" ht="12">
      <c r="A383" s="39"/>
      <c r="B383" s="40"/>
      <c r="C383" s="41"/>
      <c r="D383" s="243" t="s">
        <v>540</v>
      </c>
      <c r="E383" s="41"/>
      <c r="F383" s="295" t="s">
        <v>3415</v>
      </c>
      <c r="G383" s="41"/>
      <c r="H383" s="41"/>
      <c r="I383" s="296"/>
      <c r="J383" s="41"/>
      <c r="K383" s="41"/>
      <c r="L383" s="45"/>
      <c r="M383" s="297"/>
      <c r="N383" s="298"/>
      <c r="O383" s="92"/>
      <c r="P383" s="92"/>
      <c r="Q383" s="92"/>
      <c r="R383" s="92"/>
      <c r="S383" s="92"/>
      <c r="T383" s="93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540</v>
      </c>
      <c r="AU383" s="18" t="s">
        <v>84</v>
      </c>
    </row>
    <row r="384" spans="1:65" s="2" customFormat="1" ht="24.15" customHeight="1">
      <c r="A384" s="39"/>
      <c r="B384" s="40"/>
      <c r="C384" s="228" t="s">
        <v>857</v>
      </c>
      <c r="D384" s="228" t="s">
        <v>249</v>
      </c>
      <c r="E384" s="229" t="s">
        <v>3670</v>
      </c>
      <c r="F384" s="230" t="s">
        <v>3671</v>
      </c>
      <c r="G384" s="231" t="s">
        <v>322</v>
      </c>
      <c r="H384" s="232">
        <v>25</v>
      </c>
      <c r="I384" s="233"/>
      <c r="J384" s="234">
        <f>ROUND(I384*H384,2)</f>
        <v>0</v>
      </c>
      <c r="K384" s="230" t="s">
        <v>3414</v>
      </c>
      <c r="L384" s="45"/>
      <c r="M384" s="235" t="s">
        <v>1</v>
      </c>
      <c r="N384" s="236" t="s">
        <v>43</v>
      </c>
      <c r="O384" s="92"/>
      <c r="P384" s="237">
        <f>O384*H384</f>
        <v>0</v>
      </c>
      <c r="Q384" s="237">
        <v>0</v>
      </c>
      <c r="R384" s="237">
        <f>Q384*H384</f>
        <v>0</v>
      </c>
      <c r="S384" s="237">
        <v>0</v>
      </c>
      <c r="T384" s="238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9" t="s">
        <v>339</v>
      </c>
      <c r="AT384" s="239" t="s">
        <v>249</v>
      </c>
      <c r="AU384" s="239" t="s">
        <v>84</v>
      </c>
      <c r="AY384" s="18" t="s">
        <v>247</v>
      </c>
      <c r="BE384" s="240">
        <f>IF(N384="základní",J384,0)</f>
        <v>0</v>
      </c>
      <c r="BF384" s="240">
        <f>IF(N384="snížená",J384,0)</f>
        <v>0</v>
      </c>
      <c r="BG384" s="240">
        <f>IF(N384="zákl. přenesená",J384,0)</f>
        <v>0</v>
      </c>
      <c r="BH384" s="240">
        <f>IF(N384="sníž. přenesená",J384,0)</f>
        <v>0</v>
      </c>
      <c r="BI384" s="240">
        <f>IF(N384="nulová",J384,0)</f>
        <v>0</v>
      </c>
      <c r="BJ384" s="18" t="s">
        <v>90</v>
      </c>
      <c r="BK384" s="240">
        <f>ROUND(I384*H384,2)</f>
        <v>0</v>
      </c>
      <c r="BL384" s="18" t="s">
        <v>339</v>
      </c>
      <c r="BM384" s="239" t="s">
        <v>1463</v>
      </c>
    </row>
    <row r="385" spans="1:47" s="2" customFormat="1" ht="12">
      <c r="A385" s="39"/>
      <c r="B385" s="40"/>
      <c r="C385" s="41"/>
      <c r="D385" s="243" t="s">
        <v>540</v>
      </c>
      <c r="E385" s="41"/>
      <c r="F385" s="295" t="s">
        <v>3672</v>
      </c>
      <c r="G385" s="41"/>
      <c r="H385" s="41"/>
      <c r="I385" s="296"/>
      <c r="J385" s="41"/>
      <c r="K385" s="41"/>
      <c r="L385" s="45"/>
      <c r="M385" s="297"/>
      <c r="N385" s="298"/>
      <c r="O385" s="92"/>
      <c r="P385" s="92"/>
      <c r="Q385" s="92"/>
      <c r="R385" s="92"/>
      <c r="S385" s="92"/>
      <c r="T385" s="93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540</v>
      </c>
      <c r="AU385" s="18" t="s">
        <v>84</v>
      </c>
    </row>
    <row r="386" spans="1:65" s="2" customFormat="1" ht="24.15" customHeight="1">
      <c r="A386" s="39"/>
      <c r="B386" s="40"/>
      <c r="C386" s="228" t="s">
        <v>861</v>
      </c>
      <c r="D386" s="228" t="s">
        <v>249</v>
      </c>
      <c r="E386" s="229" t="s">
        <v>3673</v>
      </c>
      <c r="F386" s="230" t="s">
        <v>3674</v>
      </c>
      <c r="G386" s="231" t="s">
        <v>322</v>
      </c>
      <c r="H386" s="232">
        <v>4</v>
      </c>
      <c r="I386" s="233"/>
      <c r="J386" s="234">
        <f>ROUND(I386*H386,2)</f>
        <v>0</v>
      </c>
      <c r="K386" s="230" t="s">
        <v>3414</v>
      </c>
      <c r="L386" s="45"/>
      <c r="M386" s="235" t="s">
        <v>1</v>
      </c>
      <c r="N386" s="236" t="s">
        <v>43</v>
      </c>
      <c r="O386" s="92"/>
      <c r="P386" s="237">
        <f>O386*H386</f>
        <v>0</v>
      </c>
      <c r="Q386" s="237">
        <v>0</v>
      </c>
      <c r="R386" s="237">
        <f>Q386*H386</f>
        <v>0</v>
      </c>
      <c r="S386" s="237">
        <v>0</v>
      </c>
      <c r="T386" s="238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9" t="s">
        <v>339</v>
      </c>
      <c r="AT386" s="239" t="s">
        <v>249</v>
      </c>
      <c r="AU386" s="239" t="s">
        <v>84</v>
      </c>
      <c r="AY386" s="18" t="s">
        <v>247</v>
      </c>
      <c r="BE386" s="240">
        <f>IF(N386="základní",J386,0)</f>
        <v>0</v>
      </c>
      <c r="BF386" s="240">
        <f>IF(N386="snížená",J386,0)</f>
        <v>0</v>
      </c>
      <c r="BG386" s="240">
        <f>IF(N386="zákl. přenesená",J386,0)</f>
        <v>0</v>
      </c>
      <c r="BH386" s="240">
        <f>IF(N386="sníž. přenesená",J386,0)</f>
        <v>0</v>
      </c>
      <c r="BI386" s="240">
        <f>IF(N386="nulová",J386,0)</f>
        <v>0</v>
      </c>
      <c r="BJ386" s="18" t="s">
        <v>90</v>
      </c>
      <c r="BK386" s="240">
        <f>ROUND(I386*H386,2)</f>
        <v>0</v>
      </c>
      <c r="BL386" s="18" t="s">
        <v>339</v>
      </c>
      <c r="BM386" s="239" t="s">
        <v>1472</v>
      </c>
    </row>
    <row r="387" spans="1:47" s="2" customFormat="1" ht="12">
      <c r="A387" s="39"/>
      <c r="B387" s="40"/>
      <c r="C387" s="41"/>
      <c r="D387" s="243" t="s">
        <v>540</v>
      </c>
      <c r="E387" s="41"/>
      <c r="F387" s="295" t="s">
        <v>3415</v>
      </c>
      <c r="G387" s="41"/>
      <c r="H387" s="41"/>
      <c r="I387" s="296"/>
      <c r="J387" s="41"/>
      <c r="K387" s="41"/>
      <c r="L387" s="45"/>
      <c r="M387" s="297"/>
      <c r="N387" s="298"/>
      <c r="O387" s="92"/>
      <c r="P387" s="92"/>
      <c r="Q387" s="92"/>
      <c r="R387" s="92"/>
      <c r="S387" s="92"/>
      <c r="T387" s="93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540</v>
      </c>
      <c r="AU387" s="18" t="s">
        <v>84</v>
      </c>
    </row>
    <row r="388" spans="1:65" s="2" customFormat="1" ht="24.15" customHeight="1">
      <c r="A388" s="39"/>
      <c r="B388" s="40"/>
      <c r="C388" s="228" t="s">
        <v>865</v>
      </c>
      <c r="D388" s="228" t="s">
        <v>249</v>
      </c>
      <c r="E388" s="229" t="s">
        <v>3675</v>
      </c>
      <c r="F388" s="230" t="s">
        <v>3676</v>
      </c>
      <c r="G388" s="231" t="s">
        <v>322</v>
      </c>
      <c r="H388" s="232">
        <v>4</v>
      </c>
      <c r="I388" s="233"/>
      <c r="J388" s="234">
        <f>ROUND(I388*H388,2)</f>
        <v>0</v>
      </c>
      <c r="K388" s="230" t="s">
        <v>3397</v>
      </c>
      <c r="L388" s="45"/>
      <c r="M388" s="235" t="s">
        <v>1</v>
      </c>
      <c r="N388" s="236" t="s">
        <v>43</v>
      </c>
      <c r="O388" s="92"/>
      <c r="P388" s="237">
        <f>O388*H388</f>
        <v>0</v>
      </c>
      <c r="Q388" s="237">
        <v>0</v>
      </c>
      <c r="R388" s="237">
        <f>Q388*H388</f>
        <v>0</v>
      </c>
      <c r="S388" s="237">
        <v>0</v>
      </c>
      <c r="T388" s="238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9" t="s">
        <v>339</v>
      </c>
      <c r="AT388" s="239" t="s">
        <v>249</v>
      </c>
      <c r="AU388" s="239" t="s">
        <v>84</v>
      </c>
      <c r="AY388" s="18" t="s">
        <v>247</v>
      </c>
      <c r="BE388" s="240">
        <f>IF(N388="základní",J388,0)</f>
        <v>0</v>
      </c>
      <c r="BF388" s="240">
        <f>IF(N388="snížená",J388,0)</f>
        <v>0</v>
      </c>
      <c r="BG388" s="240">
        <f>IF(N388="zákl. přenesená",J388,0)</f>
        <v>0</v>
      </c>
      <c r="BH388" s="240">
        <f>IF(N388="sníž. přenesená",J388,0)</f>
        <v>0</v>
      </c>
      <c r="BI388" s="240">
        <f>IF(N388="nulová",J388,0)</f>
        <v>0</v>
      </c>
      <c r="BJ388" s="18" t="s">
        <v>90</v>
      </c>
      <c r="BK388" s="240">
        <f>ROUND(I388*H388,2)</f>
        <v>0</v>
      </c>
      <c r="BL388" s="18" t="s">
        <v>339</v>
      </c>
      <c r="BM388" s="239" t="s">
        <v>1481</v>
      </c>
    </row>
    <row r="389" spans="1:47" s="2" customFormat="1" ht="12">
      <c r="A389" s="39"/>
      <c r="B389" s="40"/>
      <c r="C389" s="41"/>
      <c r="D389" s="243" t="s">
        <v>540</v>
      </c>
      <c r="E389" s="41"/>
      <c r="F389" s="295" t="s">
        <v>3415</v>
      </c>
      <c r="G389" s="41"/>
      <c r="H389" s="41"/>
      <c r="I389" s="296"/>
      <c r="J389" s="41"/>
      <c r="K389" s="41"/>
      <c r="L389" s="45"/>
      <c r="M389" s="297"/>
      <c r="N389" s="298"/>
      <c r="O389" s="92"/>
      <c r="P389" s="92"/>
      <c r="Q389" s="92"/>
      <c r="R389" s="92"/>
      <c r="S389" s="92"/>
      <c r="T389" s="93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540</v>
      </c>
      <c r="AU389" s="18" t="s">
        <v>84</v>
      </c>
    </row>
    <row r="390" spans="1:65" s="2" customFormat="1" ht="16.5" customHeight="1">
      <c r="A390" s="39"/>
      <c r="B390" s="40"/>
      <c r="C390" s="228" t="s">
        <v>870</v>
      </c>
      <c r="D390" s="228" t="s">
        <v>249</v>
      </c>
      <c r="E390" s="229" t="s">
        <v>513</v>
      </c>
      <c r="F390" s="230" t="s">
        <v>3677</v>
      </c>
      <c r="G390" s="231" t="s">
        <v>3073</v>
      </c>
      <c r="H390" s="232">
        <v>5</v>
      </c>
      <c r="I390" s="233"/>
      <c r="J390" s="234">
        <f>ROUND(I390*H390,2)</f>
        <v>0</v>
      </c>
      <c r="K390" s="230" t="s">
        <v>3414</v>
      </c>
      <c r="L390" s="45"/>
      <c r="M390" s="235" t="s">
        <v>1</v>
      </c>
      <c r="N390" s="236" t="s">
        <v>43</v>
      </c>
      <c r="O390" s="92"/>
      <c r="P390" s="237">
        <f>O390*H390</f>
        <v>0</v>
      </c>
      <c r="Q390" s="237">
        <v>0</v>
      </c>
      <c r="R390" s="237">
        <f>Q390*H390</f>
        <v>0</v>
      </c>
      <c r="S390" s="237">
        <v>0</v>
      </c>
      <c r="T390" s="238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9" t="s">
        <v>339</v>
      </c>
      <c r="AT390" s="239" t="s">
        <v>249</v>
      </c>
      <c r="AU390" s="239" t="s">
        <v>84</v>
      </c>
      <c r="AY390" s="18" t="s">
        <v>247</v>
      </c>
      <c r="BE390" s="240">
        <f>IF(N390="základní",J390,0)</f>
        <v>0</v>
      </c>
      <c r="BF390" s="240">
        <f>IF(N390="snížená",J390,0)</f>
        <v>0</v>
      </c>
      <c r="BG390" s="240">
        <f>IF(N390="zákl. přenesená",J390,0)</f>
        <v>0</v>
      </c>
      <c r="BH390" s="240">
        <f>IF(N390="sníž. přenesená",J390,0)</f>
        <v>0</v>
      </c>
      <c r="BI390" s="240">
        <f>IF(N390="nulová",J390,0)</f>
        <v>0</v>
      </c>
      <c r="BJ390" s="18" t="s">
        <v>90</v>
      </c>
      <c r="BK390" s="240">
        <f>ROUND(I390*H390,2)</f>
        <v>0</v>
      </c>
      <c r="BL390" s="18" t="s">
        <v>339</v>
      </c>
      <c r="BM390" s="239" t="s">
        <v>1490</v>
      </c>
    </row>
    <row r="391" spans="1:47" s="2" customFormat="1" ht="12">
      <c r="A391" s="39"/>
      <c r="B391" s="40"/>
      <c r="C391" s="41"/>
      <c r="D391" s="243" t="s">
        <v>540</v>
      </c>
      <c r="E391" s="41"/>
      <c r="F391" s="295" t="s">
        <v>3478</v>
      </c>
      <c r="G391" s="41"/>
      <c r="H391" s="41"/>
      <c r="I391" s="296"/>
      <c r="J391" s="41"/>
      <c r="K391" s="41"/>
      <c r="L391" s="45"/>
      <c r="M391" s="297"/>
      <c r="N391" s="298"/>
      <c r="O391" s="92"/>
      <c r="P391" s="92"/>
      <c r="Q391" s="92"/>
      <c r="R391" s="92"/>
      <c r="S391" s="92"/>
      <c r="T391" s="93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540</v>
      </c>
      <c r="AU391" s="18" t="s">
        <v>84</v>
      </c>
    </row>
    <row r="392" spans="1:65" s="2" customFormat="1" ht="21.75" customHeight="1">
      <c r="A392" s="39"/>
      <c r="B392" s="40"/>
      <c r="C392" s="228" t="s">
        <v>874</v>
      </c>
      <c r="D392" s="228" t="s">
        <v>249</v>
      </c>
      <c r="E392" s="229" t="s">
        <v>3678</v>
      </c>
      <c r="F392" s="230" t="s">
        <v>3679</v>
      </c>
      <c r="G392" s="231" t="s">
        <v>3680</v>
      </c>
      <c r="H392" s="232">
        <v>0.9</v>
      </c>
      <c r="I392" s="233"/>
      <c r="J392" s="234">
        <f>ROUND(I392*H392,2)</f>
        <v>0</v>
      </c>
      <c r="K392" s="230" t="s">
        <v>3414</v>
      </c>
      <c r="L392" s="45"/>
      <c r="M392" s="235" t="s">
        <v>1</v>
      </c>
      <c r="N392" s="236" t="s">
        <v>43</v>
      </c>
      <c r="O392" s="92"/>
      <c r="P392" s="237">
        <f>O392*H392</f>
        <v>0</v>
      </c>
      <c r="Q392" s="237">
        <v>0</v>
      </c>
      <c r="R392" s="237">
        <f>Q392*H392</f>
        <v>0</v>
      </c>
      <c r="S392" s="237">
        <v>0</v>
      </c>
      <c r="T392" s="238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9" t="s">
        <v>339</v>
      </c>
      <c r="AT392" s="239" t="s">
        <v>249</v>
      </c>
      <c r="AU392" s="239" t="s">
        <v>84</v>
      </c>
      <c r="AY392" s="18" t="s">
        <v>247</v>
      </c>
      <c r="BE392" s="240">
        <f>IF(N392="základní",J392,0)</f>
        <v>0</v>
      </c>
      <c r="BF392" s="240">
        <f>IF(N392="snížená",J392,0)</f>
        <v>0</v>
      </c>
      <c r="BG392" s="240">
        <f>IF(N392="zákl. přenesená",J392,0)</f>
        <v>0</v>
      </c>
      <c r="BH392" s="240">
        <f>IF(N392="sníž. přenesená",J392,0)</f>
        <v>0</v>
      </c>
      <c r="BI392" s="240">
        <f>IF(N392="nulová",J392,0)</f>
        <v>0</v>
      </c>
      <c r="BJ392" s="18" t="s">
        <v>90</v>
      </c>
      <c r="BK392" s="240">
        <f>ROUND(I392*H392,2)</f>
        <v>0</v>
      </c>
      <c r="BL392" s="18" t="s">
        <v>339</v>
      </c>
      <c r="BM392" s="239" t="s">
        <v>1500</v>
      </c>
    </row>
    <row r="393" spans="1:47" s="2" customFormat="1" ht="12">
      <c r="A393" s="39"/>
      <c r="B393" s="40"/>
      <c r="C393" s="41"/>
      <c r="D393" s="243" t="s">
        <v>540</v>
      </c>
      <c r="E393" s="41"/>
      <c r="F393" s="295" t="s">
        <v>3681</v>
      </c>
      <c r="G393" s="41"/>
      <c r="H393" s="41"/>
      <c r="I393" s="296"/>
      <c r="J393" s="41"/>
      <c r="K393" s="41"/>
      <c r="L393" s="45"/>
      <c r="M393" s="297"/>
      <c r="N393" s="298"/>
      <c r="O393" s="92"/>
      <c r="P393" s="92"/>
      <c r="Q393" s="92"/>
      <c r="R393" s="92"/>
      <c r="S393" s="92"/>
      <c r="T393" s="93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540</v>
      </c>
      <c r="AU393" s="18" t="s">
        <v>84</v>
      </c>
    </row>
    <row r="394" spans="1:65" s="2" customFormat="1" ht="16.5" customHeight="1">
      <c r="A394" s="39"/>
      <c r="B394" s="40"/>
      <c r="C394" s="228" t="s">
        <v>878</v>
      </c>
      <c r="D394" s="228" t="s">
        <v>249</v>
      </c>
      <c r="E394" s="229" t="s">
        <v>3682</v>
      </c>
      <c r="F394" s="230" t="s">
        <v>3683</v>
      </c>
      <c r="G394" s="231" t="s">
        <v>3684</v>
      </c>
      <c r="H394" s="232">
        <v>5</v>
      </c>
      <c r="I394" s="233"/>
      <c r="J394" s="234">
        <f>ROUND(I394*H394,2)</f>
        <v>0</v>
      </c>
      <c r="K394" s="230" t="s">
        <v>3414</v>
      </c>
      <c r="L394" s="45"/>
      <c r="M394" s="235" t="s">
        <v>1</v>
      </c>
      <c r="N394" s="236" t="s">
        <v>43</v>
      </c>
      <c r="O394" s="92"/>
      <c r="P394" s="237">
        <f>O394*H394</f>
        <v>0</v>
      </c>
      <c r="Q394" s="237">
        <v>0</v>
      </c>
      <c r="R394" s="237">
        <f>Q394*H394</f>
        <v>0</v>
      </c>
      <c r="S394" s="237">
        <v>0</v>
      </c>
      <c r="T394" s="238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9" t="s">
        <v>339</v>
      </c>
      <c r="AT394" s="239" t="s">
        <v>249</v>
      </c>
      <c r="AU394" s="239" t="s">
        <v>84</v>
      </c>
      <c r="AY394" s="18" t="s">
        <v>247</v>
      </c>
      <c r="BE394" s="240">
        <f>IF(N394="základní",J394,0)</f>
        <v>0</v>
      </c>
      <c r="BF394" s="240">
        <f>IF(N394="snížená",J394,0)</f>
        <v>0</v>
      </c>
      <c r="BG394" s="240">
        <f>IF(N394="zákl. přenesená",J394,0)</f>
        <v>0</v>
      </c>
      <c r="BH394" s="240">
        <f>IF(N394="sníž. přenesená",J394,0)</f>
        <v>0</v>
      </c>
      <c r="BI394" s="240">
        <f>IF(N394="nulová",J394,0)</f>
        <v>0</v>
      </c>
      <c r="BJ394" s="18" t="s">
        <v>90</v>
      </c>
      <c r="BK394" s="240">
        <f>ROUND(I394*H394,2)</f>
        <v>0</v>
      </c>
      <c r="BL394" s="18" t="s">
        <v>339</v>
      </c>
      <c r="BM394" s="239" t="s">
        <v>1509</v>
      </c>
    </row>
    <row r="395" spans="1:47" s="2" customFormat="1" ht="12">
      <c r="A395" s="39"/>
      <c r="B395" s="40"/>
      <c r="C395" s="41"/>
      <c r="D395" s="243" t="s">
        <v>540</v>
      </c>
      <c r="E395" s="41"/>
      <c r="F395" s="295" t="s">
        <v>3478</v>
      </c>
      <c r="G395" s="41"/>
      <c r="H395" s="41"/>
      <c r="I395" s="296"/>
      <c r="J395" s="41"/>
      <c r="K395" s="41"/>
      <c r="L395" s="45"/>
      <c r="M395" s="297"/>
      <c r="N395" s="298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540</v>
      </c>
      <c r="AU395" s="18" t="s">
        <v>84</v>
      </c>
    </row>
    <row r="396" spans="1:65" s="2" customFormat="1" ht="16.5" customHeight="1">
      <c r="A396" s="39"/>
      <c r="B396" s="40"/>
      <c r="C396" s="228" t="s">
        <v>884</v>
      </c>
      <c r="D396" s="228" t="s">
        <v>249</v>
      </c>
      <c r="E396" s="229" t="s">
        <v>3685</v>
      </c>
      <c r="F396" s="230" t="s">
        <v>3686</v>
      </c>
      <c r="G396" s="231" t="s">
        <v>2191</v>
      </c>
      <c r="H396" s="232">
        <v>2</v>
      </c>
      <c r="I396" s="233"/>
      <c r="J396" s="234">
        <f>ROUND(I396*H396,2)</f>
        <v>0</v>
      </c>
      <c r="K396" s="230" t="s">
        <v>3414</v>
      </c>
      <c r="L396" s="45"/>
      <c r="M396" s="235" t="s">
        <v>1</v>
      </c>
      <c r="N396" s="236" t="s">
        <v>43</v>
      </c>
      <c r="O396" s="92"/>
      <c r="P396" s="237">
        <f>O396*H396</f>
        <v>0</v>
      </c>
      <c r="Q396" s="237">
        <v>0</v>
      </c>
      <c r="R396" s="237">
        <f>Q396*H396</f>
        <v>0</v>
      </c>
      <c r="S396" s="237">
        <v>0</v>
      </c>
      <c r="T396" s="238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9" t="s">
        <v>339</v>
      </c>
      <c r="AT396" s="239" t="s">
        <v>249</v>
      </c>
      <c r="AU396" s="239" t="s">
        <v>84</v>
      </c>
      <c r="AY396" s="18" t="s">
        <v>247</v>
      </c>
      <c r="BE396" s="240">
        <f>IF(N396="základní",J396,0)</f>
        <v>0</v>
      </c>
      <c r="BF396" s="240">
        <f>IF(N396="snížená",J396,0)</f>
        <v>0</v>
      </c>
      <c r="BG396" s="240">
        <f>IF(N396="zákl. přenesená",J396,0)</f>
        <v>0</v>
      </c>
      <c r="BH396" s="240">
        <f>IF(N396="sníž. přenesená",J396,0)</f>
        <v>0</v>
      </c>
      <c r="BI396" s="240">
        <f>IF(N396="nulová",J396,0)</f>
        <v>0</v>
      </c>
      <c r="BJ396" s="18" t="s">
        <v>90</v>
      </c>
      <c r="BK396" s="240">
        <f>ROUND(I396*H396,2)</f>
        <v>0</v>
      </c>
      <c r="BL396" s="18" t="s">
        <v>339</v>
      </c>
      <c r="BM396" s="239" t="s">
        <v>1520</v>
      </c>
    </row>
    <row r="397" spans="1:47" s="2" customFormat="1" ht="12">
      <c r="A397" s="39"/>
      <c r="B397" s="40"/>
      <c r="C397" s="41"/>
      <c r="D397" s="243" t="s">
        <v>540</v>
      </c>
      <c r="E397" s="41"/>
      <c r="F397" s="295" t="s">
        <v>3410</v>
      </c>
      <c r="G397" s="41"/>
      <c r="H397" s="41"/>
      <c r="I397" s="296"/>
      <c r="J397" s="41"/>
      <c r="K397" s="41"/>
      <c r="L397" s="45"/>
      <c r="M397" s="297"/>
      <c r="N397" s="298"/>
      <c r="O397" s="92"/>
      <c r="P397" s="92"/>
      <c r="Q397" s="92"/>
      <c r="R397" s="92"/>
      <c r="S397" s="92"/>
      <c r="T397" s="93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540</v>
      </c>
      <c r="AU397" s="18" t="s">
        <v>84</v>
      </c>
    </row>
    <row r="398" spans="1:65" s="2" customFormat="1" ht="24.15" customHeight="1">
      <c r="A398" s="39"/>
      <c r="B398" s="40"/>
      <c r="C398" s="228" t="s">
        <v>889</v>
      </c>
      <c r="D398" s="228" t="s">
        <v>249</v>
      </c>
      <c r="E398" s="229" t="s">
        <v>531</v>
      </c>
      <c r="F398" s="230" t="s">
        <v>3687</v>
      </c>
      <c r="G398" s="231" t="s">
        <v>3073</v>
      </c>
      <c r="H398" s="232">
        <v>1</v>
      </c>
      <c r="I398" s="233"/>
      <c r="J398" s="234">
        <f>ROUND(I398*H398,2)</f>
        <v>0</v>
      </c>
      <c r="K398" s="230" t="s">
        <v>3397</v>
      </c>
      <c r="L398" s="45"/>
      <c r="M398" s="235" t="s">
        <v>1</v>
      </c>
      <c r="N398" s="236" t="s">
        <v>43</v>
      </c>
      <c r="O398" s="92"/>
      <c r="P398" s="237">
        <f>O398*H398</f>
        <v>0</v>
      </c>
      <c r="Q398" s="237">
        <v>0</v>
      </c>
      <c r="R398" s="237">
        <f>Q398*H398</f>
        <v>0</v>
      </c>
      <c r="S398" s="237">
        <v>0</v>
      </c>
      <c r="T398" s="238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9" t="s">
        <v>339</v>
      </c>
      <c r="AT398" s="239" t="s">
        <v>249</v>
      </c>
      <c r="AU398" s="239" t="s">
        <v>84</v>
      </c>
      <c r="AY398" s="18" t="s">
        <v>247</v>
      </c>
      <c r="BE398" s="240">
        <f>IF(N398="základní",J398,0)</f>
        <v>0</v>
      </c>
      <c r="BF398" s="240">
        <f>IF(N398="snížená",J398,0)</f>
        <v>0</v>
      </c>
      <c r="BG398" s="240">
        <f>IF(N398="zákl. přenesená",J398,0)</f>
        <v>0</v>
      </c>
      <c r="BH398" s="240">
        <f>IF(N398="sníž. přenesená",J398,0)</f>
        <v>0</v>
      </c>
      <c r="BI398" s="240">
        <f>IF(N398="nulová",J398,0)</f>
        <v>0</v>
      </c>
      <c r="BJ398" s="18" t="s">
        <v>90</v>
      </c>
      <c r="BK398" s="240">
        <f>ROUND(I398*H398,2)</f>
        <v>0</v>
      </c>
      <c r="BL398" s="18" t="s">
        <v>339</v>
      </c>
      <c r="BM398" s="239" t="s">
        <v>1530</v>
      </c>
    </row>
    <row r="399" spans="1:47" s="2" customFormat="1" ht="12">
      <c r="A399" s="39"/>
      <c r="B399" s="40"/>
      <c r="C399" s="41"/>
      <c r="D399" s="243" t="s">
        <v>540</v>
      </c>
      <c r="E399" s="41"/>
      <c r="F399" s="295" t="s">
        <v>3398</v>
      </c>
      <c r="G399" s="41"/>
      <c r="H399" s="41"/>
      <c r="I399" s="296"/>
      <c r="J399" s="41"/>
      <c r="K399" s="41"/>
      <c r="L399" s="45"/>
      <c r="M399" s="297"/>
      <c r="N399" s="298"/>
      <c r="O399" s="92"/>
      <c r="P399" s="92"/>
      <c r="Q399" s="92"/>
      <c r="R399" s="92"/>
      <c r="S399" s="92"/>
      <c r="T399" s="93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540</v>
      </c>
      <c r="AU399" s="18" t="s">
        <v>84</v>
      </c>
    </row>
    <row r="400" spans="1:63" s="12" customFormat="1" ht="25.9" customHeight="1">
      <c r="A400" s="12"/>
      <c r="B400" s="212"/>
      <c r="C400" s="213"/>
      <c r="D400" s="214" t="s">
        <v>76</v>
      </c>
      <c r="E400" s="215" t="s">
        <v>3688</v>
      </c>
      <c r="F400" s="215" t="s">
        <v>3689</v>
      </c>
      <c r="G400" s="213"/>
      <c r="H400" s="213"/>
      <c r="I400" s="216"/>
      <c r="J400" s="217">
        <f>BK400</f>
        <v>0</v>
      </c>
      <c r="K400" s="213"/>
      <c r="L400" s="218"/>
      <c r="M400" s="219"/>
      <c r="N400" s="220"/>
      <c r="O400" s="220"/>
      <c r="P400" s="221">
        <f>SUM(P401:P418)</f>
        <v>0</v>
      </c>
      <c r="Q400" s="220"/>
      <c r="R400" s="221">
        <f>SUM(R401:R418)</f>
        <v>0</v>
      </c>
      <c r="S400" s="220"/>
      <c r="T400" s="222">
        <f>SUM(T401:T418)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23" t="s">
        <v>84</v>
      </c>
      <c r="AT400" s="224" t="s">
        <v>76</v>
      </c>
      <c r="AU400" s="224" t="s">
        <v>77</v>
      </c>
      <c r="AY400" s="223" t="s">
        <v>247</v>
      </c>
      <c r="BK400" s="225">
        <f>SUM(BK401:BK418)</f>
        <v>0</v>
      </c>
    </row>
    <row r="401" spans="1:65" s="2" customFormat="1" ht="16.5" customHeight="1">
      <c r="A401" s="39"/>
      <c r="B401" s="40"/>
      <c r="C401" s="228" t="s">
        <v>893</v>
      </c>
      <c r="D401" s="228" t="s">
        <v>249</v>
      </c>
      <c r="E401" s="229" t="s">
        <v>3690</v>
      </c>
      <c r="F401" s="230" t="s">
        <v>3691</v>
      </c>
      <c r="G401" s="231" t="s">
        <v>322</v>
      </c>
      <c r="H401" s="232">
        <v>392</v>
      </c>
      <c r="I401" s="233"/>
      <c r="J401" s="234">
        <f>ROUND(I401*H401,2)</f>
        <v>0</v>
      </c>
      <c r="K401" s="230" t="s">
        <v>3414</v>
      </c>
      <c r="L401" s="45"/>
      <c r="M401" s="235" t="s">
        <v>1</v>
      </c>
      <c r="N401" s="236" t="s">
        <v>43</v>
      </c>
      <c r="O401" s="92"/>
      <c r="P401" s="237">
        <f>O401*H401</f>
        <v>0</v>
      </c>
      <c r="Q401" s="237">
        <v>0</v>
      </c>
      <c r="R401" s="237">
        <f>Q401*H401</f>
        <v>0</v>
      </c>
      <c r="S401" s="237">
        <v>0</v>
      </c>
      <c r="T401" s="238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9" t="s">
        <v>339</v>
      </c>
      <c r="AT401" s="239" t="s">
        <v>249</v>
      </c>
      <c r="AU401" s="239" t="s">
        <v>84</v>
      </c>
      <c r="AY401" s="18" t="s">
        <v>247</v>
      </c>
      <c r="BE401" s="240">
        <f>IF(N401="základní",J401,0)</f>
        <v>0</v>
      </c>
      <c r="BF401" s="240">
        <f>IF(N401="snížená",J401,0)</f>
        <v>0</v>
      </c>
      <c r="BG401" s="240">
        <f>IF(N401="zákl. přenesená",J401,0)</f>
        <v>0</v>
      </c>
      <c r="BH401" s="240">
        <f>IF(N401="sníž. přenesená",J401,0)</f>
        <v>0</v>
      </c>
      <c r="BI401" s="240">
        <f>IF(N401="nulová",J401,0)</f>
        <v>0</v>
      </c>
      <c r="BJ401" s="18" t="s">
        <v>90</v>
      </c>
      <c r="BK401" s="240">
        <f>ROUND(I401*H401,2)</f>
        <v>0</v>
      </c>
      <c r="BL401" s="18" t="s">
        <v>339</v>
      </c>
      <c r="BM401" s="239" t="s">
        <v>1544</v>
      </c>
    </row>
    <row r="402" spans="1:47" s="2" customFormat="1" ht="12">
      <c r="A402" s="39"/>
      <c r="B402" s="40"/>
      <c r="C402" s="41"/>
      <c r="D402" s="243" t="s">
        <v>540</v>
      </c>
      <c r="E402" s="41"/>
      <c r="F402" s="295" t="s">
        <v>3513</v>
      </c>
      <c r="G402" s="41"/>
      <c r="H402" s="41"/>
      <c r="I402" s="296"/>
      <c r="J402" s="41"/>
      <c r="K402" s="41"/>
      <c r="L402" s="45"/>
      <c r="M402" s="297"/>
      <c r="N402" s="298"/>
      <c r="O402" s="92"/>
      <c r="P402" s="92"/>
      <c r="Q402" s="92"/>
      <c r="R402" s="92"/>
      <c r="S402" s="92"/>
      <c r="T402" s="9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540</v>
      </c>
      <c r="AU402" s="18" t="s">
        <v>84</v>
      </c>
    </row>
    <row r="403" spans="1:51" s="13" customFormat="1" ht="12">
      <c r="A403" s="13"/>
      <c r="B403" s="241"/>
      <c r="C403" s="242"/>
      <c r="D403" s="243" t="s">
        <v>256</v>
      </c>
      <c r="E403" s="244" t="s">
        <v>1</v>
      </c>
      <c r="F403" s="245" t="s">
        <v>3514</v>
      </c>
      <c r="G403" s="242"/>
      <c r="H403" s="246">
        <v>392</v>
      </c>
      <c r="I403" s="247"/>
      <c r="J403" s="242"/>
      <c r="K403" s="242"/>
      <c r="L403" s="248"/>
      <c r="M403" s="249"/>
      <c r="N403" s="250"/>
      <c r="O403" s="250"/>
      <c r="P403" s="250"/>
      <c r="Q403" s="250"/>
      <c r="R403" s="250"/>
      <c r="S403" s="250"/>
      <c r="T403" s="25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2" t="s">
        <v>256</v>
      </c>
      <c r="AU403" s="252" t="s">
        <v>84</v>
      </c>
      <c r="AV403" s="13" t="s">
        <v>90</v>
      </c>
      <c r="AW403" s="13" t="s">
        <v>32</v>
      </c>
      <c r="AX403" s="13" t="s">
        <v>84</v>
      </c>
      <c r="AY403" s="252" t="s">
        <v>247</v>
      </c>
    </row>
    <row r="404" spans="1:65" s="2" customFormat="1" ht="16.5" customHeight="1">
      <c r="A404" s="39"/>
      <c r="B404" s="40"/>
      <c r="C404" s="228" t="s">
        <v>897</v>
      </c>
      <c r="D404" s="228" t="s">
        <v>249</v>
      </c>
      <c r="E404" s="229" t="s">
        <v>3692</v>
      </c>
      <c r="F404" s="230" t="s">
        <v>3693</v>
      </c>
      <c r="G404" s="231" t="s">
        <v>322</v>
      </c>
      <c r="H404" s="232">
        <v>120</v>
      </c>
      <c r="I404" s="233"/>
      <c r="J404" s="234">
        <f>ROUND(I404*H404,2)</f>
        <v>0</v>
      </c>
      <c r="K404" s="230" t="s">
        <v>3414</v>
      </c>
      <c r="L404" s="45"/>
      <c r="M404" s="235" t="s">
        <v>1</v>
      </c>
      <c r="N404" s="236" t="s">
        <v>43</v>
      </c>
      <c r="O404" s="92"/>
      <c r="P404" s="237">
        <f>O404*H404</f>
        <v>0</v>
      </c>
      <c r="Q404" s="237">
        <v>0</v>
      </c>
      <c r="R404" s="237">
        <f>Q404*H404</f>
        <v>0</v>
      </c>
      <c r="S404" s="237">
        <v>0</v>
      </c>
      <c r="T404" s="238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9" t="s">
        <v>339</v>
      </c>
      <c r="AT404" s="239" t="s">
        <v>249</v>
      </c>
      <c r="AU404" s="239" t="s">
        <v>84</v>
      </c>
      <c r="AY404" s="18" t="s">
        <v>247</v>
      </c>
      <c r="BE404" s="240">
        <f>IF(N404="základní",J404,0)</f>
        <v>0</v>
      </c>
      <c r="BF404" s="240">
        <f>IF(N404="snížená",J404,0)</f>
        <v>0</v>
      </c>
      <c r="BG404" s="240">
        <f>IF(N404="zákl. přenesená",J404,0)</f>
        <v>0</v>
      </c>
      <c r="BH404" s="240">
        <f>IF(N404="sníž. přenesená",J404,0)</f>
        <v>0</v>
      </c>
      <c r="BI404" s="240">
        <f>IF(N404="nulová",J404,0)</f>
        <v>0</v>
      </c>
      <c r="BJ404" s="18" t="s">
        <v>90</v>
      </c>
      <c r="BK404" s="240">
        <f>ROUND(I404*H404,2)</f>
        <v>0</v>
      </c>
      <c r="BL404" s="18" t="s">
        <v>339</v>
      </c>
      <c r="BM404" s="239" t="s">
        <v>1552</v>
      </c>
    </row>
    <row r="405" spans="1:47" s="2" customFormat="1" ht="12">
      <c r="A405" s="39"/>
      <c r="B405" s="40"/>
      <c r="C405" s="41"/>
      <c r="D405" s="243" t="s">
        <v>540</v>
      </c>
      <c r="E405" s="41"/>
      <c r="F405" s="295" t="s">
        <v>3694</v>
      </c>
      <c r="G405" s="41"/>
      <c r="H405" s="41"/>
      <c r="I405" s="296"/>
      <c r="J405" s="41"/>
      <c r="K405" s="41"/>
      <c r="L405" s="45"/>
      <c r="M405" s="297"/>
      <c r="N405" s="298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540</v>
      </c>
      <c r="AU405" s="18" t="s">
        <v>84</v>
      </c>
    </row>
    <row r="406" spans="1:51" s="13" customFormat="1" ht="12">
      <c r="A406" s="13"/>
      <c r="B406" s="241"/>
      <c r="C406" s="242"/>
      <c r="D406" s="243" t="s">
        <v>256</v>
      </c>
      <c r="E406" s="244" t="s">
        <v>1</v>
      </c>
      <c r="F406" s="245" t="s">
        <v>3695</v>
      </c>
      <c r="G406" s="242"/>
      <c r="H406" s="246">
        <v>120</v>
      </c>
      <c r="I406" s="247"/>
      <c r="J406" s="242"/>
      <c r="K406" s="242"/>
      <c r="L406" s="248"/>
      <c r="M406" s="249"/>
      <c r="N406" s="250"/>
      <c r="O406" s="250"/>
      <c r="P406" s="250"/>
      <c r="Q406" s="250"/>
      <c r="R406" s="250"/>
      <c r="S406" s="250"/>
      <c r="T406" s="25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2" t="s">
        <v>256</v>
      </c>
      <c r="AU406" s="252" t="s">
        <v>84</v>
      </c>
      <c r="AV406" s="13" t="s">
        <v>90</v>
      </c>
      <c r="AW406" s="13" t="s">
        <v>32</v>
      </c>
      <c r="AX406" s="13" t="s">
        <v>84</v>
      </c>
      <c r="AY406" s="252" t="s">
        <v>247</v>
      </c>
    </row>
    <row r="407" spans="1:65" s="2" customFormat="1" ht="16.5" customHeight="1">
      <c r="A407" s="39"/>
      <c r="B407" s="40"/>
      <c r="C407" s="228" t="s">
        <v>901</v>
      </c>
      <c r="D407" s="228" t="s">
        <v>249</v>
      </c>
      <c r="E407" s="229" t="s">
        <v>3696</v>
      </c>
      <c r="F407" s="230" t="s">
        <v>3697</v>
      </c>
      <c r="G407" s="231" t="s">
        <v>322</v>
      </c>
      <c r="H407" s="232">
        <v>60</v>
      </c>
      <c r="I407" s="233"/>
      <c r="J407" s="234">
        <f>ROUND(I407*H407,2)</f>
        <v>0</v>
      </c>
      <c r="K407" s="230" t="s">
        <v>3414</v>
      </c>
      <c r="L407" s="45"/>
      <c r="M407" s="235" t="s">
        <v>1</v>
      </c>
      <c r="N407" s="236" t="s">
        <v>43</v>
      </c>
      <c r="O407" s="92"/>
      <c r="P407" s="237">
        <f>O407*H407</f>
        <v>0</v>
      </c>
      <c r="Q407" s="237">
        <v>0</v>
      </c>
      <c r="R407" s="237">
        <f>Q407*H407</f>
        <v>0</v>
      </c>
      <c r="S407" s="237">
        <v>0</v>
      </c>
      <c r="T407" s="238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9" t="s">
        <v>339</v>
      </c>
      <c r="AT407" s="239" t="s">
        <v>249</v>
      </c>
      <c r="AU407" s="239" t="s">
        <v>84</v>
      </c>
      <c r="AY407" s="18" t="s">
        <v>247</v>
      </c>
      <c r="BE407" s="240">
        <f>IF(N407="základní",J407,0)</f>
        <v>0</v>
      </c>
      <c r="BF407" s="240">
        <f>IF(N407="snížená",J407,0)</f>
        <v>0</v>
      </c>
      <c r="BG407" s="240">
        <f>IF(N407="zákl. přenesená",J407,0)</f>
        <v>0</v>
      </c>
      <c r="BH407" s="240">
        <f>IF(N407="sníž. přenesená",J407,0)</f>
        <v>0</v>
      </c>
      <c r="BI407" s="240">
        <f>IF(N407="nulová",J407,0)</f>
        <v>0</v>
      </c>
      <c r="BJ407" s="18" t="s">
        <v>90</v>
      </c>
      <c r="BK407" s="240">
        <f>ROUND(I407*H407,2)</f>
        <v>0</v>
      </c>
      <c r="BL407" s="18" t="s">
        <v>339</v>
      </c>
      <c r="BM407" s="239" t="s">
        <v>1562</v>
      </c>
    </row>
    <row r="408" spans="1:47" s="2" customFormat="1" ht="12">
      <c r="A408" s="39"/>
      <c r="B408" s="40"/>
      <c r="C408" s="41"/>
      <c r="D408" s="243" t="s">
        <v>540</v>
      </c>
      <c r="E408" s="41"/>
      <c r="F408" s="295" t="s">
        <v>3698</v>
      </c>
      <c r="G408" s="41"/>
      <c r="H408" s="41"/>
      <c r="I408" s="296"/>
      <c r="J408" s="41"/>
      <c r="K408" s="41"/>
      <c r="L408" s="45"/>
      <c r="M408" s="297"/>
      <c r="N408" s="298"/>
      <c r="O408" s="92"/>
      <c r="P408" s="92"/>
      <c r="Q408" s="92"/>
      <c r="R408" s="92"/>
      <c r="S408" s="92"/>
      <c r="T408" s="9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540</v>
      </c>
      <c r="AU408" s="18" t="s">
        <v>84</v>
      </c>
    </row>
    <row r="409" spans="1:51" s="13" customFormat="1" ht="12">
      <c r="A409" s="13"/>
      <c r="B409" s="241"/>
      <c r="C409" s="242"/>
      <c r="D409" s="243" t="s">
        <v>256</v>
      </c>
      <c r="E409" s="244" t="s">
        <v>1</v>
      </c>
      <c r="F409" s="245" t="s">
        <v>3699</v>
      </c>
      <c r="G409" s="242"/>
      <c r="H409" s="246">
        <v>60</v>
      </c>
      <c r="I409" s="247"/>
      <c r="J409" s="242"/>
      <c r="K409" s="242"/>
      <c r="L409" s="248"/>
      <c r="M409" s="249"/>
      <c r="N409" s="250"/>
      <c r="O409" s="250"/>
      <c r="P409" s="250"/>
      <c r="Q409" s="250"/>
      <c r="R409" s="250"/>
      <c r="S409" s="250"/>
      <c r="T409" s="25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2" t="s">
        <v>256</v>
      </c>
      <c r="AU409" s="252" t="s">
        <v>84</v>
      </c>
      <c r="AV409" s="13" t="s">
        <v>90</v>
      </c>
      <c r="AW409" s="13" t="s">
        <v>32</v>
      </c>
      <c r="AX409" s="13" t="s">
        <v>84</v>
      </c>
      <c r="AY409" s="252" t="s">
        <v>247</v>
      </c>
    </row>
    <row r="410" spans="1:65" s="2" customFormat="1" ht="16.5" customHeight="1">
      <c r="A410" s="39"/>
      <c r="B410" s="40"/>
      <c r="C410" s="228" t="s">
        <v>905</v>
      </c>
      <c r="D410" s="228" t="s">
        <v>249</v>
      </c>
      <c r="E410" s="229" t="s">
        <v>3700</v>
      </c>
      <c r="F410" s="230" t="s">
        <v>3701</v>
      </c>
      <c r="G410" s="231" t="s">
        <v>322</v>
      </c>
      <c r="H410" s="232">
        <v>120</v>
      </c>
      <c r="I410" s="233"/>
      <c r="J410" s="234">
        <f>ROUND(I410*H410,2)</f>
        <v>0</v>
      </c>
      <c r="K410" s="230" t="s">
        <v>3414</v>
      </c>
      <c r="L410" s="45"/>
      <c r="M410" s="235" t="s">
        <v>1</v>
      </c>
      <c r="N410" s="236" t="s">
        <v>43</v>
      </c>
      <c r="O410" s="92"/>
      <c r="P410" s="237">
        <f>O410*H410</f>
        <v>0</v>
      </c>
      <c r="Q410" s="237">
        <v>0</v>
      </c>
      <c r="R410" s="237">
        <f>Q410*H410</f>
        <v>0</v>
      </c>
      <c r="S410" s="237">
        <v>0</v>
      </c>
      <c r="T410" s="238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9" t="s">
        <v>339</v>
      </c>
      <c r="AT410" s="239" t="s">
        <v>249</v>
      </c>
      <c r="AU410" s="239" t="s">
        <v>84</v>
      </c>
      <c r="AY410" s="18" t="s">
        <v>247</v>
      </c>
      <c r="BE410" s="240">
        <f>IF(N410="základní",J410,0)</f>
        <v>0</v>
      </c>
      <c r="BF410" s="240">
        <f>IF(N410="snížená",J410,0)</f>
        <v>0</v>
      </c>
      <c r="BG410" s="240">
        <f>IF(N410="zákl. přenesená",J410,0)</f>
        <v>0</v>
      </c>
      <c r="BH410" s="240">
        <f>IF(N410="sníž. přenesená",J410,0)</f>
        <v>0</v>
      </c>
      <c r="BI410" s="240">
        <f>IF(N410="nulová",J410,0)</f>
        <v>0</v>
      </c>
      <c r="BJ410" s="18" t="s">
        <v>90</v>
      </c>
      <c r="BK410" s="240">
        <f>ROUND(I410*H410,2)</f>
        <v>0</v>
      </c>
      <c r="BL410" s="18" t="s">
        <v>339</v>
      </c>
      <c r="BM410" s="239" t="s">
        <v>1572</v>
      </c>
    </row>
    <row r="411" spans="1:47" s="2" customFormat="1" ht="12">
      <c r="A411" s="39"/>
      <c r="B411" s="40"/>
      <c r="C411" s="41"/>
      <c r="D411" s="243" t="s">
        <v>540</v>
      </c>
      <c r="E411" s="41"/>
      <c r="F411" s="295" t="s">
        <v>3702</v>
      </c>
      <c r="G411" s="41"/>
      <c r="H411" s="41"/>
      <c r="I411" s="296"/>
      <c r="J411" s="41"/>
      <c r="K411" s="41"/>
      <c r="L411" s="45"/>
      <c r="M411" s="297"/>
      <c r="N411" s="298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540</v>
      </c>
      <c r="AU411" s="18" t="s">
        <v>84</v>
      </c>
    </row>
    <row r="412" spans="1:51" s="13" customFormat="1" ht="12">
      <c r="A412" s="13"/>
      <c r="B412" s="241"/>
      <c r="C412" s="242"/>
      <c r="D412" s="243" t="s">
        <v>256</v>
      </c>
      <c r="E412" s="244" t="s">
        <v>1</v>
      </c>
      <c r="F412" s="245" t="s">
        <v>3703</v>
      </c>
      <c r="G412" s="242"/>
      <c r="H412" s="246">
        <v>120</v>
      </c>
      <c r="I412" s="247"/>
      <c r="J412" s="242"/>
      <c r="K412" s="242"/>
      <c r="L412" s="248"/>
      <c r="M412" s="249"/>
      <c r="N412" s="250"/>
      <c r="O412" s="250"/>
      <c r="P412" s="250"/>
      <c r="Q412" s="250"/>
      <c r="R412" s="250"/>
      <c r="S412" s="250"/>
      <c r="T412" s="25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2" t="s">
        <v>256</v>
      </c>
      <c r="AU412" s="252" t="s">
        <v>84</v>
      </c>
      <c r="AV412" s="13" t="s">
        <v>90</v>
      </c>
      <c r="AW412" s="13" t="s">
        <v>32</v>
      </c>
      <c r="AX412" s="13" t="s">
        <v>84</v>
      </c>
      <c r="AY412" s="252" t="s">
        <v>247</v>
      </c>
    </row>
    <row r="413" spans="1:65" s="2" customFormat="1" ht="16.5" customHeight="1">
      <c r="A413" s="39"/>
      <c r="B413" s="40"/>
      <c r="C413" s="228" t="s">
        <v>909</v>
      </c>
      <c r="D413" s="228" t="s">
        <v>249</v>
      </c>
      <c r="E413" s="229" t="s">
        <v>3704</v>
      </c>
      <c r="F413" s="230" t="s">
        <v>3705</v>
      </c>
      <c r="G413" s="231" t="s">
        <v>322</v>
      </c>
      <c r="H413" s="232">
        <v>16</v>
      </c>
      <c r="I413" s="233"/>
      <c r="J413" s="234">
        <f>ROUND(I413*H413,2)</f>
        <v>0</v>
      </c>
      <c r="K413" s="230" t="s">
        <v>3414</v>
      </c>
      <c r="L413" s="45"/>
      <c r="M413" s="235" t="s">
        <v>1</v>
      </c>
      <c r="N413" s="236" t="s">
        <v>43</v>
      </c>
      <c r="O413" s="92"/>
      <c r="P413" s="237">
        <f>O413*H413</f>
        <v>0</v>
      </c>
      <c r="Q413" s="237">
        <v>0</v>
      </c>
      <c r="R413" s="237">
        <f>Q413*H413</f>
        <v>0</v>
      </c>
      <c r="S413" s="237">
        <v>0</v>
      </c>
      <c r="T413" s="238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9" t="s">
        <v>339</v>
      </c>
      <c r="AT413" s="239" t="s">
        <v>249</v>
      </c>
      <c r="AU413" s="239" t="s">
        <v>84</v>
      </c>
      <c r="AY413" s="18" t="s">
        <v>247</v>
      </c>
      <c r="BE413" s="240">
        <f>IF(N413="základní",J413,0)</f>
        <v>0</v>
      </c>
      <c r="BF413" s="240">
        <f>IF(N413="snížená",J413,0)</f>
        <v>0</v>
      </c>
      <c r="BG413" s="240">
        <f>IF(N413="zákl. přenesená",J413,0)</f>
        <v>0</v>
      </c>
      <c r="BH413" s="240">
        <f>IF(N413="sníž. přenesená",J413,0)</f>
        <v>0</v>
      </c>
      <c r="BI413" s="240">
        <f>IF(N413="nulová",J413,0)</f>
        <v>0</v>
      </c>
      <c r="BJ413" s="18" t="s">
        <v>90</v>
      </c>
      <c r="BK413" s="240">
        <f>ROUND(I413*H413,2)</f>
        <v>0</v>
      </c>
      <c r="BL413" s="18" t="s">
        <v>339</v>
      </c>
      <c r="BM413" s="239" t="s">
        <v>1580</v>
      </c>
    </row>
    <row r="414" spans="1:47" s="2" customFormat="1" ht="12">
      <c r="A414" s="39"/>
      <c r="B414" s="40"/>
      <c r="C414" s="41"/>
      <c r="D414" s="243" t="s">
        <v>540</v>
      </c>
      <c r="E414" s="41"/>
      <c r="F414" s="295" t="s">
        <v>3706</v>
      </c>
      <c r="G414" s="41"/>
      <c r="H414" s="41"/>
      <c r="I414" s="296"/>
      <c r="J414" s="41"/>
      <c r="K414" s="41"/>
      <c r="L414" s="45"/>
      <c r="M414" s="297"/>
      <c r="N414" s="298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540</v>
      </c>
      <c r="AU414" s="18" t="s">
        <v>84</v>
      </c>
    </row>
    <row r="415" spans="1:51" s="13" customFormat="1" ht="12">
      <c r="A415" s="13"/>
      <c r="B415" s="241"/>
      <c r="C415" s="242"/>
      <c r="D415" s="243" t="s">
        <v>256</v>
      </c>
      <c r="E415" s="244" t="s">
        <v>1</v>
      </c>
      <c r="F415" s="245" t="s">
        <v>3707</v>
      </c>
      <c r="G415" s="242"/>
      <c r="H415" s="246">
        <v>16</v>
      </c>
      <c r="I415" s="247"/>
      <c r="J415" s="242"/>
      <c r="K415" s="242"/>
      <c r="L415" s="248"/>
      <c r="M415" s="249"/>
      <c r="N415" s="250"/>
      <c r="O415" s="250"/>
      <c r="P415" s="250"/>
      <c r="Q415" s="250"/>
      <c r="R415" s="250"/>
      <c r="S415" s="250"/>
      <c r="T415" s="25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2" t="s">
        <v>256</v>
      </c>
      <c r="AU415" s="252" t="s">
        <v>84</v>
      </c>
      <c r="AV415" s="13" t="s">
        <v>90</v>
      </c>
      <c r="AW415" s="13" t="s">
        <v>32</v>
      </c>
      <c r="AX415" s="13" t="s">
        <v>84</v>
      </c>
      <c r="AY415" s="252" t="s">
        <v>247</v>
      </c>
    </row>
    <row r="416" spans="1:65" s="2" customFormat="1" ht="33" customHeight="1">
      <c r="A416" s="39"/>
      <c r="B416" s="40"/>
      <c r="C416" s="228" t="s">
        <v>914</v>
      </c>
      <c r="D416" s="228" t="s">
        <v>249</v>
      </c>
      <c r="E416" s="229" t="s">
        <v>3708</v>
      </c>
      <c r="F416" s="230" t="s">
        <v>3709</v>
      </c>
      <c r="G416" s="231" t="s">
        <v>399</v>
      </c>
      <c r="H416" s="232">
        <v>360</v>
      </c>
      <c r="I416" s="233"/>
      <c r="J416" s="234">
        <f>ROUND(I416*H416,2)</f>
        <v>0</v>
      </c>
      <c r="K416" s="230" t="s">
        <v>3414</v>
      </c>
      <c r="L416" s="45"/>
      <c r="M416" s="235" t="s">
        <v>1</v>
      </c>
      <c r="N416" s="236" t="s">
        <v>43</v>
      </c>
      <c r="O416" s="92"/>
      <c r="P416" s="237">
        <f>O416*H416</f>
        <v>0</v>
      </c>
      <c r="Q416" s="237">
        <v>0</v>
      </c>
      <c r="R416" s="237">
        <f>Q416*H416</f>
        <v>0</v>
      </c>
      <c r="S416" s="237">
        <v>0</v>
      </c>
      <c r="T416" s="238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9" t="s">
        <v>339</v>
      </c>
      <c r="AT416" s="239" t="s">
        <v>249</v>
      </c>
      <c r="AU416" s="239" t="s">
        <v>84</v>
      </c>
      <c r="AY416" s="18" t="s">
        <v>247</v>
      </c>
      <c r="BE416" s="240">
        <f>IF(N416="základní",J416,0)</f>
        <v>0</v>
      </c>
      <c r="BF416" s="240">
        <f>IF(N416="snížená",J416,0)</f>
        <v>0</v>
      </c>
      <c r="BG416" s="240">
        <f>IF(N416="zákl. přenesená",J416,0)</f>
        <v>0</v>
      </c>
      <c r="BH416" s="240">
        <f>IF(N416="sníž. přenesená",J416,0)</f>
        <v>0</v>
      </c>
      <c r="BI416" s="240">
        <f>IF(N416="nulová",J416,0)</f>
        <v>0</v>
      </c>
      <c r="BJ416" s="18" t="s">
        <v>90</v>
      </c>
      <c r="BK416" s="240">
        <f>ROUND(I416*H416,2)</f>
        <v>0</v>
      </c>
      <c r="BL416" s="18" t="s">
        <v>339</v>
      </c>
      <c r="BM416" s="239" t="s">
        <v>1588</v>
      </c>
    </row>
    <row r="417" spans="1:47" s="2" customFormat="1" ht="12">
      <c r="A417" s="39"/>
      <c r="B417" s="40"/>
      <c r="C417" s="41"/>
      <c r="D417" s="243" t="s">
        <v>540</v>
      </c>
      <c r="E417" s="41"/>
      <c r="F417" s="295" t="s">
        <v>3710</v>
      </c>
      <c r="G417" s="41"/>
      <c r="H417" s="41"/>
      <c r="I417" s="296"/>
      <c r="J417" s="41"/>
      <c r="K417" s="41"/>
      <c r="L417" s="45"/>
      <c r="M417" s="297"/>
      <c r="N417" s="298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540</v>
      </c>
      <c r="AU417" s="18" t="s">
        <v>84</v>
      </c>
    </row>
    <row r="418" spans="1:51" s="13" customFormat="1" ht="12">
      <c r="A418" s="13"/>
      <c r="B418" s="241"/>
      <c r="C418" s="242"/>
      <c r="D418" s="243" t="s">
        <v>256</v>
      </c>
      <c r="E418" s="244" t="s">
        <v>1</v>
      </c>
      <c r="F418" s="245" t="s">
        <v>3711</v>
      </c>
      <c r="G418" s="242"/>
      <c r="H418" s="246">
        <v>360</v>
      </c>
      <c r="I418" s="247"/>
      <c r="J418" s="242"/>
      <c r="K418" s="242"/>
      <c r="L418" s="248"/>
      <c r="M418" s="249"/>
      <c r="N418" s="250"/>
      <c r="O418" s="250"/>
      <c r="P418" s="250"/>
      <c r="Q418" s="250"/>
      <c r="R418" s="250"/>
      <c r="S418" s="250"/>
      <c r="T418" s="25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2" t="s">
        <v>256</v>
      </c>
      <c r="AU418" s="252" t="s">
        <v>84</v>
      </c>
      <c r="AV418" s="13" t="s">
        <v>90</v>
      </c>
      <c r="AW418" s="13" t="s">
        <v>32</v>
      </c>
      <c r="AX418" s="13" t="s">
        <v>84</v>
      </c>
      <c r="AY418" s="252" t="s">
        <v>247</v>
      </c>
    </row>
    <row r="419" spans="1:63" s="12" customFormat="1" ht="25.9" customHeight="1">
      <c r="A419" s="12"/>
      <c r="B419" s="212"/>
      <c r="C419" s="213"/>
      <c r="D419" s="214" t="s">
        <v>76</v>
      </c>
      <c r="E419" s="215" t="s">
        <v>3712</v>
      </c>
      <c r="F419" s="215" t="s">
        <v>3713</v>
      </c>
      <c r="G419" s="213"/>
      <c r="H419" s="213"/>
      <c r="I419" s="216"/>
      <c r="J419" s="217">
        <f>BK419</f>
        <v>0</v>
      </c>
      <c r="K419" s="213"/>
      <c r="L419" s="218"/>
      <c r="M419" s="219"/>
      <c r="N419" s="220"/>
      <c r="O419" s="220"/>
      <c r="P419" s="221">
        <f>SUM(P420:P425)</f>
        <v>0</v>
      </c>
      <c r="Q419" s="220"/>
      <c r="R419" s="221">
        <f>SUM(R420:R425)</f>
        <v>0</v>
      </c>
      <c r="S419" s="220"/>
      <c r="T419" s="222">
        <f>SUM(T420:T425)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23" t="s">
        <v>84</v>
      </c>
      <c r="AT419" s="224" t="s">
        <v>76</v>
      </c>
      <c r="AU419" s="224" t="s">
        <v>77</v>
      </c>
      <c r="AY419" s="223" t="s">
        <v>247</v>
      </c>
      <c r="BK419" s="225">
        <f>SUM(BK420:BK425)</f>
        <v>0</v>
      </c>
    </row>
    <row r="420" spans="1:65" s="2" customFormat="1" ht="24.15" customHeight="1">
      <c r="A420" s="39"/>
      <c r="B420" s="40"/>
      <c r="C420" s="228" t="s">
        <v>919</v>
      </c>
      <c r="D420" s="228" t="s">
        <v>249</v>
      </c>
      <c r="E420" s="229" t="s">
        <v>3714</v>
      </c>
      <c r="F420" s="230" t="s">
        <v>3715</v>
      </c>
      <c r="G420" s="231" t="s">
        <v>3716</v>
      </c>
      <c r="H420" s="232">
        <v>0.1</v>
      </c>
      <c r="I420" s="233"/>
      <c r="J420" s="234">
        <f>ROUND(I420*H420,2)</f>
        <v>0</v>
      </c>
      <c r="K420" s="230" t="s">
        <v>3414</v>
      </c>
      <c r="L420" s="45"/>
      <c r="M420" s="235" t="s">
        <v>1</v>
      </c>
      <c r="N420" s="236" t="s">
        <v>43</v>
      </c>
      <c r="O420" s="92"/>
      <c r="P420" s="237">
        <f>O420*H420</f>
        <v>0</v>
      </c>
      <c r="Q420" s="237">
        <v>0</v>
      </c>
      <c r="R420" s="237">
        <f>Q420*H420</f>
        <v>0</v>
      </c>
      <c r="S420" s="237">
        <v>0</v>
      </c>
      <c r="T420" s="238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9" t="s">
        <v>339</v>
      </c>
      <c r="AT420" s="239" t="s">
        <v>249</v>
      </c>
      <c r="AU420" s="239" t="s">
        <v>84</v>
      </c>
      <c r="AY420" s="18" t="s">
        <v>247</v>
      </c>
      <c r="BE420" s="240">
        <f>IF(N420="základní",J420,0)</f>
        <v>0</v>
      </c>
      <c r="BF420" s="240">
        <f>IF(N420="snížená",J420,0)</f>
        <v>0</v>
      </c>
      <c r="BG420" s="240">
        <f>IF(N420="zákl. přenesená",J420,0)</f>
        <v>0</v>
      </c>
      <c r="BH420" s="240">
        <f>IF(N420="sníž. přenesená",J420,0)</f>
        <v>0</v>
      </c>
      <c r="BI420" s="240">
        <f>IF(N420="nulová",J420,0)</f>
        <v>0</v>
      </c>
      <c r="BJ420" s="18" t="s">
        <v>90</v>
      </c>
      <c r="BK420" s="240">
        <f>ROUND(I420*H420,2)</f>
        <v>0</v>
      </c>
      <c r="BL420" s="18" t="s">
        <v>339</v>
      </c>
      <c r="BM420" s="239" t="s">
        <v>1598</v>
      </c>
    </row>
    <row r="421" spans="1:47" s="2" customFormat="1" ht="12">
      <c r="A421" s="39"/>
      <c r="B421" s="40"/>
      <c r="C421" s="41"/>
      <c r="D421" s="243" t="s">
        <v>540</v>
      </c>
      <c r="E421" s="41"/>
      <c r="F421" s="295" t="s">
        <v>3717</v>
      </c>
      <c r="G421" s="41"/>
      <c r="H421" s="41"/>
      <c r="I421" s="296"/>
      <c r="J421" s="41"/>
      <c r="K421" s="41"/>
      <c r="L421" s="45"/>
      <c r="M421" s="297"/>
      <c r="N421" s="298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540</v>
      </c>
      <c r="AU421" s="18" t="s">
        <v>84</v>
      </c>
    </row>
    <row r="422" spans="1:65" s="2" customFormat="1" ht="21.75" customHeight="1">
      <c r="A422" s="39"/>
      <c r="B422" s="40"/>
      <c r="C422" s="228" t="s">
        <v>923</v>
      </c>
      <c r="D422" s="228" t="s">
        <v>249</v>
      </c>
      <c r="E422" s="229" t="s">
        <v>3718</v>
      </c>
      <c r="F422" s="230" t="s">
        <v>3719</v>
      </c>
      <c r="G422" s="231" t="s">
        <v>399</v>
      </c>
      <c r="H422" s="232">
        <v>50</v>
      </c>
      <c r="I422" s="233"/>
      <c r="J422" s="234">
        <f>ROUND(I422*H422,2)</f>
        <v>0</v>
      </c>
      <c r="K422" s="230" t="s">
        <v>3414</v>
      </c>
      <c r="L422" s="45"/>
      <c r="M422" s="235" t="s">
        <v>1</v>
      </c>
      <c r="N422" s="236" t="s">
        <v>43</v>
      </c>
      <c r="O422" s="92"/>
      <c r="P422" s="237">
        <f>O422*H422</f>
        <v>0</v>
      </c>
      <c r="Q422" s="237">
        <v>0</v>
      </c>
      <c r="R422" s="237">
        <f>Q422*H422</f>
        <v>0</v>
      </c>
      <c r="S422" s="237">
        <v>0</v>
      </c>
      <c r="T422" s="238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9" t="s">
        <v>339</v>
      </c>
      <c r="AT422" s="239" t="s">
        <v>249</v>
      </c>
      <c r="AU422" s="239" t="s">
        <v>84</v>
      </c>
      <c r="AY422" s="18" t="s">
        <v>247</v>
      </c>
      <c r="BE422" s="240">
        <f>IF(N422="základní",J422,0)</f>
        <v>0</v>
      </c>
      <c r="BF422" s="240">
        <f>IF(N422="snížená",J422,0)</f>
        <v>0</v>
      </c>
      <c r="BG422" s="240">
        <f>IF(N422="zákl. přenesená",J422,0)</f>
        <v>0</v>
      </c>
      <c r="BH422" s="240">
        <f>IF(N422="sníž. přenesená",J422,0)</f>
        <v>0</v>
      </c>
      <c r="BI422" s="240">
        <f>IF(N422="nulová",J422,0)</f>
        <v>0</v>
      </c>
      <c r="BJ422" s="18" t="s">
        <v>90</v>
      </c>
      <c r="BK422" s="240">
        <f>ROUND(I422*H422,2)</f>
        <v>0</v>
      </c>
      <c r="BL422" s="18" t="s">
        <v>339</v>
      </c>
      <c r="BM422" s="239" t="s">
        <v>1611</v>
      </c>
    </row>
    <row r="423" spans="1:47" s="2" customFormat="1" ht="12">
      <c r="A423" s="39"/>
      <c r="B423" s="40"/>
      <c r="C423" s="41"/>
      <c r="D423" s="243" t="s">
        <v>540</v>
      </c>
      <c r="E423" s="41"/>
      <c r="F423" s="295" t="s">
        <v>3720</v>
      </c>
      <c r="G423" s="41"/>
      <c r="H423" s="41"/>
      <c r="I423" s="296"/>
      <c r="J423" s="41"/>
      <c r="K423" s="41"/>
      <c r="L423" s="45"/>
      <c r="M423" s="297"/>
      <c r="N423" s="298"/>
      <c r="O423" s="92"/>
      <c r="P423" s="92"/>
      <c r="Q423" s="92"/>
      <c r="R423" s="92"/>
      <c r="S423" s="92"/>
      <c r="T423" s="93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540</v>
      </c>
      <c r="AU423" s="18" t="s">
        <v>84</v>
      </c>
    </row>
    <row r="424" spans="1:65" s="2" customFormat="1" ht="21.75" customHeight="1">
      <c r="A424" s="39"/>
      <c r="B424" s="40"/>
      <c r="C424" s="228" t="s">
        <v>928</v>
      </c>
      <c r="D424" s="228" t="s">
        <v>249</v>
      </c>
      <c r="E424" s="229" t="s">
        <v>3721</v>
      </c>
      <c r="F424" s="230" t="s">
        <v>3722</v>
      </c>
      <c r="G424" s="231" t="s">
        <v>399</v>
      </c>
      <c r="H424" s="232">
        <v>50</v>
      </c>
      <c r="I424" s="233"/>
      <c r="J424" s="234">
        <f>ROUND(I424*H424,2)</f>
        <v>0</v>
      </c>
      <c r="K424" s="230" t="s">
        <v>3414</v>
      </c>
      <c r="L424" s="45"/>
      <c r="M424" s="235" t="s">
        <v>1</v>
      </c>
      <c r="N424" s="236" t="s">
        <v>43</v>
      </c>
      <c r="O424" s="92"/>
      <c r="P424" s="237">
        <f>O424*H424</f>
        <v>0</v>
      </c>
      <c r="Q424" s="237">
        <v>0</v>
      </c>
      <c r="R424" s="237">
        <f>Q424*H424</f>
        <v>0</v>
      </c>
      <c r="S424" s="237">
        <v>0</v>
      </c>
      <c r="T424" s="238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9" t="s">
        <v>339</v>
      </c>
      <c r="AT424" s="239" t="s">
        <v>249</v>
      </c>
      <c r="AU424" s="239" t="s">
        <v>84</v>
      </c>
      <c r="AY424" s="18" t="s">
        <v>247</v>
      </c>
      <c r="BE424" s="240">
        <f>IF(N424="základní",J424,0)</f>
        <v>0</v>
      </c>
      <c r="BF424" s="240">
        <f>IF(N424="snížená",J424,0)</f>
        <v>0</v>
      </c>
      <c r="BG424" s="240">
        <f>IF(N424="zákl. přenesená",J424,0)</f>
        <v>0</v>
      </c>
      <c r="BH424" s="240">
        <f>IF(N424="sníž. přenesená",J424,0)</f>
        <v>0</v>
      </c>
      <c r="BI424" s="240">
        <f>IF(N424="nulová",J424,0)</f>
        <v>0</v>
      </c>
      <c r="BJ424" s="18" t="s">
        <v>90</v>
      </c>
      <c r="BK424" s="240">
        <f>ROUND(I424*H424,2)</f>
        <v>0</v>
      </c>
      <c r="BL424" s="18" t="s">
        <v>339</v>
      </c>
      <c r="BM424" s="239" t="s">
        <v>1623</v>
      </c>
    </row>
    <row r="425" spans="1:47" s="2" customFormat="1" ht="12">
      <c r="A425" s="39"/>
      <c r="B425" s="40"/>
      <c r="C425" s="41"/>
      <c r="D425" s="243" t="s">
        <v>540</v>
      </c>
      <c r="E425" s="41"/>
      <c r="F425" s="295" t="s">
        <v>3720</v>
      </c>
      <c r="G425" s="41"/>
      <c r="H425" s="41"/>
      <c r="I425" s="296"/>
      <c r="J425" s="41"/>
      <c r="K425" s="41"/>
      <c r="L425" s="45"/>
      <c r="M425" s="305"/>
      <c r="N425" s="306"/>
      <c r="O425" s="302"/>
      <c r="P425" s="302"/>
      <c r="Q425" s="302"/>
      <c r="R425" s="302"/>
      <c r="S425" s="302"/>
      <c r="T425" s="307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540</v>
      </c>
      <c r="AU425" s="18" t="s">
        <v>84</v>
      </c>
    </row>
    <row r="426" spans="1:31" s="2" customFormat="1" ht="6.95" customHeight="1">
      <c r="A426" s="39"/>
      <c r="B426" s="67"/>
      <c r="C426" s="68"/>
      <c r="D426" s="68"/>
      <c r="E426" s="68"/>
      <c r="F426" s="68"/>
      <c r="G426" s="68"/>
      <c r="H426" s="68"/>
      <c r="I426" s="68"/>
      <c r="J426" s="68"/>
      <c r="K426" s="68"/>
      <c r="L426" s="45"/>
      <c r="M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</row>
  </sheetData>
  <sheetProtection password="CC35" sheet="1" objects="1" scenarios="1" formatColumns="0" formatRows="0" autoFilter="0"/>
  <autoFilter ref="C122:K4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84</v>
      </c>
    </row>
    <row r="4" spans="2:46" s="1" customFormat="1" ht="24.95" customHeight="1">
      <c r="B4" s="21"/>
      <c r="D4" s="150" t="s">
        <v>121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Rozvoj komunitních sociálních služeb - chráněné bydlení v lokalitě Jičín</v>
      </c>
      <c r="F7" s="152"/>
      <c r="G7" s="152"/>
      <c r="H7" s="152"/>
      <c r="L7" s="21"/>
    </row>
    <row r="8" spans="2:12" s="1" customFormat="1" ht="12" customHeight="1">
      <c r="B8" s="21"/>
      <c r="D8" s="152" t="s">
        <v>134</v>
      </c>
      <c r="L8" s="21"/>
    </row>
    <row r="9" spans="1:31" s="2" customFormat="1" ht="16.5" customHeight="1">
      <c r="A9" s="39"/>
      <c r="B9" s="45"/>
      <c r="C9" s="39"/>
      <c r="D9" s="39"/>
      <c r="E9" s="153" t="s">
        <v>138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3723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28. 2. 2022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ROUND((SUM(BE126:BE158)),2)</f>
        <v>0</v>
      </c>
      <c r="G35" s="39"/>
      <c r="H35" s="39"/>
      <c r="I35" s="166">
        <v>0.21</v>
      </c>
      <c r="J35" s="165">
        <f>ROUND(((SUM(BE126:BE158))*I35),2)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ROUND((SUM(BF126:BF158)),2)</f>
        <v>0</v>
      </c>
      <c r="G36" s="39"/>
      <c r="H36" s="39"/>
      <c r="I36" s="166">
        <v>0.15</v>
      </c>
      <c r="J36" s="165">
        <f>ROUND(((SUM(BF126:BF158))*I36),2)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ROUND((SUM(BG126:BG158)),2)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ROUND((SUM(BH126:BH158)),2)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ROUND((SUM(BI126:BI158)),2)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Rozvoj komunitních sociálních služeb - chráněné bydlení v lokalitě Jičín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138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01.5 - Vzduchotechnika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Ruská 30, Jičín</v>
      </c>
      <c r="G91" s="41"/>
      <c r="H91" s="41"/>
      <c r="I91" s="33" t="s">
        <v>22</v>
      </c>
      <c r="J91" s="80" t="str">
        <f>IF(J14="","",J14)</f>
        <v>28. 2. 2022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Energy Benefit Centre a.s.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199</v>
      </c>
      <c r="D96" s="187"/>
      <c r="E96" s="187"/>
      <c r="F96" s="187"/>
      <c r="G96" s="187"/>
      <c r="H96" s="187"/>
      <c r="I96" s="187"/>
      <c r="J96" s="188" t="s">
        <v>200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201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202</v>
      </c>
    </row>
    <row r="99" spans="1:31" s="9" customFormat="1" ht="24.95" customHeight="1">
      <c r="A99" s="9"/>
      <c r="B99" s="190"/>
      <c r="C99" s="191"/>
      <c r="D99" s="192" t="s">
        <v>213</v>
      </c>
      <c r="E99" s="193"/>
      <c r="F99" s="193"/>
      <c r="G99" s="193"/>
      <c r="H99" s="193"/>
      <c r="I99" s="193"/>
      <c r="J99" s="194">
        <f>J127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3724</v>
      </c>
      <c r="E100" s="198"/>
      <c r="F100" s="198"/>
      <c r="G100" s="198"/>
      <c r="H100" s="198"/>
      <c r="I100" s="198"/>
      <c r="J100" s="199">
        <f>J128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3725</v>
      </c>
      <c r="E101" s="198"/>
      <c r="F101" s="198"/>
      <c r="G101" s="198"/>
      <c r="H101" s="198"/>
      <c r="I101" s="198"/>
      <c r="J101" s="199">
        <f>J147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0"/>
      <c r="C102" s="191"/>
      <c r="D102" s="192" t="s">
        <v>3726</v>
      </c>
      <c r="E102" s="193"/>
      <c r="F102" s="193"/>
      <c r="G102" s="193"/>
      <c r="H102" s="193"/>
      <c r="I102" s="193"/>
      <c r="J102" s="194">
        <f>J154</f>
        <v>0</v>
      </c>
      <c r="K102" s="191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90"/>
      <c r="C103" s="191"/>
      <c r="D103" s="192" t="s">
        <v>3727</v>
      </c>
      <c r="E103" s="193"/>
      <c r="F103" s="193"/>
      <c r="G103" s="193"/>
      <c r="H103" s="193"/>
      <c r="I103" s="193"/>
      <c r="J103" s="194">
        <f>J156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6"/>
      <c r="C104" s="134"/>
      <c r="D104" s="197" t="s">
        <v>3728</v>
      </c>
      <c r="E104" s="198"/>
      <c r="F104" s="198"/>
      <c r="G104" s="198"/>
      <c r="H104" s="198"/>
      <c r="I104" s="198"/>
      <c r="J104" s="199">
        <f>J157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232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6.25" customHeight="1">
      <c r="A114" s="39"/>
      <c r="B114" s="40"/>
      <c r="C114" s="41"/>
      <c r="D114" s="41"/>
      <c r="E114" s="185" t="str">
        <f>E7</f>
        <v>Rozvoj komunitních sociálních služeb - chráněné bydlení v lokalitě Jičín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134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5" t="s">
        <v>138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142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01.5 - Vzduchotechnika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>Ruská 30, Jičín</v>
      </c>
      <c r="G120" s="41"/>
      <c r="H120" s="41"/>
      <c r="I120" s="33" t="s">
        <v>22</v>
      </c>
      <c r="J120" s="80" t="str">
        <f>IF(J14="","",J14)</f>
        <v>28. 2. 2022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24</v>
      </c>
      <c r="D122" s="41"/>
      <c r="E122" s="41"/>
      <c r="F122" s="28" t="str">
        <f>E17</f>
        <v>Královéhradecký kraj</v>
      </c>
      <c r="G122" s="41"/>
      <c r="H122" s="41"/>
      <c r="I122" s="33" t="s">
        <v>30</v>
      </c>
      <c r="J122" s="37" t="str">
        <f>E23</f>
        <v>Energy Benefit Centre a.s.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1"/>
      <c r="B125" s="202"/>
      <c r="C125" s="203" t="s">
        <v>233</v>
      </c>
      <c r="D125" s="204" t="s">
        <v>62</v>
      </c>
      <c r="E125" s="204" t="s">
        <v>58</v>
      </c>
      <c r="F125" s="204" t="s">
        <v>59</v>
      </c>
      <c r="G125" s="204" t="s">
        <v>234</v>
      </c>
      <c r="H125" s="204" t="s">
        <v>235</v>
      </c>
      <c r="I125" s="204" t="s">
        <v>236</v>
      </c>
      <c r="J125" s="204" t="s">
        <v>200</v>
      </c>
      <c r="K125" s="205" t="s">
        <v>237</v>
      </c>
      <c r="L125" s="206"/>
      <c r="M125" s="101" t="s">
        <v>1</v>
      </c>
      <c r="N125" s="102" t="s">
        <v>41</v>
      </c>
      <c r="O125" s="102" t="s">
        <v>238</v>
      </c>
      <c r="P125" s="102" t="s">
        <v>239</v>
      </c>
      <c r="Q125" s="102" t="s">
        <v>240</v>
      </c>
      <c r="R125" s="102" t="s">
        <v>241</v>
      </c>
      <c r="S125" s="102" t="s">
        <v>242</v>
      </c>
      <c r="T125" s="103" t="s">
        <v>243</v>
      </c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</row>
    <row r="126" spans="1:63" s="2" customFormat="1" ht="22.8" customHeight="1">
      <c r="A126" s="39"/>
      <c r="B126" s="40"/>
      <c r="C126" s="108" t="s">
        <v>244</v>
      </c>
      <c r="D126" s="41"/>
      <c r="E126" s="41"/>
      <c r="F126" s="41"/>
      <c r="G126" s="41"/>
      <c r="H126" s="41"/>
      <c r="I126" s="41"/>
      <c r="J126" s="207">
        <f>BK126</f>
        <v>0</v>
      </c>
      <c r="K126" s="41"/>
      <c r="L126" s="45"/>
      <c r="M126" s="104"/>
      <c r="N126" s="208"/>
      <c r="O126" s="105"/>
      <c r="P126" s="209">
        <f>P127+P154+P156</f>
        <v>0</v>
      </c>
      <c r="Q126" s="105"/>
      <c r="R126" s="209">
        <f>R127+R154+R156</f>
        <v>0</v>
      </c>
      <c r="S126" s="105"/>
      <c r="T126" s="210">
        <f>T127+T154+T156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202</v>
      </c>
      <c r="BK126" s="211">
        <f>BK127+BK154+BK156</f>
        <v>0</v>
      </c>
    </row>
    <row r="127" spans="1:63" s="12" customFormat="1" ht="25.9" customHeight="1">
      <c r="A127" s="12"/>
      <c r="B127" s="212"/>
      <c r="C127" s="213"/>
      <c r="D127" s="214" t="s">
        <v>76</v>
      </c>
      <c r="E127" s="215" t="s">
        <v>1392</v>
      </c>
      <c r="F127" s="215" t="s">
        <v>1393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P128+P147</f>
        <v>0</v>
      </c>
      <c r="Q127" s="220"/>
      <c r="R127" s="221">
        <f>R128+R147</f>
        <v>0</v>
      </c>
      <c r="S127" s="220"/>
      <c r="T127" s="222">
        <f>T128+T147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90</v>
      </c>
      <c r="AT127" s="224" t="s">
        <v>76</v>
      </c>
      <c r="AU127" s="224" t="s">
        <v>77</v>
      </c>
      <c r="AY127" s="223" t="s">
        <v>247</v>
      </c>
      <c r="BK127" s="225">
        <f>BK128+BK147</f>
        <v>0</v>
      </c>
    </row>
    <row r="128" spans="1:63" s="12" customFormat="1" ht="22.8" customHeight="1">
      <c r="A128" s="12"/>
      <c r="B128" s="212"/>
      <c r="C128" s="213"/>
      <c r="D128" s="214" t="s">
        <v>76</v>
      </c>
      <c r="E128" s="226" t="s">
        <v>3729</v>
      </c>
      <c r="F128" s="226" t="s">
        <v>102</v>
      </c>
      <c r="G128" s="213"/>
      <c r="H128" s="213"/>
      <c r="I128" s="216"/>
      <c r="J128" s="227">
        <f>BK128</f>
        <v>0</v>
      </c>
      <c r="K128" s="213"/>
      <c r="L128" s="218"/>
      <c r="M128" s="219"/>
      <c r="N128" s="220"/>
      <c r="O128" s="220"/>
      <c r="P128" s="221">
        <f>SUM(P129:P146)</f>
        <v>0</v>
      </c>
      <c r="Q128" s="220"/>
      <c r="R128" s="221">
        <f>SUM(R129:R146)</f>
        <v>0</v>
      </c>
      <c r="S128" s="220"/>
      <c r="T128" s="222">
        <f>SUM(T129:T146)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90</v>
      </c>
      <c r="AT128" s="224" t="s">
        <v>76</v>
      </c>
      <c r="AU128" s="224" t="s">
        <v>84</v>
      </c>
      <c r="AY128" s="223" t="s">
        <v>247</v>
      </c>
      <c r="BK128" s="225">
        <f>SUM(BK129:BK146)</f>
        <v>0</v>
      </c>
    </row>
    <row r="129" spans="1:65" s="2" customFormat="1" ht="33" customHeight="1">
      <c r="A129" s="39"/>
      <c r="B129" s="40"/>
      <c r="C129" s="228" t="s">
        <v>84</v>
      </c>
      <c r="D129" s="228" t="s">
        <v>249</v>
      </c>
      <c r="E129" s="229" t="s">
        <v>3730</v>
      </c>
      <c r="F129" s="230" t="s">
        <v>3731</v>
      </c>
      <c r="G129" s="231" t="s">
        <v>322</v>
      </c>
      <c r="H129" s="232">
        <v>10</v>
      </c>
      <c r="I129" s="233"/>
      <c r="J129" s="234">
        <f>ROUND(I129*H129,2)</f>
        <v>0</v>
      </c>
      <c r="K129" s="230" t="s">
        <v>253</v>
      </c>
      <c r="L129" s="45"/>
      <c r="M129" s="235" t="s">
        <v>1</v>
      </c>
      <c r="N129" s="236" t="s">
        <v>43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339</v>
      </c>
      <c r="AT129" s="239" t="s">
        <v>249</v>
      </c>
      <c r="AU129" s="239" t="s">
        <v>90</v>
      </c>
      <c r="AY129" s="18" t="s">
        <v>247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90</v>
      </c>
      <c r="BK129" s="240">
        <f>ROUND(I129*H129,2)</f>
        <v>0</v>
      </c>
      <c r="BL129" s="18" t="s">
        <v>339</v>
      </c>
      <c r="BM129" s="239" t="s">
        <v>90</v>
      </c>
    </row>
    <row r="130" spans="1:65" s="2" customFormat="1" ht="24.15" customHeight="1">
      <c r="A130" s="39"/>
      <c r="B130" s="40"/>
      <c r="C130" s="285" t="s">
        <v>90</v>
      </c>
      <c r="D130" s="285" t="s">
        <v>422</v>
      </c>
      <c r="E130" s="286" t="s">
        <v>3732</v>
      </c>
      <c r="F130" s="287" t="s">
        <v>3733</v>
      </c>
      <c r="G130" s="288" t="s">
        <v>322</v>
      </c>
      <c r="H130" s="289">
        <v>7</v>
      </c>
      <c r="I130" s="290"/>
      <c r="J130" s="291">
        <f>ROUND(I130*H130,2)</f>
        <v>0</v>
      </c>
      <c r="K130" s="287" t="s">
        <v>253</v>
      </c>
      <c r="L130" s="292"/>
      <c r="M130" s="293" t="s">
        <v>1</v>
      </c>
      <c r="N130" s="294" t="s">
        <v>43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432</v>
      </c>
      <c r="AT130" s="239" t="s">
        <v>422</v>
      </c>
      <c r="AU130" s="239" t="s">
        <v>90</v>
      </c>
      <c r="AY130" s="18" t="s">
        <v>247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90</v>
      </c>
      <c r="BK130" s="240">
        <f>ROUND(I130*H130,2)</f>
        <v>0</v>
      </c>
      <c r="BL130" s="18" t="s">
        <v>339</v>
      </c>
      <c r="BM130" s="239" t="s">
        <v>254</v>
      </c>
    </row>
    <row r="131" spans="1:65" s="2" customFormat="1" ht="24.15" customHeight="1">
      <c r="A131" s="39"/>
      <c r="B131" s="40"/>
      <c r="C131" s="285" t="s">
        <v>266</v>
      </c>
      <c r="D131" s="285" t="s">
        <v>422</v>
      </c>
      <c r="E131" s="286" t="s">
        <v>3734</v>
      </c>
      <c r="F131" s="287" t="s">
        <v>3733</v>
      </c>
      <c r="G131" s="288" t="s">
        <v>322</v>
      </c>
      <c r="H131" s="289">
        <v>3</v>
      </c>
      <c r="I131" s="290"/>
      <c r="J131" s="291">
        <f>ROUND(I131*H131,2)</f>
        <v>0</v>
      </c>
      <c r="K131" s="287" t="s">
        <v>1</v>
      </c>
      <c r="L131" s="292"/>
      <c r="M131" s="293" t="s">
        <v>1</v>
      </c>
      <c r="N131" s="294" t="s">
        <v>43</v>
      </c>
      <c r="O131" s="9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9" t="s">
        <v>432</v>
      </c>
      <c r="AT131" s="239" t="s">
        <v>422</v>
      </c>
      <c r="AU131" s="239" t="s">
        <v>90</v>
      </c>
      <c r="AY131" s="18" t="s">
        <v>247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8" t="s">
        <v>90</v>
      </c>
      <c r="BK131" s="240">
        <f>ROUND(I131*H131,2)</f>
        <v>0</v>
      </c>
      <c r="BL131" s="18" t="s">
        <v>339</v>
      </c>
      <c r="BM131" s="239" t="s">
        <v>280</v>
      </c>
    </row>
    <row r="132" spans="1:65" s="2" customFormat="1" ht="37.8" customHeight="1">
      <c r="A132" s="39"/>
      <c r="B132" s="40"/>
      <c r="C132" s="228" t="s">
        <v>254</v>
      </c>
      <c r="D132" s="228" t="s">
        <v>249</v>
      </c>
      <c r="E132" s="229" t="s">
        <v>3735</v>
      </c>
      <c r="F132" s="230" t="s">
        <v>3736</v>
      </c>
      <c r="G132" s="231" t="s">
        <v>399</v>
      </c>
      <c r="H132" s="232">
        <v>12</v>
      </c>
      <c r="I132" s="233"/>
      <c r="J132" s="234">
        <f>ROUND(I132*H132,2)</f>
        <v>0</v>
      </c>
      <c r="K132" s="230" t="s">
        <v>253</v>
      </c>
      <c r="L132" s="45"/>
      <c r="M132" s="235" t="s">
        <v>1</v>
      </c>
      <c r="N132" s="236" t="s">
        <v>43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339</v>
      </c>
      <c r="AT132" s="239" t="s">
        <v>249</v>
      </c>
      <c r="AU132" s="239" t="s">
        <v>90</v>
      </c>
      <c r="AY132" s="18" t="s">
        <v>247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90</v>
      </c>
      <c r="BK132" s="240">
        <f>ROUND(I132*H132,2)</f>
        <v>0</v>
      </c>
      <c r="BL132" s="18" t="s">
        <v>339</v>
      </c>
      <c r="BM132" s="239" t="s">
        <v>291</v>
      </c>
    </row>
    <row r="133" spans="1:65" s="2" customFormat="1" ht="37.8" customHeight="1">
      <c r="A133" s="39"/>
      <c r="B133" s="40"/>
      <c r="C133" s="228" t="s">
        <v>275</v>
      </c>
      <c r="D133" s="228" t="s">
        <v>249</v>
      </c>
      <c r="E133" s="229" t="s">
        <v>3737</v>
      </c>
      <c r="F133" s="230" t="s">
        <v>3738</v>
      </c>
      <c r="G133" s="231" t="s">
        <v>399</v>
      </c>
      <c r="H133" s="232">
        <v>108</v>
      </c>
      <c r="I133" s="233"/>
      <c r="J133" s="234">
        <f>ROUND(I133*H133,2)</f>
        <v>0</v>
      </c>
      <c r="K133" s="230" t="s">
        <v>253</v>
      </c>
      <c r="L133" s="45"/>
      <c r="M133" s="235" t="s">
        <v>1</v>
      </c>
      <c r="N133" s="236" t="s">
        <v>43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339</v>
      </c>
      <c r="AT133" s="239" t="s">
        <v>249</v>
      </c>
      <c r="AU133" s="239" t="s">
        <v>90</v>
      </c>
      <c r="AY133" s="18" t="s">
        <v>247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90</v>
      </c>
      <c r="BK133" s="240">
        <f>ROUND(I133*H133,2)</f>
        <v>0</v>
      </c>
      <c r="BL133" s="18" t="s">
        <v>339</v>
      </c>
      <c r="BM133" s="239" t="s">
        <v>302</v>
      </c>
    </row>
    <row r="134" spans="1:65" s="2" customFormat="1" ht="37.8" customHeight="1">
      <c r="A134" s="39"/>
      <c r="B134" s="40"/>
      <c r="C134" s="228" t="s">
        <v>280</v>
      </c>
      <c r="D134" s="228" t="s">
        <v>249</v>
      </c>
      <c r="E134" s="229" t="s">
        <v>3739</v>
      </c>
      <c r="F134" s="230" t="s">
        <v>3740</v>
      </c>
      <c r="G134" s="231" t="s">
        <v>322</v>
      </c>
      <c r="H134" s="232">
        <v>5</v>
      </c>
      <c r="I134" s="233"/>
      <c r="J134" s="234">
        <f>ROUND(I134*H134,2)</f>
        <v>0</v>
      </c>
      <c r="K134" s="230" t="s">
        <v>253</v>
      </c>
      <c r="L134" s="45"/>
      <c r="M134" s="235" t="s">
        <v>1</v>
      </c>
      <c r="N134" s="236" t="s">
        <v>43</v>
      </c>
      <c r="O134" s="9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9" t="s">
        <v>339</v>
      </c>
      <c r="AT134" s="239" t="s">
        <v>249</v>
      </c>
      <c r="AU134" s="239" t="s">
        <v>90</v>
      </c>
      <c r="AY134" s="18" t="s">
        <v>247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8" t="s">
        <v>90</v>
      </c>
      <c r="BK134" s="240">
        <f>ROUND(I134*H134,2)</f>
        <v>0</v>
      </c>
      <c r="BL134" s="18" t="s">
        <v>339</v>
      </c>
      <c r="BM134" s="239" t="s">
        <v>312</v>
      </c>
    </row>
    <row r="135" spans="1:65" s="2" customFormat="1" ht="16.5" customHeight="1">
      <c r="A135" s="39"/>
      <c r="B135" s="40"/>
      <c r="C135" s="285" t="s">
        <v>286</v>
      </c>
      <c r="D135" s="285" t="s">
        <v>422</v>
      </c>
      <c r="E135" s="286" t="s">
        <v>3741</v>
      </c>
      <c r="F135" s="287" t="s">
        <v>3742</v>
      </c>
      <c r="G135" s="288" t="s">
        <v>322</v>
      </c>
      <c r="H135" s="289">
        <v>1</v>
      </c>
      <c r="I135" s="290"/>
      <c r="J135" s="291">
        <f>ROUND(I135*H135,2)</f>
        <v>0</v>
      </c>
      <c r="K135" s="287" t="s">
        <v>253</v>
      </c>
      <c r="L135" s="292"/>
      <c r="M135" s="293" t="s">
        <v>1</v>
      </c>
      <c r="N135" s="294" t="s">
        <v>43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432</v>
      </c>
      <c r="AT135" s="239" t="s">
        <v>422</v>
      </c>
      <c r="AU135" s="239" t="s">
        <v>90</v>
      </c>
      <c r="AY135" s="18" t="s">
        <v>247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90</v>
      </c>
      <c r="BK135" s="240">
        <f>ROUND(I135*H135,2)</f>
        <v>0</v>
      </c>
      <c r="BL135" s="18" t="s">
        <v>339</v>
      </c>
      <c r="BM135" s="239" t="s">
        <v>325</v>
      </c>
    </row>
    <row r="136" spans="1:65" s="2" customFormat="1" ht="16.5" customHeight="1">
      <c r="A136" s="39"/>
      <c r="B136" s="40"/>
      <c r="C136" s="285" t="s">
        <v>291</v>
      </c>
      <c r="D136" s="285" t="s">
        <v>422</v>
      </c>
      <c r="E136" s="286" t="s">
        <v>3743</v>
      </c>
      <c r="F136" s="287" t="s">
        <v>3744</v>
      </c>
      <c r="G136" s="288" t="s">
        <v>322</v>
      </c>
      <c r="H136" s="289">
        <v>1</v>
      </c>
      <c r="I136" s="290"/>
      <c r="J136" s="291">
        <f>ROUND(I136*H136,2)</f>
        <v>0</v>
      </c>
      <c r="K136" s="287" t="s">
        <v>253</v>
      </c>
      <c r="L136" s="292"/>
      <c r="M136" s="293" t="s">
        <v>1</v>
      </c>
      <c r="N136" s="294" t="s">
        <v>43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432</v>
      </c>
      <c r="AT136" s="239" t="s">
        <v>422</v>
      </c>
      <c r="AU136" s="239" t="s">
        <v>90</v>
      </c>
      <c r="AY136" s="18" t="s">
        <v>247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90</v>
      </c>
      <c r="BK136" s="240">
        <f>ROUND(I136*H136,2)</f>
        <v>0</v>
      </c>
      <c r="BL136" s="18" t="s">
        <v>339</v>
      </c>
      <c r="BM136" s="239" t="s">
        <v>339</v>
      </c>
    </row>
    <row r="137" spans="1:65" s="2" customFormat="1" ht="16.5" customHeight="1">
      <c r="A137" s="39"/>
      <c r="B137" s="40"/>
      <c r="C137" s="285" t="s">
        <v>296</v>
      </c>
      <c r="D137" s="285" t="s">
        <v>422</v>
      </c>
      <c r="E137" s="286" t="s">
        <v>3745</v>
      </c>
      <c r="F137" s="287" t="s">
        <v>3746</v>
      </c>
      <c r="G137" s="288" t="s">
        <v>322</v>
      </c>
      <c r="H137" s="289">
        <v>3</v>
      </c>
      <c r="I137" s="290"/>
      <c r="J137" s="291">
        <f>ROUND(I137*H137,2)</f>
        <v>0</v>
      </c>
      <c r="K137" s="287" t="s">
        <v>253</v>
      </c>
      <c r="L137" s="292"/>
      <c r="M137" s="293" t="s">
        <v>1</v>
      </c>
      <c r="N137" s="294" t="s">
        <v>43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432</v>
      </c>
      <c r="AT137" s="239" t="s">
        <v>422</v>
      </c>
      <c r="AU137" s="239" t="s">
        <v>90</v>
      </c>
      <c r="AY137" s="18" t="s">
        <v>247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90</v>
      </c>
      <c r="BK137" s="240">
        <f>ROUND(I137*H137,2)</f>
        <v>0</v>
      </c>
      <c r="BL137" s="18" t="s">
        <v>339</v>
      </c>
      <c r="BM137" s="239" t="s">
        <v>349</v>
      </c>
    </row>
    <row r="138" spans="1:65" s="2" customFormat="1" ht="33" customHeight="1">
      <c r="A138" s="39"/>
      <c r="B138" s="40"/>
      <c r="C138" s="228" t="s">
        <v>302</v>
      </c>
      <c r="D138" s="228" t="s">
        <v>249</v>
      </c>
      <c r="E138" s="229" t="s">
        <v>3747</v>
      </c>
      <c r="F138" s="230" t="s">
        <v>3748</v>
      </c>
      <c r="G138" s="231" t="s">
        <v>399</v>
      </c>
      <c r="H138" s="232">
        <v>10</v>
      </c>
      <c r="I138" s="233"/>
      <c r="J138" s="234">
        <f>ROUND(I138*H138,2)</f>
        <v>0</v>
      </c>
      <c r="K138" s="230" t="s">
        <v>253</v>
      </c>
      <c r="L138" s="45"/>
      <c r="M138" s="235" t="s">
        <v>1</v>
      </c>
      <c r="N138" s="236" t="s">
        <v>43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339</v>
      </c>
      <c r="AT138" s="239" t="s">
        <v>249</v>
      </c>
      <c r="AU138" s="239" t="s">
        <v>90</v>
      </c>
      <c r="AY138" s="18" t="s">
        <v>247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90</v>
      </c>
      <c r="BK138" s="240">
        <f>ROUND(I138*H138,2)</f>
        <v>0</v>
      </c>
      <c r="BL138" s="18" t="s">
        <v>339</v>
      </c>
      <c r="BM138" s="239" t="s">
        <v>359</v>
      </c>
    </row>
    <row r="139" spans="1:65" s="2" customFormat="1" ht="33" customHeight="1">
      <c r="A139" s="39"/>
      <c r="B139" s="40"/>
      <c r="C139" s="285" t="s">
        <v>307</v>
      </c>
      <c r="D139" s="285" t="s">
        <v>422</v>
      </c>
      <c r="E139" s="286" t="s">
        <v>3749</v>
      </c>
      <c r="F139" s="287" t="s">
        <v>3750</v>
      </c>
      <c r="G139" s="288" t="s">
        <v>399</v>
      </c>
      <c r="H139" s="289">
        <v>10</v>
      </c>
      <c r="I139" s="290"/>
      <c r="J139" s="291">
        <f>ROUND(I139*H139,2)</f>
        <v>0</v>
      </c>
      <c r="K139" s="287" t="s">
        <v>253</v>
      </c>
      <c r="L139" s="292"/>
      <c r="M139" s="293" t="s">
        <v>1</v>
      </c>
      <c r="N139" s="294" t="s">
        <v>43</v>
      </c>
      <c r="O139" s="9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9" t="s">
        <v>432</v>
      </c>
      <c r="AT139" s="239" t="s">
        <v>422</v>
      </c>
      <c r="AU139" s="239" t="s">
        <v>90</v>
      </c>
      <c r="AY139" s="18" t="s">
        <v>247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8" t="s">
        <v>90</v>
      </c>
      <c r="BK139" s="240">
        <f>ROUND(I139*H139,2)</f>
        <v>0</v>
      </c>
      <c r="BL139" s="18" t="s">
        <v>339</v>
      </c>
      <c r="BM139" s="239" t="s">
        <v>366</v>
      </c>
    </row>
    <row r="140" spans="1:51" s="13" customFormat="1" ht="12">
      <c r="A140" s="13"/>
      <c r="B140" s="241"/>
      <c r="C140" s="242"/>
      <c r="D140" s="243" t="s">
        <v>256</v>
      </c>
      <c r="E140" s="244" t="s">
        <v>1</v>
      </c>
      <c r="F140" s="245" t="s">
        <v>3751</v>
      </c>
      <c r="G140" s="242"/>
      <c r="H140" s="246">
        <v>10</v>
      </c>
      <c r="I140" s="247"/>
      <c r="J140" s="242"/>
      <c r="K140" s="242"/>
      <c r="L140" s="248"/>
      <c r="M140" s="249"/>
      <c r="N140" s="250"/>
      <c r="O140" s="250"/>
      <c r="P140" s="250"/>
      <c r="Q140" s="250"/>
      <c r="R140" s="250"/>
      <c r="S140" s="250"/>
      <c r="T140" s="25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2" t="s">
        <v>256</v>
      </c>
      <c r="AU140" s="252" t="s">
        <v>90</v>
      </c>
      <c r="AV140" s="13" t="s">
        <v>90</v>
      </c>
      <c r="AW140" s="13" t="s">
        <v>32</v>
      </c>
      <c r="AX140" s="13" t="s">
        <v>77</v>
      </c>
      <c r="AY140" s="252" t="s">
        <v>247</v>
      </c>
    </row>
    <row r="141" spans="1:51" s="14" customFormat="1" ht="12">
      <c r="A141" s="14"/>
      <c r="B141" s="253"/>
      <c r="C141" s="254"/>
      <c r="D141" s="243" t="s">
        <v>256</v>
      </c>
      <c r="E141" s="255" t="s">
        <v>1</v>
      </c>
      <c r="F141" s="256" t="s">
        <v>265</v>
      </c>
      <c r="G141" s="254"/>
      <c r="H141" s="257">
        <v>10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3" t="s">
        <v>256</v>
      </c>
      <c r="AU141" s="263" t="s">
        <v>90</v>
      </c>
      <c r="AV141" s="14" t="s">
        <v>254</v>
      </c>
      <c r="AW141" s="14" t="s">
        <v>32</v>
      </c>
      <c r="AX141" s="14" t="s">
        <v>84</v>
      </c>
      <c r="AY141" s="263" t="s">
        <v>247</v>
      </c>
    </row>
    <row r="142" spans="1:65" s="2" customFormat="1" ht="37.8" customHeight="1">
      <c r="A142" s="39"/>
      <c r="B142" s="40"/>
      <c r="C142" s="228" t="s">
        <v>312</v>
      </c>
      <c r="D142" s="228" t="s">
        <v>249</v>
      </c>
      <c r="E142" s="229" t="s">
        <v>3752</v>
      </c>
      <c r="F142" s="230" t="s">
        <v>3753</v>
      </c>
      <c r="G142" s="231" t="s">
        <v>399</v>
      </c>
      <c r="H142" s="232">
        <v>130</v>
      </c>
      <c r="I142" s="233"/>
      <c r="J142" s="234">
        <f>ROUND(I142*H142,2)</f>
        <v>0</v>
      </c>
      <c r="K142" s="230" t="s">
        <v>253</v>
      </c>
      <c r="L142" s="45"/>
      <c r="M142" s="235" t="s">
        <v>1</v>
      </c>
      <c r="N142" s="236" t="s">
        <v>43</v>
      </c>
      <c r="O142" s="9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9" t="s">
        <v>339</v>
      </c>
      <c r="AT142" s="239" t="s">
        <v>249</v>
      </c>
      <c r="AU142" s="239" t="s">
        <v>90</v>
      </c>
      <c r="AY142" s="18" t="s">
        <v>247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8" t="s">
        <v>90</v>
      </c>
      <c r="BK142" s="240">
        <f>ROUND(I142*H142,2)</f>
        <v>0</v>
      </c>
      <c r="BL142" s="18" t="s">
        <v>339</v>
      </c>
      <c r="BM142" s="239" t="s">
        <v>387</v>
      </c>
    </row>
    <row r="143" spans="1:65" s="2" customFormat="1" ht="24.15" customHeight="1">
      <c r="A143" s="39"/>
      <c r="B143" s="40"/>
      <c r="C143" s="228" t="s">
        <v>319</v>
      </c>
      <c r="D143" s="228" t="s">
        <v>249</v>
      </c>
      <c r="E143" s="229" t="s">
        <v>3754</v>
      </c>
      <c r="F143" s="230" t="s">
        <v>3755</v>
      </c>
      <c r="G143" s="231" t="s">
        <v>399</v>
      </c>
      <c r="H143" s="232">
        <v>120</v>
      </c>
      <c r="I143" s="233"/>
      <c r="J143" s="234">
        <f>ROUND(I143*H143,2)</f>
        <v>0</v>
      </c>
      <c r="K143" s="230" t="s">
        <v>253</v>
      </c>
      <c r="L143" s="45"/>
      <c r="M143" s="235" t="s">
        <v>1</v>
      </c>
      <c r="N143" s="236" t="s">
        <v>43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339</v>
      </c>
      <c r="AT143" s="239" t="s">
        <v>249</v>
      </c>
      <c r="AU143" s="239" t="s">
        <v>90</v>
      </c>
      <c r="AY143" s="18" t="s">
        <v>247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90</v>
      </c>
      <c r="BK143" s="240">
        <f>ROUND(I143*H143,2)</f>
        <v>0</v>
      </c>
      <c r="BL143" s="18" t="s">
        <v>339</v>
      </c>
      <c r="BM143" s="239" t="s">
        <v>402</v>
      </c>
    </row>
    <row r="144" spans="1:65" s="2" customFormat="1" ht="24.15" customHeight="1">
      <c r="A144" s="39"/>
      <c r="B144" s="40"/>
      <c r="C144" s="228" t="s">
        <v>325</v>
      </c>
      <c r="D144" s="228" t="s">
        <v>249</v>
      </c>
      <c r="E144" s="229" t="s">
        <v>3756</v>
      </c>
      <c r="F144" s="230" t="s">
        <v>3757</v>
      </c>
      <c r="G144" s="231" t="s">
        <v>252</v>
      </c>
      <c r="H144" s="232">
        <v>35</v>
      </c>
      <c r="I144" s="233"/>
      <c r="J144" s="234">
        <f>ROUND(I144*H144,2)</f>
        <v>0</v>
      </c>
      <c r="K144" s="230" t="s">
        <v>1</v>
      </c>
      <c r="L144" s="45"/>
      <c r="M144" s="235" t="s">
        <v>1</v>
      </c>
      <c r="N144" s="236" t="s">
        <v>43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339</v>
      </c>
      <c r="AT144" s="239" t="s">
        <v>249</v>
      </c>
      <c r="AU144" s="239" t="s">
        <v>90</v>
      </c>
      <c r="AY144" s="18" t="s">
        <v>247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90</v>
      </c>
      <c r="BK144" s="240">
        <f>ROUND(I144*H144,2)</f>
        <v>0</v>
      </c>
      <c r="BL144" s="18" t="s">
        <v>339</v>
      </c>
      <c r="BM144" s="239" t="s">
        <v>412</v>
      </c>
    </row>
    <row r="145" spans="1:65" s="2" customFormat="1" ht="24.15" customHeight="1">
      <c r="A145" s="39"/>
      <c r="B145" s="40"/>
      <c r="C145" s="228" t="s">
        <v>8</v>
      </c>
      <c r="D145" s="228" t="s">
        <v>249</v>
      </c>
      <c r="E145" s="229" t="s">
        <v>3758</v>
      </c>
      <c r="F145" s="230" t="s">
        <v>3759</v>
      </c>
      <c r="G145" s="231" t="s">
        <v>322</v>
      </c>
      <c r="H145" s="232">
        <v>10</v>
      </c>
      <c r="I145" s="233"/>
      <c r="J145" s="234">
        <f>ROUND(I145*H145,2)</f>
        <v>0</v>
      </c>
      <c r="K145" s="230" t="s">
        <v>253</v>
      </c>
      <c r="L145" s="45"/>
      <c r="M145" s="235" t="s">
        <v>1</v>
      </c>
      <c r="N145" s="236" t="s">
        <v>43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339</v>
      </c>
      <c r="AT145" s="239" t="s">
        <v>249</v>
      </c>
      <c r="AU145" s="239" t="s">
        <v>90</v>
      </c>
      <c r="AY145" s="18" t="s">
        <v>247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90</v>
      </c>
      <c r="BK145" s="240">
        <f>ROUND(I145*H145,2)</f>
        <v>0</v>
      </c>
      <c r="BL145" s="18" t="s">
        <v>339</v>
      </c>
      <c r="BM145" s="239" t="s">
        <v>421</v>
      </c>
    </row>
    <row r="146" spans="1:65" s="2" customFormat="1" ht="49.05" customHeight="1">
      <c r="A146" s="39"/>
      <c r="B146" s="40"/>
      <c r="C146" s="228" t="s">
        <v>339</v>
      </c>
      <c r="D146" s="228" t="s">
        <v>249</v>
      </c>
      <c r="E146" s="229" t="s">
        <v>3760</v>
      </c>
      <c r="F146" s="230" t="s">
        <v>3761</v>
      </c>
      <c r="G146" s="231" t="s">
        <v>283</v>
      </c>
      <c r="H146" s="232">
        <v>0.482</v>
      </c>
      <c r="I146" s="233"/>
      <c r="J146" s="234">
        <f>ROUND(I146*H146,2)</f>
        <v>0</v>
      </c>
      <c r="K146" s="230" t="s">
        <v>253</v>
      </c>
      <c r="L146" s="45"/>
      <c r="M146" s="235" t="s">
        <v>1</v>
      </c>
      <c r="N146" s="236" t="s">
        <v>43</v>
      </c>
      <c r="O146" s="9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9" t="s">
        <v>339</v>
      </c>
      <c r="AT146" s="239" t="s">
        <v>249</v>
      </c>
      <c r="AU146" s="239" t="s">
        <v>90</v>
      </c>
      <c r="AY146" s="18" t="s">
        <v>247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8" t="s">
        <v>90</v>
      </c>
      <c r="BK146" s="240">
        <f>ROUND(I146*H146,2)</f>
        <v>0</v>
      </c>
      <c r="BL146" s="18" t="s">
        <v>339</v>
      </c>
      <c r="BM146" s="239" t="s">
        <v>432</v>
      </c>
    </row>
    <row r="147" spans="1:63" s="12" customFormat="1" ht="22.8" customHeight="1">
      <c r="A147" s="12"/>
      <c r="B147" s="212"/>
      <c r="C147" s="213"/>
      <c r="D147" s="214" t="s">
        <v>76</v>
      </c>
      <c r="E147" s="226" t="s">
        <v>3762</v>
      </c>
      <c r="F147" s="226" t="s">
        <v>3762</v>
      </c>
      <c r="G147" s="213"/>
      <c r="H147" s="213"/>
      <c r="I147" s="216"/>
      <c r="J147" s="227">
        <f>BK147</f>
        <v>0</v>
      </c>
      <c r="K147" s="213"/>
      <c r="L147" s="218"/>
      <c r="M147" s="219"/>
      <c r="N147" s="220"/>
      <c r="O147" s="220"/>
      <c r="P147" s="221">
        <f>SUM(P148:P153)</f>
        <v>0</v>
      </c>
      <c r="Q147" s="220"/>
      <c r="R147" s="221">
        <f>SUM(R148:R153)</f>
        <v>0</v>
      </c>
      <c r="S147" s="220"/>
      <c r="T147" s="222">
        <f>SUM(T148:T153)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84</v>
      </c>
      <c r="AT147" s="224" t="s">
        <v>76</v>
      </c>
      <c r="AU147" s="224" t="s">
        <v>84</v>
      </c>
      <c r="AY147" s="223" t="s">
        <v>247</v>
      </c>
      <c r="BK147" s="225">
        <f>SUM(BK148:BK153)</f>
        <v>0</v>
      </c>
    </row>
    <row r="148" spans="1:65" s="2" customFormat="1" ht="16.5" customHeight="1">
      <c r="A148" s="39"/>
      <c r="B148" s="40"/>
      <c r="C148" s="228" t="s">
        <v>344</v>
      </c>
      <c r="D148" s="228" t="s">
        <v>249</v>
      </c>
      <c r="E148" s="229" t="s">
        <v>957</v>
      </c>
      <c r="F148" s="230" t="s">
        <v>3763</v>
      </c>
      <c r="G148" s="231" t="s">
        <v>2191</v>
      </c>
      <c r="H148" s="232">
        <v>15</v>
      </c>
      <c r="I148" s="233"/>
      <c r="J148" s="234">
        <f>ROUND(I148*H148,2)</f>
        <v>0</v>
      </c>
      <c r="K148" s="230" t="s">
        <v>1</v>
      </c>
      <c r="L148" s="45"/>
      <c r="M148" s="235" t="s">
        <v>1</v>
      </c>
      <c r="N148" s="236" t="s">
        <v>43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254</v>
      </c>
      <c r="AT148" s="239" t="s">
        <v>249</v>
      </c>
      <c r="AU148" s="239" t="s">
        <v>90</v>
      </c>
      <c r="AY148" s="18" t="s">
        <v>247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90</v>
      </c>
      <c r="BK148" s="240">
        <f>ROUND(I148*H148,2)</f>
        <v>0</v>
      </c>
      <c r="BL148" s="18" t="s">
        <v>254</v>
      </c>
      <c r="BM148" s="239" t="s">
        <v>446</v>
      </c>
    </row>
    <row r="149" spans="1:65" s="2" customFormat="1" ht="16.5" customHeight="1">
      <c r="A149" s="39"/>
      <c r="B149" s="40"/>
      <c r="C149" s="228" t="s">
        <v>349</v>
      </c>
      <c r="D149" s="228" t="s">
        <v>249</v>
      </c>
      <c r="E149" s="229" t="s">
        <v>963</v>
      </c>
      <c r="F149" s="230" t="s">
        <v>3764</v>
      </c>
      <c r="G149" s="231" t="s">
        <v>2191</v>
      </c>
      <c r="H149" s="232">
        <v>18</v>
      </c>
      <c r="I149" s="233"/>
      <c r="J149" s="234">
        <f>ROUND(I149*H149,2)</f>
        <v>0</v>
      </c>
      <c r="K149" s="230" t="s">
        <v>1</v>
      </c>
      <c r="L149" s="45"/>
      <c r="M149" s="235" t="s">
        <v>1</v>
      </c>
      <c r="N149" s="236" t="s">
        <v>43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254</v>
      </c>
      <c r="AT149" s="239" t="s">
        <v>249</v>
      </c>
      <c r="AU149" s="239" t="s">
        <v>90</v>
      </c>
      <c r="AY149" s="18" t="s">
        <v>247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90</v>
      </c>
      <c r="BK149" s="240">
        <f>ROUND(I149*H149,2)</f>
        <v>0</v>
      </c>
      <c r="BL149" s="18" t="s">
        <v>254</v>
      </c>
      <c r="BM149" s="239" t="s">
        <v>458</v>
      </c>
    </row>
    <row r="150" spans="1:65" s="2" customFormat="1" ht="16.5" customHeight="1">
      <c r="A150" s="39"/>
      <c r="B150" s="40"/>
      <c r="C150" s="228" t="s">
        <v>355</v>
      </c>
      <c r="D150" s="228" t="s">
        <v>249</v>
      </c>
      <c r="E150" s="229" t="s">
        <v>973</v>
      </c>
      <c r="F150" s="230" t="s">
        <v>3765</v>
      </c>
      <c r="G150" s="231" t="s">
        <v>2191</v>
      </c>
      <c r="H150" s="232">
        <v>20</v>
      </c>
      <c r="I150" s="233"/>
      <c r="J150" s="234">
        <f>ROUND(I150*H150,2)</f>
        <v>0</v>
      </c>
      <c r="K150" s="230" t="s">
        <v>1</v>
      </c>
      <c r="L150" s="45"/>
      <c r="M150" s="235" t="s">
        <v>1</v>
      </c>
      <c r="N150" s="236" t="s">
        <v>43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254</v>
      </c>
      <c r="AT150" s="239" t="s">
        <v>249</v>
      </c>
      <c r="AU150" s="239" t="s">
        <v>90</v>
      </c>
      <c r="AY150" s="18" t="s">
        <v>247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90</v>
      </c>
      <c r="BK150" s="240">
        <f>ROUND(I150*H150,2)</f>
        <v>0</v>
      </c>
      <c r="BL150" s="18" t="s">
        <v>254</v>
      </c>
      <c r="BM150" s="239" t="s">
        <v>481</v>
      </c>
    </row>
    <row r="151" spans="1:65" s="2" customFormat="1" ht="16.5" customHeight="1">
      <c r="A151" s="39"/>
      <c r="B151" s="40"/>
      <c r="C151" s="228" t="s">
        <v>359</v>
      </c>
      <c r="D151" s="228" t="s">
        <v>249</v>
      </c>
      <c r="E151" s="229" t="s">
        <v>993</v>
      </c>
      <c r="F151" s="230" t="s">
        <v>3766</v>
      </c>
      <c r="G151" s="231" t="s">
        <v>3767</v>
      </c>
      <c r="H151" s="232">
        <v>1</v>
      </c>
      <c r="I151" s="233"/>
      <c r="J151" s="234">
        <f>ROUND(I151*H151,2)</f>
        <v>0</v>
      </c>
      <c r="K151" s="230" t="s">
        <v>1</v>
      </c>
      <c r="L151" s="45"/>
      <c r="M151" s="235" t="s">
        <v>1</v>
      </c>
      <c r="N151" s="236" t="s">
        <v>43</v>
      </c>
      <c r="O151" s="9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9" t="s">
        <v>254</v>
      </c>
      <c r="AT151" s="239" t="s">
        <v>249</v>
      </c>
      <c r="AU151" s="239" t="s">
        <v>90</v>
      </c>
      <c r="AY151" s="18" t="s">
        <v>247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8" t="s">
        <v>90</v>
      </c>
      <c r="BK151" s="240">
        <f>ROUND(I151*H151,2)</f>
        <v>0</v>
      </c>
      <c r="BL151" s="18" t="s">
        <v>254</v>
      </c>
      <c r="BM151" s="239" t="s">
        <v>491</v>
      </c>
    </row>
    <row r="152" spans="1:65" s="2" customFormat="1" ht="16.5" customHeight="1">
      <c r="A152" s="39"/>
      <c r="B152" s="40"/>
      <c r="C152" s="228" t="s">
        <v>7</v>
      </c>
      <c r="D152" s="228" t="s">
        <v>249</v>
      </c>
      <c r="E152" s="229" t="s">
        <v>1034</v>
      </c>
      <c r="F152" s="230" t="s">
        <v>3768</v>
      </c>
      <c r="G152" s="231" t="s">
        <v>3767</v>
      </c>
      <c r="H152" s="232">
        <v>1</v>
      </c>
      <c r="I152" s="233"/>
      <c r="J152" s="234">
        <f>ROUND(I152*H152,2)</f>
        <v>0</v>
      </c>
      <c r="K152" s="230" t="s">
        <v>1</v>
      </c>
      <c r="L152" s="45"/>
      <c r="M152" s="235" t="s">
        <v>1</v>
      </c>
      <c r="N152" s="236" t="s">
        <v>43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254</v>
      </c>
      <c r="AT152" s="239" t="s">
        <v>249</v>
      </c>
      <c r="AU152" s="239" t="s">
        <v>90</v>
      </c>
      <c r="AY152" s="18" t="s">
        <v>247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90</v>
      </c>
      <c r="BK152" s="240">
        <f>ROUND(I152*H152,2)</f>
        <v>0</v>
      </c>
      <c r="BL152" s="18" t="s">
        <v>254</v>
      </c>
      <c r="BM152" s="239" t="s">
        <v>501</v>
      </c>
    </row>
    <row r="153" spans="1:65" s="2" customFormat="1" ht="16.5" customHeight="1">
      <c r="A153" s="39"/>
      <c r="B153" s="40"/>
      <c r="C153" s="228" t="s">
        <v>366</v>
      </c>
      <c r="D153" s="228" t="s">
        <v>249</v>
      </c>
      <c r="E153" s="229" t="s">
        <v>1039</v>
      </c>
      <c r="F153" s="230" t="s">
        <v>3769</v>
      </c>
      <c r="G153" s="231" t="s">
        <v>252</v>
      </c>
      <c r="H153" s="232">
        <v>60</v>
      </c>
      <c r="I153" s="233"/>
      <c r="J153" s="234">
        <f>ROUND(I153*H153,2)</f>
        <v>0</v>
      </c>
      <c r="K153" s="230" t="s">
        <v>1</v>
      </c>
      <c r="L153" s="45"/>
      <c r="M153" s="235" t="s">
        <v>1</v>
      </c>
      <c r="N153" s="236" t="s">
        <v>43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254</v>
      </c>
      <c r="AT153" s="239" t="s">
        <v>249</v>
      </c>
      <c r="AU153" s="239" t="s">
        <v>90</v>
      </c>
      <c r="AY153" s="18" t="s">
        <v>247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90</v>
      </c>
      <c r="BK153" s="240">
        <f>ROUND(I153*H153,2)</f>
        <v>0</v>
      </c>
      <c r="BL153" s="18" t="s">
        <v>254</v>
      </c>
      <c r="BM153" s="239" t="s">
        <v>509</v>
      </c>
    </row>
    <row r="154" spans="1:63" s="12" customFormat="1" ht="25.9" customHeight="1">
      <c r="A154" s="12"/>
      <c r="B154" s="212"/>
      <c r="C154" s="213"/>
      <c r="D154" s="214" t="s">
        <v>76</v>
      </c>
      <c r="E154" s="215" t="s">
        <v>3770</v>
      </c>
      <c r="F154" s="215" t="s">
        <v>3771</v>
      </c>
      <c r="G154" s="213"/>
      <c r="H154" s="213"/>
      <c r="I154" s="216"/>
      <c r="J154" s="217">
        <f>BK154</f>
        <v>0</v>
      </c>
      <c r="K154" s="213"/>
      <c r="L154" s="218"/>
      <c r="M154" s="219"/>
      <c r="N154" s="220"/>
      <c r="O154" s="220"/>
      <c r="P154" s="221">
        <f>P155</f>
        <v>0</v>
      </c>
      <c r="Q154" s="220"/>
      <c r="R154" s="221">
        <f>R155</f>
        <v>0</v>
      </c>
      <c r="S154" s="220"/>
      <c r="T154" s="222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3" t="s">
        <v>254</v>
      </c>
      <c r="AT154" s="224" t="s">
        <v>76</v>
      </c>
      <c r="AU154" s="224" t="s">
        <v>77</v>
      </c>
      <c r="AY154" s="223" t="s">
        <v>247</v>
      </c>
      <c r="BK154" s="225">
        <f>BK155</f>
        <v>0</v>
      </c>
    </row>
    <row r="155" spans="1:65" s="2" customFormat="1" ht="37.8" customHeight="1">
      <c r="A155" s="39"/>
      <c r="B155" s="40"/>
      <c r="C155" s="228" t="s">
        <v>375</v>
      </c>
      <c r="D155" s="228" t="s">
        <v>249</v>
      </c>
      <c r="E155" s="229" t="s">
        <v>3772</v>
      </c>
      <c r="F155" s="230" t="s">
        <v>3773</v>
      </c>
      <c r="G155" s="231" t="s">
        <v>1334</v>
      </c>
      <c r="H155" s="232">
        <v>10</v>
      </c>
      <c r="I155" s="233"/>
      <c r="J155" s="234">
        <f>ROUND(I155*H155,2)</f>
        <v>0</v>
      </c>
      <c r="K155" s="230" t="s">
        <v>253</v>
      </c>
      <c r="L155" s="45"/>
      <c r="M155" s="235" t="s">
        <v>1</v>
      </c>
      <c r="N155" s="236" t="s">
        <v>43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3774</v>
      </c>
      <c r="AT155" s="239" t="s">
        <v>249</v>
      </c>
      <c r="AU155" s="239" t="s">
        <v>84</v>
      </c>
      <c r="AY155" s="18" t="s">
        <v>247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90</v>
      </c>
      <c r="BK155" s="240">
        <f>ROUND(I155*H155,2)</f>
        <v>0</v>
      </c>
      <c r="BL155" s="18" t="s">
        <v>3774</v>
      </c>
      <c r="BM155" s="239" t="s">
        <v>518</v>
      </c>
    </row>
    <row r="156" spans="1:63" s="12" customFormat="1" ht="25.9" customHeight="1">
      <c r="A156" s="12"/>
      <c r="B156" s="212"/>
      <c r="C156" s="213"/>
      <c r="D156" s="214" t="s">
        <v>76</v>
      </c>
      <c r="E156" s="215" t="s">
        <v>3775</v>
      </c>
      <c r="F156" s="215" t="s">
        <v>3776</v>
      </c>
      <c r="G156" s="213"/>
      <c r="H156" s="213"/>
      <c r="I156" s="216"/>
      <c r="J156" s="217">
        <f>BK156</f>
        <v>0</v>
      </c>
      <c r="K156" s="213"/>
      <c r="L156" s="218"/>
      <c r="M156" s="219"/>
      <c r="N156" s="220"/>
      <c r="O156" s="220"/>
      <c r="P156" s="221">
        <f>P157</f>
        <v>0</v>
      </c>
      <c r="Q156" s="220"/>
      <c r="R156" s="221">
        <f>R157</f>
        <v>0</v>
      </c>
      <c r="S156" s="220"/>
      <c r="T156" s="222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3" t="s">
        <v>275</v>
      </c>
      <c r="AT156" s="224" t="s">
        <v>76</v>
      </c>
      <c r="AU156" s="224" t="s">
        <v>77</v>
      </c>
      <c r="AY156" s="223" t="s">
        <v>247</v>
      </c>
      <c r="BK156" s="225">
        <f>BK157</f>
        <v>0</v>
      </c>
    </row>
    <row r="157" spans="1:63" s="12" customFormat="1" ht="22.8" customHeight="1">
      <c r="A157" s="12"/>
      <c r="B157" s="212"/>
      <c r="C157" s="213"/>
      <c r="D157" s="214" t="s">
        <v>76</v>
      </c>
      <c r="E157" s="226" t="s">
        <v>3777</v>
      </c>
      <c r="F157" s="226" t="s">
        <v>3778</v>
      </c>
      <c r="G157" s="213"/>
      <c r="H157" s="213"/>
      <c r="I157" s="216"/>
      <c r="J157" s="227">
        <f>BK157</f>
        <v>0</v>
      </c>
      <c r="K157" s="213"/>
      <c r="L157" s="218"/>
      <c r="M157" s="219"/>
      <c r="N157" s="220"/>
      <c r="O157" s="220"/>
      <c r="P157" s="221">
        <f>P158</f>
        <v>0</v>
      </c>
      <c r="Q157" s="220"/>
      <c r="R157" s="221">
        <f>R158</f>
        <v>0</v>
      </c>
      <c r="S157" s="220"/>
      <c r="T157" s="222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3" t="s">
        <v>275</v>
      </c>
      <c r="AT157" s="224" t="s">
        <v>76</v>
      </c>
      <c r="AU157" s="224" t="s">
        <v>84</v>
      </c>
      <c r="AY157" s="223" t="s">
        <v>247</v>
      </c>
      <c r="BK157" s="225">
        <f>BK158</f>
        <v>0</v>
      </c>
    </row>
    <row r="158" spans="1:65" s="2" customFormat="1" ht="16.5" customHeight="1">
      <c r="A158" s="39"/>
      <c r="B158" s="40"/>
      <c r="C158" s="228" t="s">
        <v>387</v>
      </c>
      <c r="D158" s="228" t="s">
        <v>249</v>
      </c>
      <c r="E158" s="229" t="s">
        <v>3779</v>
      </c>
      <c r="F158" s="230" t="s">
        <v>3780</v>
      </c>
      <c r="G158" s="231" t="s">
        <v>3781</v>
      </c>
      <c r="H158" s="232">
        <v>1</v>
      </c>
      <c r="I158" s="233"/>
      <c r="J158" s="234">
        <f>ROUND(I158*H158,2)</f>
        <v>0</v>
      </c>
      <c r="K158" s="230" t="s">
        <v>253</v>
      </c>
      <c r="L158" s="45"/>
      <c r="M158" s="300" t="s">
        <v>1</v>
      </c>
      <c r="N158" s="301" t="s">
        <v>43</v>
      </c>
      <c r="O158" s="302"/>
      <c r="P158" s="303">
        <f>O158*H158</f>
        <v>0</v>
      </c>
      <c r="Q158" s="303">
        <v>0</v>
      </c>
      <c r="R158" s="303">
        <f>Q158*H158</f>
        <v>0</v>
      </c>
      <c r="S158" s="303">
        <v>0</v>
      </c>
      <c r="T158" s="30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254</v>
      </c>
      <c r="AT158" s="239" t="s">
        <v>249</v>
      </c>
      <c r="AU158" s="239" t="s">
        <v>90</v>
      </c>
      <c r="AY158" s="18" t="s">
        <v>247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90</v>
      </c>
      <c r="BK158" s="240">
        <f>ROUND(I158*H158,2)</f>
        <v>0</v>
      </c>
      <c r="BL158" s="18" t="s">
        <v>254</v>
      </c>
      <c r="BM158" s="239" t="s">
        <v>531</v>
      </c>
    </row>
    <row r="159" spans="1:31" s="2" customFormat="1" ht="6.95" customHeight="1">
      <c r="A159" s="39"/>
      <c r="B159" s="67"/>
      <c r="C159" s="68"/>
      <c r="D159" s="68"/>
      <c r="E159" s="68"/>
      <c r="F159" s="68"/>
      <c r="G159" s="68"/>
      <c r="H159" s="68"/>
      <c r="I159" s="68"/>
      <c r="J159" s="68"/>
      <c r="K159" s="68"/>
      <c r="L159" s="45"/>
      <c r="M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</sheetData>
  <sheetProtection password="CC35" sheet="1" objects="1" scenarios="1" formatColumns="0" formatRows="0" autoFilter="0"/>
  <autoFilter ref="C125:K15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84</v>
      </c>
    </row>
    <row r="4" spans="2:46" s="1" customFormat="1" ht="24.95" customHeight="1">
      <c r="B4" s="21"/>
      <c r="D4" s="150" t="s">
        <v>121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Rozvoj komunitních sociálních služeb - chráněné bydlení v lokalitě Jičín</v>
      </c>
      <c r="F7" s="152"/>
      <c r="G7" s="152"/>
      <c r="H7" s="152"/>
      <c r="L7" s="21"/>
    </row>
    <row r="8" spans="2:12" s="1" customFormat="1" ht="12" customHeight="1">
      <c r="B8" s="21"/>
      <c r="D8" s="152" t="s">
        <v>134</v>
      </c>
      <c r="L8" s="21"/>
    </row>
    <row r="9" spans="1:31" s="2" customFormat="1" ht="16.5" customHeight="1">
      <c r="A9" s="39"/>
      <c r="B9" s="45"/>
      <c r="C9" s="39"/>
      <c r="D9" s="39"/>
      <c r="E9" s="153" t="s">
        <v>138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3782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28. 2. 2022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ROUND((SUM(BE125:BE150)),2)</f>
        <v>0</v>
      </c>
      <c r="G35" s="39"/>
      <c r="H35" s="39"/>
      <c r="I35" s="166">
        <v>0.21</v>
      </c>
      <c r="J35" s="165">
        <f>ROUND(((SUM(BE125:BE150))*I35),2)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ROUND((SUM(BF125:BF150)),2)</f>
        <v>0</v>
      </c>
      <c r="G36" s="39"/>
      <c r="H36" s="39"/>
      <c r="I36" s="166">
        <v>0.15</v>
      </c>
      <c r="J36" s="165">
        <f>ROUND(((SUM(BF125:BF150))*I36),2)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ROUND((SUM(BG125:BG150)),2)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ROUND((SUM(BH125:BH150)),2)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ROUND((SUM(BI125:BI150)),2)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Rozvoj komunitních sociálních služeb - chráněné bydlení v lokalitě Jičín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138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01.6 - Vedlejší a ostatní náklady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Ruská 30, Jičín</v>
      </c>
      <c r="G91" s="41"/>
      <c r="H91" s="41"/>
      <c r="I91" s="33" t="s">
        <v>22</v>
      </c>
      <c r="J91" s="80" t="str">
        <f>IF(J14="","",J14)</f>
        <v>28. 2. 2022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Energy Benefit Centre a.s.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199</v>
      </c>
      <c r="D96" s="187"/>
      <c r="E96" s="187"/>
      <c r="F96" s="187"/>
      <c r="G96" s="187"/>
      <c r="H96" s="187"/>
      <c r="I96" s="187"/>
      <c r="J96" s="188" t="s">
        <v>200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201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202</v>
      </c>
    </row>
    <row r="99" spans="1:31" s="9" customFormat="1" ht="24.95" customHeight="1">
      <c r="A99" s="9"/>
      <c r="B99" s="190"/>
      <c r="C99" s="191"/>
      <c r="D99" s="192" t="s">
        <v>3783</v>
      </c>
      <c r="E99" s="193"/>
      <c r="F99" s="193"/>
      <c r="G99" s="193"/>
      <c r="H99" s="193"/>
      <c r="I99" s="193"/>
      <c r="J99" s="194">
        <f>J126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3728</v>
      </c>
      <c r="E100" s="198"/>
      <c r="F100" s="198"/>
      <c r="G100" s="198"/>
      <c r="H100" s="198"/>
      <c r="I100" s="198"/>
      <c r="J100" s="199">
        <f>J127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3784</v>
      </c>
      <c r="E101" s="198"/>
      <c r="F101" s="198"/>
      <c r="G101" s="198"/>
      <c r="H101" s="198"/>
      <c r="I101" s="198"/>
      <c r="J101" s="199">
        <f>J134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3785</v>
      </c>
      <c r="E102" s="198"/>
      <c r="F102" s="198"/>
      <c r="G102" s="198"/>
      <c r="H102" s="198"/>
      <c r="I102" s="198"/>
      <c r="J102" s="199">
        <f>J139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3786</v>
      </c>
      <c r="E103" s="198"/>
      <c r="F103" s="198"/>
      <c r="G103" s="198"/>
      <c r="H103" s="198"/>
      <c r="I103" s="198"/>
      <c r="J103" s="199">
        <f>J142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232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6.25" customHeight="1">
      <c r="A113" s="39"/>
      <c r="B113" s="40"/>
      <c r="C113" s="41"/>
      <c r="D113" s="41"/>
      <c r="E113" s="185" t="str">
        <f>E7</f>
        <v>Rozvoj komunitních sociálních služeb - chráněné bydlení v lokalitě Jičín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134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5" t="s">
        <v>138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142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01.6 - Vedlejší a ostatní náklady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>Ruská 30, Jičín</v>
      </c>
      <c r="G119" s="41"/>
      <c r="H119" s="41"/>
      <c r="I119" s="33" t="s">
        <v>22</v>
      </c>
      <c r="J119" s="80" t="str">
        <f>IF(J14="","",J14)</f>
        <v>28. 2. 2022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24</v>
      </c>
      <c r="D121" s="41"/>
      <c r="E121" s="41"/>
      <c r="F121" s="28" t="str">
        <f>E17</f>
        <v>Královéhradecký kraj</v>
      </c>
      <c r="G121" s="41"/>
      <c r="H121" s="41"/>
      <c r="I121" s="33" t="s">
        <v>30</v>
      </c>
      <c r="J121" s="37" t="str">
        <f>E23</f>
        <v>Energy Benefit Centre a.s.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1"/>
      <c r="B124" s="202"/>
      <c r="C124" s="203" t="s">
        <v>233</v>
      </c>
      <c r="D124" s="204" t="s">
        <v>62</v>
      </c>
      <c r="E124" s="204" t="s">
        <v>58</v>
      </c>
      <c r="F124" s="204" t="s">
        <v>59</v>
      </c>
      <c r="G124" s="204" t="s">
        <v>234</v>
      </c>
      <c r="H124" s="204" t="s">
        <v>235</v>
      </c>
      <c r="I124" s="204" t="s">
        <v>236</v>
      </c>
      <c r="J124" s="204" t="s">
        <v>200</v>
      </c>
      <c r="K124" s="205" t="s">
        <v>237</v>
      </c>
      <c r="L124" s="206"/>
      <c r="M124" s="101" t="s">
        <v>1</v>
      </c>
      <c r="N124" s="102" t="s">
        <v>41</v>
      </c>
      <c r="O124" s="102" t="s">
        <v>238</v>
      </c>
      <c r="P124" s="102" t="s">
        <v>239</v>
      </c>
      <c r="Q124" s="102" t="s">
        <v>240</v>
      </c>
      <c r="R124" s="102" t="s">
        <v>241</v>
      </c>
      <c r="S124" s="102" t="s">
        <v>242</v>
      </c>
      <c r="T124" s="103" t="s">
        <v>243</v>
      </c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</row>
    <row r="125" spans="1:63" s="2" customFormat="1" ht="22.8" customHeight="1">
      <c r="A125" s="39"/>
      <c r="B125" s="40"/>
      <c r="C125" s="108" t="s">
        <v>244</v>
      </c>
      <c r="D125" s="41"/>
      <c r="E125" s="41"/>
      <c r="F125" s="41"/>
      <c r="G125" s="41"/>
      <c r="H125" s="41"/>
      <c r="I125" s="41"/>
      <c r="J125" s="207">
        <f>BK125</f>
        <v>0</v>
      </c>
      <c r="K125" s="41"/>
      <c r="L125" s="45"/>
      <c r="M125" s="104"/>
      <c r="N125" s="208"/>
      <c r="O125" s="105"/>
      <c r="P125" s="209">
        <f>P126</f>
        <v>0</v>
      </c>
      <c r="Q125" s="105"/>
      <c r="R125" s="209">
        <f>R126</f>
        <v>0</v>
      </c>
      <c r="S125" s="105"/>
      <c r="T125" s="210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76</v>
      </c>
      <c r="AU125" s="18" t="s">
        <v>202</v>
      </c>
      <c r="BK125" s="211">
        <f>BK126</f>
        <v>0</v>
      </c>
    </row>
    <row r="126" spans="1:63" s="12" customFormat="1" ht="25.9" customHeight="1">
      <c r="A126" s="12"/>
      <c r="B126" s="212"/>
      <c r="C126" s="213"/>
      <c r="D126" s="214" t="s">
        <v>76</v>
      </c>
      <c r="E126" s="215" t="s">
        <v>3775</v>
      </c>
      <c r="F126" s="215" t="s">
        <v>3787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P127+P134+P139+P142</f>
        <v>0</v>
      </c>
      <c r="Q126" s="220"/>
      <c r="R126" s="221">
        <f>R127+R134+R139+R142</f>
        <v>0</v>
      </c>
      <c r="S126" s="220"/>
      <c r="T126" s="222">
        <f>T127+T134+T139+T142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275</v>
      </c>
      <c r="AT126" s="224" t="s">
        <v>76</v>
      </c>
      <c r="AU126" s="224" t="s">
        <v>77</v>
      </c>
      <c r="AY126" s="223" t="s">
        <v>247</v>
      </c>
      <c r="BK126" s="225">
        <f>BK127+BK134+BK139+BK142</f>
        <v>0</v>
      </c>
    </row>
    <row r="127" spans="1:63" s="12" customFormat="1" ht="22.8" customHeight="1">
      <c r="A127" s="12"/>
      <c r="B127" s="212"/>
      <c r="C127" s="213"/>
      <c r="D127" s="214" t="s">
        <v>76</v>
      </c>
      <c r="E127" s="226" t="s">
        <v>3777</v>
      </c>
      <c r="F127" s="226" t="s">
        <v>3778</v>
      </c>
      <c r="G127" s="213"/>
      <c r="H127" s="213"/>
      <c r="I127" s="216"/>
      <c r="J127" s="227">
        <f>BK127</f>
        <v>0</v>
      </c>
      <c r="K127" s="213"/>
      <c r="L127" s="218"/>
      <c r="M127" s="219"/>
      <c r="N127" s="220"/>
      <c r="O127" s="220"/>
      <c r="P127" s="221">
        <f>SUM(P128:P133)</f>
        <v>0</v>
      </c>
      <c r="Q127" s="220"/>
      <c r="R127" s="221">
        <f>SUM(R128:R133)</f>
        <v>0</v>
      </c>
      <c r="S127" s="220"/>
      <c r="T127" s="222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275</v>
      </c>
      <c r="AT127" s="224" t="s">
        <v>76</v>
      </c>
      <c r="AU127" s="224" t="s">
        <v>84</v>
      </c>
      <c r="AY127" s="223" t="s">
        <v>247</v>
      </c>
      <c r="BK127" s="225">
        <f>SUM(BK128:BK133)</f>
        <v>0</v>
      </c>
    </row>
    <row r="128" spans="1:65" s="2" customFormat="1" ht="24.15" customHeight="1">
      <c r="A128" s="39"/>
      <c r="B128" s="40"/>
      <c r="C128" s="228" t="s">
        <v>84</v>
      </c>
      <c r="D128" s="228" t="s">
        <v>249</v>
      </c>
      <c r="E128" s="229" t="s">
        <v>3788</v>
      </c>
      <c r="F128" s="230" t="s">
        <v>3789</v>
      </c>
      <c r="G128" s="231" t="s">
        <v>2059</v>
      </c>
      <c r="H128" s="232">
        <v>1</v>
      </c>
      <c r="I128" s="233"/>
      <c r="J128" s="234">
        <f>ROUND(I128*H128,2)</f>
        <v>0</v>
      </c>
      <c r="K128" s="230" t="s">
        <v>253</v>
      </c>
      <c r="L128" s="45"/>
      <c r="M128" s="235" t="s">
        <v>1</v>
      </c>
      <c r="N128" s="236" t="s">
        <v>43</v>
      </c>
      <c r="O128" s="92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9" t="s">
        <v>3790</v>
      </c>
      <c r="AT128" s="239" t="s">
        <v>249</v>
      </c>
      <c r="AU128" s="239" t="s">
        <v>90</v>
      </c>
      <c r="AY128" s="18" t="s">
        <v>247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8" t="s">
        <v>90</v>
      </c>
      <c r="BK128" s="240">
        <f>ROUND(I128*H128,2)</f>
        <v>0</v>
      </c>
      <c r="BL128" s="18" t="s">
        <v>3790</v>
      </c>
      <c r="BM128" s="239" t="s">
        <v>3791</v>
      </c>
    </row>
    <row r="129" spans="1:65" s="2" customFormat="1" ht="16.5" customHeight="1">
      <c r="A129" s="39"/>
      <c r="B129" s="40"/>
      <c r="C129" s="228" t="s">
        <v>90</v>
      </c>
      <c r="D129" s="228" t="s">
        <v>249</v>
      </c>
      <c r="E129" s="229" t="s">
        <v>3792</v>
      </c>
      <c r="F129" s="230" t="s">
        <v>3793</v>
      </c>
      <c r="G129" s="231" t="s">
        <v>2059</v>
      </c>
      <c r="H129" s="232">
        <v>1</v>
      </c>
      <c r="I129" s="233"/>
      <c r="J129" s="234">
        <f>ROUND(I129*H129,2)</f>
        <v>0</v>
      </c>
      <c r="K129" s="230" t="s">
        <v>253</v>
      </c>
      <c r="L129" s="45"/>
      <c r="M129" s="235" t="s">
        <v>1</v>
      </c>
      <c r="N129" s="236" t="s">
        <v>43</v>
      </c>
      <c r="O129" s="9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9" t="s">
        <v>3790</v>
      </c>
      <c r="AT129" s="239" t="s">
        <v>249</v>
      </c>
      <c r="AU129" s="239" t="s">
        <v>90</v>
      </c>
      <c r="AY129" s="18" t="s">
        <v>247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8" t="s">
        <v>90</v>
      </c>
      <c r="BK129" s="240">
        <f>ROUND(I129*H129,2)</f>
        <v>0</v>
      </c>
      <c r="BL129" s="18" t="s">
        <v>3790</v>
      </c>
      <c r="BM129" s="239" t="s">
        <v>3794</v>
      </c>
    </row>
    <row r="130" spans="1:65" s="2" customFormat="1" ht="16.5" customHeight="1">
      <c r="A130" s="39"/>
      <c r="B130" s="40"/>
      <c r="C130" s="228" t="s">
        <v>266</v>
      </c>
      <c r="D130" s="228" t="s">
        <v>249</v>
      </c>
      <c r="E130" s="229" t="s">
        <v>3795</v>
      </c>
      <c r="F130" s="230" t="s">
        <v>3796</v>
      </c>
      <c r="G130" s="231" t="s">
        <v>2059</v>
      </c>
      <c r="H130" s="232">
        <v>1</v>
      </c>
      <c r="I130" s="233"/>
      <c r="J130" s="234">
        <f>ROUND(I130*H130,2)</f>
        <v>0</v>
      </c>
      <c r="K130" s="230" t="s">
        <v>253</v>
      </c>
      <c r="L130" s="45"/>
      <c r="M130" s="235" t="s">
        <v>1</v>
      </c>
      <c r="N130" s="236" t="s">
        <v>43</v>
      </c>
      <c r="O130" s="9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9" t="s">
        <v>3790</v>
      </c>
      <c r="AT130" s="239" t="s">
        <v>249</v>
      </c>
      <c r="AU130" s="239" t="s">
        <v>90</v>
      </c>
      <c r="AY130" s="18" t="s">
        <v>247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8" t="s">
        <v>90</v>
      </c>
      <c r="BK130" s="240">
        <f>ROUND(I130*H130,2)</f>
        <v>0</v>
      </c>
      <c r="BL130" s="18" t="s">
        <v>3790</v>
      </c>
      <c r="BM130" s="239" t="s">
        <v>3797</v>
      </c>
    </row>
    <row r="131" spans="1:47" s="2" customFormat="1" ht="12">
      <c r="A131" s="39"/>
      <c r="B131" s="40"/>
      <c r="C131" s="41"/>
      <c r="D131" s="243" t="s">
        <v>540</v>
      </c>
      <c r="E131" s="41"/>
      <c r="F131" s="295" t="s">
        <v>3798</v>
      </c>
      <c r="G131" s="41"/>
      <c r="H131" s="41"/>
      <c r="I131" s="296"/>
      <c r="J131" s="41"/>
      <c r="K131" s="41"/>
      <c r="L131" s="45"/>
      <c r="M131" s="297"/>
      <c r="N131" s="29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540</v>
      </c>
      <c r="AU131" s="18" t="s">
        <v>90</v>
      </c>
    </row>
    <row r="132" spans="1:65" s="2" customFormat="1" ht="21.75" customHeight="1">
      <c r="A132" s="39"/>
      <c r="B132" s="40"/>
      <c r="C132" s="228" t="s">
        <v>254</v>
      </c>
      <c r="D132" s="228" t="s">
        <v>249</v>
      </c>
      <c r="E132" s="229" t="s">
        <v>3799</v>
      </c>
      <c r="F132" s="230" t="s">
        <v>3800</v>
      </c>
      <c r="G132" s="231" t="s">
        <v>2059</v>
      </c>
      <c r="H132" s="232">
        <v>1</v>
      </c>
      <c r="I132" s="233"/>
      <c r="J132" s="234">
        <f>ROUND(I132*H132,2)</f>
        <v>0</v>
      </c>
      <c r="K132" s="230" t="s">
        <v>253</v>
      </c>
      <c r="L132" s="45"/>
      <c r="M132" s="235" t="s">
        <v>1</v>
      </c>
      <c r="N132" s="236" t="s">
        <v>43</v>
      </c>
      <c r="O132" s="9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9" t="s">
        <v>3790</v>
      </c>
      <c r="AT132" s="239" t="s">
        <v>249</v>
      </c>
      <c r="AU132" s="239" t="s">
        <v>90</v>
      </c>
      <c r="AY132" s="18" t="s">
        <v>247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8" t="s">
        <v>90</v>
      </c>
      <c r="BK132" s="240">
        <f>ROUND(I132*H132,2)</f>
        <v>0</v>
      </c>
      <c r="BL132" s="18" t="s">
        <v>3790</v>
      </c>
      <c r="BM132" s="239" t="s">
        <v>3801</v>
      </c>
    </row>
    <row r="133" spans="1:65" s="2" customFormat="1" ht="16.5" customHeight="1">
      <c r="A133" s="39"/>
      <c r="B133" s="40"/>
      <c r="C133" s="228" t="s">
        <v>275</v>
      </c>
      <c r="D133" s="228" t="s">
        <v>249</v>
      </c>
      <c r="E133" s="229" t="s">
        <v>3802</v>
      </c>
      <c r="F133" s="230" t="s">
        <v>3803</v>
      </c>
      <c r="G133" s="231" t="s">
        <v>2059</v>
      </c>
      <c r="H133" s="232">
        <v>1</v>
      </c>
      <c r="I133" s="233"/>
      <c r="J133" s="234">
        <f>ROUND(I133*H133,2)</f>
        <v>0</v>
      </c>
      <c r="K133" s="230" t="s">
        <v>253</v>
      </c>
      <c r="L133" s="45"/>
      <c r="M133" s="235" t="s">
        <v>1</v>
      </c>
      <c r="N133" s="236" t="s">
        <v>43</v>
      </c>
      <c r="O133" s="9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9" t="s">
        <v>3790</v>
      </c>
      <c r="AT133" s="239" t="s">
        <v>249</v>
      </c>
      <c r="AU133" s="239" t="s">
        <v>90</v>
      </c>
      <c r="AY133" s="18" t="s">
        <v>247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8" t="s">
        <v>90</v>
      </c>
      <c r="BK133" s="240">
        <f>ROUND(I133*H133,2)</f>
        <v>0</v>
      </c>
      <c r="BL133" s="18" t="s">
        <v>3790</v>
      </c>
      <c r="BM133" s="239" t="s">
        <v>3804</v>
      </c>
    </row>
    <row r="134" spans="1:63" s="12" customFormat="1" ht="22.8" customHeight="1">
      <c r="A134" s="12"/>
      <c r="B134" s="212"/>
      <c r="C134" s="213"/>
      <c r="D134" s="214" t="s">
        <v>76</v>
      </c>
      <c r="E134" s="226" t="s">
        <v>3805</v>
      </c>
      <c r="F134" s="226" t="s">
        <v>3405</v>
      </c>
      <c r="G134" s="213"/>
      <c r="H134" s="213"/>
      <c r="I134" s="216"/>
      <c r="J134" s="227">
        <f>BK134</f>
        <v>0</v>
      </c>
      <c r="K134" s="213"/>
      <c r="L134" s="218"/>
      <c r="M134" s="219"/>
      <c r="N134" s="220"/>
      <c r="O134" s="220"/>
      <c r="P134" s="221">
        <f>SUM(P135:P138)</f>
        <v>0</v>
      </c>
      <c r="Q134" s="220"/>
      <c r="R134" s="221">
        <f>SUM(R135:R138)</f>
        <v>0</v>
      </c>
      <c r="S134" s="220"/>
      <c r="T134" s="222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275</v>
      </c>
      <c r="AT134" s="224" t="s">
        <v>76</v>
      </c>
      <c r="AU134" s="224" t="s">
        <v>84</v>
      </c>
      <c r="AY134" s="223" t="s">
        <v>247</v>
      </c>
      <c r="BK134" s="225">
        <f>SUM(BK135:BK138)</f>
        <v>0</v>
      </c>
    </row>
    <row r="135" spans="1:65" s="2" customFormat="1" ht="37.8" customHeight="1">
      <c r="A135" s="39"/>
      <c r="B135" s="40"/>
      <c r="C135" s="228" t="s">
        <v>280</v>
      </c>
      <c r="D135" s="228" t="s">
        <v>249</v>
      </c>
      <c r="E135" s="229" t="s">
        <v>3806</v>
      </c>
      <c r="F135" s="230" t="s">
        <v>3807</v>
      </c>
      <c r="G135" s="231" t="s">
        <v>2059</v>
      </c>
      <c r="H135" s="232">
        <v>1</v>
      </c>
      <c r="I135" s="233"/>
      <c r="J135" s="234">
        <f>ROUND(I135*H135,2)</f>
        <v>0</v>
      </c>
      <c r="K135" s="230" t="s">
        <v>253</v>
      </c>
      <c r="L135" s="45"/>
      <c r="M135" s="235" t="s">
        <v>1</v>
      </c>
      <c r="N135" s="236" t="s">
        <v>43</v>
      </c>
      <c r="O135" s="9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9" t="s">
        <v>3790</v>
      </c>
      <c r="AT135" s="239" t="s">
        <v>249</v>
      </c>
      <c r="AU135" s="239" t="s">
        <v>90</v>
      </c>
      <c r="AY135" s="18" t="s">
        <v>247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8" t="s">
        <v>90</v>
      </c>
      <c r="BK135" s="240">
        <f>ROUND(I135*H135,2)</f>
        <v>0</v>
      </c>
      <c r="BL135" s="18" t="s">
        <v>3790</v>
      </c>
      <c r="BM135" s="239" t="s">
        <v>3808</v>
      </c>
    </row>
    <row r="136" spans="1:65" s="2" customFormat="1" ht="16.5" customHeight="1">
      <c r="A136" s="39"/>
      <c r="B136" s="40"/>
      <c r="C136" s="228" t="s">
        <v>286</v>
      </c>
      <c r="D136" s="228" t="s">
        <v>249</v>
      </c>
      <c r="E136" s="229" t="s">
        <v>3809</v>
      </c>
      <c r="F136" s="230" t="s">
        <v>3810</v>
      </c>
      <c r="G136" s="231" t="s">
        <v>2059</v>
      </c>
      <c r="H136" s="232">
        <v>1</v>
      </c>
      <c r="I136" s="233"/>
      <c r="J136" s="234">
        <f>ROUND(I136*H136,2)</f>
        <v>0</v>
      </c>
      <c r="K136" s="230" t="s">
        <v>253</v>
      </c>
      <c r="L136" s="45"/>
      <c r="M136" s="235" t="s">
        <v>1</v>
      </c>
      <c r="N136" s="236" t="s">
        <v>43</v>
      </c>
      <c r="O136" s="9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9" t="s">
        <v>3790</v>
      </c>
      <c r="AT136" s="239" t="s">
        <v>249</v>
      </c>
      <c r="AU136" s="239" t="s">
        <v>90</v>
      </c>
      <c r="AY136" s="18" t="s">
        <v>247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8" t="s">
        <v>90</v>
      </c>
      <c r="BK136" s="240">
        <f>ROUND(I136*H136,2)</f>
        <v>0</v>
      </c>
      <c r="BL136" s="18" t="s">
        <v>3790</v>
      </c>
      <c r="BM136" s="239" t="s">
        <v>3811</v>
      </c>
    </row>
    <row r="137" spans="1:65" s="2" customFormat="1" ht="16.5" customHeight="1">
      <c r="A137" s="39"/>
      <c r="B137" s="40"/>
      <c r="C137" s="228" t="s">
        <v>291</v>
      </c>
      <c r="D137" s="228" t="s">
        <v>249</v>
      </c>
      <c r="E137" s="229" t="s">
        <v>3812</v>
      </c>
      <c r="F137" s="230" t="s">
        <v>3813</v>
      </c>
      <c r="G137" s="231" t="s">
        <v>2059</v>
      </c>
      <c r="H137" s="232">
        <v>1</v>
      </c>
      <c r="I137" s="233"/>
      <c r="J137" s="234">
        <f>ROUND(I137*H137,2)</f>
        <v>0</v>
      </c>
      <c r="K137" s="230" t="s">
        <v>253</v>
      </c>
      <c r="L137" s="45"/>
      <c r="M137" s="235" t="s">
        <v>1</v>
      </c>
      <c r="N137" s="236" t="s">
        <v>43</v>
      </c>
      <c r="O137" s="9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9" t="s">
        <v>3790</v>
      </c>
      <c r="AT137" s="239" t="s">
        <v>249</v>
      </c>
      <c r="AU137" s="239" t="s">
        <v>90</v>
      </c>
      <c r="AY137" s="18" t="s">
        <v>247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8" t="s">
        <v>90</v>
      </c>
      <c r="BK137" s="240">
        <f>ROUND(I137*H137,2)</f>
        <v>0</v>
      </c>
      <c r="BL137" s="18" t="s">
        <v>3790</v>
      </c>
      <c r="BM137" s="239" t="s">
        <v>3814</v>
      </c>
    </row>
    <row r="138" spans="1:65" s="2" customFormat="1" ht="16.5" customHeight="1">
      <c r="A138" s="39"/>
      <c r="B138" s="40"/>
      <c r="C138" s="228" t="s">
        <v>296</v>
      </c>
      <c r="D138" s="228" t="s">
        <v>249</v>
      </c>
      <c r="E138" s="229" t="s">
        <v>3815</v>
      </c>
      <c r="F138" s="230" t="s">
        <v>3816</v>
      </c>
      <c r="G138" s="231" t="s">
        <v>2059</v>
      </c>
      <c r="H138" s="232">
        <v>1</v>
      </c>
      <c r="I138" s="233"/>
      <c r="J138" s="234">
        <f>ROUND(I138*H138,2)</f>
        <v>0</v>
      </c>
      <c r="K138" s="230" t="s">
        <v>253</v>
      </c>
      <c r="L138" s="45"/>
      <c r="M138" s="235" t="s">
        <v>1</v>
      </c>
      <c r="N138" s="236" t="s">
        <v>43</v>
      </c>
      <c r="O138" s="9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9" t="s">
        <v>3790</v>
      </c>
      <c r="AT138" s="239" t="s">
        <v>249</v>
      </c>
      <c r="AU138" s="239" t="s">
        <v>90</v>
      </c>
      <c r="AY138" s="18" t="s">
        <v>247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8" t="s">
        <v>90</v>
      </c>
      <c r="BK138" s="240">
        <f>ROUND(I138*H138,2)</f>
        <v>0</v>
      </c>
      <c r="BL138" s="18" t="s">
        <v>3790</v>
      </c>
      <c r="BM138" s="239" t="s">
        <v>3817</v>
      </c>
    </row>
    <row r="139" spans="1:63" s="12" customFormat="1" ht="22.8" customHeight="1">
      <c r="A139" s="12"/>
      <c r="B139" s="212"/>
      <c r="C139" s="213"/>
      <c r="D139" s="214" t="s">
        <v>76</v>
      </c>
      <c r="E139" s="226" t="s">
        <v>3818</v>
      </c>
      <c r="F139" s="226" t="s">
        <v>3819</v>
      </c>
      <c r="G139" s="213"/>
      <c r="H139" s="213"/>
      <c r="I139" s="216"/>
      <c r="J139" s="227">
        <f>BK139</f>
        <v>0</v>
      </c>
      <c r="K139" s="213"/>
      <c r="L139" s="218"/>
      <c r="M139" s="219"/>
      <c r="N139" s="220"/>
      <c r="O139" s="220"/>
      <c r="P139" s="221">
        <f>SUM(P140:P141)</f>
        <v>0</v>
      </c>
      <c r="Q139" s="220"/>
      <c r="R139" s="221">
        <f>SUM(R140:R141)</f>
        <v>0</v>
      </c>
      <c r="S139" s="220"/>
      <c r="T139" s="222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275</v>
      </c>
      <c r="AT139" s="224" t="s">
        <v>76</v>
      </c>
      <c r="AU139" s="224" t="s">
        <v>84</v>
      </c>
      <c r="AY139" s="223" t="s">
        <v>247</v>
      </c>
      <c r="BK139" s="225">
        <f>SUM(BK140:BK141)</f>
        <v>0</v>
      </c>
    </row>
    <row r="140" spans="1:65" s="2" customFormat="1" ht="16.5" customHeight="1">
      <c r="A140" s="39"/>
      <c r="B140" s="40"/>
      <c r="C140" s="228" t="s">
        <v>302</v>
      </c>
      <c r="D140" s="228" t="s">
        <v>249</v>
      </c>
      <c r="E140" s="229" t="s">
        <v>3820</v>
      </c>
      <c r="F140" s="230" t="s">
        <v>3821</v>
      </c>
      <c r="G140" s="231" t="s">
        <v>2059</v>
      </c>
      <c r="H140" s="232">
        <v>1</v>
      </c>
      <c r="I140" s="233"/>
      <c r="J140" s="234">
        <f>ROUND(I140*H140,2)</f>
        <v>0</v>
      </c>
      <c r="K140" s="230" t="s">
        <v>253</v>
      </c>
      <c r="L140" s="45"/>
      <c r="M140" s="235" t="s">
        <v>1</v>
      </c>
      <c r="N140" s="236" t="s">
        <v>43</v>
      </c>
      <c r="O140" s="9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9" t="s">
        <v>3790</v>
      </c>
      <c r="AT140" s="239" t="s">
        <v>249</v>
      </c>
      <c r="AU140" s="239" t="s">
        <v>90</v>
      </c>
      <c r="AY140" s="18" t="s">
        <v>247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8" t="s">
        <v>90</v>
      </c>
      <c r="BK140" s="240">
        <f>ROUND(I140*H140,2)</f>
        <v>0</v>
      </c>
      <c r="BL140" s="18" t="s">
        <v>3790</v>
      </c>
      <c r="BM140" s="239" t="s">
        <v>3822</v>
      </c>
    </row>
    <row r="141" spans="1:65" s="2" customFormat="1" ht="21.75" customHeight="1">
      <c r="A141" s="39"/>
      <c r="B141" s="40"/>
      <c r="C141" s="228" t="s">
        <v>307</v>
      </c>
      <c r="D141" s="228" t="s">
        <v>249</v>
      </c>
      <c r="E141" s="229" t="s">
        <v>3823</v>
      </c>
      <c r="F141" s="230" t="s">
        <v>3824</v>
      </c>
      <c r="G141" s="231" t="s">
        <v>2059</v>
      </c>
      <c r="H141" s="232">
        <v>2</v>
      </c>
      <c r="I141" s="233"/>
      <c r="J141" s="234">
        <f>ROUND(I141*H141,2)</f>
        <v>0</v>
      </c>
      <c r="K141" s="230" t="s">
        <v>253</v>
      </c>
      <c r="L141" s="45"/>
      <c r="M141" s="235" t="s">
        <v>1</v>
      </c>
      <c r="N141" s="236" t="s">
        <v>43</v>
      </c>
      <c r="O141" s="9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9" t="s">
        <v>3790</v>
      </c>
      <c r="AT141" s="239" t="s">
        <v>249</v>
      </c>
      <c r="AU141" s="239" t="s">
        <v>90</v>
      </c>
      <c r="AY141" s="18" t="s">
        <v>247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8" t="s">
        <v>90</v>
      </c>
      <c r="BK141" s="240">
        <f>ROUND(I141*H141,2)</f>
        <v>0</v>
      </c>
      <c r="BL141" s="18" t="s">
        <v>3790</v>
      </c>
      <c r="BM141" s="239" t="s">
        <v>3825</v>
      </c>
    </row>
    <row r="142" spans="1:63" s="12" customFormat="1" ht="22.8" customHeight="1">
      <c r="A142" s="12"/>
      <c r="B142" s="212"/>
      <c r="C142" s="213"/>
      <c r="D142" s="214" t="s">
        <v>76</v>
      </c>
      <c r="E142" s="226" t="s">
        <v>3309</v>
      </c>
      <c r="F142" s="226" t="s">
        <v>3826</v>
      </c>
      <c r="G142" s="213"/>
      <c r="H142" s="213"/>
      <c r="I142" s="216"/>
      <c r="J142" s="227">
        <f>BK142</f>
        <v>0</v>
      </c>
      <c r="K142" s="213"/>
      <c r="L142" s="218"/>
      <c r="M142" s="219"/>
      <c r="N142" s="220"/>
      <c r="O142" s="220"/>
      <c r="P142" s="221">
        <f>SUM(P143:P150)</f>
        <v>0</v>
      </c>
      <c r="Q142" s="220"/>
      <c r="R142" s="221">
        <f>SUM(R143:R150)</f>
        <v>0</v>
      </c>
      <c r="S142" s="220"/>
      <c r="T142" s="222">
        <f>SUM(T143:T150)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254</v>
      </c>
      <c r="AT142" s="224" t="s">
        <v>76</v>
      </c>
      <c r="AU142" s="224" t="s">
        <v>84</v>
      </c>
      <c r="AY142" s="223" t="s">
        <v>247</v>
      </c>
      <c r="BK142" s="225">
        <f>SUM(BK143:BK150)</f>
        <v>0</v>
      </c>
    </row>
    <row r="143" spans="1:65" s="2" customFormat="1" ht="24.15" customHeight="1">
      <c r="A143" s="39"/>
      <c r="B143" s="40"/>
      <c r="C143" s="228" t="s">
        <v>312</v>
      </c>
      <c r="D143" s="228" t="s">
        <v>249</v>
      </c>
      <c r="E143" s="229" t="s">
        <v>3827</v>
      </c>
      <c r="F143" s="230" t="s">
        <v>3828</v>
      </c>
      <c r="G143" s="231" t="s">
        <v>252</v>
      </c>
      <c r="H143" s="232">
        <v>90</v>
      </c>
      <c r="I143" s="233"/>
      <c r="J143" s="234">
        <f>ROUND(I143*H143,2)</f>
        <v>0</v>
      </c>
      <c r="K143" s="230" t="s">
        <v>1</v>
      </c>
      <c r="L143" s="45"/>
      <c r="M143" s="235" t="s">
        <v>1</v>
      </c>
      <c r="N143" s="236" t="s">
        <v>43</v>
      </c>
      <c r="O143" s="9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9" t="s">
        <v>3790</v>
      </c>
      <c r="AT143" s="239" t="s">
        <v>249</v>
      </c>
      <c r="AU143" s="239" t="s">
        <v>90</v>
      </c>
      <c r="AY143" s="18" t="s">
        <v>247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8" t="s">
        <v>90</v>
      </c>
      <c r="BK143" s="240">
        <f>ROUND(I143*H143,2)</f>
        <v>0</v>
      </c>
      <c r="BL143" s="18" t="s">
        <v>3790</v>
      </c>
      <c r="BM143" s="239" t="s">
        <v>3829</v>
      </c>
    </row>
    <row r="144" spans="1:51" s="13" customFormat="1" ht="12">
      <c r="A144" s="13"/>
      <c r="B144" s="241"/>
      <c r="C144" s="242"/>
      <c r="D144" s="243" t="s">
        <v>256</v>
      </c>
      <c r="E144" s="244" t="s">
        <v>1</v>
      </c>
      <c r="F144" s="245" t="s">
        <v>3830</v>
      </c>
      <c r="G144" s="242"/>
      <c r="H144" s="246">
        <v>50</v>
      </c>
      <c r="I144" s="247"/>
      <c r="J144" s="242"/>
      <c r="K144" s="242"/>
      <c r="L144" s="248"/>
      <c r="M144" s="249"/>
      <c r="N144" s="250"/>
      <c r="O144" s="250"/>
      <c r="P144" s="250"/>
      <c r="Q144" s="250"/>
      <c r="R144" s="250"/>
      <c r="S144" s="250"/>
      <c r="T144" s="25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2" t="s">
        <v>256</v>
      </c>
      <c r="AU144" s="252" t="s">
        <v>90</v>
      </c>
      <c r="AV144" s="13" t="s">
        <v>90</v>
      </c>
      <c r="AW144" s="13" t="s">
        <v>32</v>
      </c>
      <c r="AX144" s="13" t="s">
        <v>77</v>
      </c>
      <c r="AY144" s="252" t="s">
        <v>247</v>
      </c>
    </row>
    <row r="145" spans="1:51" s="13" customFormat="1" ht="12">
      <c r="A145" s="13"/>
      <c r="B145" s="241"/>
      <c r="C145" s="242"/>
      <c r="D145" s="243" t="s">
        <v>256</v>
      </c>
      <c r="E145" s="244" t="s">
        <v>1</v>
      </c>
      <c r="F145" s="245" t="s">
        <v>3831</v>
      </c>
      <c r="G145" s="242"/>
      <c r="H145" s="246">
        <v>40</v>
      </c>
      <c r="I145" s="247"/>
      <c r="J145" s="242"/>
      <c r="K145" s="242"/>
      <c r="L145" s="248"/>
      <c r="M145" s="249"/>
      <c r="N145" s="250"/>
      <c r="O145" s="250"/>
      <c r="P145" s="250"/>
      <c r="Q145" s="250"/>
      <c r="R145" s="250"/>
      <c r="S145" s="250"/>
      <c r="T145" s="25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2" t="s">
        <v>256</v>
      </c>
      <c r="AU145" s="252" t="s">
        <v>90</v>
      </c>
      <c r="AV145" s="13" t="s">
        <v>90</v>
      </c>
      <c r="AW145" s="13" t="s">
        <v>32</v>
      </c>
      <c r="AX145" s="13" t="s">
        <v>77</v>
      </c>
      <c r="AY145" s="252" t="s">
        <v>247</v>
      </c>
    </row>
    <row r="146" spans="1:51" s="14" customFormat="1" ht="12">
      <c r="A146" s="14"/>
      <c r="B146" s="253"/>
      <c r="C146" s="254"/>
      <c r="D146" s="243" t="s">
        <v>256</v>
      </c>
      <c r="E146" s="255" t="s">
        <v>1</v>
      </c>
      <c r="F146" s="256" t="s">
        <v>265</v>
      </c>
      <c r="G146" s="254"/>
      <c r="H146" s="257">
        <v>90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3" t="s">
        <v>256</v>
      </c>
      <c r="AU146" s="263" t="s">
        <v>90</v>
      </c>
      <c r="AV146" s="14" t="s">
        <v>254</v>
      </c>
      <c r="AW146" s="14" t="s">
        <v>32</v>
      </c>
      <c r="AX146" s="14" t="s">
        <v>84</v>
      </c>
      <c r="AY146" s="263" t="s">
        <v>247</v>
      </c>
    </row>
    <row r="147" spans="1:65" s="2" customFormat="1" ht="24.15" customHeight="1">
      <c r="A147" s="39"/>
      <c r="B147" s="40"/>
      <c r="C147" s="228" t="s">
        <v>319</v>
      </c>
      <c r="D147" s="228" t="s">
        <v>249</v>
      </c>
      <c r="E147" s="229" t="s">
        <v>3832</v>
      </c>
      <c r="F147" s="230" t="s">
        <v>3833</v>
      </c>
      <c r="G147" s="231" t="s">
        <v>2059</v>
      </c>
      <c r="H147" s="232">
        <v>1</v>
      </c>
      <c r="I147" s="233"/>
      <c r="J147" s="234">
        <f>ROUND(I147*H147,2)</f>
        <v>0</v>
      </c>
      <c r="K147" s="230" t="s">
        <v>253</v>
      </c>
      <c r="L147" s="45"/>
      <c r="M147" s="235" t="s">
        <v>1</v>
      </c>
      <c r="N147" s="236" t="s">
        <v>43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3790</v>
      </c>
      <c r="AT147" s="239" t="s">
        <v>249</v>
      </c>
      <c r="AU147" s="239" t="s">
        <v>90</v>
      </c>
      <c r="AY147" s="18" t="s">
        <v>247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90</v>
      </c>
      <c r="BK147" s="240">
        <f>ROUND(I147*H147,2)</f>
        <v>0</v>
      </c>
      <c r="BL147" s="18" t="s">
        <v>3790</v>
      </c>
      <c r="BM147" s="239" t="s">
        <v>3834</v>
      </c>
    </row>
    <row r="148" spans="1:65" s="2" customFormat="1" ht="16.5" customHeight="1">
      <c r="A148" s="39"/>
      <c r="B148" s="40"/>
      <c r="C148" s="228" t="s">
        <v>325</v>
      </c>
      <c r="D148" s="228" t="s">
        <v>249</v>
      </c>
      <c r="E148" s="229" t="s">
        <v>3835</v>
      </c>
      <c r="F148" s="230" t="s">
        <v>3836</v>
      </c>
      <c r="G148" s="231" t="s">
        <v>2059</v>
      </c>
      <c r="H148" s="232">
        <v>1</v>
      </c>
      <c r="I148" s="233"/>
      <c r="J148" s="234">
        <f>ROUND(I148*H148,2)</f>
        <v>0</v>
      </c>
      <c r="K148" s="230" t="s">
        <v>253</v>
      </c>
      <c r="L148" s="45"/>
      <c r="M148" s="235" t="s">
        <v>1</v>
      </c>
      <c r="N148" s="236" t="s">
        <v>43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3790</v>
      </c>
      <c r="AT148" s="239" t="s">
        <v>249</v>
      </c>
      <c r="AU148" s="239" t="s">
        <v>90</v>
      </c>
      <c r="AY148" s="18" t="s">
        <v>247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90</v>
      </c>
      <c r="BK148" s="240">
        <f>ROUND(I148*H148,2)</f>
        <v>0</v>
      </c>
      <c r="BL148" s="18" t="s">
        <v>3790</v>
      </c>
      <c r="BM148" s="239" t="s">
        <v>3837</v>
      </c>
    </row>
    <row r="149" spans="1:65" s="2" customFormat="1" ht="16.5" customHeight="1">
      <c r="A149" s="39"/>
      <c r="B149" s="40"/>
      <c r="C149" s="228" t="s">
        <v>8</v>
      </c>
      <c r="D149" s="228" t="s">
        <v>249</v>
      </c>
      <c r="E149" s="229" t="s">
        <v>3838</v>
      </c>
      <c r="F149" s="230" t="s">
        <v>3839</v>
      </c>
      <c r="G149" s="231" t="s">
        <v>2059</v>
      </c>
      <c r="H149" s="232">
        <v>1</v>
      </c>
      <c r="I149" s="233"/>
      <c r="J149" s="234">
        <f>ROUND(I149*H149,2)</f>
        <v>0</v>
      </c>
      <c r="K149" s="230" t="s">
        <v>253</v>
      </c>
      <c r="L149" s="45"/>
      <c r="M149" s="235" t="s">
        <v>1</v>
      </c>
      <c r="N149" s="236" t="s">
        <v>43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3790</v>
      </c>
      <c r="AT149" s="239" t="s">
        <v>249</v>
      </c>
      <c r="AU149" s="239" t="s">
        <v>90</v>
      </c>
      <c r="AY149" s="18" t="s">
        <v>247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90</v>
      </c>
      <c r="BK149" s="240">
        <f>ROUND(I149*H149,2)</f>
        <v>0</v>
      </c>
      <c r="BL149" s="18" t="s">
        <v>3790</v>
      </c>
      <c r="BM149" s="239" t="s">
        <v>3840</v>
      </c>
    </row>
    <row r="150" spans="1:47" s="2" customFormat="1" ht="12">
      <c r="A150" s="39"/>
      <c r="B150" s="40"/>
      <c r="C150" s="41"/>
      <c r="D150" s="243" t="s">
        <v>540</v>
      </c>
      <c r="E150" s="41"/>
      <c r="F150" s="295" t="s">
        <v>3841</v>
      </c>
      <c r="G150" s="41"/>
      <c r="H150" s="41"/>
      <c r="I150" s="296"/>
      <c r="J150" s="41"/>
      <c r="K150" s="41"/>
      <c r="L150" s="45"/>
      <c r="M150" s="305"/>
      <c r="N150" s="306"/>
      <c r="O150" s="302"/>
      <c r="P150" s="302"/>
      <c r="Q150" s="302"/>
      <c r="R150" s="302"/>
      <c r="S150" s="302"/>
      <c r="T150" s="307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540</v>
      </c>
      <c r="AU150" s="18" t="s">
        <v>90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24:K15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84</v>
      </c>
    </row>
    <row r="4" spans="2:46" s="1" customFormat="1" ht="24.95" customHeight="1">
      <c r="B4" s="21"/>
      <c r="D4" s="150" t="s">
        <v>121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Rozvoj komunitních sociálních služeb - chráněné bydlení v lokalitě Jičín</v>
      </c>
      <c r="F7" s="152"/>
      <c r="G7" s="152"/>
      <c r="H7" s="152"/>
      <c r="L7" s="21"/>
    </row>
    <row r="8" spans="2:12" s="1" customFormat="1" ht="12" customHeight="1">
      <c r="B8" s="21"/>
      <c r="D8" s="152" t="s">
        <v>134</v>
      </c>
      <c r="L8" s="21"/>
    </row>
    <row r="9" spans="1:31" s="2" customFormat="1" ht="16.5" customHeight="1">
      <c r="A9" s="39"/>
      <c r="B9" s="45"/>
      <c r="C9" s="39"/>
      <c r="D9" s="39"/>
      <c r="E9" s="153" t="s">
        <v>3842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3843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28. 2. 2022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ROUND(J141,2)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ROUND((SUM(BE141:BE241)),2)</f>
        <v>0</v>
      </c>
      <c r="G35" s="39"/>
      <c r="H35" s="39"/>
      <c r="I35" s="166">
        <v>0.21</v>
      </c>
      <c r="J35" s="165">
        <f>ROUND(((SUM(BE141:BE241))*I35),2)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ROUND((SUM(BF141:BF241)),2)</f>
        <v>0</v>
      </c>
      <c r="G36" s="39"/>
      <c r="H36" s="39"/>
      <c r="I36" s="166">
        <v>0.15</v>
      </c>
      <c r="J36" s="165">
        <f>ROUND(((SUM(BF141:BF241))*I36),2)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ROUND((SUM(BG141:BG241)),2)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ROUND((SUM(BH141:BH241)),2)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ROUND((SUM(BI141:BI241)),2)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Rozvoj komunitních sociálních služeb - chráněné bydlení v lokalitě Jičín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3842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02.1 - Sadové úpravy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Ruská 30, Jičín</v>
      </c>
      <c r="G91" s="41"/>
      <c r="H91" s="41"/>
      <c r="I91" s="33" t="s">
        <v>22</v>
      </c>
      <c r="J91" s="80" t="str">
        <f>IF(J14="","",J14)</f>
        <v>28. 2. 2022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Energy Benefit Centre a.s.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199</v>
      </c>
      <c r="D96" s="187"/>
      <c r="E96" s="187"/>
      <c r="F96" s="187"/>
      <c r="G96" s="187"/>
      <c r="H96" s="187"/>
      <c r="I96" s="187"/>
      <c r="J96" s="188" t="s">
        <v>200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201</v>
      </c>
      <c r="D98" s="41"/>
      <c r="E98" s="41"/>
      <c r="F98" s="41"/>
      <c r="G98" s="41"/>
      <c r="H98" s="41"/>
      <c r="I98" s="41"/>
      <c r="J98" s="111">
        <f>J141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202</v>
      </c>
    </row>
    <row r="99" spans="1:31" s="9" customFormat="1" ht="24.95" customHeight="1">
      <c r="A99" s="9"/>
      <c r="B99" s="190"/>
      <c r="C99" s="191"/>
      <c r="D99" s="192" t="s">
        <v>3844</v>
      </c>
      <c r="E99" s="193"/>
      <c r="F99" s="193"/>
      <c r="G99" s="193"/>
      <c r="H99" s="193"/>
      <c r="I99" s="193"/>
      <c r="J99" s="194">
        <f>J142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3845</v>
      </c>
      <c r="E100" s="198"/>
      <c r="F100" s="198"/>
      <c r="G100" s="198"/>
      <c r="H100" s="198"/>
      <c r="I100" s="198"/>
      <c r="J100" s="199">
        <f>J143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4"/>
      <c r="D101" s="197" t="s">
        <v>3846</v>
      </c>
      <c r="E101" s="198"/>
      <c r="F101" s="198"/>
      <c r="G101" s="198"/>
      <c r="H101" s="198"/>
      <c r="I101" s="198"/>
      <c r="J101" s="199">
        <f>J146</f>
        <v>0</v>
      </c>
      <c r="K101" s="134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4"/>
      <c r="D102" s="197" t="s">
        <v>3847</v>
      </c>
      <c r="E102" s="198"/>
      <c r="F102" s="198"/>
      <c r="G102" s="198"/>
      <c r="H102" s="198"/>
      <c r="I102" s="198"/>
      <c r="J102" s="199">
        <f>J151</f>
        <v>0</v>
      </c>
      <c r="K102" s="134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4"/>
      <c r="D103" s="197" t="s">
        <v>3848</v>
      </c>
      <c r="E103" s="198"/>
      <c r="F103" s="198"/>
      <c r="G103" s="198"/>
      <c r="H103" s="198"/>
      <c r="I103" s="198"/>
      <c r="J103" s="199">
        <f>J168</f>
        <v>0</v>
      </c>
      <c r="K103" s="134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4"/>
      <c r="D104" s="197" t="s">
        <v>3849</v>
      </c>
      <c r="E104" s="198"/>
      <c r="F104" s="198"/>
      <c r="G104" s="198"/>
      <c r="H104" s="198"/>
      <c r="I104" s="198"/>
      <c r="J104" s="199">
        <f>J171</f>
        <v>0</v>
      </c>
      <c r="K104" s="134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4"/>
      <c r="D105" s="197" t="s">
        <v>3850</v>
      </c>
      <c r="E105" s="198"/>
      <c r="F105" s="198"/>
      <c r="G105" s="198"/>
      <c r="H105" s="198"/>
      <c r="I105" s="198"/>
      <c r="J105" s="199">
        <f>J173</f>
        <v>0</v>
      </c>
      <c r="K105" s="134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4"/>
      <c r="D106" s="197" t="s">
        <v>3851</v>
      </c>
      <c r="E106" s="198"/>
      <c r="F106" s="198"/>
      <c r="G106" s="198"/>
      <c r="H106" s="198"/>
      <c r="I106" s="198"/>
      <c r="J106" s="199">
        <f>J185</f>
        <v>0</v>
      </c>
      <c r="K106" s="134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0"/>
      <c r="C107" s="191"/>
      <c r="D107" s="192" t="s">
        <v>3852</v>
      </c>
      <c r="E107" s="193"/>
      <c r="F107" s="193"/>
      <c r="G107" s="193"/>
      <c r="H107" s="193"/>
      <c r="I107" s="193"/>
      <c r="J107" s="194">
        <f>J188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6"/>
      <c r="C108" s="134"/>
      <c r="D108" s="197" t="s">
        <v>3853</v>
      </c>
      <c r="E108" s="198"/>
      <c r="F108" s="198"/>
      <c r="G108" s="198"/>
      <c r="H108" s="198"/>
      <c r="I108" s="198"/>
      <c r="J108" s="199">
        <f>J191</f>
        <v>0</v>
      </c>
      <c r="K108" s="134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6"/>
      <c r="C109" s="134"/>
      <c r="D109" s="197" t="s">
        <v>3854</v>
      </c>
      <c r="E109" s="198"/>
      <c r="F109" s="198"/>
      <c r="G109" s="198"/>
      <c r="H109" s="198"/>
      <c r="I109" s="198"/>
      <c r="J109" s="199">
        <f>J196</f>
        <v>0</v>
      </c>
      <c r="K109" s="134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6"/>
      <c r="C110" s="134"/>
      <c r="D110" s="197" t="s">
        <v>3855</v>
      </c>
      <c r="E110" s="198"/>
      <c r="F110" s="198"/>
      <c r="G110" s="198"/>
      <c r="H110" s="198"/>
      <c r="I110" s="198"/>
      <c r="J110" s="199">
        <f>J198</f>
        <v>0</v>
      </c>
      <c r="K110" s="134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6"/>
      <c r="C111" s="134"/>
      <c r="D111" s="197" t="s">
        <v>3856</v>
      </c>
      <c r="E111" s="198"/>
      <c r="F111" s="198"/>
      <c r="G111" s="198"/>
      <c r="H111" s="198"/>
      <c r="I111" s="198"/>
      <c r="J111" s="199">
        <f>J203</f>
        <v>0</v>
      </c>
      <c r="K111" s="134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6"/>
      <c r="C112" s="134"/>
      <c r="D112" s="197" t="s">
        <v>3857</v>
      </c>
      <c r="E112" s="198"/>
      <c r="F112" s="198"/>
      <c r="G112" s="198"/>
      <c r="H112" s="198"/>
      <c r="I112" s="198"/>
      <c r="J112" s="199">
        <f>J207</f>
        <v>0</v>
      </c>
      <c r="K112" s="134"/>
      <c r="L112" s="20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6"/>
      <c r="C113" s="134"/>
      <c r="D113" s="197" t="s">
        <v>3858</v>
      </c>
      <c r="E113" s="198"/>
      <c r="F113" s="198"/>
      <c r="G113" s="198"/>
      <c r="H113" s="198"/>
      <c r="I113" s="198"/>
      <c r="J113" s="199">
        <f>J211</f>
        <v>0</v>
      </c>
      <c r="K113" s="134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6"/>
      <c r="C114" s="134"/>
      <c r="D114" s="197" t="s">
        <v>3859</v>
      </c>
      <c r="E114" s="198"/>
      <c r="F114" s="198"/>
      <c r="G114" s="198"/>
      <c r="H114" s="198"/>
      <c r="I114" s="198"/>
      <c r="J114" s="199">
        <f>J214</f>
        <v>0</v>
      </c>
      <c r="K114" s="134"/>
      <c r="L114" s="20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6"/>
      <c r="C115" s="134"/>
      <c r="D115" s="197" t="s">
        <v>3860</v>
      </c>
      <c r="E115" s="198"/>
      <c r="F115" s="198"/>
      <c r="G115" s="198"/>
      <c r="H115" s="198"/>
      <c r="I115" s="198"/>
      <c r="J115" s="199">
        <f>J217</f>
        <v>0</v>
      </c>
      <c r="K115" s="134"/>
      <c r="L115" s="20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6"/>
      <c r="C116" s="134"/>
      <c r="D116" s="197" t="s">
        <v>3861</v>
      </c>
      <c r="E116" s="198"/>
      <c r="F116" s="198"/>
      <c r="G116" s="198"/>
      <c r="H116" s="198"/>
      <c r="I116" s="198"/>
      <c r="J116" s="199">
        <f>J227</f>
        <v>0</v>
      </c>
      <c r="K116" s="134"/>
      <c r="L116" s="20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6"/>
      <c r="C117" s="134"/>
      <c r="D117" s="197" t="s">
        <v>3862</v>
      </c>
      <c r="E117" s="198"/>
      <c r="F117" s="198"/>
      <c r="G117" s="198"/>
      <c r="H117" s="198"/>
      <c r="I117" s="198"/>
      <c r="J117" s="199">
        <f>J230</f>
        <v>0</v>
      </c>
      <c r="K117" s="134"/>
      <c r="L117" s="20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6"/>
      <c r="C118" s="134"/>
      <c r="D118" s="197" t="s">
        <v>3863</v>
      </c>
      <c r="E118" s="198"/>
      <c r="F118" s="198"/>
      <c r="G118" s="198"/>
      <c r="H118" s="198"/>
      <c r="I118" s="198"/>
      <c r="J118" s="199">
        <f>J237</f>
        <v>0</v>
      </c>
      <c r="K118" s="134"/>
      <c r="L118" s="20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6"/>
      <c r="C119" s="134"/>
      <c r="D119" s="197" t="s">
        <v>3864</v>
      </c>
      <c r="E119" s="198"/>
      <c r="F119" s="198"/>
      <c r="G119" s="198"/>
      <c r="H119" s="198"/>
      <c r="I119" s="198"/>
      <c r="J119" s="199">
        <f>J240</f>
        <v>0</v>
      </c>
      <c r="K119" s="134"/>
      <c r="L119" s="20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5" spans="1:31" s="2" customFormat="1" ht="6.95" customHeight="1">
      <c r="A125" s="39"/>
      <c r="B125" s="69"/>
      <c r="C125" s="70"/>
      <c r="D125" s="70"/>
      <c r="E125" s="70"/>
      <c r="F125" s="70"/>
      <c r="G125" s="70"/>
      <c r="H125" s="70"/>
      <c r="I125" s="70"/>
      <c r="J125" s="70"/>
      <c r="K125" s="70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4.95" customHeight="1">
      <c r="A126" s="39"/>
      <c r="B126" s="40"/>
      <c r="C126" s="24" t="s">
        <v>232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16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6.25" customHeight="1">
      <c r="A129" s="39"/>
      <c r="B129" s="40"/>
      <c r="C129" s="41"/>
      <c r="D129" s="41"/>
      <c r="E129" s="185" t="str">
        <f>E7</f>
        <v>Rozvoj komunitních sociálních služeb - chráněné bydlení v lokalitě Jičín</v>
      </c>
      <c r="F129" s="33"/>
      <c r="G129" s="33"/>
      <c r="H129" s="33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2:12" s="1" customFormat="1" ht="12" customHeight="1">
      <c r="B130" s="22"/>
      <c r="C130" s="33" t="s">
        <v>134</v>
      </c>
      <c r="D130" s="23"/>
      <c r="E130" s="23"/>
      <c r="F130" s="23"/>
      <c r="G130" s="23"/>
      <c r="H130" s="23"/>
      <c r="I130" s="23"/>
      <c r="J130" s="23"/>
      <c r="K130" s="23"/>
      <c r="L130" s="21"/>
    </row>
    <row r="131" spans="1:31" s="2" customFormat="1" ht="16.5" customHeight="1">
      <c r="A131" s="39"/>
      <c r="B131" s="40"/>
      <c r="C131" s="41"/>
      <c r="D131" s="41"/>
      <c r="E131" s="185" t="s">
        <v>3842</v>
      </c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142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6.5" customHeight="1">
      <c r="A133" s="39"/>
      <c r="B133" s="40"/>
      <c r="C133" s="41"/>
      <c r="D133" s="41"/>
      <c r="E133" s="77" t="str">
        <f>E11</f>
        <v>02.1 - Sadové úpravy</v>
      </c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6.95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2" customHeight="1">
      <c r="A135" s="39"/>
      <c r="B135" s="40"/>
      <c r="C135" s="33" t="s">
        <v>20</v>
      </c>
      <c r="D135" s="41"/>
      <c r="E135" s="41"/>
      <c r="F135" s="28" t="str">
        <f>F14</f>
        <v>Ruská 30, Jičín</v>
      </c>
      <c r="G135" s="41"/>
      <c r="H135" s="41"/>
      <c r="I135" s="33" t="s">
        <v>22</v>
      </c>
      <c r="J135" s="80" t="str">
        <f>IF(J14="","",J14)</f>
        <v>28. 2. 2022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6.95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25.65" customHeight="1">
      <c r="A137" s="39"/>
      <c r="B137" s="40"/>
      <c r="C137" s="33" t="s">
        <v>24</v>
      </c>
      <c r="D137" s="41"/>
      <c r="E137" s="41"/>
      <c r="F137" s="28" t="str">
        <f>E17</f>
        <v>Královéhradecký kraj</v>
      </c>
      <c r="G137" s="41"/>
      <c r="H137" s="41"/>
      <c r="I137" s="33" t="s">
        <v>30</v>
      </c>
      <c r="J137" s="37" t="str">
        <f>E23</f>
        <v>Energy Benefit Centre a.s.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5.15" customHeight="1">
      <c r="A138" s="39"/>
      <c r="B138" s="40"/>
      <c r="C138" s="33" t="s">
        <v>28</v>
      </c>
      <c r="D138" s="41"/>
      <c r="E138" s="41"/>
      <c r="F138" s="28" t="str">
        <f>IF(E20="","",E20)</f>
        <v>Vyplň údaj</v>
      </c>
      <c r="G138" s="41"/>
      <c r="H138" s="41"/>
      <c r="I138" s="33" t="s">
        <v>33</v>
      </c>
      <c r="J138" s="37" t="str">
        <f>E26</f>
        <v xml:space="preserve"> </v>
      </c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0.3" customHeight="1">
      <c r="A139" s="39"/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11" customFormat="1" ht="29.25" customHeight="1">
      <c r="A140" s="201"/>
      <c r="B140" s="202"/>
      <c r="C140" s="203" t="s">
        <v>233</v>
      </c>
      <c r="D140" s="204" t="s">
        <v>62</v>
      </c>
      <c r="E140" s="204" t="s">
        <v>58</v>
      </c>
      <c r="F140" s="204" t="s">
        <v>59</v>
      </c>
      <c r="G140" s="204" t="s">
        <v>234</v>
      </c>
      <c r="H140" s="204" t="s">
        <v>235</v>
      </c>
      <c r="I140" s="204" t="s">
        <v>236</v>
      </c>
      <c r="J140" s="204" t="s">
        <v>200</v>
      </c>
      <c r="K140" s="205" t="s">
        <v>237</v>
      </c>
      <c r="L140" s="206"/>
      <c r="M140" s="101" t="s">
        <v>1</v>
      </c>
      <c r="N140" s="102" t="s">
        <v>41</v>
      </c>
      <c r="O140" s="102" t="s">
        <v>238</v>
      </c>
      <c r="P140" s="102" t="s">
        <v>239</v>
      </c>
      <c r="Q140" s="102" t="s">
        <v>240</v>
      </c>
      <c r="R140" s="102" t="s">
        <v>241</v>
      </c>
      <c r="S140" s="102" t="s">
        <v>242</v>
      </c>
      <c r="T140" s="103" t="s">
        <v>243</v>
      </c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</row>
    <row r="141" spans="1:63" s="2" customFormat="1" ht="22.8" customHeight="1">
      <c r="A141" s="39"/>
      <c r="B141" s="40"/>
      <c r="C141" s="108" t="s">
        <v>244</v>
      </c>
      <c r="D141" s="41"/>
      <c r="E141" s="41"/>
      <c r="F141" s="41"/>
      <c r="G141" s="41"/>
      <c r="H141" s="41"/>
      <c r="I141" s="41"/>
      <c r="J141" s="207">
        <f>BK141</f>
        <v>0</v>
      </c>
      <c r="K141" s="41"/>
      <c r="L141" s="45"/>
      <c r="M141" s="104"/>
      <c r="N141" s="208"/>
      <c r="O141" s="105"/>
      <c r="P141" s="209">
        <f>P142+P188</f>
        <v>0</v>
      </c>
      <c r="Q141" s="105"/>
      <c r="R141" s="209">
        <f>R142+R188</f>
        <v>0</v>
      </c>
      <c r="S141" s="105"/>
      <c r="T141" s="210">
        <f>T142+T188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76</v>
      </c>
      <c r="AU141" s="18" t="s">
        <v>202</v>
      </c>
      <c r="BK141" s="211">
        <f>BK142+BK188</f>
        <v>0</v>
      </c>
    </row>
    <row r="142" spans="1:63" s="12" customFormat="1" ht="25.9" customHeight="1">
      <c r="A142" s="12"/>
      <c r="B142" s="212"/>
      <c r="C142" s="213"/>
      <c r="D142" s="214" t="s">
        <v>76</v>
      </c>
      <c r="E142" s="215" t="s">
        <v>3865</v>
      </c>
      <c r="F142" s="215" t="s">
        <v>3866</v>
      </c>
      <c r="G142" s="213"/>
      <c r="H142" s="213"/>
      <c r="I142" s="216"/>
      <c r="J142" s="217">
        <f>BK142</f>
        <v>0</v>
      </c>
      <c r="K142" s="213"/>
      <c r="L142" s="218"/>
      <c r="M142" s="219"/>
      <c r="N142" s="220"/>
      <c r="O142" s="220"/>
      <c r="P142" s="221">
        <f>P143+P146+P151+P168+P171+P173+P185</f>
        <v>0</v>
      </c>
      <c r="Q142" s="220"/>
      <c r="R142" s="221">
        <f>R143+R146+R151+R168+R171+R173+R185</f>
        <v>0</v>
      </c>
      <c r="S142" s="220"/>
      <c r="T142" s="222">
        <f>T143+T146+T151+T168+T171+T173+T185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84</v>
      </c>
      <c r="AT142" s="224" t="s">
        <v>76</v>
      </c>
      <c r="AU142" s="224" t="s">
        <v>77</v>
      </c>
      <c r="AY142" s="223" t="s">
        <v>247</v>
      </c>
      <c r="BK142" s="225">
        <f>BK143+BK146+BK151+BK168+BK171+BK173+BK185</f>
        <v>0</v>
      </c>
    </row>
    <row r="143" spans="1:63" s="12" customFormat="1" ht="22.8" customHeight="1">
      <c r="A143" s="12"/>
      <c r="B143" s="212"/>
      <c r="C143" s="213"/>
      <c r="D143" s="214" t="s">
        <v>76</v>
      </c>
      <c r="E143" s="226" t="s">
        <v>3867</v>
      </c>
      <c r="F143" s="226" t="s">
        <v>3868</v>
      </c>
      <c r="G143" s="213"/>
      <c r="H143" s="213"/>
      <c r="I143" s="216"/>
      <c r="J143" s="227">
        <f>BK143</f>
        <v>0</v>
      </c>
      <c r="K143" s="213"/>
      <c r="L143" s="218"/>
      <c r="M143" s="219"/>
      <c r="N143" s="220"/>
      <c r="O143" s="220"/>
      <c r="P143" s="221">
        <f>SUM(P144:P145)</f>
        <v>0</v>
      </c>
      <c r="Q143" s="220"/>
      <c r="R143" s="221">
        <f>SUM(R144:R145)</f>
        <v>0</v>
      </c>
      <c r="S143" s="220"/>
      <c r="T143" s="222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84</v>
      </c>
      <c r="AT143" s="224" t="s">
        <v>76</v>
      </c>
      <c r="AU143" s="224" t="s">
        <v>84</v>
      </c>
      <c r="AY143" s="223" t="s">
        <v>247</v>
      </c>
      <c r="BK143" s="225">
        <f>SUM(BK144:BK145)</f>
        <v>0</v>
      </c>
    </row>
    <row r="144" spans="1:65" s="2" customFormat="1" ht="16.5" customHeight="1">
      <c r="A144" s="39"/>
      <c r="B144" s="40"/>
      <c r="C144" s="285" t="s">
        <v>84</v>
      </c>
      <c r="D144" s="285" t="s">
        <v>422</v>
      </c>
      <c r="E144" s="286" t="s">
        <v>3869</v>
      </c>
      <c r="F144" s="287" t="s">
        <v>3870</v>
      </c>
      <c r="G144" s="288" t="s">
        <v>3073</v>
      </c>
      <c r="H144" s="289">
        <v>1</v>
      </c>
      <c r="I144" s="290"/>
      <c r="J144" s="291">
        <f>ROUND(I144*H144,2)</f>
        <v>0</v>
      </c>
      <c r="K144" s="287" t="s">
        <v>1</v>
      </c>
      <c r="L144" s="292"/>
      <c r="M144" s="293" t="s">
        <v>1</v>
      </c>
      <c r="N144" s="294" t="s">
        <v>43</v>
      </c>
      <c r="O144" s="9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9" t="s">
        <v>291</v>
      </c>
      <c r="AT144" s="239" t="s">
        <v>422</v>
      </c>
      <c r="AU144" s="239" t="s">
        <v>90</v>
      </c>
      <c r="AY144" s="18" t="s">
        <v>247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8" t="s">
        <v>90</v>
      </c>
      <c r="BK144" s="240">
        <f>ROUND(I144*H144,2)</f>
        <v>0</v>
      </c>
      <c r="BL144" s="18" t="s">
        <v>254</v>
      </c>
      <c r="BM144" s="239" t="s">
        <v>90</v>
      </c>
    </row>
    <row r="145" spans="1:65" s="2" customFormat="1" ht="24.15" customHeight="1">
      <c r="A145" s="39"/>
      <c r="B145" s="40"/>
      <c r="C145" s="285" t="s">
        <v>90</v>
      </c>
      <c r="D145" s="285" t="s">
        <v>422</v>
      </c>
      <c r="E145" s="286" t="s">
        <v>3871</v>
      </c>
      <c r="F145" s="287" t="s">
        <v>3872</v>
      </c>
      <c r="G145" s="288" t="s">
        <v>3073</v>
      </c>
      <c r="H145" s="289">
        <v>1</v>
      </c>
      <c r="I145" s="290"/>
      <c r="J145" s="291">
        <f>ROUND(I145*H145,2)</f>
        <v>0</v>
      </c>
      <c r="K145" s="287" t="s">
        <v>1</v>
      </c>
      <c r="L145" s="292"/>
      <c r="M145" s="293" t="s">
        <v>1</v>
      </c>
      <c r="N145" s="294" t="s">
        <v>43</v>
      </c>
      <c r="O145" s="9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9" t="s">
        <v>291</v>
      </c>
      <c r="AT145" s="239" t="s">
        <v>422</v>
      </c>
      <c r="AU145" s="239" t="s">
        <v>90</v>
      </c>
      <c r="AY145" s="18" t="s">
        <v>247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8" t="s">
        <v>90</v>
      </c>
      <c r="BK145" s="240">
        <f>ROUND(I145*H145,2)</f>
        <v>0</v>
      </c>
      <c r="BL145" s="18" t="s">
        <v>254</v>
      </c>
      <c r="BM145" s="239" t="s">
        <v>254</v>
      </c>
    </row>
    <row r="146" spans="1:63" s="12" customFormat="1" ht="22.8" customHeight="1">
      <c r="A146" s="12"/>
      <c r="B146" s="212"/>
      <c r="C146" s="213"/>
      <c r="D146" s="214" t="s">
        <v>76</v>
      </c>
      <c r="E146" s="226" t="s">
        <v>3873</v>
      </c>
      <c r="F146" s="226" t="s">
        <v>3874</v>
      </c>
      <c r="G146" s="213"/>
      <c r="H146" s="213"/>
      <c r="I146" s="216"/>
      <c r="J146" s="227">
        <f>BK146</f>
        <v>0</v>
      </c>
      <c r="K146" s="213"/>
      <c r="L146" s="218"/>
      <c r="M146" s="219"/>
      <c r="N146" s="220"/>
      <c r="O146" s="220"/>
      <c r="P146" s="221">
        <f>SUM(P147:P150)</f>
        <v>0</v>
      </c>
      <c r="Q146" s="220"/>
      <c r="R146" s="221">
        <f>SUM(R147:R150)</f>
        <v>0</v>
      </c>
      <c r="S146" s="220"/>
      <c r="T146" s="222">
        <f>SUM(T147:T150)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3" t="s">
        <v>84</v>
      </c>
      <c r="AT146" s="224" t="s">
        <v>76</v>
      </c>
      <c r="AU146" s="224" t="s">
        <v>84</v>
      </c>
      <c r="AY146" s="223" t="s">
        <v>247</v>
      </c>
      <c r="BK146" s="225">
        <f>SUM(BK147:BK150)</f>
        <v>0</v>
      </c>
    </row>
    <row r="147" spans="1:65" s="2" customFormat="1" ht="16.5" customHeight="1">
      <c r="A147" s="39"/>
      <c r="B147" s="40"/>
      <c r="C147" s="285" t="s">
        <v>266</v>
      </c>
      <c r="D147" s="285" t="s">
        <v>422</v>
      </c>
      <c r="E147" s="286" t="s">
        <v>3875</v>
      </c>
      <c r="F147" s="287" t="s">
        <v>3876</v>
      </c>
      <c r="G147" s="288" t="s">
        <v>3073</v>
      </c>
      <c r="H147" s="289">
        <v>2</v>
      </c>
      <c r="I147" s="290"/>
      <c r="J147" s="291">
        <f>ROUND(I147*H147,2)</f>
        <v>0</v>
      </c>
      <c r="K147" s="287" t="s">
        <v>1</v>
      </c>
      <c r="L147" s="292"/>
      <c r="M147" s="293" t="s">
        <v>1</v>
      </c>
      <c r="N147" s="294" t="s">
        <v>43</v>
      </c>
      <c r="O147" s="9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9" t="s">
        <v>291</v>
      </c>
      <c r="AT147" s="239" t="s">
        <v>422</v>
      </c>
      <c r="AU147" s="239" t="s">
        <v>90</v>
      </c>
      <c r="AY147" s="18" t="s">
        <v>247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8" t="s">
        <v>90</v>
      </c>
      <c r="BK147" s="240">
        <f>ROUND(I147*H147,2)</f>
        <v>0</v>
      </c>
      <c r="BL147" s="18" t="s">
        <v>254</v>
      </c>
      <c r="BM147" s="239" t="s">
        <v>280</v>
      </c>
    </row>
    <row r="148" spans="1:65" s="2" customFormat="1" ht="16.5" customHeight="1">
      <c r="A148" s="39"/>
      <c r="B148" s="40"/>
      <c r="C148" s="285" t="s">
        <v>254</v>
      </c>
      <c r="D148" s="285" t="s">
        <v>422</v>
      </c>
      <c r="E148" s="286" t="s">
        <v>3877</v>
      </c>
      <c r="F148" s="287" t="s">
        <v>3878</v>
      </c>
      <c r="G148" s="288" t="s">
        <v>3073</v>
      </c>
      <c r="H148" s="289">
        <v>1</v>
      </c>
      <c r="I148" s="290"/>
      <c r="J148" s="291">
        <f>ROUND(I148*H148,2)</f>
        <v>0</v>
      </c>
      <c r="K148" s="287" t="s">
        <v>1</v>
      </c>
      <c r="L148" s="292"/>
      <c r="M148" s="293" t="s">
        <v>1</v>
      </c>
      <c r="N148" s="294" t="s">
        <v>43</v>
      </c>
      <c r="O148" s="9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9" t="s">
        <v>291</v>
      </c>
      <c r="AT148" s="239" t="s">
        <v>422</v>
      </c>
      <c r="AU148" s="239" t="s">
        <v>90</v>
      </c>
      <c r="AY148" s="18" t="s">
        <v>247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8" t="s">
        <v>90</v>
      </c>
      <c r="BK148" s="240">
        <f>ROUND(I148*H148,2)</f>
        <v>0</v>
      </c>
      <c r="BL148" s="18" t="s">
        <v>254</v>
      </c>
      <c r="BM148" s="239" t="s">
        <v>291</v>
      </c>
    </row>
    <row r="149" spans="1:65" s="2" customFormat="1" ht="37.8" customHeight="1">
      <c r="A149" s="39"/>
      <c r="B149" s="40"/>
      <c r="C149" s="285" t="s">
        <v>275</v>
      </c>
      <c r="D149" s="285" t="s">
        <v>422</v>
      </c>
      <c r="E149" s="286" t="s">
        <v>3879</v>
      </c>
      <c r="F149" s="287" t="s">
        <v>3880</v>
      </c>
      <c r="G149" s="288" t="s">
        <v>3073</v>
      </c>
      <c r="H149" s="289">
        <v>2</v>
      </c>
      <c r="I149" s="290"/>
      <c r="J149" s="291">
        <f>ROUND(I149*H149,2)</f>
        <v>0</v>
      </c>
      <c r="K149" s="287" t="s">
        <v>1</v>
      </c>
      <c r="L149" s="292"/>
      <c r="M149" s="293" t="s">
        <v>1</v>
      </c>
      <c r="N149" s="294" t="s">
        <v>43</v>
      </c>
      <c r="O149" s="9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9" t="s">
        <v>291</v>
      </c>
      <c r="AT149" s="239" t="s">
        <v>422</v>
      </c>
      <c r="AU149" s="239" t="s">
        <v>90</v>
      </c>
      <c r="AY149" s="18" t="s">
        <v>247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8" t="s">
        <v>90</v>
      </c>
      <c r="BK149" s="240">
        <f>ROUND(I149*H149,2)</f>
        <v>0</v>
      </c>
      <c r="BL149" s="18" t="s">
        <v>254</v>
      </c>
      <c r="BM149" s="239" t="s">
        <v>302</v>
      </c>
    </row>
    <row r="150" spans="1:65" s="2" customFormat="1" ht="24.15" customHeight="1">
      <c r="A150" s="39"/>
      <c r="B150" s="40"/>
      <c r="C150" s="285" t="s">
        <v>280</v>
      </c>
      <c r="D150" s="285" t="s">
        <v>422</v>
      </c>
      <c r="E150" s="286" t="s">
        <v>3881</v>
      </c>
      <c r="F150" s="287" t="s">
        <v>3882</v>
      </c>
      <c r="G150" s="288" t="s">
        <v>3073</v>
      </c>
      <c r="H150" s="289">
        <v>1</v>
      </c>
      <c r="I150" s="290"/>
      <c r="J150" s="291">
        <f>ROUND(I150*H150,2)</f>
        <v>0</v>
      </c>
      <c r="K150" s="287" t="s">
        <v>1</v>
      </c>
      <c r="L150" s="292"/>
      <c r="M150" s="293" t="s">
        <v>1</v>
      </c>
      <c r="N150" s="294" t="s">
        <v>43</v>
      </c>
      <c r="O150" s="9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9" t="s">
        <v>291</v>
      </c>
      <c r="AT150" s="239" t="s">
        <v>422</v>
      </c>
      <c r="AU150" s="239" t="s">
        <v>90</v>
      </c>
      <c r="AY150" s="18" t="s">
        <v>247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8" t="s">
        <v>90</v>
      </c>
      <c r="BK150" s="240">
        <f>ROUND(I150*H150,2)</f>
        <v>0</v>
      </c>
      <c r="BL150" s="18" t="s">
        <v>254</v>
      </c>
      <c r="BM150" s="239" t="s">
        <v>312</v>
      </c>
    </row>
    <row r="151" spans="1:63" s="12" customFormat="1" ht="22.8" customHeight="1">
      <c r="A151" s="12"/>
      <c r="B151" s="212"/>
      <c r="C151" s="213"/>
      <c r="D151" s="214" t="s">
        <v>76</v>
      </c>
      <c r="E151" s="226" t="s">
        <v>3883</v>
      </c>
      <c r="F151" s="226" t="s">
        <v>3884</v>
      </c>
      <c r="G151" s="213"/>
      <c r="H151" s="213"/>
      <c r="I151" s="216"/>
      <c r="J151" s="227">
        <f>BK151</f>
        <v>0</v>
      </c>
      <c r="K151" s="213"/>
      <c r="L151" s="218"/>
      <c r="M151" s="219"/>
      <c r="N151" s="220"/>
      <c r="O151" s="220"/>
      <c r="P151" s="221">
        <f>SUM(P152:P167)</f>
        <v>0</v>
      </c>
      <c r="Q151" s="220"/>
      <c r="R151" s="221">
        <f>SUM(R152:R167)</f>
        <v>0</v>
      </c>
      <c r="S151" s="220"/>
      <c r="T151" s="222">
        <f>SUM(T152:T167)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3" t="s">
        <v>84</v>
      </c>
      <c r="AT151" s="224" t="s">
        <v>76</v>
      </c>
      <c r="AU151" s="224" t="s">
        <v>84</v>
      </c>
      <c r="AY151" s="223" t="s">
        <v>247</v>
      </c>
      <c r="BK151" s="225">
        <f>SUM(BK152:BK167)</f>
        <v>0</v>
      </c>
    </row>
    <row r="152" spans="1:65" s="2" customFormat="1" ht="24.15" customHeight="1">
      <c r="A152" s="39"/>
      <c r="B152" s="40"/>
      <c r="C152" s="285" t="s">
        <v>286</v>
      </c>
      <c r="D152" s="285" t="s">
        <v>422</v>
      </c>
      <c r="E152" s="286" t="s">
        <v>3885</v>
      </c>
      <c r="F152" s="287" t="s">
        <v>3886</v>
      </c>
      <c r="G152" s="288" t="s">
        <v>3073</v>
      </c>
      <c r="H152" s="289">
        <v>1</v>
      </c>
      <c r="I152" s="290"/>
      <c r="J152" s="291">
        <f>ROUND(I152*H152,2)</f>
        <v>0</v>
      </c>
      <c r="K152" s="287" t="s">
        <v>1</v>
      </c>
      <c r="L152" s="292"/>
      <c r="M152" s="293" t="s">
        <v>1</v>
      </c>
      <c r="N152" s="294" t="s">
        <v>43</v>
      </c>
      <c r="O152" s="9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9" t="s">
        <v>291</v>
      </c>
      <c r="AT152" s="239" t="s">
        <v>422</v>
      </c>
      <c r="AU152" s="239" t="s">
        <v>90</v>
      </c>
      <c r="AY152" s="18" t="s">
        <v>247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8" t="s">
        <v>90</v>
      </c>
      <c r="BK152" s="240">
        <f>ROUND(I152*H152,2)</f>
        <v>0</v>
      </c>
      <c r="BL152" s="18" t="s">
        <v>254</v>
      </c>
      <c r="BM152" s="239" t="s">
        <v>325</v>
      </c>
    </row>
    <row r="153" spans="1:65" s="2" customFormat="1" ht="16.5" customHeight="1">
      <c r="A153" s="39"/>
      <c r="B153" s="40"/>
      <c r="C153" s="285" t="s">
        <v>291</v>
      </c>
      <c r="D153" s="285" t="s">
        <v>422</v>
      </c>
      <c r="E153" s="286" t="s">
        <v>3887</v>
      </c>
      <c r="F153" s="287" t="s">
        <v>3888</v>
      </c>
      <c r="G153" s="288" t="s">
        <v>3073</v>
      </c>
      <c r="H153" s="289">
        <v>4</v>
      </c>
      <c r="I153" s="290"/>
      <c r="J153" s="291">
        <f>ROUND(I153*H153,2)</f>
        <v>0</v>
      </c>
      <c r="K153" s="287" t="s">
        <v>1</v>
      </c>
      <c r="L153" s="292"/>
      <c r="M153" s="293" t="s">
        <v>1</v>
      </c>
      <c r="N153" s="294" t="s">
        <v>43</v>
      </c>
      <c r="O153" s="9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9" t="s">
        <v>291</v>
      </c>
      <c r="AT153" s="239" t="s">
        <v>422</v>
      </c>
      <c r="AU153" s="239" t="s">
        <v>90</v>
      </c>
      <c r="AY153" s="18" t="s">
        <v>247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8" t="s">
        <v>90</v>
      </c>
      <c r="BK153" s="240">
        <f>ROUND(I153*H153,2)</f>
        <v>0</v>
      </c>
      <c r="BL153" s="18" t="s">
        <v>254</v>
      </c>
      <c r="BM153" s="239" t="s">
        <v>339</v>
      </c>
    </row>
    <row r="154" spans="1:65" s="2" customFormat="1" ht="24.15" customHeight="1">
      <c r="A154" s="39"/>
      <c r="B154" s="40"/>
      <c r="C154" s="285" t="s">
        <v>296</v>
      </c>
      <c r="D154" s="285" t="s">
        <v>422</v>
      </c>
      <c r="E154" s="286" t="s">
        <v>3889</v>
      </c>
      <c r="F154" s="287" t="s">
        <v>3890</v>
      </c>
      <c r="G154" s="288" t="s">
        <v>3073</v>
      </c>
      <c r="H154" s="289">
        <v>6</v>
      </c>
      <c r="I154" s="290"/>
      <c r="J154" s="291">
        <f>ROUND(I154*H154,2)</f>
        <v>0</v>
      </c>
      <c r="K154" s="287" t="s">
        <v>1</v>
      </c>
      <c r="L154" s="292"/>
      <c r="M154" s="293" t="s">
        <v>1</v>
      </c>
      <c r="N154" s="294" t="s">
        <v>43</v>
      </c>
      <c r="O154" s="9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9" t="s">
        <v>291</v>
      </c>
      <c r="AT154" s="239" t="s">
        <v>422</v>
      </c>
      <c r="AU154" s="239" t="s">
        <v>90</v>
      </c>
      <c r="AY154" s="18" t="s">
        <v>247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8" t="s">
        <v>90</v>
      </c>
      <c r="BK154" s="240">
        <f>ROUND(I154*H154,2)</f>
        <v>0</v>
      </c>
      <c r="BL154" s="18" t="s">
        <v>254</v>
      </c>
      <c r="BM154" s="239" t="s">
        <v>349</v>
      </c>
    </row>
    <row r="155" spans="1:65" s="2" customFormat="1" ht="16.5" customHeight="1">
      <c r="A155" s="39"/>
      <c r="B155" s="40"/>
      <c r="C155" s="285" t="s">
        <v>302</v>
      </c>
      <c r="D155" s="285" t="s">
        <v>422</v>
      </c>
      <c r="E155" s="286" t="s">
        <v>3891</v>
      </c>
      <c r="F155" s="287" t="s">
        <v>3892</v>
      </c>
      <c r="G155" s="288" t="s">
        <v>3073</v>
      </c>
      <c r="H155" s="289">
        <v>2</v>
      </c>
      <c r="I155" s="290"/>
      <c r="J155" s="291">
        <f>ROUND(I155*H155,2)</f>
        <v>0</v>
      </c>
      <c r="K155" s="287" t="s">
        <v>1</v>
      </c>
      <c r="L155" s="292"/>
      <c r="M155" s="293" t="s">
        <v>1</v>
      </c>
      <c r="N155" s="294" t="s">
        <v>43</v>
      </c>
      <c r="O155" s="9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9" t="s">
        <v>291</v>
      </c>
      <c r="AT155" s="239" t="s">
        <v>422</v>
      </c>
      <c r="AU155" s="239" t="s">
        <v>90</v>
      </c>
      <c r="AY155" s="18" t="s">
        <v>247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8" t="s">
        <v>90</v>
      </c>
      <c r="BK155" s="240">
        <f>ROUND(I155*H155,2)</f>
        <v>0</v>
      </c>
      <c r="BL155" s="18" t="s">
        <v>254</v>
      </c>
      <c r="BM155" s="239" t="s">
        <v>359</v>
      </c>
    </row>
    <row r="156" spans="1:65" s="2" customFormat="1" ht="21.75" customHeight="1">
      <c r="A156" s="39"/>
      <c r="B156" s="40"/>
      <c r="C156" s="285" t="s">
        <v>307</v>
      </c>
      <c r="D156" s="285" t="s">
        <v>422</v>
      </c>
      <c r="E156" s="286" t="s">
        <v>3893</v>
      </c>
      <c r="F156" s="287" t="s">
        <v>3894</v>
      </c>
      <c r="G156" s="288" t="s">
        <v>3073</v>
      </c>
      <c r="H156" s="289">
        <v>19</v>
      </c>
      <c r="I156" s="290"/>
      <c r="J156" s="291">
        <f>ROUND(I156*H156,2)</f>
        <v>0</v>
      </c>
      <c r="K156" s="287" t="s">
        <v>1</v>
      </c>
      <c r="L156" s="292"/>
      <c r="M156" s="293" t="s">
        <v>1</v>
      </c>
      <c r="N156" s="294" t="s">
        <v>43</v>
      </c>
      <c r="O156" s="9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9" t="s">
        <v>291</v>
      </c>
      <c r="AT156" s="239" t="s">
        <v>422</v>
      </c>
      <c r="AU156" s="239" t="s">
        <v>90</v>
      </c>
      <c r="AY156" s="18" t="s">
        <v>247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8" t="s">
        <v>90</v>
      </c>
      <c r="BK156" s="240">
        <f>ROUND(I156*H156,2)</f>
        <v>0</v>
      </c>
      <c r="BL156" s="18" t="s">
        <v>254</v>
      </c>
      <c r="BM156" s="239" t="s">
        <v>366</v>
      </c>
    </row>
    <row r="157" spans="1:65" s="2" customFormat="1" ht="21.75" customHeight="1">
      <c r="A157" s="39"/>
      <c r="B157" s="40"/>
      <c r="C157" s="285" t="s">
        <v>312</v>
      </c>
      <c r="D157" s="285" t="s">
        <v>422</v>
      </c>
      <c r="E157" s="286" t="s">
        <v>3895</v>
      </c>
      <c r="F157" s="287" t="s">
        <v>3896</v>
      </c>
      <c r="G157" s="288" t="s">
        <v>3073</v>
      </c>
      <c r="H157" s="289">
        <v>5</v>
      </c>
      <c r="I157" s="290"/>
      <c r="J157" s="291">
        <f>ROUND(I157*H157,2)</f>
        <v>0</v>
      </c>
      <c r="K157" s="287" t="s">
        <v>1</v>
      </c>
      <c r="L157" s="292"/>
      <c r="M157" s="293" t="s">
        <v>1</v>
      </c>
      <c r="N157" s="294" t="s">
        <v>43</v>
      </c>
      <c r="O157" s="9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9" t="s">
        <v>291</v>
      </c>
      <c r="AT157" s="239" t="s">
        <v>422</v>
      </c>
      <c r="AU157" s="239" t="s">
        <v>90</v>
      </c>
      <c r="AY157" s="18" t="s">
        <v>247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8" t="s">
        <v>90</v>
      </c>
      <c r="BK157" s="240">
        <f>ROUND(I157*H157,2)</f>
        <v>0</v>
      </c>
      <c r="BL157" s="18" t="s">
        <v>254</v>
      </c>
      <c r="BM157" s="239" t="s">
        <v>387</v>
      </c>
    </row>
    <row r="158" spans="1:65" s="2" customFormat="1" ht="21.75" customHeight="1">
      <c r="A158" s="39"/>
      <c r="B158" s="40"/>
      <c r="C158" s="285" t="s">
        <v>319</v>
      </c>
      <c r="D158" s="285" t="s">
        <v>422</v>
      </c>
      <c r="E158" s="286" t="s">
        <v>3897</v>
      </c>
      <c r="F158" s="287" t="s">
        <v>3898</v>
      </c>
      <c r="G158" s="288" t="s">
        <v>3073</v>
      </c>
      <c r="H158" s="289">
        <v>3</v>
      </c>
      <c r="I158" s="290"/>
      <c r="J158" s="291">
        <f>ROUND(I158*H158,2)</f>
        <v>0</v>
      </c>
      <c r="K158" s="287" t="s">
        <v>1</v>
      </c>
      <c r="L158" s="292"/>
      <c r="M158" s="293" t="s">
        <v>1</v>
      </c>
      <c r="N158" s="294" t="s">
        <v>43</v>
      </c>
      <c r="O158" s="9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9" t="s">
        <v>291</v>
      </c>
      <c r="AT158" s="239" t="s">
        <v>422</v>
      </c>
      <c r="AU158" s="239" t="s">
        <v>90</v>
      </c>
      <c r="AY158" s="18" t="s">
        <v>247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8" t="s">
        <v>90</v>
      </c>
      <c r="BK158" s="240">
        <f>ROUND(I158*H158,2)</f>
        <v>0</v>
      </c>
      <c r="BL158" s="18" t="s">
        <v>254</v>
      </c>
      <c r="BM158" s="239" t="s">
        <v>402</v>
      </c>
    </row>
    <row r="159" spans="1:65" s="2" customFormat="1" ht="16.5" customHeight="1">
      <c r="A159" s="39"/>
      <c r="B159" s="40"/>
      <c r="C159" s="285" t="s">
        <v>325</v>
      </c>
      <c r="D159" s="285" t="s">
        <v>422</v>
      </c>
      <c r="E159" s="286" t="s">
        <v>3899</v>
      </c>
      <c r="F159" s="287" t="s">
        <v>3900</v>
      </c>
      <c r="G159" s="288" t="s">
        <v>3073</v>
      </c>
      <c r="H159" s="289">
        <v>8</v>
      </c>
      <c r="I159" s="290"/>
      <c r="J159" s="291">
        <f>ROUND(I159*H159,2)</f>
        <v>0</v>
      </c>
      <c r="K159" s="287" t="s">
        <v>1</v>
      </c>
      <c r="L159" s="292"/>
      <c r="M159" s="293" t="s">
        <v>1</v>
      </c>
      <c r="N159" s="294" t="s">
        <v>43</v>
      </c>
      <c r="O159" s="9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9" t="s">
        <v>291</v>
      </c>
      <c r="AT159" s="239" t="s">
        <v>422</v>
      </c>
      <c r="AU159" s="239" t="s">
        <v>90</v>
      </c>
      <c r="AY159" s="18" t="s">
        <v>247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8" t="s">
        <v>90</v>
      </c>
      <c r="BK159" s="240">
        <f>ROUND(I159*H159,2)</f>
        <v>0</v>
      </c>
      <c r="BL159" s="18" t="s">
        <v>254</v>
      </c>
      <c r="BM159" s="239" t="s">
        <v>412</v>
      </c>
    </row>
    <row r="160" spans="1:65" s="2" customFormat="1" ht="16.5" customHeight="1">
      <c r="A160" s="39"/>
      <c r="B160" s="40"/>
      <c r="C160" s="285" t="s">
        <v>8</v>
      </c>
      <c r="D160" s="285" t="s">
        <v>422</v>
      </c>
      <c r="E160" s="286" t="s">
        <v>3901</v>
      </c>
      <c r="F160" s="287" t="s">
        <v>3902</v>
      </c>
      <c r="G160" s="288" t="s">
        <v>3073</v>
      </c>
      <c r="H160" s="289">
        <v>1</v>
      </c>
      <c r="I160" s="290"/>
      <c r="J160" s="291">
        <f>ROUND(I160*H160,2)</f>
        <v>0</v>
      </c>
      <c r="K160" s="287" t="s">
        <v>1</v>
      </c>
      <c r="L160" s="292"/>
      <c r="M160" s="293" t="s">
        <v>1</v>
      </c>
      <c r="N160" s="294" t="s">
        <v>43</v>
      </c>
      <c r="O160" s="9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9" t="s">
        <v>291</v>
      </c>
      <c r="AT160" s="239" t="s">
        <v>422</v>
      </c>
      <c r="AU160" s="239" t="s">
        <v>90</v>
      </c>
      <c r="AY160" s="18" t="s">
        <v>247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8" t="s">
        <v>90</v>
      </c>
      <c r="BK160" s="240">
        <f>ROUND(I160*H160,2)</f>
        <v>0</v>
      </c>
      <c r="BL160" s="18" t="s">
        <v>254</v>
      </c>
      <c r="BM160" s="239" t="s">
        <v>421</v>
      </c>
    </row>
    <row r="161" spans="1:65" s="2" customFormat="1" ht="16.5" customHeight="1">
      <c r="A161" s="39"/>
      <c r="B161" s="40"/>
      <c r="C161" s="285" t="s">
        <v>339</v>
      </c>
      <c r="D161" s="285" t="s">
        <v>422</v>
      </c>
      <c r="E161" s="286" t="s">
        <v>3903</v>
      </c>
      <c r="F161" s="287" t="s">
        <v>3904</v>
      </c>
      <c r="G161" s="288" t="s">
        <v>3073</v>
      </c>
      <c r="H161" s="289">
        <v>4</v>
      </c>
      <c r="I161" s="290"/>
      <c r="J161" s="291">
        <f>ROUND(I161*H161,2)</f>
        <v>0</v>
      </c>
      <c r="K161" s="287" t="s">
        <v>1</v>
      </c>
      <c r="L161" s="292"/>
      <c r="M161" s="293" t="s">
        <v>1</v>
      </c>
      <c r="N161" s="294" t="s">
        <v>43</v>
      </c>
      <c r="O161" s="9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9" t="s">
        <v>291</v>
      </c>
      <c r="AT161" s="239" t="s">
        <v>422</v>
      </c>
      <c r="AU161" s="239" t="s">
        <v>90</v>
      </c>
      <c r="AY161" s="18" t="s">
        <v>247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8" t="s">
        <v>90</v>
      </c>
      <c r="BK161" s="240">
        <f>ROUND(I161*H161,2)</f>
        <v>0</v>
      </c>
      <c r="BL161" s="18" t="s">
        <v>254</v>
      </c>
      <c r="BM161" s="239" t="s">
        <v>432</v>
      </c>
    </row>
    <row r="162" spans="1:65" s="2" customFormat="1" ht="16.5" customHeight="1">
      <c r="A162" s="39"/>
      <c r="B162" s="40"/>
      <c r="C162" s="285" t="s">
        <v>344</v>
      </c>
      <c r="D162" s="285" t="s">
        <v>422</v>
      </c>
      <c r="E162" s="286" t="s">
        <v>3905</v>
      </c>
      <c r="F162" s="287" t="s">
        <v>3906</v>
      </c>
      <c r="G162" s="288" t="s">
        <v>3073</v>
      </c>
      <c r="H162" s="289">
        <v>4</v>
      </c>
      <c r="I162" s="290"/>
      <c r="J162" s="291">
        <f>ROUND(I162*H162,2)</f>
        <v>0</v>
      </c>
      <c r="K162" s="287" t="s">
        <v>1</v>
      </c>
      <c r="L162" s="292"/>
      <c r="M162" s="293" t="s">
        <v>1</v>
      </c>
      <c r="N162" s="294" t="s">
        <v>43</v>
      </c>
      <c r="O162" s="9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9" t="s">
        <v>291</v>
      </c>
      <c r="AT162" s="239" t="s">
        <v>422</v>
      </c>
      <c r="AU162" s="239" t="s">
        <v>90</v>
      </c>
      <c r="AY162" s="18" t="s">
        <v>247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8" t="s">
        <v>90</v>
      </c>
      <c r="BK162" s="240">
        <f>ROUND(I162*H162,2)</f>
        <v>0</v>
      </c>
      <c r="BL162" s="18" t="s">
        <v>254</v>
      </c>
      <c r="BM162" s="239" t="s">
        <v>446</v>
      </c>
    </row>
    <row r="163" spans="1:65" s="2" customFormat="1" ht="16.5" customHeight="1">
      <c r="A163" s="39"/>
      <c r="B163" s="40"/>
      <c r="C163" s="285" t="s">
        <v>349</v>
      </c>
      <c r="D163" s="285" t="s">
        <v>422</v>
      </c>
      <c r="E163" s="286" t="s">
        <v>3907</v>
      </c>
      <c r="F163" s="287" t="s">
        <v>3908</v>
      </c>
      <c r="G163" s="288" t="s">
        <v>3073</v>
      </c>
      <c r="H163" s="289">
        <v>2</v>
      </c>
      <c r="I163" s="290"/>
      <c r="J163" s="291">
        <f>ROUND(I163*H163,2)</f>
        <v>0</v>
      </c>
      <c r="K163" s="287" t="s">
        <v>1</v>
      </c>
      <c r="L163" s="292"/>
      <c r="M163" s="293" t="s">
        <v>1</v>
      </c>
      <c r="N163" s="294" t="s">
        <v>43</v>
      </c>
      <c r="O163" s="9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9" t="s">
        <v>291</v>
      </c>
      <c r="AT163" s="239" t="s">
        <v>422</v>
      </c>
      <c r="AU163" s="239" t="s">
        <v>90</v>
      </c>
      <c r="AY163" s="18" t="s">
        <v>247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8" t="s">
        <v>90</v>
      </c>
      <c r="BK163" s="240">
        <f>ROUND(I163*H163,2)</f>
        <v>0</v>
      </c>
      <c r="BL163" s="18" t="s">
        <v>254</v>
      </c>
      <c r="BM163" s="239" t="s">
        <v>458</v>
      </c>
    </row>
    <row r="164" spans="1:65" s="2" customFormat="1" ht="24.15" customHeight="1">
      <c r="A164" s="39"/>
      <c r="B164" s="40"/>
      <c r="C164" s="285" t="s">
        <v>355</v>
      </c>
      <c r="D164" s="285" t="s">
        <v>422</v>
      </c>
      <c r="E164" s="286" t="s">
        <v>3909</v>
      </c>
      <c r="F164" s="287" t="s">
        <v>3910</v>
      </c>
      <c r="G164" s="288" t="s">
        <v>3073</v>
      </c>
      <c r="H164" s="289">
        <v>2</v>
      </c>
      <c r="I164" s="290"/>
      <c r="J164" s="291">
        <f>ROUND(I164*H164,2)</f>
        <v>0</v>
      </c>
      <c r="K164" s="287" t="s">
        <v>1</v>
      </c>
      <c r="L164" s="292"/>
      <c r="M164" s="293" t="s">
        <v>1</v>
      </c>
      <c r="N164" s="294" t="s">
        <v>43</v>
      </c>
      <c r="O164" s="9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9" t="s">
        <v>291</v>
      </c>
      <c r="AT164" s="239" t="s">
        <v>422</v>
      </c>
      <c r="AU164" s="239" t="s">
        <v>90</v>
      </c>
      <c r="AY164" s="18" t="s">
        <v>247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8" t="s">
        <v>90</v>
      </c>
      <c r="BK164" s="240">
        <f>ROUND(I164*H164,2)</f>
        <v>0</v>
      </c>
      <c r="BL164" s="18" t="s">
        <v>254</v>
      </c>
      <c r="BM164" s="239" t="s">
        <v>481</v>
      </c>
    </row>
    <row r="165" spans="1:65" s="2" customFormat="1" ht="16.5" customHeight="1">
      <c r="A165" s="39"/>
      <c r="B165" s="40"/>
      <c r="C165" s="285" t="s">
        <v>359</v>
      </c>
      <c r="D165" s="285" t="s">
        <v>422</v>
      </c>
      <c r="E165" s="286" t="s">
        <v>3911</v>
      </c>
      <c r="F165" s="287" t="s">
        <v>3912</v>
      </c>
      <c r="G165" s="288" t="s">
        <v>3073</v>
      </c>
      <c r="H165" s="289">
        <v>2</v>
      </c>
      <c r="I165" s="290"/>
      <c r="J165" s="291">
        <f>ROUND(I165*H165,2)</f>
        <v>0</v>
      </c>
      <c r="K165" s="287" t="s">
        <v>1</v>
      </c>
      <c r="L165" s="292"/>
      <c r="M165" s="293" t="s">
        <v>1</v>
      </c>
      <c r="N165" s="294" t="s">
        <v>43</v>
      </c>
      <c r="O165" s="9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9" t="s">
        <v>291</v>
      </c>
      <c r="AT165" s="239" t="s">
        <v>422</v>
      </c>
      <c r="AU165" s="239" t="s">
        <v>90</v>
      </c>
      <c r="AY165" s="18" t="s">
        <v>247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8" t="s">
        <v>90</v>
      </c>
      <c r="BK165" s="240">
        <f>ROUND(I165*H165,2)</f>
        <v>0</v>
      </c>
      <c r="BL165" s="18" t="s">
        <v>254</v>
      </c>
      <c r="BM165" s="239" t="s">
        <v>491</v>
      </c>
    </row>
    <row r="166" spans="1:65" s="2" customFormat="1" ht="16.5" customHeight="1">
      <c r="A166" s="39"/>
      <c r="B166" s="40"/>
      <c r="C166" s="285" t="s">
        <v>7</v>
      </c>
      <c r="D166" s="285" t="s">
        <v>422</v>
      </c>
      <c r="E166" s="286" t="s">
        <v>3913</v>
      </c>
      <c r="F166" s="287" t="s">
        <v>3914</v>
      </c>
      <c r="G166" s="288" t="s">
        <v>3073</v>
      </c>
      <c r="H166" s="289">
        <v>2</v>
      </c>
      <c r="I166" s="290"/>
      <c r="J166" s="291">
        <f>ROUND(I166*H166,2)</f>
        <v>0</v>
      </c>
      <c r="K166" s="287" t="s">
        <v>1</v>
      </c>
      <c r="L166" s="292"/>
      <c r="M166" s="293" t="s">
        <v>1</v>
      </c>
      <c r="N166" s="294" t="s">
        <v>43</v>
      </c>
      <c r="O166" s="9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9" t="s">
        <v>291</v>
      </c>
      <c r="AT166" s="239" t="s">
        <v>422</v>
      </c>
      <c r="AU166" s="239" t="s">
        <v>90</v>
      </c>
      <c r="AY166" s="18" t="s">
        <v>247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8" t="s">
        <v>90</v>
      </c>
      <c r="BK166" s="240">
        <f>ROUND(I166*H166,2)</f>
        <v>0</v>
      </c>
      <c r="BL166" s="18" t="s">
        <v>254</v>
      </c>
      <c r="BM166" s="239" t="s">
        <v>501</v>
      </c>
    </row>
    <row r="167" spans="1:65" s="2" customFormat="1" ht="16.5" customHeight="1">
      <c r="A167" s="39"/>
      <c r="B167" s="40"/>
      <c r="C167" s="285" t="s">
        <v>366</v>
      </c>
      <c r="D167" s="285" t="s">
        <v>422</v>
      </c>
      <c r="E167" s="286" t="s">
        <v>3915</v>
      </c>
      <c r="F167" s="287" t="s">
        <v>3916</v>
      </c>
      <c r="G167" s="288" t="s">
        <v>3073</v>
      </c>
      <c r="H167" s="289">
        <v>4</v>
      </c>
      <c r="I167" s="290"/>
      <c r="J167" s="291">
        <f>ROUND(I167*H167,2)</f>
        <v>0</v>
      </c>
      <c r="K167" s="287" t="s">
        <v>1</v>
      </c>
      <c r="L167" s="292"/>
      <c r="M167" s="293" t="s">
        <v>1</v>
      </c>
      <c r="N167" s="294" t="s">
        <v>43</v>
      </c>
      <c r="O167" s="9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9" t="s">
        <v>291</v>
      </c>
      <c r="AT167" s="239" t="s">
        <v>422</v>
      </c>
      <c r="AU167" s="239" t="s">
        <v>90</v>
      </c>
      <c r="AY167" s="18" t="s">
        <v>247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8" t="s">
        <v>90</v>
      </c>
      <c r="BK167" s="240">
        <f>ROUND(I167*H167,2)</f>
        <v>0</v>
      </c>
      <c r="BL167" s="18" t="s">
        <v>254</v>
      </c>
      <c r="BM167" s="239" t="s">
        <v>509</v>
      </c>
    </row>
    <row r="168" spans="1:63" s="12" customFormat="1" ht="22.8" customHeight="1">
      <c r="A168" s="12"/>
      <c r="B168" s="212"/>
      <c r="C168" s="213"/>
      <c r="D168" s="214" t="s">
        <v>76</v>
      </c>
      <c r="E168" s="226" t="s">
        <v>3917</v>
      </c>
      <c r="F168" s="226" t="s">
        <v>3918</v>
      </c>
      <c r="G168" s="213"/>
      <c r="H168" s="213"/>
      <c r="I168" s="216"/>
      <c r="J168" s="227">
        <f>BK168</f>
        <v>0</v>
      </c>
      <c r="K168" s="213"/>
      <c r="L168" s="218"/>
      <c r="M168" s="219"/>
      <c r="N168" s="220"/>
      <c r="O168" s="220"/>
      <c r="P168" s="221">
        <f>SUM(P169:P170)</f>
        <v>0</v>
      </c>
      <c r="Q168" s="220"/>
      <c r="R168" s="221">
        <f>SUM(R169:R170)</f>
        <v>0</v>
      </c>
      <c r="S168" s="220"/>
      <c r="T168" s="222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3" t="s">
        <v>84</v>
      </c>
      <c r="AT168" s="224" t="s">
        <v>76</v>
      </c>
      <c r="AU168" s="224" t="s">
        <v>84</v>
      </c>
      <c r="AY168" s="223" t="s">
        <v>247</v>
      </c>
      <c r="BK168" s="225">
        <f>SUM(BK169:BK170)</f>
        <v>0</v>
      </c>
    </row>
    <row r="169" spans="1:65" s="2" customFormat="1" ht="24.15" customHeight="1">
      <c r="A169" s="39"/>
      <c r="B169" s="40"/>
      <c r="C169" s="285" t="s">
        <v>375</v>
      </c>
      <c r="D169" s="285" t="s">
        <v>422</v>
      </c>
      <c r="E169" s="286" t="s">
        <v>3919</v>
      </c>
      <c r="F169" s="287" t="s">
        <v>3920</v>
      </c>
      <c r="G169" s="288" t="s">
        <v>3073</v>
      </c>
      <c r="H169" s="289">
        <v>1</v>
      </c>
      <c r="I169" s="290"/>
      <c r="J169" s="291">
        <f>ROUND(I169*H169,2)</f>
        <v>0</v>
      </c>
      <c r="K169" s="287" t="s">
        <v>1</v>
      </c>
      <c r="L169" s="292"/>
      <c r="M169" s="293" t="s">
        <v>1</v>
      </c>
      <c r="N169" s="294" t="s">
        <v>43</v>
      </c>
      <c r="O169" s="9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9" t="s">
        <v>291</v>
      </c>
      <c r="AT169" s="239" t="s">
        <v>422</v>
      </c>
      <c r="AU169" s="239" t="s">
        <v>90</v>
      </c>
      <c r="AY169" s="18" t="s">
        <v>247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8" t="s">
        <v>90</v>
      </c>
      <c r="BK169" s="240">
        <f>ROUND(I169*H169,2)</f>
        <v>0</v>
      </c>
      <c r="BL169" s="18" t="s">
        <v>254</v>
      </c>
      <c r="BM169" s="239" t="s">
        <v>518</v>
      </c>
    </row>
    <row r="170" spans="1:65" s="2" customFormat="1" ht="16.5" customHeight="1">
      <c r="A170" s="39"/>
      <c r="B170" s="40"/>
      <c r="C170" s="285" t="s">
        <v>387</v>
      </c>
      <c r="D170" s="285" t="s">
        <v>422</v>
      </c>
      <c r="E170" s="286" t="s">
        <v>3921</v>
      </c>
      <c r="F170" s="287" t="s">
        <v>3922</v>
      </c>
      <c r="G170" s="288" t="s">
        <v>3073</v>
      </c>
      <c r="H170" s="289">
        <v>5</v>
      </c>
      <c r="I170" s="290"/>
      <c r="J170" s="291">
        <f>ROUND(I170*H170,2)</f>
        <v>0</v>
      </c>
      <c r="K170" s="287" t="s">
        <v>1</v>
      </c>
      <c r="L170" s="292"/>
      <c r="M170" s="293" t="s">
        <v>1</v>
      </c>
      <c r="N170" s="294" t="s">
        <v>43</v>
      </c>
      <c r="O170" s="9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9" t="s">
        <v>291</v>
      </c>
      <c r="AT170" s="239" t="s">
        <v>422</v>
      </c>
      <c r="AU170" s="239" t="s">
        <v>90</v>
      </c>
      <c r="AY170" s="18" t="s">
        <v>247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8" t="s">
        <v>90</v>
      </c>
      <c r="BK170" s="240">
        <f>ROUND(I170*H170,2)</f>
        <v>0</v>
      </c>
      <c r="BL170" s="18" t="s">
        <v>254</v>
      </c>
      <c r="BM170" s="239" t="s">
        <v>531</v>
      </c>
    </row>
    <row r="171" spans="1:63" s="12" customFormat="1" ht="22.8" customHeight="1">
      <c r="A171" s="12"/>
      <c r="B171" s="212"/>
      <c r="C171" s="213"/>
      <c r="D171" s="214" t="s">
        <v>76</v>
      </c>
      <c r="E171" s="226" t="s">
        <v>3923</v>
      </c>
      <c r="F171" s="226" t="s">
        <v>3924</v>
      </c>
      <c r="G171" s="213"/>
      <c r="H171" s="213"/>
      <c r="I171" s="216"/>
      <c r="J171" s="227">
        <f>BK171</f>
        <v>0</v>
      </c>
      <c r="K171" s="213"/>
      <c r="L171" s="218"/>
      <c r="M171" s="219"/>
      <c r="N171" s="220"/>
      <c r="O171" s="220"/>
      <c r="P171" s="221">
        <f>P172</f>
        <v>0</v>
      </c>
      <c r="Q171" s="220"/>
      <c r="R171" s="221">
        <f>R172</f>
        <v>0</v>
      </c>
      <c r="S171" s="220"/>
      <c r="T171" s="222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3" t="s">
        <v>84</v>
      </c>
      <c r="AT171" s="224" t="s">
        <v>76</v>
      </c>
      <c r="AU171" s="224" t="s">
        <v>84</v>
      </c>
      <c r="AY171" s="223" t="s">
        <v>247</v>
      </c>
      <c r="BK171" s="225">
        <f>BK172</f>
        <v>0</v>
      </c>
    </row>
    <row r="172" spans="1:65" s="2" customFormat="1" ht="16.5" customHeight="1">
      <c r="A172" s="39"/>
      <c r="B172" s="40"/>
      <c r="C172" s="285" t="s">
        <v>396</v>
      </c>
      <c r="D172" s="285" t="s">
        <v>422</v>
      </c>
      <c r="E172" s="286" t="s">
        <v>3925</v>
      </c>
      <c r="F172" s="287" t="s">
        <v>3926</v>
      </c>
      <c r="G172" s="288" t="s">
        <v>3073</v>
      </c>
      <c r="H172" s="289">
        <v>1</v>
      </c>
      <c r="I172" s="290"/>
      <c r="J172" s="291">
        <f>ROUND(I172*H172,2)</f>
        <v>0</v>
      </c>
      <c r="K172" s="287" t="s">
        <v>1</v>
      </c>
      <c r="L172" s="292"/>
      <c r="M172" s="293" t="s">
        <v>1</v>
      </c>
      <c r="N172" s="294" t="s">
        <v>43</v>
      </c>
      <c r="O172" s="9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9" t="s">
        <v>291</v>
      </c>
      <c r="AT172" s="239" t="s">
        <v>422</v>
      </c>
      <c r="AU172" s="239" t="s">
        <v>90</v>
      </c>
      <c r="AY172" s="18" t="s">
        <v>247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8" t="s">
        <v>90</v>
      </c>
      <c r="BK172" s="240">
        <f>ROUND(I172*H172,2)</f>
        <v>0</v>
      </c>
      <c r="BL172" s="18" t="s">
        <v>254</v>
      </c>
      <c r="BM172" s="239" t="s">
        <v>544</v>
      </c>
    </row>
    <row r="173" spans="1:63" s="12" customFormat="1" ht="22.8" customHeight="1">
      <c r="A173" s="12"/>
      <c r="B173" s="212"/>
      <c r="C173" s="213"/>
      <c r="D173" s="214" t="s">
        <v>76</v>
      </c>
      <c r="E173" s="226" t="s">
        <v>3927</v>
      </c>
      <c r="F173" s="226" t="s">
        <v>3928</v>
      </c>
      <c r="G173" s="213"/>
      <c r="H173" s="213"/>
      <c r="I173" s="216"/>
      <c r="J173" s="227">
        <f>BK173</f>
        <v>0</v>
      </c>
      <c r="K173" s="213"/>
      <c r="L173" s="218"/>
      <c r="M173" s="219"/>
      <c r="N173" s="220"/>
      <c r="O173" s="220"/>
      <c r="P173" s="221">
        <f>SUM(P174:P184)</f>
        <v>0</v>
      </c>
      <c r="Q173" s="220"/>
      <c r="R173" s="221">
        <f>SUM(R174:R184)</f>
        <v>0</v>
      </c>
      <c r="S173" s="220"/>
      <c r="T173" s="222">
        <f>SUM(T174:T184)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3" t="s">
        <v>84</v>
      </c>
      <c r="AT173" s="224" t="s">
        <v>76</v>
      </c>
      <c r="AU173" s="224" t="s">
        <v>84</v>
      </c>
      <c r="AY173" s="223" t="s">
        <v>247</v>
      </c>
      <c r="BK173" s="225">
        <f>SUM(BK174:BK184)</f>
        <v>0</v>
      </c>
    </row>
    <row r="174" spans="1:65" s="2" customFormat="1" ht="21.75" customHeight="1">
      <c r="A174" s="39"/>
      <c r="B174" s="40"/>
      <c r="C174" s="285" t="s">
        <v>402</v>
      </c>
      <c r="D174" s="285" t="s">
        <v>422</v>
      </c>
      <c r="E174" s="286" t="s">
        <v>3929</v>
      </c>
      <c r="F174" s="287" t="s">
        <v>3930</v>
      </c>
      <c r="G174" s="288" t="s">
        <v>3073</v>
      </c>
      <c r="H174" s="289">
        <v>20</v>
      </c>
      <c r="I174" s="290"/>
      <c r="J174" s="291">
        <f>ROUND(I174*H174,2)</f>
        <v>0</v>
      </c>
      <c r="K174" s="287" t="s">
        <v>1</v>
      </c>
      <c r="L174" s="292"/>
      <c r="M174" s="293" t="s">
        <v>1</v>
      </c>
      <c r="N174" s="294" t="s">
        <v>43</v>
      </c>
      <c r="O174" s="9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9" t="s">
        <v>291</v>
      </c>
      <c r="AT174" s="239" t="s">
        <v>422</v>
      </c>
      <c r="AU174" s="239" t="s">
        <v>90</v>
      </c>
      <c r="AY174" s="18" t="s">
        <v>247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8" t="s">
        <v>90</v>
      </c>
      <c r="BK174" s="240">
        <f>ROUND(I174*H174,2)</f>
        <v>0</v>
      </c>
      <c r="BL174" s="18" t="s">
        <v>254</v>
      </c>
      <c r="BM174" s="239" t="s">
        <v>552</v>
      </c>
    </row>
    <row r="175" spans="1:65" s="2" customFormat="1" ht="16.5" customHeight="1">
      <c r="A175" s="39"/>
      <c r="B175" s="40"/>
      <c r="C175" s="285" t="s">
        <v>407</v>
      </c>
      <c r="D175" s="285" t="s">
        <v>422</v>
      </c>
      <c r="E175" s="286" t="s">
        <v>3931</v>
      </c>
      <c r="F175" s="287" t="s">
        <v>3932</v>
      </c>
      <c r="G175" s="288" t="s">
        <v>3073</v>
      </c>
      <c r="H175" s="289">
        <v>29</v>
      </c>
      <c r="I175" s="290"/>
      <c r="J175" s="291">
        <f>ROUND(I175*H175,2)</f>
        <v>0</v>
      </c>
      <c r="K175" s="287" t="s">
        <v>1</v>
      </c>
      <c r="L175" s="292"/>
      <c r="M175" s="293" t="s">
        <v>1</v>
      </c>
      <c r="N175" s="294" t="s">
        <v>43</v>
      </c>
      <c r="O175" s="9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9" t="s">
        <v>291</v>
      </c>
      <c r="AT175" s="239" t="s">
        <v>422</v>
      </c>
      <c r="AU175" s="239" t="s">
        <v>90</v>
      </c>
      <c r="AY175" s="18" t="s">
        <v>247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8" t="s">
        <v>90</v>
      </c>
      <c r="BK175" s="240">
        <f>ROUND(I175*H175,2)</f>
        <v>0</v>
      </c>
      <c r="BL175" s="18" t="s">
        <v>254</v>
      </c>
      <c r="BM175" s="239" t="s">
        <v>563</v>
      </c>
    </row>
    <row r="176" spans="1:65" s="2" customFormat="1" ht="16.5" customHeight="1">
      <c r="A176" s="39"/>
      <c r="B176" s="40"/>
      <c r="C176" s="285" t="s">
        <v>412</v>
      </c>
      <c r="D176" s="285" t="s">
        <v>422</v>
      </c>
      <c r="E176" s="286" t="s">
        <v>3933</v>
      </c>
      <c r="F176" s="287" t="s">
        <v>3934</v>
      </c>
      <c r="G176" s="288" t="s">
        <v>3073</v>
      </c>
      <c r="H176" s="289">
        <v>6</v>
      </c>
      <c r="I176" s="290"/>
      <c r="J176" s="291">
        <f>ROUND(I176*H176,2)</f>
        <v>0</v>
      </c>
      <c r="K176" s="287" t="s">
        <v>1</v>
      </c>
      <c r="L176" s="292"/>
      <c r="M176" s="293" t="s">
        <v>1</v>
      </c>
      <c r="N176" s="294" t="s">
        <v>43</v>
      </c>
      <c r="O176" s="9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9" t="s">
        <v>291</v>
      </c>
      <c r="AT176" s="239" t="s">
        <v>422</v>
      </c>
      <c r="AU176" s="239" t="s">
        <v>90</v>
      </c>
      <c r="AY176" s="18" t="s">
        <v>247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8" t="s">
        <v>90</v>
      </c>
      <c r="BK176" s="240">
        <f>ROUND(I176*H176,2)</f>
        <v>0</v>
      </c>
      <c r="BL176" s="18" t="s">
        <v>254</v>
      </c>
      <c r="BM176" s="239" t="s">
        <v>575</v>
      </c>
    </row>
    <row r="177" spans="1:65" s="2" customFormat="1" ht="16.5" customHeight="1">
      <c r="A177" s="39"/>
      <c r="B177" s="40"/>
      <c r="C177" s="285" t="s">
        <v>417</v>
      </c>
      <c r="D177" s="285" t="s">
        <v>422</v>
      </c>
      <c r="E177" s="286" t="s">
        <v>3935</v>
      </c>
      <c r="F177" s="287" t="s">
        <v>3936</v>
      </c>
      <c r="G177" s="288" t="s">
        <v>3073</v>
      </c>
      <c r="H177" s="289">
        <v>7</v>
      </c>
      <c r="I177" s="290"/>
      <c r="J177" s="291">
        <f>ROUND(I177*H177,2)</f>
        <v>0</v>
      </c>
      <c r="K177" s="287" t="s">
        <v>1</v>
      </c>
      <c r="L177" s="292"/>
      <c r="M177" s="293" t="s">
        <v>1</v>
      </c>
      <c r="N177" s="294" t="s">
        <v>43</v>
      </c>
      <c r="O177" s="9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9" t="s">
        <v>291</v>
      </c>
      <c r="AT177" s="239" t="s">
        <v>422</v>
      </c>
      <c r="AU177" s="239" t="s">
        <v>90</v>
      </c>
      <c r="AY177" s="18" t="s">
        <v>247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8" t="s">
        <v>90</v>
      </c>
      <c r="BK177" s="240">
        <f>ROUND(I177*H177,2)</f>
        <v>0</v>
      </c>
      <c r="BL177" s="18" t="s">
        <v>254</v>
      </c>
      <c r="BM177" s="239" t="s">
        <v>588</v>
      </c>
    </row>
    <row r="178" spans="1:65" s="2" customFormat="1" ht="16.5" customHeight="1">
      <c r="A178" s="39"/>
      <c r="B178" s="40"/>
      <c r="C178" s="285" t="s">
        <v>421</v>
      </c>
      <c r="D178" s="285" t="s">
        <v>422</v>
      </c>
      <c r="E178" s="286" t="s">
        <v>3937</v>
      </c>
      <c r="F178" s="287" t="s">
        <v>3938</v>
      </c>
      <c r="G178" s="288" t="s">
        <v>3073</v>
      </c>
      <c r="H178" s="289">
        <v>7</v>
      </c>
      <c r="I178" s="290"/>
      <c r="J178" s="291">
        <f>ROUND(I178*H178,2)</f>
        <v>0</v>
      </c>
      <c r="K178" s="287" t="s">
        <v>1</v>
      </c>
      <c r="L178" s="292"/>
      <c r="M178" s="293" t="s">
        <v>1</v>
      </c>
      <c r="N178" s="294" t="s">
        <v>43</v>
      </c>
      <c r="O178" s="9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9" t="s">
        <v>291</v>
      </c>
      <c r="AT178" s="239" t="s">
        <v>422</v>
      </c>
      <c r="AU178" s="239" t="s">
        <v>90</v>
      </c>
      <c r="AY178" s="18" t="s">
        <v>247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8" t="s">
        <v>90</v>
      </c>
      <c r="BK178" s="240">
        <f>ROUND(I178*H178,2)</f>
        <v>0</v>
      </c>
      <c r="BL178" s="18" t="s">
        <v>254</v>
      </c>
      <c r="BM178" s="239" t="s">
        <v>603</v>
      </c>
    </row>
    <row r="179" spans="1:65" s="2" customFormat="1" ht="21.75" customHeight="1">
      <c r="A179" s="39"/>
      <c r="B179" s="40"/>
      <c r="C179" s="285" t="s">
        <v>426</v>
      </c>
      <c r="D179" s="285" t="s">
        <v>422</v>
      </c>
      <c r="E179" s="286" t="s">
        <v>3939</v>
      </c>
      <c r="F179" s="287" t="s">
        <v>3940</v>
      </c>
      <c r="G179" s="288" t="s">
        <v>3073</v>
      </c>
      <c r="H179" s="289">
        <v>15</v>
      </c>
      <c r="I179" s="290"/>
      <c r="J179" s="291">
        <f>ROUND(I179*H179,2)</f>
        <v>0</v>
      </c>
      <c r="K179" s="287" t="s">
        <v>1</v>
      </c>
      <c r="L179" s="292"/>
      <c r="M179" s="293" t="s">
        <v>1</v>
      </c>
      <c r="N179" s="294" t="s">
        <v>43</v>
      </c>
      <c r="O179" s="9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9" t="s">
        <v>291</v>
      </c>
      <c r="AT179" s="239" t="s">
        <v>422</v>
      </c>
      <c r="AU179" s="239" t="s">
        <v>90</v>
      </c>
      <c r="AY179" s="18" t="s">
        <v>247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8" t="s">
        <v>90</v>
      </c>
      <c r="BK179" s="240">
        <f>ROUND(I179*H179,2)</f>
        <v>0</v>
      </c>
      <c r="BL179" s="18" t="s">
        <v>254</v>
      </c>
      <c r="BM179" s="239" t="s">
        <v>626</v>
      </c>
    </row>
    <row r="180" spans="1:65" s="2" customFormat="1" ht="16.5" customHeight="1">
      <c r="A180" s="39"/>
      <c r="B180" s="40"/>
      <c r="C180" s="285" t="s">
        <v>432</v>
      </c>
      <c r="D180" s="285" t="s">
        <v>422</v>
      </c>
      <c r="E180" s="286" t="s">
        <v>3941</v>
      </c>
      <c r="F180" s="287" t="s">
        <v>3942</v>
      </c>
      <c r="G180" s="288" t="s">
        <v>3073</v>
      </c>
      <c r="H180" s="289">
        <v>2</v>
      </c>
      <c r="I180" s="290"/>
      <c r="J180" s="291">
        <f>ROUND(I180*H180,2)</f>
        <v>0</v>
      </c>
      <c r="K180" s="287" t="s">
        <v>1</v>
      </c>
      <c r="L180" s="292"/>
      <c r="M180" s="293" t="s">
        <v>1</v>
      </c>
      <c r="N180" s="294" t="s">
        <v>43</v>
      </c>
      <c r="O180" s="9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9" t="s">
        <v>291</v>
      </c>
      <c r="AT180" s="239" t="s">
        <v>422</v>
      </c>
      <c r="AU180" s="239" t="s">
        <v>90</v>
      </c>
      <c r="AY180" s="18" t="s">
        <v>247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8" t="s">
        <v>90</v>
      </c>
      <c r="BK180" s="240">
        <f>ROUND(I180*H180,2)</f>
        <v>0</v>
      </c>
      <c r="BL180" s="18" t="s">
        <v>254</v>
      </c>
      <c r="BM180" s="239" t="s">
        <v>650</v>
      </c>
    </row>
    <row r="181" spans="1:65" s="2" customFormat="1" ht="16.5" customHeight="1">
      <c r="A181" s="39"/>
      <c r="B181" s="40"/>
      <c r="C181" s="285" t="s">
        <v>440</v>
      </c>
      <c r="D181" s="285" t="s">
        <v>422</v>
      </c>
      <c r="E181" s="286" t="s">
        <v>3943</v>
      </c>
      <c r="F181" s="287" t="s">
        <v>3944</v>
      </c>
      <c r="G181" s="288" t="s">
        <v>3073</v>
      </c>
      <c r="H181" s="289">
        <v>4</v>
      </c>
      <c r="I181" s="290"/>
      <c r="J181" s="291">
        <f>ROUND(I181*H181,2)</f>
        <v>0</v>
      </c>
      <c r="K181" s="287" t="s">
        <v>1</v>
      </c>
      <c r="L181" s="292"/>
      <c r="M181" s="293" t="s">
        <v>1</v>
      </c>
      <c r="N181" s="294" t="s">
        <v>43</v>
      </c>
      <c r="O181" s="9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9" t="s">
        <v>291</v>
      </c>
      <c r="AT181" s="239" t="s">
        <v>422</v>
      </c>
      <c r="AU181" s="239" t="s">
        <v>90</v>
      </c>
      <c r="AY181" s="18" t="s">
        <v>247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8" t="s">
        <v>90</v>
      </c>
      <c r="BK181" s="240">
        <f>ROUND(I181*H181,2)</f>
        <v>0</v>
      </c>
      <c r="BL181" s="18" t="s">
        <v>254</v>
      </c>
      <c r="BM181" s="239" t="s">
        <v>659</v>
      </c>
    </row>
    <row r="182" spans="1:65" s="2" customFormat="1" ht="16.5" customHeight="1">
      <c r="A182" s="39"/>
      <c r="B182" s="40"/>
      <c r="C182" s="285" t="s">
        <v>446</v>
      </c>
      <c r="D182" s="285" t="s">
        <v>422</v>
      </c>
      <c r="E182" s="286" t="s">
        <v>3945</v>
      </c>
      <c r="F182" s="287" t="s">
        <v>3946</v>
      </c>
      <c r="G182" s="288" t="s">
        <v>3073</v>
      </c>
      <c r="H182" s="289">
        <v>4</v>
      </c>
      <c r="I182" s="290"/>
      <c r="J182" s="291">
        <f>ROUND(I182*H182,2)</f>
        <v>0</v>
      </c>
      <c r="K182" s="287" t="s">
        <v>1</v>
      </c>
      <c r="L182" s="292"/>
      <c r="M182" s="293" t="s">
        <v>1</v>
      </c>
      <c r="N182" s="294" t="s">
        <v>43</v>
      </c>
      <c r="O182" s="9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9" t="s">
        <v>291</v>
      </c>
      <c r="AT182" s="239" t="s">
        <v>422</v>
      </c>
      <c r="AU182" s="239" t="s">
        <v>90</v>
      </c>
      <c r="AY182" s="18" t="s">
        <v>247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8" t="s">
        <v>90</v>
      </c>
      <c r="BK182" s="240">
        <f>ROUND(I182*H182,2)</f>
        <v>0</v>
      </c>
      <c r="BL182" s="18" t="s">
        <v>254</v>
      </c>
      <c r="BM182" s="239" t="s">
        <v>668</v>
      </c>
    </row>
    <row r="183" spans="1:65" s="2" customFormat="1" ht="16.5" customHeight="1">
      <c r="A183" s="39"/>
      <c r="B183" s="40"/>
      <c r="C183" s="285" t="s">
        <v>452</v>
      </c>
      <c r="D183" s="285" t="s">
        <v>422</v>
      </c>
      <c r="E183" s="286" t="s">
        <v>3947</v>
      </c>
      <c r="F183" s="287" t="s">
        <v>3948</v>
      </c>
      <c r="G183" s="288" t="s">
        <v>3073</v>
      </c>
      <c r="H183" s="289">
        <v>2</v>
      </c>
      <c r="I183" s="290"/>
      <c r="J183" s="291">
        <f>ROUND(I183*H183,2)</f>
        <v>0</v>
      </c>
      <c r="K183" s="287" t="s">
        <v>1</v>
      </c>
      <c r="L183" s="292"/>
      <c r="M183" s="293" t="s">
        <v>1</v>
      </c>
      <c r="N183" s="294" t="s">
        <v>43</v>
      </c>
      <c r="O183" s="9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9" t="s">
        <v>291</v>
      </c>
      <c r="AT183" s="239" t="s">
        <v>422</v>
      </c>
      <c r="AU183" s="239" t="s">
        <v>90</v>
      </c>
      <c r="AY183" s="18" t="s">
        <v>247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8" t="s">
        <v>90</v>
      </c>
      <c r="BK183" s="240">
        <f>ROUND(I183*H183,2)</f>
        <v>0</v>
      </c>
      <c r="BL183" s="18" t="s">
        <v>254</v>
      </c>
      <c r="BM183" s="239" t="s">
        <v>686</v>
      </c>
    </row>
    <row r="184" spans="1:65" s="2" customFormat="1" ht="16.5" customHeight="1">
      <c r="A184" s="39"/>
      <c r="B184" s="40"/>
      <c r="C184" s="285" t="s">
        <v>458</v>
      </c>
      <c r="D184" s="285" t="s">
        <v>422</v>
      </c>
      <c r="E184" s="286" t="s">
        <v>3949</v>
      </c>
      <c r="F184" s="287" t="s">
        <v>3950</v>
      </c>
      <c r="G184" s="288" t="s">
        <v>3073</v>
      </c>
      <c r="H184" s="289">
        <v>4</v>
      </c>
      <c r="I184" s="290"/>
      <c r="J184" s="291">
        <f>ROUND(I184*H184,2)</f>
        <v>0</v>
      </c>
      <c r="K184" s="287" t="s">
        <v>1</v>
      </c>
      <c r="L184" s="292"/>
      <c r="M184" s="293" t="s">
        <v>1</v>
      </c>
      <c r="N184" s="294" t="s">
        <v>43</v>
      </c>
      <c r="O184" s="9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9" t="s">
        <v>291</v>
      </c>
      <c r="AT184" s="239" t="s">
        <v>422</v>
      </c>
      <c r="AU184" s="239" t="s">
        <v>90</v>
      </c>
      <c r="AY184" s="18" t="s">
        <v>247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8" t="s">
        <v>90</v>
      </c>
      <c r="BK184" s="240">
        <f>ROUND(I184*H184,2)</f>
        <v>0</v>
      </c>
      <c r="BL184" s="18" t="s">
        <v>254</v>
      </c>
      <c r="BM184" s="239" t="s">
        <v>696</v>
      </c>
    </row>
    <row r="185" spans="1:63" s="12" customFormat="1" ht="22.8" customHeight="1">
      <c r="A185" s="12"/>
      <c r="B185" s="212"/>
      <c r="C185" s="213"/>
      <c r="D185" s="214" t="s">
        <v>76</v>
      </c>
      <c r="E185" s="226" t="s">
        <v>3951</v>
      </c>
      <c r="F185" s="226" t="s">
        <v>3952</v>
      </c>
      <c r="G185" s="213"/>
      <c r="H185" s="213"/>
      <c r="I185" s="216"/>
      <c r="J185" s="227">
        <f>BK185</f>
        <v>0</v>
      </c>
      <c r="K185" s="213"/>
      <c r="L185" s="218"/>
      <c r="M185" s="219"/>
      <c r="N185" s="220"/>
      <c r="O185" s="220"/>
      <c r="P185" s="221">
        <f>SUM(P186:P187)</f>
        <v>0</v>
      </c>
      <c r="Q185" s="220"/>
      <c r="R185" s="221">
        <f>SUM(R186:R187)</f>
        <v>0</v>
      </c>
      <c r="S185" s="220"/>
      <c r="T185" s="222">
        <f>SUM(T186:T187)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3" t="s">
        <v>84</v>
      </c>
      <c r="AT185" s="224" t="s">
        <v>76</v>
      </c>
      <c r="AU185" s="224" t="s">
        <v>84</v>
      </c>
      <c r="AY185" s="223" t="s">
        <v>247</v>
      </c>
      <c r="BK185" s="225">
        <f>SUM(BK186:BK187)</f>
        <v>0</v>
      </c>
    </row>
    <row r="186" spans="1:65" s="2" customFormat="1" ht="16.5" customHeight="1">
      <c r="A186" s="39"/>
      <c r="B186" s="40"/>
      <c r="C186" s="285" t="s">
        <v>466</v>
      </c>
      <c r="D186" s="285" t="s">
        <v>422</v>
      </c>
      <c r="E186" s="286" t="s">
        <v>3953</v>
      </c>
      <c r="F186" s="287" t="s">
        <v>3954</v>
      </c>
      <c r="G186" s="288" t="s">
        <v>3073</v>
      </c>
      <c r="H186" s="289">
        <v>400</v>
      </c>
      <c r="I186" s="290"/>
      <c r="J186" s="291">
        <f>ROUND(I186*H186,2)</f>
        <v>0</v>
      </c>
      <c r="K186" s="287" t="s">
        <v>1</v>
      </c>
      <c r="L186" s="292"/>
      <c r="M186" s="293" t="s">
        <v>1</v>
      </c>
      <c r="N186" s="294" t="s">
        <v>43</v>
      </c>
      <c r="O186" s="9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9" t="s">
        <v>291</v>
      </c>
      <c r="AT186" s="239" t="s">
        <v>422</v>
      </c>
      <c r="AU186" s="239" t="s">
        <v>90</v>
      </c>
      <c r="AY186" s="18" t="s">
        <v>247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8" t="s">
        <v>90</v>
      </c>
      <c r="BK186" s="240">
        <f>ROUND(I186*H186,2)</f>
        <v>0</v>
      </c>
      <c r="BL186" s="18" t="s">
        <v>254</v>
      </c>
      <c r="BM186" s="239" t="s">
        <v>712</v>
      </c>
    </row>
    <row r="187" spans="1:65" s="2" customFormat="1" ht="16.5" customHeight="1">
      <c r="A187" s="39"/>
      <c r="B187" s="40"/>
      <c r="C187" s="285" t="s">
        <v>481</v>
      </c>
      <c r="D187" s="285" t="s">
        <v>422</v>
      </c>
      <c r="E187" s="286" t="s">
        <v>3955</v>
      </c>
      <c r="F187" s="287" t="s">
        <v>3956</v>
      </c>
      <c r="G187" s="288" t="s">
        <v>3073</v>
      </c>
      <c r="H187" s="289">
        <v>500</v>
      </c>
      <c r="I187" s="290"/>
      <c r="J187" s="291">
        <f>ROUND(I187*H187,2)</f>
        <v>0</v>
      </c>
      <c r="K187" s="287" t="s">
        <v>1</v>
      </c>
      <c r="L187" s="292"/>
      <c r="M187" s="293" t="s">
        <v>1</v>
      </c>
      <c r="N187" s="294" t="s">
        <v>43</v>
      </c>
      <c r="O187" s="9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9" t="s">
        <v>291</v>
      </c>
      <c r="AT187" s="239" t="s">
        <v>422</v>
      </c>
      <c r="AU187" s="239" t="s">
        <v>90</v>
      </c>
      <c r="AY187" s="18" t="s">
        <v>247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8" t="s">
        <v>90</v>
      </c>
      <c r="BK187" s="240">
        <f>ROUND(I187*H187,2)</f>
        <v>0</v>
      </c>
      <c r="BL187" s="18" t="s">
        <v>254</v>
      </c>
      <c r="BM187" s="239" t="s">
        <v>724</v>
      </c>
    </row>
    <row r="188" spans="1:63" s="12" customFormat="1" ht="25.9" customHeight="1">
      <c r="A188" s="12"/>
      <c r="B188" s="212"/>
      <c r="C188" s="213"/>
      <c r="D188" s="214" t="s">
        <v>76</v>
      </c>
      <c r="E188" s="215" t="s">
        <v>3957</v>
      </c>
      <c r="F188" s="215" t="s">
        <v>3958</v>
      </c>
      <c r="G188" s="213"/>
      <c r="H188" s="213"/>
      <c r="I188" s="216"/>
      <c r="J188" s="217">
        <f>BK188</f>
        <v>0</v>
      </c>
      <c r="K188" s="213"/>
      <c r="L188" s="218"/>
      <c r="M188" s="219"/>
      <c r="N188" s="220"/>
      <c r="O188" s="220"/>
      <c r="P188" s="221">
        <f>P189+P190+P191+P196+P198+P203+P207+P211+P214+P217+P227+P230+P237+P240</f>
        <v>0</v>
      </c>
      <c r="Q188" s="220"/>
      <c r="R188" s="221">
        <f>R189+R190+R191+R196+R198+R203+R207+R211+R214+R217+R227+R230+R237+R240</f>
        <v>0</v>
      </c>
      <c r="S188" s="220"/>
      <c r="T188" s="222">
        <f>T189+T190+T191+T196+T198+T203+T207+T211+T214+T217+T227+T230+T237+T240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3" t="s">
        <v>84</v>
      </c>
      <c r="AT188" s="224" t="s">
        <v>76</v>
      </c>
      <c r="AU188" s="224" t="s">
        <v>77</v>
      </c>
      <c r="AY188" s="223" t="s">
        <v>247</v>
      </c>
      <c r="BK188" s="225">
        <f>BK189+BK190+BK191+BK196+BK198+BK203+BK207+BK211+BK214+BK217+BK227+BK230+BK237+BK240</f>
        <v>0</v>
      </c>
    </row>
    <row r="189" spans="1:65" s="2" customFormat="1" ht="44.25" customHeight="1">
      <c r="A189" s="39"/>
      <c r="B189" s="40"/>
      <c r="C189" s="228" t="s">
        <v>485</v>
      </c>
      <c r="D189" s="228" t="s">
        <v>249</v>
      </c>
      <c r="E189" s="229" t="s">
        <v>3959</v>
      </c>
      <c r="F189" s="230" t="s">
        <v>3960</v>
      </c>
      <c r="G189" s="231" t="s">
        <v>3073</v>
      </c>
      <c r="H189" s="232">
        <v>2</v>
      </c>
      <c r="I189" s="233"/>
      <c r="J189" s="234">
        <f>ROUND(I189*H189,2)</f>
        <v>0</v>
      </c>
      <c r="K189" s="230" t="s">
        <v>1</v>
      </c>
      <c r="L189" s="45"/>
      <c r="M189" s="235" t="s">
        <v>1</v>
      </c>
      <c r="N189" s="236" t="s">
        <v>43</v>
      </c>
      <c r="O189" s="9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9" t="s">
        <v>254</v>
      </c>
      <c r="AT189" s="239" t="s">
        <v>249</v>
      </c>
      <c r="AU189" s="239" t="s">
        <v>84</v>
      </c>
      <c r="AY189" s="18" t="s">
        <v>247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8" t="s">
        <v>90</v>
      </c>
      <c r="BK189" s="240">
        <f>ROUND(I189*H189,2)</f>
        <v>0</v>
      </c>
      <c r="BL189" s="18" t="s">
        <v>254</v>
      </c>
      <c r="BM189" s="239" t="s">
        <v>733</v>
      </c>
    </row>
    <row r="190" spans="1:65" s="2" customFormat="1" ht="24.15" customHeight="1">
      <c r="A190" s="39"/>
      <c r="B190" s="40"/>
      <c r="C190" s="228" t="s">
        <v>491</v>
      </c>
      <c r="D190" s="228" t="s">
        <v>249</v>
      </c>
      <c r="E190" s="229" t="s">
        <v>3961</v>
      </c>
      <c r="F190" s="230" t="s">
        <v>3962</v>
      </c>
      <c r="G190" s="231" t="s">
        <v>3073</v>
      </c>
      <c r="H190" s="232">
        <v>1</v>
      </c>
      <c r="I190" s="233"/>
      <c r="J190" s="234">
        <f>ROUND(I190*H190,2)</f>
        <v>0</v>
      </c>
      <c r="K190" s="230" t="s">
        <v>1</v>
      </c>
      <c r="L190" s="45"/>
      <c r="M190" s="235" t="s">
        <v>1</v>
      </c>
      <c r="N190" s="236" t="s">
        <v>43</v>
      </c>
      <c r="O190" s="9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9" t="s">
        <v>254</v>
      </c>
      <c r="AT190" s="239" t="s">
        <v>249</v>
      </c>
      <c r="AU190" s="239" t="s">
        <v>84</v>
      </c>
      <c r="AY190" s="18" t="s">
        <v>247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8" t="s">
        <v>90</v>
      </c>
      <c r="BK190" s="240">
        <f>ROUND(I190*H190,2)</f>
        <v>0</v>
      </c>
      <c r="BL190" s="18" t="s">
        <v>254</v>
      </c>
      <c r="BM190" s="239" t="s">
        <v>743</v>
      </c>
    </row>
    <row r="191" spans="1:63" s="12" customFormat="1" ht="22.8" customHeight="1">
      <c r="A191" s="12"/>
      <c r="B191" s="212"/>
      <c r="C191" s="213"/>
      <c r="D191" s="214" t="s">
        <v>76</v>
      </c>
      <c r="E191" s="226" t="s">
        <v>3963</v>
      </c>
      <c r="F191" s="226" t="s">
        <v>3964</v>
      </c>
      <c r="G191" s="213"/>
      <c r="H191" s="213"/>
      <c r="I191" s="216"/>
      <c r="J191" s="227">
        <f>BK191</f>
        <v>0</v>
      </c>
      <c r="K191" s="213"/>
      <c r="L191" s="218"/>
      <c r="M191" s="219"/>
      <c r="N191" s="220"/>
      <c r="O191" s="220"/>
      <c r="P191" s="221">
        <f>SUM(P192:P195)</f>
        <v>0</v>
      </c>
      <c r="Q191" s="220"/>
      <c r="R191" s="221">
        <f>SUM(R192:R195)</f>
        <v>0</v>
      </c>
      <c r="S191" s="220"/>
      <c r="T191" s="222">
        <f>SUM(T192:T195)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3" t="s">
        <v>84</v>
      </c>
      <c r="AT191" s="224" t="s">
        <v>76</v>
      </c>
      <c r="AU191" s="224" t="s">
        <v>84</v>
      </c>
      <c r="AY191" s="223" t="s">
        <v>247</v>
      </c>
      <c r="BK191" s="225">
        <f>SUM(BK192:BK195)</f>
        <v>0</v>
      </c>
    </row>
    <row r="192" spans="1:65" s="2" customFormat="1" ht="16.5" customHeight="1">
      <c r="A192" s="39"/>
      <c r="B192" s="40"/>
      <c r="C192" s="228" t="s">
        <v>496</v>
      </c>
      <c r="D192" s="228" t="s">
        <v>249</v>
      </c>
      <c r="E192" s="229" t="s">
        <v>3965</v>
      </c>
      <c r="F192" s="230" t="s">
        <v>3966</v>
      </c>
      <c r="G192" s="231" t="s">
        <v>252</v>
      </c>
      <c r="H192" s="232">
        <v>110</v>
      </c>
      <c r="I192" s="233"/>
      <c r="J192" s="234">
        <f>ROUND(I192*H192,2)</f>
        <v>0</v>
      </c>
      <c r="K192" s="230" t="s">
        <v>1</v>
      </c>
      <c r="L192" s="45"/>
      <c r="M192" s="235" t="s">
        <v>1</v>
      </c>
      <c r="N192" s="236" t="s">
        <v>43</v>
      </c>
      <c r="O192" s="9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9" t="s">
        <v>254</v>
      </c>
      <c r="AT192" s="239" t="s">
        <v>249</v>
      </c>
      <c r="AU192" s="239" t="s">
        <v>90</v>
      </c>
      <c r="AY192" s="18" t="s">
        <v>247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8" t="s">
        <v>90</v>
      </c>
      <c r="BK192" s="240">
        <f>ROUND(I192*H192,2)</f>
        <v>0</v>
      </c>
      <c r="BL192" s="18" t="s">
        <v>254</v>
      </c>
      <c r="BM192" s="239" t="s">
        <v>752</v>
      </c>
    </row>
    <row r="193" spans="1:65" s="2" customFormat="1" ht="16.5" customHeight="1">
      <c r="A193" s="39"/>
      <c r="B193" s="40"/>
      <c r="C193" s="228" t="s">
        <v>501</v>
      </c>
      <c r="D193" s="228" t="s">
        <v>249</v>
      </c>
      <c r="E193" s="229" t="s">
        <v>3967</v>
      </c>
      <c r="F193" s="230" t="s">
        <v>3968</v>
      </c>
      <c r="G193" s="231" t="s">
        <v>252</v>
      </c>
      <c r="H193" s="232">
        <v>110</v>
      </c>
      <c r="I193" s="233"/>
      <c r="J193" s="234">
        <f>ROUND(I193*H193,2)</f>
        <v>0</v>
      </c>
      <c r="K193" s="230" t="s">
        <v>1</v>
      </c>
      <c r="L193" s="45"/>
      <c r="M193" s="235" t="s">
        <v>1</v>
      </c>
      <c r="N193" s="236" t="s">
        <v>43</v>
      </c>
      <c r="O193" s="9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9" t="s">
        <v>254</v>
      </c>
      <c r="AT193" s="239" t="s">
        <v>249</v>
      </c>
      <c r="AU193" s="239" t="s">
        <v>90</v>
      </c>
      <c r="AY193" s="18" t="s">
        <v>247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8" t="s">
        <v>90</v>
      </c>
      <c r="BK193" s="240">
        <f>ROUND(I193*H193,2)</f>
        <v>0</v>
      </c>
      <c r="BL193" s="18" t="s">
        <v>254</v>
      </c>
      <c r="BM193" s="239" t="s">
        <v>762</v>
      </c>
    </row>
    <row r="194" spans="1:65" s="2" customFormat="1" ht="24.15" customHeight="1">
      <c r="A194" s="39"/>
      <c r="B194" s="40"/>
      <c r="C194" s="228" t="s">
        <v>505</v>
      </c>
      <c r="D194" s="228" t="s">
        <v>249</v>
      </c>
      <c r="E194" s="229" t="s">
        <v>3969</v>
      </c>
      <c r="F194" s="230" t="s">
        <v>3970</v>
      </c>
      <c r="G194" s="231" t="s">
        <v>252</v>
      </c>
      <c r="H194" s="232">
        <v>110</v>
      </c>
      <c r="I194" s="233"/>
      <c r="J194" s="234">
        <f>ROUND(I194*H194,2)</f>
        <v>0</v>
      </c>
      <c r="K194" s="230" t="s">
        <v>1</v>
      </c>
      <c r="L194" s="45"/>
      <c r="M194" s="235" t="s">
        <v>1</v>
      </c>
      <c r="N194" s="236" t="s">
        <v>43</v>
      </c>
      <c r="O194" s="9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9" t="s">
        <v>254</v>
      </c>
      <c r="AT194" s="239" t="s">
        <v>249</v>
      </c>
      <c r="AU194" s="239" t="s">
        <v>90</v>
      </c>
      <c r="AY194" s="18" t="s">
        <v>247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8" t="s">
        <v>90</v>
      </c>
      <c r="BK194" s="240">
        <f>ROUND(I194*H194,2)</f>
        <v>0</v>
      </c>
      <c r="BL194" s="18" t="s">
        <v>254</v>
      </c>
      <c r="BM194" s="239" t="s">
        <v>775</v>
      </c>
    </row>
    <row r="195" spans="1:65" s="2" customFormat="1" ht="24.15" customHeight="1">
      <c r="A195" s="39"/>
      <c r="B195" s="40"/>
      <c r="C195" s="228" t="s">
        <v>509</v>
      </c>
      <c r="D195" s="228" t="s">
        <v>249</v>
      </c>
      <c r="E195" s="229" t="s">
        <v>3971</v>
      </c>
      <c r="F195" s="230" t="s">
        <v>3972</v>
      </c>
      <c r="G195" s="231" t="s">
        <v>252</v>
      </c>
      <c r="H195" s="232">
        <v>78</v>
      </c>
      <c r="I195" s="233"/>
      <c r="J195" s="234">
        <f>ROUND(I195*H195,2)</f>
        <v>0</v>
      </c>
      <c r="K195" s="230" t="s">
        <v>1</v>
      </c>
      <c r="L195" s="45"/>
      <c r="M195" s="235" t="s">
        <v>1</v>
      </c>
      <c r="N195" s="236" t="s">
        <v>43</v>
      </c>
      <c r="O195" s="9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9" t="s">
        <v>254</v>
      </c>
      <c r="AT195" s="239" t="s">
        <v>249</v>
      </c>
      <c r="AU195" s="239" t="s">
        <v>90</v>
      </c>
      <c r="AY195" s="18" t="s">
        <v>247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8" t="s">
        <v>90</v>
      </c>
      <c r="BK195" s="240">
        <f>ROUND(I195*H195,2)</f>
        <v>0</v>
      </c>
      <c r="BL195" s="18" t="s">
        <v>254</v>
      </c>
      <c r="BM195" s="239" t="s">
        <v>786</v>
      </c>
    </row>
    <row r="196" spans="1:63" s="12" customFormat="1" ht="22.8" customHeight="1">
      <c r="A196" s="12"/>
      <c r="B196" s="212"/>
      <c r="C196" s="213"/>
      <c r="D196" s="214" t="s">
        <v>76</v>
      </c>
      <c r="E196" s="226" t="s">
        <v>3973</v>
      </c>
      <c r="F196" s="226" t="s">
        <v>3974</v>
      </c>
      <c r="G196" s="213"/>
      <c r="H196" s="213"/>
      <c r="I196" s="216"/>
      <c r="J196" s="227">
        <f>BK196</f>
        <v>0</v>
      </c>
      <c r="K196" s="213"/>
      <c r="L196" s="218"/>
      <c r="M196" s="219"/>
      <c r="N196" s="220"/>
      <c r="O196" s="220"/>
      <c r="P196" s="221">
        <f>P197</f>
        <v>0</v>
      </c>
      <c r="Q196" s="220"/>
      <c r="R196" s="221">
        <f>R197</f>
        <v>0</v>
      </c>
      <c r="S196" s="220"/>
      <c r="T196" s="222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3" t="s">
        <v>84</v>
      </c>
      <c r="AT196" s="224" t="s">
        <v>76</v>
      </c>
      <c r="AU196" s="224" t="s">
        <v>84</v>
      </c>
      <c r="AY196" s="223" t="s">
        <v>247</v>
      </c>
      <c r="BK196" s="225">
        <f>BK197</f>
        <v>0</v>
      </c>
    </row>
    <row r="197" spans="1:65" s="2" customFormat="1" ht="16.5" customHeight="1">
      <c r="A197" s="39"/>
      <c r="B197" s="40"/>
      <c r="C197" s="228" t="s">
        <v>513</v>
      </c>
      <c r="D197" s="228" t="s">
        <v>249</v>
      </c>
      <c r="E197" s="229" t="s">
        <v>3975</v>
      </c>
      <c r="F197" s="230" t="s">
        <v>3976</v>
      </c>
      <c r="G197" s="231" t="s">
        <v>252</v>
      </c>
      <c r="H197" s="232">
        <v>201</v>
      </c>
      <c r="I197" s="233"/>
      <c r="J197" s="234">
        <f>ROUND(I197*H197,2)</f>
        <v>0</v>
      </c>
      <c r="K197" s="230" t="s">
        <v>1</v>
      </c>
      <c r="L197" s="45"/>
      <c r="M197" s="235" t="s">
        <v>1</v>
      </c>
      <c r="N197" s="236" t="s">
        <v>43</v>
      </c>
      <c r="O197" s="9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9" t="s">
        <v>254</v>
      </c>
      <c r="AT197" s="239" t="s">
        <v>249</v>
      </c>
      <c r="AU197" s="239" t="s">
        <v>90</v>
      </c>
      <c r="AY197" s="18" t="s">
        <v>247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8" t="s">
        <v>90</v>
      </c>
      <c r="BK197" s="240">
        <f>ROUND(I197*H197,2)</f>
        <v>0</v>
      </c>
      <c r="BL197" s="18" t="s">
        <v>254</v>
      </c>
      <c r="BM197" s="239" t="s">
        <v>796</v>
      </c>
    </row>
    <row r="198" spans="1:63" s="12" customFormat="1" ht="22.8" customHeight="1">
      <c r="A198" s="12"/>
      <c r="B198" s="212"/>
      <c r="C198" s="213"/>
      <c r="D198" s="214" t="s">
        <v>76</v>
      </c>
      <c r="E198" s="226" t="s">
        <v>1970</v>
      </c>
      <c r="F198" s="226" t="s">
        <v>3977</v>
      </c>
      <c r="G198" s="213"/>
      <c r="H198" s="213"/>
      <c r="I198" s="216"/>
      <c r="J198" s="227">
        <f>BK198</f>
        <v>0</v>
      </c>
      <c r="K198" s="213"/>
      <c r="L198" s="218"/>
      <c r="M198" s="219"/>
      <c r="N198" s="220"/>
      <c r="O198" s="220"/>
      <c r="P198" s="221">
        <f>SUM(P199:P202)</f>
        <v>0</v>
      </c>
      <c r="Q198" s="220"/>
      <c r="R198" s="221">
        <f>SUM(R199:R202)</f>
        <v>0</v>
      </c>
      <c r="S198" s="220"/>
      <c r="T198" s="222">
        <f>SUM(T199:T202)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3" t="s">
        <v>84</v>
      </c>
      <c r="AT198" s="224" t="s">
        <v>76</v>
      </c>
      <c r="AU198" s="224" t="s">
        <v>84</v>
      </c>
      <c r="AY198" s="223" t="s">
        <v>247</v>
      </c>
      <c r="BK198" s="225">
        <f>SUM(BK199:BK202)</f>
        <v>0</v>
      </c>
    </row>
    <row r="199" spans="1:65" s="2" customFormat="1" ht="21.75" customHeight="1">
      <c r="A199" s="39"/>
      <c r="B199" s="40"/>
      <c r="C199" s="228" t="s">
        <v>518</v>
      </c>
      <c r="D199" s="228" t="s">
        <v>249</v>
      </c>
      <c r="E199" s="229" t="s">
        <v>3978</v>
      </c>
      <c r="F199" s="230" t="s">
        <v>3979</v>
      </c>
      <c r="G199" s="231" t="s">
        <v>3073</v>
      </c>
      <c r="H199" s="232">
        <v>6</v>
      </c>
      <c r="I199" s="233"/>
      <c r="J199" s="234">
        <f>ROUND(I199*H199,2)</f>
        <v>0</v>
      </c>
      <c r="K199" s="230" t="s">
        <v>1</v>
      </c>
      <c r="L199" s="45"/>
      <c r="M199" s="235" t="s">
        <v>1</v>
      </c>
      <c r="N199" s="236" t="s">
        <v>43</v>
      </c>
      <c r="O199" s="9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9" t="s">
        <v>254</v>
      </c>
      <c r="AT199" s="239" t="s">
        <v>249</v>
      </c>
      <c r="AU199" s="239" t="s">
        <v>90</v>
      </c>
      <c r="AY199" s="18" t="s">
        <v>247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8" t="s">
        <v>90</v>
      </c>
      <c r="BK199" s="240">
        <f>ROUND(I199*H199,2)</f>
        <v>0</v>
      </c>
      <c r="BL199" s="18" t="s">
        <v>254</v>
      </c>
      <c r="BM199" s="239" t="s">
        <v>805</v>
      </c>
    </row>
    <row r="200" spans="1:65" s="2" customFormat="1" ht="24.15" customHeight="1">
      <c r="A200" s="39"/>
      <c r="B200" s="40"/>
      <c r="C200" s="228" t="s">
        <v>523</v>
      </c>
      <c r="D200" s="228" t="s">
        <v>249</v>
      </c>
      <c r="E200" s="229" t="s">
        <v>3980</v>
      </c>
      <c r="F200" s="230" t="s">
        <v>3981</v>
      </c>
      <c r="G200" s="231" t="s">
        <v>3073</v>
      </c>
      <c r="H200" s="232">
        <v>2</v>
      </c>
      <c r="I200" s="233"/>
      <c r="J200" s="234">
        <f>ROUND(I200*H200,2)</f>
        <v>0</v>
      </c>
      <c r="K200" s="230" t="s">
        <v>1</v>
      </c>
      <c r="L200" s="45"/>
      <c r="M200" s="235" t="s">
        <v>1</v>
      </c>
      <c r="N200" s="236" t="s">
        <v>43</v>
      </c>
      <c r="O200" s="92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9" t="s">
        <v>254</v>
      </c>
      <c r="AT200" s="239" t="s">
        <v>249</v>
      </c>
      <c r="AU200" s="239" t="s">
        <v>90</v>
      </c>
      <c r="AY200" s="18" t="s">
        <v>247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8" t="s">
        <v>90</v>
      </c>
      <c r="BK200" s="240">
        <f>ROUND(I200*H200,2)</f>
        <v>0</v>
      </c>
      <c r="BL200" s="18" t="s">
        <v>254</v>
      </c>
      <c r="BM200" s="239" t="s">
        <v>815</v>
      </c>
    </row>
    <row r="201" spans="1:65" s="2" customFormat="1" ht="16.5" customHeight="1">
      <c r="A201" s="39"/>
      <c r="B201" s="40"/>
      <c r="C201" s="228" t="s">
        <v>531</v>
      </c>
      <c r="D201" s="228" t="s">
        <v>249</v>
      </c>
      <c r="E201" s="229" t="s">
        <v>3982</v>
      </c>
      <c r="F201" s="230" t="s">
        <v>3983</v>
      </c>
      <c r="G201" s="231" t="s">
        <v>399</v>
      </c>
      <c r="H201" s="232">
        <v>6</v>
      </c>
      <c r="I201" s="233"/>
      <c r="J201" s="234">
        <f>ROUND(I201*H201,2)</f>
        <v>0</v>
      </c>
      <c r="K201" s="230" t="s">
        <v>1</v>
      </c>
      <c r="L201" s="45"/>
      <c r="M201" s="235" t="s">
        <v>1</v>
      </c>
      <c r="N201" s="236" t="s">
        <v>43</v>
      </c>
      <c r="O201" s="9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9" t="s">
        <v>254</v>
      </c>
      <c r="AT201" s="239" t="s">
        <v>249</v>
      </c>
      <c r="AU201" s="239" t="s">
        <v>90</v>
      </c>
      <c r="AY201" s="18" t="s">
        <v>247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8" t="s">
        <v>90</v>
      </c>
      <c r="BK201" s="240">
        <f>ROUND(I201*H201,2)</f>
        <v>0</v>
      </c>
      <c r="BL201" s="18" t="s">
        <v>254</v>
      </c>
      <c r="BM201" s="239" t="s">
        <v>825</v>
      </c>
    </row>
    <row r="202" spans="1:65" s="2" customFormat="1" ht="16.5" customHeight="1">
      <c r="A202" s="39"/>
      <c r="B202" s="40"/>
      <c r="C202" s="228" t="s">
        <v>536</v>
      </c>
      <c r="D202" s="228" t="s">
        <v>249</v>
      </c>
      <c r="E202" s="229" t="s">
        <v>3984</v>
      </c>
      <c r="F202" s="230" t="s">
        <v>3985</v>
      </c>
      <c r="G202" s="231" t="s">
        <v>3073</v>
      </c>
      <c r="H202" s="232">
        <v>2</v>
      </c>
      <c r="I202" s="233"/>
      <c r="J202" s="234">
        <f>ROUND(I202*H202,2)</f>
        <v>0</v>
      </c>
      <c r="K202" s="230" t="s">
        <v>1</v>
      </c>
      <c r="L202" s="45"/>
      <c r="M202" s="235" t="s">
        <v>1</v>
      </c>
      <c r="N202" s="236" t="s">
        <v>43</v>
      </c>
      <c r="O202" s="92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9" t="s">
        <v>254</v>
      </c>
      <c r="AT202" s="239" t="s">
        <v>249</v>
      </c>
      <c r="AU202" s="239" t="s">
        <v>90</v>
      </c>
      <c r="AY202" s="18" t="s">
        <v>247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8" t="s">
        <v>90</v>
      </c>
      <c r="BK202" s="240">
        <f>ROUND(I202*H202,2)</f>
        <v>0</v>
      </c>
      <c r="BL202" s="18" t="s">
        <v>254</v>
      </c>
      <c r="BM202" s="239" t="s">
        <v>836</v>
      </c>
    </row>
    <row r="203" spans="1:63" s="12" customFormat="1" ht="22.8" customHeight="1">
      <c r="A203" s="12"/>
      <c r="B203" s="212"/>
      <c r="C203" s="213"/>
      <c r="D203" s="214" t="s">
        <v>76</v>
      </c>
      <c r="E203" s="226" t="s">
        <v>1974</v>
      </c>
      <c r="F203" s="226" t="s">
        <v>3986</v>
      </c>
      <c r="G203" s="213"/>
      <c r="H203" s="213"/>
      <c r="I203" s="216"/>
      <c r="J203" s="227">
        <f>BK203</f>
        <v>0</v>
      </c>
      <c r="K203" s="213"/>
      <c r="L203" s="218"/>
      <c r="M203" s="219"/>
      <c r="N203" s="220"/>
      <c r="O203" s="220"/>
      <c r="P203" s="221">
        <f>SUM(P204:P206)</f>
        <v>0</v>
      </c>
      <c r="Q203" s="220"/>
      <c r="R203" s="221">
        <f>SUM(R204:R206)</f>
        <v>0</v>
      </c>
      <c r="S203" s="220"/>
      <c r="T203" s="222">
        <f>SUM(T204:T206)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3" t="s">
        <v>84</v>
      </c>
      <c r="AT203" s="224" t="s">
        <v>76</v>
      </c>
      <c r="AU203" s="224" t="s">
        <v>84</v>
      </c>
      <c r="AY203" s="223" t="s">
        <v>247</v>
      </c>
      <c r="BK203" s="225">
        <f>SUM(BK204:BK206)</f>
        <v>0</v>
      </c>
    </row>
    <row r="204" spans="1:65" s="2" customFormat="1" ht="16.5" customHeight="1">
      <c r="A204" s="39"/>
      <c r="B204" s="40"/>
      <c r="C204" s="228" t="s">
        <v>544</v>
      </c>
      <c r="D204" s="228" t="s">
        <v>249</v>
      </c>
      <c r="E204" s="229" t="s">
        <v>3987</v>
      </c>
      <c r="F204" s="230" t="s">
        <v>3988</v>
      </c>
      <c r="G204" s="231" t="s">
        <v>3073</v>
      </c>
      <c r="H204" s="232">
        <v>6</v>
      </c>
      <c r="I204" s="233"/>
      <c r="J204" s="234">
        <f>ROUND(I204*H204,2)</f>
        <v>0</v>
      </c>
      <c r="K204" s="230" t="s">
        <v>1</v>
      </c>
      <c r="L204" s="45"/>
      <c r="M204" s="235" t="s">
        <v>1</v>
      </c>
      <c r="N204" s="236" t="s">
        <v>43</v>
      </c>
      <c r="O204" s="92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3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9" t="s">
        <v>254</v>
      </c>
      <c r="AT204" s="239" t="s">
        <v>249</v>
      </c>
      <c r="AU204" s="239" t="s">
        <v>90</v>
      </c>
      <c r="AY204" s="18" t="s">
        <v>247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8" t="s">
        <v>90</v>
      </c>
      <c r="BK204" s="240">
        <f>ROUND(I204*H204,2)</f>
        <v>0</v>
      </c>
      <c r="BL204" s="18" t="s">
        <v>254</v>
      </c>
      <c r="BM204" s="239" t="s">
        <v>845</v>
      </c>
    </row>
    <row r="205" spans="1:65" s="2" customFormat="1" ht="16.5" customHeight="1">
      <c r="A205" s="39"/>
      <c r="B205" s="40"/>
      <c r="C205" s="228" t="s">
        <v>548</v>
      </c>
      <c r="D205" s="228" t="s">
        <v>249</v>
      </c>
      <c r="E205" s="229" t="s">
        <v>3989</v>
      </c>
      <c r="F205" s="230" t="s">
        <v>3990</v>
      </c>
      <c r="G205" s="231" t="s">
        <v>3073</v>
      </c>
      <c r="H205" s="232">
        <v>6</v>
      </c>
      <c r="I205" s="233"/>
      <c r="J205" s="234">
        <f>ROUND(I205*H205,2)</f>
        <v>0</v>
      </c>
      <c r="K205" s="230" t="s">
        <v>1</v>
      </c>
      <c r="L205" s="45"/>
      <c r="M205" s="235" t="s">
        <v>1</v>
      </c>
      <c r="N205" s="236" t="s">
        <v>43</v>
      </c>
      <c r="O205" s="92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9" t="s">
        <v>254</v>
      </c>
      <c r="AT205" s="239" t="s">
        <v>249</v>
      </c>
      <c r="AU205" s="239" t="s">
        <v>90</v>
      </c>
      <c r="AY205" s="18" t="s">
        <v>247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8" t="s">
        <v>90</v>
      </c>
      <c r="BK205" s="240">
        <f>ROUND(I205*H205,2)</f>
        <v>0</v>
      </c>
      <c r="BL205" s="18" t="s">
        <v>254</v>
      </c>
      <c r="BM205" s="239" t="s">
        <v>853</v>
      </c>
    </row>
    <row r="206" spans="1:65" s="2" customFormat="1" ht="16.5" customHeight="1">
      <c r="A206" s="39"/>
      <c r="B206" s="40"/>
      <c r="C206" s="228" t="s">
        <v>552</v>
      </c>
      <c r="D206" s="228" t="s">
        <v>249</v>
      </c>
      <c r="E206" s="229" t="s">
        <v>3991</v>
      </c>
      <c r="F206" s="230" t="s">
        <v>3992</v>
      </c>
      <c r="G206" s="231" t="s">
        <v>3073</v>
      </c>
      <c r="H206" s="232">
        <v>6</v>
      </c>
      <c r="I206" s="233"/>
      <c r="J206" s="234">
        <f>ROUND(I206*H206,2)</f>
        <v>0</v>
      </c>
      <c r="K206" s="230" t="s">
        <v>1</v>
      </c>
      <c r="L206" s="45"/>
      <c r="M206" s="235" t="s">
        <v>1</v>
      </c>
      <c r="N206" s="236" t="s">
        <v>43</v>
      </c>
      <c r="O206" s="92"/>
      <c r="P206" s="237">
        <f>O206*H206</f>
        <v>0</v>
      </c>
      <c r="Q206" s="237">
        <v>0</v>
      </c>
      <c r="R206" s="237">
        <f>Q206*H206</f>
        <v>0</v>
      </c>
      <c r="S206" s="237">
        <v>0</v>
      </c>
      <c r="T206" s="23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9" t="s">
        <v>254</v>
      </c>
      <c r="AT206" s="239" t="s">
        <v>249</v>
      </c>
      <c r="AU206" s="239" t="s">
        <v>90</v>
      </c>
      <c r="AY206" s="18" t="s">
        <v>247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8" t="s">
        <v>90</v>
      </c>
      <c r="BK206" s="240">
        <f>ROUND(I206*H206,2)</f>
        <v>0</v>
      </c>
      <c r="BL206" s="18" t="s">
        <v>254</v>
      </c>
      <c r="BM206" s="239" t="s">
        <v>861</v>
      </c>
    </row>
    <row r="207" spans="1:63" s="12" customFormat="1" ht="22.8" customHeight="1">
      <c r="A207" s="12"/>
      <c r="B207" s="212"/>
      <c r="C207" s="213"/>
      <c r="D207" s="214" t="s">
        <v>76</v>
      </c>
      <c r="E207" s="226" t="s">
        <v>2006</v>
      </c>
      <c r="F207" s="226" t="s">
        <v>3993</v>
      </c>
      <c r="G207" s="213"/>
      <c r="H207" s="213"/>
      <c r="I207" s="216"/>
      <c r="J207" s="227">
        <f>BK207</f>
        <v>0</v>
      </c>
      <c r="K207" s="213"/>
      <c r="L207" s="218"/>
      <c r="M207" s="219"/>
      <c r="N207" s="220"/>
      <c r="O207" s="220"/>
      <c r="P207" s="221">
        <f>SUM(P208:P210)</f>
        <v>0</v>
      </c>
      <c r="Q207" s="220"/>
      <c r="R207" s="221">
        <f>SUM(R208:R210)</f>
        <v>0</v>
      </c>
      <c r="S207" s="220"/>
      <c r="T207" s="222">
        <f>SUM(T208:T210)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3" t="s">
        <v>84</v>
      </c>
      <c r="AT207" s="224" t="s">
        <v>76</v>
      </c>
      <c r="AU207" s="224" t="s">
        <v>84</v>
      </c>
      <c r="AY207" s="223" t="s">
        <v>247</v>
      </c>
      <c r="BK207" s="225">
        <f>SUM(BK208:BK210)</f>
        <v>0</v>
      </c>
    </row>
    <row r="208" spans="1:65" s="2" customFormat="1" ht="16.5" customHeight="1">
      <c r="A208" s="39"/>
      <c r="B208" s="40"/>
      <c r="C208" s="228" t="s">
        <v>557</v>
      </c>
      <c r="D208" s="228" t="s">
        <v>249</v>
      </c>
      <c r="E208" s="229" t="s">
        <v>3994</v>
      </c>
      <c r="F208" s="230" t="s">
        <v>3988</v>
      </c>
      <c r="G208" s="231" t="s">
        <v>3073</v>
      </c>
      <c r="H208" s="232">
        <v>76</v>
      </c>
      <c r="I208" s="233"/>
      <c r="J208" s="234">
        <f>ROUND(I208*H208,2)</f>
        <v>0</v>
      </c>
      <c r="K208" s="230" t="s">
        <v>1</v>
      </c>
      <c r="L208" s="45"/>
      <c r="M208" s="235" t="s">
        <v>1</v>
      </c>
      <c r="N208" s="236" t="s">
        <v>43</v>
      </c>
      <c r="O208" s="92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38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9" t="s">
        <v>254</v>
      </c>
      <c r="AT208" s="239" t="s">
        <v>249</v>
      </c>
      <c r="AU208" s="239" t="s">
        <v>90</v>
      </c>
      <c r="AY208" s="18" t="s">
        <v>247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8" t="s">
        <v>90</v>
      </c>
      <c r="BK208" s="240">
        <f>ROUND(I208*H208,2)</f>
        <v>0</v>
      </c>
      <c r="BL208" s="18" t="s">
        <v>254</v>
      </c>
      <c r="BM208" s="239" t="s">
        <v>870</v>
      </c>
    </row>
    <row r="209" spans="1:65" s="2" customFormat="1" ht="16.5" customHeight="1">
      <c r="A209" s="39"/>
      <c r="B209" s="40"/>
      <c r="C209" s="228" t="s">
        <v>563</v>
      </c>
      <c r="D209" s="228" t="s">
        <v>249</v>
      </c>
      <c r="E209" s="229" t="s">
        <v>3995</v>
      </c>
      <c r="F209" s="230" t="s">
        <v>3990</v>
      </c>
      <c r="G209" s="231" t="s">
        <v>3073</v>
      </c>
      <c r="H209" s="232">
        <v>76</v>
      </c>
      <c r="I209" s="233"/>
      <c r="J209" s="234">
        <f>ROUND(I209*H209,2)</f>
        <v>0</v>
      </c>
      <c r="K209" s="230" t="s">
        <v>1</v>
      </c>
      <c r="L209" s="45"/>
      <c r="M209" s="235" t="s">
        <v>1</v>
      </c>
      <c r="N209" s="236" t="s">
        <v>43</v>
      </c>
      <c r="O209" s="92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9" t="s">
        <v>254</v>
      </c>
      <c r="AT209" s="239" t="s">
        <v>249</v>
      </c>
      <c r="AU209" s="239" t="s">
        <v>90</v>
      </c>
      <c r="AY209" s="18" t="s">
        <v>247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8" t="s">
        <v>90</v>
      </c>
      <c r="BK209" s="240">
        <f>ROUND(I209*H209,2)</f>
        <v>0</v>
      </c>
      <c r="BL209" s="18" t="s">
        <v>254</v>
      </c>
      <c r="BM209" s="239" t="s">
        <v>878</v>
      </c>
    </row>
    <row r="210" spans="1:65" s="2" customFormat="1" ht="16.5" customHeight="1">
      <c r="A210" s="39"/>
      <c r="B210" s="40"/>
      <c r="C210" s="228" t="s">
        <v>568</v>
      </c>
      <c r="D210" s="228" t="s">
        <v>249</v>
      </c>
      <c r="E210" s="229" t="s">
        <v>3996</v>
      </c>
      <c r="F210" s="230" t="s">
        <v>3997</v>
      </c>
      <c r="G210" s="231" t="s">
        <v>3073</v>
      </c>
      <c r="H210" s="232">
        <v>1</v>
      </c>
      <c r="I210" s="233"/>
      <c r="J210" s="234">
        <f>ROUND(I210*H210,2)</f>
        <v>0</v>
      </c>
      <c r="K210" s="230" t="s">
        <v>1</v>
      </c>
      <c r="L210" s="45"/>
      <c r="M210" s="235" t="s">
        <v>1</v>
      </c>
      <c r="N210" s="236" t="s">
        <v>43</v>
      </c>
      <c r="O210" s="92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3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9" t="s">
        <v>254</v>
      </c>
      <c r="AT210" s="239" t="s">
        <v>249</v>
      </c>
      <c r="AU210" s="239" t="s">
        <v>90</v>
      </c>
      <c r="AY210" s="18" t="s">
        <v>247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8" t="s">
        <v>90</v>
      </c>
      <c r="BK210" s="240">
        <f>ROUND(I210*H210,2)</f>
        <v>0</v>
      </c>
      <c r="BL210" s="18" t="s">
        <v>254</v>
      </c>
      <c r="BM210" s="239" t="s">
        <v>889</v>
      </c>
    </row>
    <row r="211" spans="1:63" s="12" customFormat="1" ht="22.8" customHeight="1">
      <c r="A211" s="12"/>
      <c r="B211" s="212"/>
      <c r="C211" s="213"/>
      <c r="D211" s="214" t="s">
        <v>76</v>
      </c>
      <c r="E211" s="226" t="s">
        <v>2010</v>
      </c>
      <c r="F211" s="226" t="s">
        <v>3998</v>
      </c>
      <c r="G211" s="213"/>
      <c r="H211" s="213"/>
      <c r="I211" s="216"/>
      <c r="J211" s="227">
        <f>BK211</f>
        <v>0</v>
      </c>
      <c r="K211" s="213"/>
      <c r="L211" s="218"/>
      <c r="M211" s="219"/>
      <c r="N211" s="220"/>
      <c r="O211" s="220"/>
      <c r="P211" s="221">
        <f>SUM(P212:P213)</f>
        <v>0</v>
      </c>
      <c r="Q211" s="220"/>
      <c r="R211" s="221">
        <f>SUM(R212:R213)</f>
        <v>0</v>
      </c>
      <c r="S211" s="220"/>
      <c r="T211" s="222">
        <f>SUM(T212:T213)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3" t="s">
        <v>84</v>
      </c>
      <c r="AT211" s="224" t="s">
        <v>76</v>
      </c>
      <c r="AU211" s="224" t="s">
        <v>84</v>
      </c>
      <c r="AY211" s="223" t="s">
        <v>247</v>
      </c>
      <c r="BK211" s="225">
        <f>SUM(BK212:BK213)</f>
        <v>0</v>
      </c>
    </row>
    <row r="212" spans="1:65" s="2" customFormat="1" ht="16.5" customHeight="1">
      <c r="A212" s="39"/>
      <c r="B212" s="40"/>
      <c r="C212" s="228" t="s">
        <v>575</v>
      </c>
      <c r="D212" s="228" t="s">
        <v>249</v>
      </c>
      <c r="E212" s="229" t="s">
        <v>3999</v>
      </c>
      <c r="F212" s="230" t="s">
        <v>4000</v>
      </c>
      <c r="G212" s="231" t="s">
        <v>3073</v>
      </c>
      <c r="H212" s="232">
        <v>100</v>
      </c>
      <c r="I212" s="233"/>
      <c r="J212" s="234">
        <f>ROUND(I212*H212,2)</f>
        <v>0</v>
      </c>
      <c r="K212" s="230" t="s">
        <v>1</v>
      </c>
      <c r="L212" s="45"/>
      <c r="M212" s="235" t="s">
        <v>1</v>
      </c>
      <c r="N212" s="236" t="s">
        <v>43</v>
      </c>
      <c r="O212" s="92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9" t="s">
        <v>254</v>
      </c>
      <c r="AT212" s="239" t="s">
        <v>249</v>
      </c>
      <c r="AU212" s="239" t="s">
        <v>90</v>
      </c>
      <c r="AY212" s="18" t="s">
        <v>247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8" t="s">
        <v>90</v>
      </c>
      <c r="BK212" s="240">
        <f>ROUND(I212*H212,2)</f>
        <v>0</v>
      </c>
      <c r="BL212" s="18" t="s">
        <v>254</v>
      </c>
      <c r="BM212" s="239" t="s">
        <v>897</v>
      </c>
    </row>
    <row r="213" spans="1:65" s="2" customFormat="1" ht="16.5" customHeight="1">
      <c r="A213" s="39"/>
      <c r="B213" s="40"/>
      <c r="C213" s="228" t="s">
        <v>583</v>
      </c>
      <c r="D213" s="228" t="s">
        <v>249</v>
      </c>
      <c r="E213" s="229" t="s">
        <v>4001</v>
      </c>
      <c r="F213" s="230" t="s">
        <v>3990</v>
      </c>
      <c r="G213" s="231" t="s">
        <v>3073</v>
      </c>
      <c r="H213" s="232">
        <v>100</v>
      </c>
      <c r="I213" s="233"/>
      <c r="J213" s="234">
        <f>ROUND(I213*H213,2)</f>
        <v>0</v>
      </c>
      <c r="K213" s="230" t="s">
        <v>1</v>
      </c>
      <c r="L213" s="45"/>
      <c r="M213" s="235" t="s">
        <v>1</v>
      </c>
      <c r="N213" s="236" t="s">
        <v>43</v>
      </c>
      <c r="O213" s="92"/>
      <c r="P213" s="237">
        <f>O213*H213</f>
        <v>0</v>
      </c>
      <c r="Q213" s="237">
        <v>0</v>
      </c>
      <c r="R213" s="237">
        <f>Q213*H213</f>
        <v>0</v>
      </c>
      <c r="S213" s="237">
        <v>0</v>
      </c>
      <c r="T213" s="23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9" t="s">
        <v>254</v>
      </c>
      <c r="AT213" s="239" t="s">
        <v>249</v>
      </c>
      <c r="AU213" s="239" t="s">
        <v>90</v>
      </c>
      <c r="AY213" s="18" t="s">
        <v>247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8" t="s">
        <v>90</v>
      </c>
      <c r="BK213" s="240">
        <f>ROUND(I213*H213,2)</f>
        <v>0</v>
      </c>
      <c r="BL213" s="18" t="s">
        <v>254</v>
      </c>
      <c r="BM213" s="239" t="s">
        <v>905</v>
      </c>
    </row>
    <row r="214" spans="1:63" s="12" customFormat="1" ht="22.8" customHeight="1">
      <c r="A214" s="12"/>
      <c r="B214" s="212"/>
      <c r="C214" s="213"/>
      <c r="D214" s="214" t="s">
        <v>76</v>
      </c>
      <c r="E214" s="226" t="s">
        <v>2018</v>
      </c>
      <c r="F214" s="226" t="s">
        <v>4002</v>
      </c>
      <c r="G214" s="213"/>
      <c r="H214" s="213"/>
      <c r="I214" s="216"/>
      <c r="J214" s="227">
        <f>BK214</f>
        <v>0</v>
      </c>
      <c r="K214" s="213"/>
      <c r="L214" s="218"/>
      <c r="M214" s="219"/>
      <c r="N214" s="220"/>
      <c r="O214" s="220"/>
      <c r="P214" s="221">
        <f>SUM(P215:P216)</f>
        <v>0</v>
      </c>
      <c r="Q214" s="220"/>
      <c r="R214" s="221">
        <f>SUM(R215:R216)</f>
        <v>0</v>
      </c>
      <c r="S214" s="220"/>
      <c r="T214" s="222">
        <f>SUM(T215:T216)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3" t="s">
        <v>84</v>
      </c>
      <c r="AT214" s="224" t="s">
        <v>76</v>
      </c>
      <c r="AU214" s="224" t="s">
        <v>84</v>
      </c>
      <c r="AY214" s="223" t="s">
        <v>247</v>
      </c>
      <c r="BK214" s="225">
        <f>SUM(BK215:BK216)</f>
        <v>0</v>
      </c>
    </row>
    <row r="215" spans="1:65" s="2" customFormat="1" ht="16.5" customHeight="1">
      <c r="A215" s="39"/>
      <c r="B215" s="40"/>
      <c r="C215" s="228" t="s">
        <v>588</v>
      </c>
      <c r="D215" s="228" t="s">
        <v>249</v>
      </c>
      <c r="E215" s="229" t="s">
        <v>4003</v>
      </c>
      <c r="F215" s="230" t="s">
        <v>4000</v>
      </c>
      <c r="G215" s="231" t="s">
        <v>3073</v>
      </c>
      <c r="H215" s="232">
        <v>900</v>
      </c>
      <c r="I215" s="233"/>
      <c r="J215" s="234">
        <f>ROUND(I215*H215,2)</f>
        <v>0</v>
      </c>
      <c r="K215" s="230" t="s">
        <v>1</v>
      </c>
      <c r="L215" s="45"/>
      <c r="M215" s="235" t="s">
        <v>1</v>
      </c>
      <c r="N215" s="236" t="s">
        <v>43</v>
      </c>
      <c r="O215" s="92"/>
      <c r="P215" s="237">
        <f>O215*H215</f>
        <v>0</v>
      </c>
      <c r="Q215" s="237">
        <v>0</v>
      </c>
      <c r="R215" s="237">
        <f>Q215*H215</f>
        <v>0</v>
      </c>
      <c r="S215" s="237">
        <v>0</v>
      </c>
      <c r="T215" s="23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9" t="s">
        <v>254</v>
      </c>
      <c r="AT215" s="239" t="s">
        <v>249</v>
      </c>
      <c r="AU215" s="239" t="s">
        <v>90</v>
      </c>
      <c r="AY215" s="18" t="s">
        <v>247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8" t="s">
        <v>90</v>
      </c>
      <c r="BK215" s="240">
        <f>ROUND(I215*H215,2)</f>
        <v>0</v>
      </c>
      <c r="BL215" s="18" t="s">
        <v>254</v>
      </c>
      <c r="BM215" s="239" t="s">
        <v>914</v>
      </c>
    </row>
    <row r="216" spans="1:65" s="2" customFormat="1" ht="16.5" customHeight="1">
      <c r="A216" s="39"/>
      <c r="B216" s="40"/>
      <c r="C216" s="228" t="s">
        <v>592</v>
      </c>
      <c r="D216" s="228" t="s">
        <v>249</v>
      </c>
      <c r="E216" s="229" t="s">
        <v>4004</v>
      </c>
      <c r="F216" s="230" t="s">
        <v>3990</v>
      </c>
      <c r="G216" s="231" t="s">
        <v>3073</v>
      </c>
      <c r="H216" s="232">
        <v>900</v>
      </c>
      <c r="I216" s="233"/>
      <c r="J216" s="234">
        <f>ROUND(I216*H216,2)</f>
        <v>0</v>
      </c>
      <c r="K216" s="230" t="s">
        <v>1</v>
      </c>
      <c r="L216" s="45"/>
      <c r="M216" s="235" t="s">
        <v>1</v>
      </c>
      <c r="N216" s="236" t="s">
        <v>43</v>
      </c>
      <c r="O216" s="92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3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9" t="s">
        <v>254</v>
      </c>
      <c r="AT216" s="239" t="s">
        <v>249</v>
      </c>
      <c r="AU216" s="239" t="s">
        <v>90</v>
      </c>
      <c r="AY216" s="18" t="s">
        <v>247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8" t="s">
        <v>90</v>
      </c>
      <c r="BK216" s="240">
        <f>ROUND(I216*H216,2)</f>
        <v>0</v>
      </c>
      <c r="BL216" s="18" t="s">
        <v>254</v>
      </c>
      <c r="BM216" s="239" t="s">
        <v>923</v>
      </c>
    </row>
    <row r="217" spans="1:63" s="12" customFormat="1" ht="22.8" customHeight="1">
      <c r="A217" s="12"/>
      <c r="B217" s="212"/>
      <c r="C217" s="213"/>
      <c r="D217" s="214" t="s">
        <v>76</v>
      </c>
      <c r="E217" s="226" t="s">
        <v>2042</v>
      </c>
      <c r="F217" s="226" t="s">
        <v>4005</v>
      </c>
      <c r="G217" s="213"/>
      <c r="H217" s="213"/>
      <c r="I217" s="216"/>
      <c r="J217" s="227">
        <f>BK217</f>
        <v>0</v>
      </c>
      <c r="K217" s="213"/>
      <c r="L217" s="218"/>
      <c r="M217" s="219"/>
      <c r="N217" s="220"/>
      <c r="O217" s="220"/>
      <c r="P217" s="221">
        <f>SUM(P218:P226)</f>
        <v>0</v>
      </c>
      <c r="Q217" s="220"/>
      <c r="R217" s="221">
        <f>SUM(R218:R226)</f>
        <v>0</v>
      </c>
      <c r="S217" s="220"/>
      <c r="T217" s="222">
        <f>SUM(T218:T226)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3" t="s">
        <v>84</v>
      </c>
      <c r="AT217" s="224" t="s">
        <v>76</v>
      </c>
      <c r="AU217" s="224" t="s">
        <v>84</v>
      </c>
      <c r="AY217" s="223" t="s">
        <v>247</v>
      </c>
      <c r="BK217" s="225">
        <f>SUM(BK218:BK226)</f>
        <v>0</v>
      </c>
    </row>
    <row r="218" spans="1:65" s="2" customFormat="1" ht="16.5" customHeight="1">
      <c r="A218" s="39"/>
      <c r="B218" s="40"/>
      <c r="C218" s="228" t="s">
        <v>603</v>
      </c>
      <c r="D218" s="228" t="s">
        <v>249</v>
      </c>
      <c r="E218" s="229" t="s">
        <v>4006</v>
      </c>
      <c r="F218" s="230" t="s">
        <v>4007</v>
      </c>
      <c r="G218" s="231" t="s">
        <v>252</v>
      </c>
      <c r="H218" s="232">
        <v>382</v>
      </c>
      <c r="I218" s="233"/>
      <c r="J218" s="234">
        <f>ROUND(I218*H218,2)</f>
        <v>0</v>
      </c>
      <c r="K218" s="230" t="s">
        <v>1</v>
      </c>
      <c r="L218" s="45"/>
      <c r="M218" s="235" t="s">
        <v>1</v>
      </c>
      <c r="N218" s="236" t="s">
        <v>43</v>
      </c>
      <c r="O218" s="92"/>
      <c r="P218" s="237">
        <f>O218*H218</f>
        <v>0</v>
      </c>
      <c r="Q218" s="237">
        <v>0</v>
      </c>
      <c r="R218" s="237">
        <f>Q218*H218</f>
        <v>0</v>
      </c>
      <c r="S218" s="237">
        <v>0</v>
      </c>
      <c r="T218" s="23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9" t="s">
        <v>254</v>
      </c>
      <c r="AT218" s="239" t="s">
        <v>249</v>
      </c>
      <c r="AU218" s="239" t="s">
        <v>90</v>
      </c>
      <c r="AY218" s="18" t="s">
        <v>247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8" t="s">
        <v>90</v>
      </c>
      <c r="BK218" s="240">
        <f>ROUND(I218*H218,2)</f>
        <v>0</v>
      </c>
      <c r="BL218" s="18" t="s">
        <v>254</v>
      </c>
      <c r="BM218" s="239" t="s">
        <v>938</v>
      </c>
    </row>
    <row r="219" spans="1:65" s="2" customFormat="1" ht="16.5" customHeight="1">
      <c r="A219" s="39"/>
      <c r="B219" s="40"/>
      <c r="C219" s="228" t="s">
        <v>608</v>
      </c>
      <c r="D219" s="228" t="s">
        <v>249</v>
      </c>
      <c r="E219" s="229" t="s">
        <v>4008</v>
      </c>
      <c r="F219" s="230" t="s">
        <v>4009</v>
      </c>
      <c r="G219" s="231" t="s">
        <v>252</v>
      </c>
      <c r="H219" s="232">
        <v>382</v>
      </c>
      <c r="I219" s="233"/>
      <c r="J219" s="234">
        <f>ROUND(I219*H219,2)</f>
        <v>0</v>
      </c>
      <c r="K219" s="230" t="s">
        <v>1</v>
      </c>
      <c r="L219" s="45"/>
      <c r="M219" s="235" t="s">
        <v>1</v>
      </c>
      <c r="N219" s="236" t="s">
        <v>43</v>
      </c>
      <c r="O219" s="92"/>
      <c r="P219" s="237">
        <f>O219*H219</f>
        <v>0</v>
      </c>
      <c r="Q219" s="237">
        <v>0</v>
      </c>
      <c r="R219" s="237">
        <f>Q219*H219</f>
        <v>0</v>
      </c>
      <c r="S219" s="237">
        <v>0</v>
      </c>
      <c r="T219" s="23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9" t="s">
        <v>254</v>
      </c>
      <c r="AT219" s="239" t="s">
        <v>249</v>
      </c>
      <c r="AU219" s="239" t="s">
        <v>90</v>
      </c>
      <c r="AY219" s="18" t="s">
        <v>247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8" t="s">
        <v>90</v>
      </c>
      <c r="BK219" s="240">
        <f>ROUND(I219*H219,2)</f>
        <v>0</v>
      </c>
      <c r="BL219" s="18" t="s">
        <v>254</v>
      </c>
      <c r="BM219" s="239" t="s">
        <v>952</v>
      </c>
    </row>
    <row r="220" spans="1:65" s="2" customFormat="1" ht="16.5" customHeight="1">
      <c r="A220" s="39"/>
      <c r="B220" s="40"/>
      <c r="C220" s="228" t="s">
        <v>626</v>
      </c>
      <c r="D220" s="228" t="s">
        <v>249</v>
      </c>
      <c r="E220" s="229" t="s">
        <v>4010</v>
      </c>
      <c r="F220" s="230" t="s">
        <v>4011</v>
      </c>
      <c r="G220" s="231" t="s">
        <v>252</v>
      </c>
      <c r="H220" s="232">
        <v>382</v>
      </c>
      <c r="I220" s="233"/>
      <c r="J220" s="234">
        <f>ROUND(I220*H220,2)</f>
        <v>0</v>
      </c>
      <c r="K220" s="230" t="s">
        <v>1</v>
      </c>
      <c r="L220" s="45"/>
      <c r="M220" s="235" t="s">
        <v>1</v>
      </c>
      <c r="N220" s="236" t="s">
        <v>43</v>
      </c>
      <c r="O220" s="92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9" t="s">
        <v>254</v>
      </c>
      <c r="AT220" s="239" t="s">
        <v>249</v>
      </c>
      <c r="AU220" s="239" t="s">
        <v>90</v>
      </c>
      <c r="AY220" s="18" t="s">
        <v>247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8" t="s">
        <v>90</v>
      </c>
      <c r="BK220" s="240">
        <f>ROUND(I220*H220,2)</f>
        <v>0</v>
      </c>
      <c r="BL220" s="18" t="s">
        <v>254</v>
      </c>
      <c r="BM220" s="239" t="s">
        <v>963</v>
      </c>
    </row>
    <row r="221" spans="1:65" s="2" customFormat="1" ht="16.5" customHeight="1">
      <c r="A221" s="39"/>
      <c r="B221" s="40"/>
      <c r="C221" s="228" t="s">
        <v>630</v>
      </c>
      <c r="D221" s="228" t="s">
        <v>249</v>
      </c>
      <c r="E221" s="229" t="s">
        <v>4012</v>
      </c>
      <c r="F221" s="230" t="s">
        <v>4013</v>
      </c>
      <c r="G221" s="231" t="s">
        <v>252</v>
      </c>
      <c r="H221" s="232">
        <v>382</v>
      </c>
      <c r="I221" s="233"/>
      <c r="J221" s="234">
        <f>ROUND(I221*H221,2)</f>
        <v>0</v>
      </c>
      <c r="K221" s="230" t="s">
        <v>1</v>
      </c>
      <c r="L221" s="45"/>
      <c r="M221" s="235" t="s">
        <v>1</v>
      </c>
      <c r="N221" s="236" t="s">
        <v>43</v>
      </c>
      <c r="O221" s="92"/>
      <c r="P221" s="237">
        <f>O221*H221</f>
        <v>0</v>
      </c>
      <c r="Q221" s="237">
        <v>0</v>
      </c>
      <c r="R221" s="237">
        <f>Q221*H221</f>
        <v>0</v>
      </c>
      <c r="S221" s="237">
        <v>0</v>
      </c>
      <c r="T221" s="23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9" t="s">
        <v>254</v>
      </c>
      <c r="AT221" s="239" t="s">
        <v>249</v>
      </c>
      <c r="AU221" s="239" t="s">
        <v>90</v>
      </c>
      <c r="AY221" s="18" t="s">
        <v>247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8" t="s">
        <v>90</v>
      </c>
      <c r="BK221" s="240">
        <f>ROUND(I221*H221,2)</f>
        <v>0</v>
      </c>
      <c r="BL221" s="18" t="s">
        <v>254</v>
      </c>
      <c r="BM221" s="239" t="s">
        <v>973</v>
      </c>
    </row>
    <row r="222" spans="1:65" s="2" customFormat="1" ht="16.5" customHeight="1">
      <c r="A222" s="39"/>
      <c r="B222" s="40"/>
      <c r="C222" s="228" t="s">
        <v>650</v>
      </c>
      <c r="D222" s="228" t="s">
        <v>249</v>
      </c>
      <c r="E222" s="229" t="s">
        <v>4014</v>
      </c>
      <c r="F222" s="230" t="s">
        <v>4015</v>
      </c>
      <c r="G222" s="231" t="s">
        <v>260</v>
      </c>
      <c r="H222" s="232">
        <v>3.5</v>
      </c>
      <c r="I222" s="233"/>
      <c r="J222" s="234">
        <f>ROUND(I222*H222,2)</f>
        <v>0</v>
      </c>
      <c r="K222" s="230" t="s">
        <v>1</v>
      </c>
      <c r="L222" s="45"/>
      <c r="M222" s="235" t="s">
        <v>1</v>
      </c>
      <c r="N222" s="236" t="s">
        <v>43</v>
      </c>
      <c r="O222" s="92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9" t="s">
        <v>254</v>
      </c>
      <c r="AT222" s="239" t="s">
        <v>249</v>
      </c>
      <c r="AU222" s="239" t="s">
        <v>90</v>
      </c>
      <c r="AY222" s="18" t="s">
        <v>247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8" t="s">
        <v>90</v>
      </c>
      <c r="BK222" s="240">
        <f>ROUND(I222*H222,2)</f>
        <v>0</v>
      </c>
      <c r="BL222" s="18" t="s">
        <v>254</v>
      </c>
      <c r="BM222" s="239" t="s">
        <v>988</v>
      </c>
    </row>
    <row r="223" spans="1:65" s="2" customFormat="1" ht="24.15" customHeight="1">
      <c r="A223" s="39"/>
      <c r="B223" s="40"/>
      <c r="C223" s="228" t="s">
        <v>655</v>
      </c>
      <c r="D223" s="228" t="s">
        <v>249</v>
      </c>
      <c r="E223" s="229" t="s">
        <v>4016</v>
      </c>
      <c r="F223" s="230" t="s">
        <v>4017</v>
      </c>
      <c r="G223" s="231" t="s">
        <v>252</v>
      </c>
      <c r="H223" s="232">
        <v>382</v>
      </c>
      <c r="I223" s="233"/>
      <c r="J223" s="234">
        <f>ROUND(I223*H223,2)</f>
        <v>0</v>
      </c>
      <c r="K223" s="230" t="s">
        <v>1</v>
      </c>
      <c r="L223" s="45"/>
      <c r="M223" s="235" t="s">
        <v>1</v>
      </c>
      <c r="N223" s="236" t="s">
        <v>43</v>
      </c>
      <c r="O223" s="92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3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9" t="s">
        <v>254</v>
      </c>
      <c r="AT223" s="239" t="s">
        <v>249</v>
      </c>
      <c r="AU223" s="239" t="s">
        <v>90</v>
      </c>
      <c r="AY223" s="18" t="s">
        <v>247</v>
      </c>
      <c r="BE223" s="240">
        <f>IF(N223="základní",J223,0)</f>
        <v>0</v>
      </c>
      <c r="BF223" s="240">
        <f>IF(N223="snížená",J223,0)</f>
        <v>0</v>
      </c>
      <c r="BG223" s="240">
        <f>IF(N223="zákl. přenesená",J223,0)</f>
        <v>0</v>
      </c>
      <c r="BH223" s="240">
        <f>IF(N223="sníž. přenesená",J223,0)</f>
        <v>0</v>
      </c>
      <c r="BI223" s="240">
        <f>IF(N223="nulová",J223,0)</f>
        <v>0</v>
      </c>
      <c r="BJ223" s="18" t="s">
        <v>90</v>
      </c>
      <c r="BK223" s="240">
        <f>ROUND(I223*H223,2)</f>
        <v>0</v>
      </c>
      <c r="BL223" s="18" t="s">
        <v>254</v>
      </c>
      <c r="BM223" s="239" t="s">
        <v>1003</v>
      </c>
    </row>
    <row r="224" spans="1:65" s="2" customFormat="1" ht="16.5" customHeight="1">
      <c r="A224" s="39"/>
      <c r="B224" s="40"/>
      <c r="C224" s="228" t="s">
        <v>659</v>
      </c>
      <c r="D224" s="228" t="s">
        <v>249</v>
      </c>
      <c r="E224" s="229" t="s">
        <v>4018</v>
      </c>
      <c r="F224" s="230" t="s">
        <v>4019</v>
      </c>
      <c r="G224" s="231" t="s">
        <v>252</v>
      </c>
      <c r="H224" s="232">
        <v>382</v>
      </c>
      <c r="I224" s="233"/>
      <c r="J224" s="234">
        <f>ROUND(I224*H224,2)</f>
        <v>0</v>
      </c>
      <c r="K224" s="230" t="s">
        <v>1</v>
      </c>
      <c r="L224" s="45"/>
      <c r="M224" s="235" t="s">
        <v>1</v>
      </c>
      <c r="N224" s="236" t="s">
        <v>43</v>
      </c>
      <c r="O224" s="92"/>
      <c r="P224" s="237">
        <f>O224*H224</f>
        <v>0</v>
      </c>
      <c r="Q224" s="237">
        <v>0</v>
      </c>
      <c r="R224" s="237">
        <f>Q224*H224</f>
        <v>0</v>
      </c>
      <c r="S224" s="237">
        <v>0</v>
      </c>
      <c r="T224" s="23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9" t="s">
        <v>254</v>
      </c>
      <c r="AT224" s="239" t="s">
        <v>249</v>
      </c>
      <c r="AU224" s="239" t="s">
        <v>90</v>
      </c>
      <c r="AY224" s="18" t="s">
        <v>247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8" t="s">
        <v>90</v>
      </c>
      <c r="BK224" s="240">
        <f>ROUND(I224*H224,2)</f>
        <v>0</v>
      </c>
      <c r="BL224" s="18" t="s">
        <v>254</v>
      </c>
      <c r="BM224" s="239" t="s">
        <v>1029</v>
      </c>
    </row>
    <row r="225" spans="1:65" s="2" customFormat="1" ht="16.5" customHeight="1">
      <c r="A225" s="39"/>
      <c r="B225" s="40"/>
      <c r="C225" s="228" t="s">
        <v>663</v>
      </c>
      <c r="D225" s="228" t="s">
        <v>249</v>
      </c>
      <c r="E225" s="229" t="s">
        <v>4020</v>
      </c>
      <c r="F225" s="230" t="s">
        <v>4021</v>
      </c>
      <c r="G225" s="231" t="s">
        <v>252</v>
      </c>
      <c r="H225" s="232">
        <v>382</v>
      </c>
      <c r="I225" s="233"/>
      <c r="J225" s="234">
        <f>ROUND(I225*H225,2)</f>
        <v>0</v>
      </c>
      <c r="K225" s="230" t="s">
        <v>1</v>
      </c>
      <c r="L225" s="45"/>
      <c r="M225" s="235" t="s">
        <v>1</v>
      </c>
      <c r="N225" s="236" t="s">
        <v>43</v>
      </c>
      <c r="O225" s="92"/>
      <c r="P225" s="237">
        <f>O225*H225</f>
        <v>0</v>
      </c>
      <c r="Q225" s="237">
        <v>0</v>
      </c>
      <c r="R225" s="237">
        <f>Q225*H225</f>
        <v>0</v>
      </c>
      <c r="S225" s="237">
        <v>0</v>
      </c>
      <c r="T225" s="23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9" t="s">
        <v>254</v>
      </c>
      <c r="AT225" s="239" t="s">
        <v>249</v>
      </c>
      <c r="AU225" s="239" t="s">
        <v>90</v>
      </c>
      <c r="AY225" s="18" t="s">
        <v>247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8" t="s">
        <v>90</v>
      </c>
      <c r="BK225" s="240">
        <f>ROUND(I225*H225,2)</f>
        <v>0</v>
      </c>
      <c r="BL225" s="18" t="s">
        <v>254</v>
      </c>
      <c r="BM225" s="239" t="s">
        <v>1039</v>
      </c>
    </row>
    <row r="226" spans="1:65" s="2" customFormat="1" ht="16.5" customHeight="1">
      <c r="A226" s="39"/>
      <c r="B226" s="40"/>
      <c r="C226" s="228" t="s">
        <v>668</v>
      </c>
      <c r="D226" s="228" t="s">
        <v>249</v>
      </c>
      <c r="E226" s="229" t="s">
        <v>4022</v>
      </c>
      <c r="F226" s="230" t="s">
        <v>4023</v>
      </c>
      <c r="G226" s="231" t="s">
        <v>252</v>
      </c>
      <c r="H226" s="232">
        <v>382</v>
      </c>
      <c r="I226" s="233"/>
      <c r="J226" s="234">
        <f>ROUND(I226*H226,2)</f>
        <v>0</v>
      </c>
      <c r="K226" s="230" t="s">
        <v>1</v>
      </c>
      <c r="L226" s="45"/>
      <c r="M226" s="235" t="s">
        <v>1</v>
      </c>
      <c r="N226" s="236" t="s">
        <v>43</v>
      </c>
      <c r="O226" s="92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3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9" t="s">
        <v>254</v>
      </c>
      <c r="AT226" s="239" t="s">
        <v>249</v>
      </c>
      <c r="AU226" s="239" t="s">
        <v>90</v>
      </c>
      <c r="AY226" s="18" t="s">
        <v>247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8" t="s">
        <v>90</v>
      </c>
      <c r="BK226" s="240">
        <f>ROUND(I226*H226,2)</f>
        <v>0</v>
      </c>
      <c r="BL226" s="18" t="s">
        <v>254</v>
      </c>
      <c r="BM226" s="239" t="s">
        <v>1052</v>
      </c>
    </row>
    <row r="227" spans="1:63" s="12" customFormat="1" ht="22.8" customHeight="1">
      <c r="A227" s="12"/>
      <c r="B227" s="212"/>
      <c r="C227" s="213"/>
      <c r="D227" s="214" t="s">
        <v>76</v>
      </c>
      <c r="E227" s="226" t="s">
        <v>2022</v>
      </c>
      <c r="F227" s="226" t="s">
        <v>4024</v>
      </c>
      <c r="G227" s="213"/>
      <c r="H227" s="213"/>
      <c r="I227" s="216"/>
      <c r="J227" s="227">
        <f>BK227</f>
        <v>0</v>
      </c>
      <c r="K227" s="213"/>
      <c r="L227" s="218"/>
      <c r="M227" s="219"/>
      <c r="N227" s="220"/>
      <c r="O227" s="220"/>
      <c r="P227" s="221">
        <f>SUM(P228:P229)</f>
        <v>0</v>
      </c>
      <c r="Q227" s="220"/>
      <c r="R227" s="221">
        <f>SUM(R228:R229)</f>
        <v>0</v>
      </c>
      <c r="S227" s="220"/>
      <c r="T227" s="222">
        <f>SUM(T228:T229)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23" t="s">
        <v>84</v>
      </c>
      <c r="AT227" s="224" t="s">
        <v>76</v>
      </c>
      <c r="AU227" s="224" t="s">
        <v>84</v>
      </c>
      <c r="AY227" s="223" t="s">
        <v>247</v>
      </c>
      <c r="BK227" s="225">
        <f>SUM(BK228:BK229)</f>
        <v>0</v>
      </c>
    </row>
    <row r="228" spans="1:65" s="2" customFormat="1" ht="16.5" customHeight="1">
      <c r="A228" s="39"/>
      <c r="B228" s="40"/>
      <c r="C228" s="228" t="s">
        <v>681</v>
      </c>
      <c r="D228" s="228" t="s">
        <v>249</v>
      </c>
      <c r="E228" s="229" t="s">
        <v>4025</v>
      </c>
      <c r="F228" s="230" t="s">
        <v>4026</v>
      </c>
      <c r="G228" s="231" t="s">
        <v>399</v>
      </c>
      <c r="H228" s="232">
        <v>102</v>
      </c>
      <c r="I228" s="233"/>
      <c r="J228" s="234">
        <f>ROUND(I228*H228,2)</f>
        <v>0</v>
      </c>
      <c r="K228" s="230" t="s">
        <v>1</v>
      </c>
      <c r="L228" s="45"/>
      <c r="M228" s="235" t="s">
        <v>1</v>
      </c>
      <c r="N228" s="236" t="s">
        <v>43</v>
      </c>
      <c r="O228" s="92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38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9" t="s">
        <v>254</v>
      </c>
      <c r="AT228" s="239" t="s">
        <v>249</v>
      </c>
      <c r="AU228" s="239" t="s">
        <v>90</v>
      </c>
      <c r="AY228" s="18" t="s">
        <v>247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8" t="s">
        <v>90</v>
      </c>
      <c r="BK228" s="240">
        <f>ROUND(I228*H228,2)</f>
        <v>0</v>
      </c>
      <c r="BL228" s="18" t="s">
        <v>254</v>
      </c>
      <c r="BM228" s="239" t="s">
        <v>1065</v>
      </c>
    </row>
    <row r="229" spans="1:65" s="2" customFormat="1" ht="16.5" customHeight="1">
      <c r="A229" s="39"/>
      <c r="B229" s="40"/>
      <c r="C229" s="228" t="s">
        <v>686</v>
      </c>
      <c r="D229" s="228" t="s">
        <v>249</v>
      </c>
      <c r="E229" s="229" t="s">
        <v>4027</v>
      </c>
      <c r="F229" s="230" t="s">
        <v>4028</v>
      </c>
      <c r="G229" s="231" t="s">
        <v>399</v>
      </c>
      <c r="H229" s="232">
        <v>102</v>
      </c>
      <c r="I229" s="233"/>
      <c r="J229" s="234">
        <f>ROUND(I229*H229,2)</f>
        <v>0</v>
      </c>
      <c r="K229" s="230" t="s">
        <v>1</v>
      </c>
      <c r="L229" s="45"/>
      <c r="M229" s="235" t="s">
        <v>1</v>
      </c>
      <c r="N229" s="236" t="s">
        <v>43</v>
      </c>
      <c r="O229" s="92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38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9" t="s">
        <v>254</v>
      </c>
      <c r="AT229" s="239" t="s">
        <v>249</v>
      </c>
      <c r="AU229" s="239" t="s">
        <v>90</v>
      </c>
      <c r="AY229" s="18" t="s">
        <v>247</v>
      </c>
      <c r="BE229" s="240">
        <f>IF(N229="základní",J229,0)</f>
        <v>0</v>
      </c>
      <c r="BF229" s="240">
        <f>IF(N229="snížená",J229,0)</f>
        <v>0</v>
      </c>
      <c r="BG229" s="240">
        <f>IF(N229="zákl. přenesená",J229,0)</f>
        <v>0</v>
      </c>
      <c r="BH229" s="240">
        <f>IF(N229="sníž. přenesená",J229,0)</f>
        <v>0</v>
      </c>
      <c r="BI229" s="240">
        <f>IF(N229="nulová",J229,0)</f>
        <v>0</v>
      </c>
      <c r="BJ229" s="18" t="s">
        <v>90</v>
      </c>
      <c r="BK229" s="240">
        <f>ROUND(I229*H229,2)</f>
        <v>0</v>
      </c>
      <c r="BL229" s="18" t="s">
        <v>254</v>
      </c>
      <c r="BM229" s="239" t="s">
        <v>1075</v>
      </c>
    </row>
    <row r="230" spans="1:63" s="12" customFormat="1" ht="22.8" customHeight="1">
      <c r="A230" s="12"/>
      <c r="B230" s="212"/>
      <c r="C230" s="213"/>
      <c r="D230" s="214" t="s">
        <v>76</v>
      </c>
      <c r="E230" s="226" t="s">
        <v>1990</v>
      </c>
      <c r="F230" s="226" t="s">
        <v>4029</v>
      </c>
      <c r="G230" s="213"/>
      <c r="H230" s="213"/>
      <c r="I230" s="216"/>
      <c r="J230" s="227">
        <f>BK230</f>
        <v>0</v>
      </c>
      <c r="K230" s="213"/>
      <c r="L230" s="218"/>
      <c r="M230" s="219"/>
      <c r="N230" s="220"/>
      <c r="O230" s="220"/>
      <c r="P230" s="221">
        <f>SUM(P231:P236)</f>
        <v>0</v>
      </c>
      <c r="Q230" s="220"/>
      <c r="R230" s="221">
        <f>SUM(R231:R236)</f>
        <v>0</v>
      </c>
      <c r="S230" s="220"/>
      <c r="T230" s="222">
        <f>SUM(T231:T236)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3" t="s">
        <v>84</v>
      </c>
      <c r="AT230" s="224" t="s">
        <v>76</v>
      </c>
      <c r="AU230" s="224" t="s">
        <v>84</v>
      </c>
      <c r="AY230" s="223" t="s">
        <v>247</v>
      </c>
      <c r="BK230" s="225">
        <f>SUM(BK231:BK236)</f>
        <v>0</v>
      </c>
    </row>
    <row r="231" spans="1:65" s="2" customFormat="1" ht="16.5" customHeight="1">
      <c r="A231" s="39"/>
      <c r="B231" s="40"/>
      <c r="C231" s="228" t="s">
        <v>691</v>
      </c>
      <c r="D231" s="228" t="s">
        <v>249</v>
      </c>
      <c r="E231" s="229" t="s">
        <v>4030</v>
      </c>
      <c r="F231" s="230" t="s">
        <v>4031</v>
      </c>
      <c r="G231" s="231" t="s">
        <v>3073</v>
      </c>
      <c r="H231" s="232">
        <v>214</v>
      </c>
      <c r="I231" s="233"/>
      <c r="J231" s="234">
        <f>ROUND(I231*H231,2)</f>
        <v>0</v>
      </c>
      <c r="K231" s="230" t="s">
        <v>1</v>
      </c>
      <c r="L231" s="45"/>
      <c r="M231" s="235" t="s">
        <v>1</v>
      </c>
      <c r="N231" s="236" t="s">
        <v>43</v>
      </c>
      <c r="O231" s="92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9" t="s">
        <v>254</v>
      </c>
      <c r="AT231" s="239" t="s">
        <v>249</v>
      </c>
      <c r="AU231" s="239" t="s">
        <v>90</v>
      </c>
      <c r="AY231" s="18" t="s">
        <v>247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8" t="s">
        <v>90</v>
      </c>
      <c r="BK231" s="240">
        <f>ROUND(I231*H231,2)</f>
        <v>0</v>
      </c>
      <c r="BL231" s="18" t="s">
        <v>254</v>
      </c>
      <c r="BM231" s="239" t="s">
        <v>1090</v>
      </c>
    </row>
    <row r="232" spans="1:65" s="2" customFormat="1" ht="16.5" customHeight="1">
      <c r="A232" s="39"/>
      <c r="B232" s="40"/>
      <c r="C232" s="228" t="s">
        <v>696</v>
      </c>
      <c r="D232" s="228" t="s">
        <v>249</v>
      </c>
      <c r="E232" s="229" t="s">
        <v>4032</v>
      </c>
      <c r="F232" s="230" t="s">
        <v>4033</v>
      </c>
      <c r="G232" s="231" t="s">
        <v>260</v>
      </c>
      <c r="H232" s="232">
        <v>15</v>
      </c>
      <c r="I232" s="233"/>
      <c r="J232" s="234">
        <f>ROUND(I232*H232,2)</f>
        <v>0</v>
      </c>
      <c r="K232" s="230" t="s">
        <v>1</v>
      </c>
      <c r="L232" s="45"/>
      <c r="M232" s="235" t="s">
        <v>1</v>
      </c>
      <c r="N232" s="236" t="s">
        <v>43</v>
      </c>
      <c r="O232" s="92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3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9" t="s">
        <v>254</v>
      </c>
      <c r="AT232" s="239" t="s">
        <v>249</v>
      </c>
      <c r="AU232" s="239" t="s">
        <v>90</v>
      </c>
      <c r="AY232" s="18" t="s">
        <v>247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8" t="s">
        <v>90</v>
      </c>
      <c r="BK232" s="240">
        <f>ROUND(I232*H232,2)</f>
        <v>0</v>
      </c>
      <c r="BL232" s="18" t="s">
        <v>254</v>
      </c>
      <c r="BM232" s="239" t="s">
        <v>1106</v>
      </c>
    </row>
    <row r="233" spans="1:65" s="2" customFormat="1" ht="16.5" customHeight="1">
      <c r="A233" s="39"/>
      <c r="B233" s="40"/>
      <c r="C233" s="228" t="s">
        <v>702</v>
      </c>
      <c r="D233" s="228" t="s">
        <v>249</v>
      </c>
      <c r="E233" s="229" t="s">
        <v>4034</v>
      </c>
      <c r="F233" s="230" t="s">
        <v>4035</v>
      </c>
      <c r="G233" s="231" t="s">
        <v>252</v>
      </c>
      <c r="H233" s="232">
        <v>192</v>
      </c>
      <c r="I233" s="233"/>
      <c r="J233" s="234">
        <f>ROUND(I233*H233,2)</f>
        <v>0</v>
      </c>
      <c r="K233" s="230" t="s">
        <v>1</v>
      </c>
      <c r="L233" s="45"/>
      <c r="M233" s="235" t="s">
        <v>1</v>
      </c>
      <c r="N233" s="236" t="s">
        <v>43</v>
      </c>
      <c r="O233" s="92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9" t="s">
        <v>254</v>
      </c>
      <c r="AT233" s="239" t="s">
        <v>249</v>
      </c>
      <c r="AU233" s="239" t="s">
        <v>90</v>
      </c>
      <c r="AY233" s="18" t="s">
        <v>247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8" t="s">
        <v>90</v>
      </c>
      <c r="BK233" s="240">
        <f>ROUND(I233*H233,2)</f>
        <v>0</v>
      </c>
      <c r="BL233" s="18" t="s">
        <v>254</v>
      </c>
      <c r="BM233" s="239" t="s">
        <v>1121</v>
      </c>
    </row>
    <row r="234" spans="1:65" s="2" customFormat="1" ht="16.5" customHeight="1">
      <c r="A234" s="39"/>
      <c r="B234" s="40"/>
      <c r="C234" s="228" t="s">
        <v>712</v>
      </c>
      <c r="D234" s="228" t="s">
        <v>249</v>
      </c>
      <c r="E234" s="229" t="s">
        <v>4036</v>
      </c>
      <c r="F234" s="230" t="s">
        <v>4037</v>
      </c>
      <c r="G234" s="231" t="s">
        <v>260</v>
      </c>
      <c r="H234" s="232">
        <v>0.132</v>
      </c>
      <c r="I234" s="233"/>
      <c r="J234" s="234">
        <f>ROUND(I234*H234,2)</f>
        <v>0</v>
      </c>
      <c r="K234" s="230" t="s">
        <v>1</v>
      </c>
      <c r="L234" s="45"/>
      <c r="M234" s="235" t="s">
        <v>1</v>
      </c>
      <c r="N234" s="236" t="s">
        <v>43</v>
      </c>
      <c r="O234" s="92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3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9" t="s">
        <v>254</v>
      </c>
      <c r="AT234" s="239" t="s">
        <v>249</v>
      </c>
      <c r="AU234" s="239" t="s">
        <v>90</v>
      </c>
      <c r="AY234" s="18" t="s">
        <v>247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8" t="s">
        <v>90</v>
      </c>
      <c r="BK234" s="240">
        <f>ROUND(I234*H234,2)</f>
        <v>0</v>
      </c>
      <c r="BL234" s="18" t="s">
        <v>254</v>
      </c>
      <c r="BM234" s="239" t="s">
        <v>1134</v>
      </c>
    </row>
    <row r="235" spans="1:65" s="2" customFormat="1" ht="16.5" customHeight="1">
      <c r="A235" s="39"/>
      <c r="B235" s="40"/>
      <c r="C235" s="228" t="s">
        <v>717</v>
      </c>
      <c r="D235" s="228" t="s">
        <v>249</v>
      </c>
      <c r="E235" s="229" t="s">
        <v>4038</v>
      </c>
      <c r="F235" s="230" t="s">
        <v>4033</v>
      </c>
      <c r="G235" s="231" t="s">
        <v>260</v>
      </c>
      <c r="H235" s="232">
        <v>0.132</v>
      </c>
      <c r="I235" s="233"/>
      <c r="J235" s="234">
        <f>ROUND(I235*H235,2)</f>
        <v>0</v>
      </c>
      <c r="K235" s="230" t="s">
        <v>1</v>
      </c>
      <c r="L235" s="45"/>
      <c r="M235" s="235" t="s">
        <v>1</v>
      </c>
      <c r="N235" s="236" t="s">
        <v>43</v>
      </c>
      <c r="O235" s="92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9" t="s">
        <v>254</v>
      </c>
      <c r="AT235" s="239" t="s">
        <v>249</v>
      </c>
      <c r="AU235" s="239" t="s">
        <v>90</v>
      </c>
      <c r="AY235" s="18" t="s">
        <v>247</v>
      </c>
      <c r="BE235" s="240">
        <f>IF(N235="základní",J235,0)</f>
        <v>0</v>
      </c>
      <c r="BF235" s="240">
        <f>IF(N235="snížená",J235,0)</f>
        <v>0</v>
      </c>
      <c r="BG235" s="240">
        <f>IF(N235="zákl. přenesená",J235,0)</f>
        <v>0</v>
      </c>
      <c r="BH235" s="240">
        <f>IF(N235="sníž. přenesená",J235,0)</f>
        <v>0</v>
      </c>
      <c r="BI235" s="240">
        <f>IF(N235="nulová",J235,0)</f>
        <v>0</v>
      </c>
      <c r="BJ235" s="18" t="s">
        <v>90</v>
      </c>
      <c r="BK235" s="240">
        <f>ROUND(I235*H235,2)</f>
        <v>0</v>
      </c>
      <c r="BL235" s="18" t="s">
        <v>254</v>
      </c>
      <c r="BM235" s="239" t="s">
        <v>1147</v>
      </c>
    </row>
    <row r="236" spans="1:65" s="2" customFormat="1" ht="16.5" customHeight="1">
      <c r="A236" s="39"/>
      <c r="B236" s="40"/>
      <c r="C236" s="228" t="s">
        <v>724</v>
      </c>
      <c r="D236" s="228" t="s">
        <v>249</v>
      </c>
      <c r="E236" s="229" t="s">
        <v>4039</v>
      </c>
      <c r="F236" s="230" t="s">
        <v>4040</v>
      </c>
      <c r="G236" s="231" t="s">
        <v>252</v>
      </c>
      <c r="H236" s="232">
        <v>4.4</v>
      </c>
      <c r="I236" s="233"/>
      <c r="J236" s="234">
        <f>ROUND(I236*H236,2)</f>
        <v>0</v>
      </c>
      <c r="K236" s="230" t="s">
        <v>1</v>
      </c>
      <c r="L236" s="45"/>
      <c r="M236" s="235" t="s">
        <v>1</v>
      </c>
      <c r="N236" s="236" t="s">
        <v>43</v>
      </c>
      <c r="O236" s="92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9" t="s">
        <v>254</v>
      </c>
      <c r="AT236" s="239" t="s">
        <v>249</v>
      </c>
      <c r="AU236" s="239" t="s">
        <v>90</v>
      </c>
      <c r="AY236" s="18" t="s">
        <v>247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8" t="s">
        <v>90</v>
      </c>
      <c r="BK236" s="240">
        <f>ROUND(I236*H236,2)</f>
        <v>0</v>
      </c>
      <c r="BL236" s="18" t="s">
        <v>254</v>
      </c>
      <c r="BM236" s="239" t="s">
        <v>1165</v>
      </c>
    </row>
    <row r="237" spans="1:63" s="12" customFormat="1" ht="22.8" customHeight="1">
      <c r="A237" s="12"/>
      <c r="B237" s="212"/>
      <c r="C237" s="213"/>
      <c r="D237" s="214" t="s">
        <v>76</v>
      </c>
      <c r="E237" s="226" t="s">
        <v>4041</v>
      </c>
      <c r="F237" s="226" t="s">
        <v>4042</v>
      </c>
      <c r="G237" s="213"/>
      <c r="H237" s="213"/>
      <c r="I237" s="216"/>
      <c r="J237" s="227">
        <f>BK237</f>
        <v>0</v>
      </c>
      <c r="K237" s="213"/>
      <c r="L237" s="218"/>
      <c r="M237" s="219"/>
      <c r="N237" s="220"/>
      <c r="O237" s="220"/>
      <c r="P237" s="221">
        <f>SUM(P238:P239)</f>
        <v>0</v>
      </c>
      <c r="Q237" s="220"/>
      <c r="R237" s="221">
        <f>SUM(R238:R239)</f>
        <v>0</v>
      </c>
      <c r="S237" s="220"/>
      <c r="T237" s="222">
        <f>SUM(T238:T239)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3" t="s">
        <v>84</v>
      </c>
      <c r="AT237" s="224" t="s">
        <v>76</v>
      </c>
      <c r="AU237" s="224" t="s">
        <v>84</v>
      </c>
      <c r="AY237" s="223" t="s">
        <v>247</v>
      </c>
      <c r="BK237" s="225">
        <f>SUM(BK238:BK239)</f>
        <v>0</v>
      </c>
    </row>
    <row r="238" spans="1:65" s="2" customFormat="1" ht="16.5" customHeight="1">
      <c r="A238" s="39"/>
      <c r="B238" s="40"/>
      <c r="C238" s="228" t="s">
        <v>729</v>
      </c>
      <c r="D238" s="228" t="s">
        <v>249</v>
      </c>
      <c r="E238" s="229" t="s">
        <v>4043</v>
      </c>
      <c r="F238" s="230" t="s">
        <v>4044</v>
      </c>
      <c r="G238" s="231" t="s">
        <v>3073</v>
      </c>
      <c r="H238" s="232">
        <v>16</v>
      </c>
      <c r="I238" s="233"/>
      <c r="J238" s="234">
        <f>ROUND(I238*H238,2)</f>
        <v>0</v>
      </c>
      <c r="K238" s="230" t="s">
        <v>1</v>
      </c>
      <c r="L238" s="45"/>
      <c r="M238" s="235" t="s">
        <v>1</v>
      </c>
      <c r="N238" s="236" t="s">
        <v>43</v>
      </c>
      <c r="O238" s="92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3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9" t="s">
        <v>254</v>
      </c>
      <c r="AT238" s="239" t="s">
        <v>249</v>
      </c>
      <c r="AU238" s="239" t="s">
        <v>90</v>
      </c>
      <c r="AY238" s="18" t="s">
        <v>247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8" t="s">
        <v>90</v>
      </c>
      <c r="BK238" s="240">
        <f>ROUND(I238*H238,2)</f>
        <v>0</v>
      </c>
      <c r="BL238" s="18" t="s">
        <v>254</v>
      </c>
      <c r="BM238" s="239" t="s">
        <v>1181</v>
      </c>
    </row>
    <row r="239" spans="1:65" s="2" customFormat="1" ht="16.5" customHeight="1">
      <c r="A239" s="39"/>
      <c r="B239" s="40"/>
      <c r="C239" s="228" t="s">
        <v>733</v>
      </c>
      <c r="D239" s="228" t="s">
        <v>249</v>
      </c>
      <c r="E239" s="229" t="s">
        <v>4045</v>
      </c>
      <c r="F239" s="230" t="s">
        <v>4046</v>
      </c>
      <c r="G239" s="231" t="s">
        <v>3073</v>
      </c>
      <c r="H239" s="232">
        <v>16</v>
      </c>
      <c r="I239" s="233"/>
      <c r="J239" s="234">
        <f>ROUND(I239*H239,2)</f>
        <v>0</v>
      </c>
      <c r="K239" s="230" t="s">
        <v>1</v>
      </c>
      <c r="L239" s="45"/>
      <c r="M239" s="235" t="s">
        <v>1</v>
      </c>
      <c r="N239" s="236" t="s">
        <v>43</v>
      </c>
      <c r="O239" s="92"/>
      <c r="P239" s="237">
        <f>O239*H239</f>
        <v>0</v>
      </c>
      <c r="Q239" s="237">
        <v>0</v>
      </c>
      <c r="R239" s="237">
        <f>Q239*H239</f>
        <v>0</v>
      </c>
      <c r="S239" s="237">
        <v>0</v>
      </c>
      <c r="T239" s="23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9" t="s">
        <v>254</v>
      </c>
      <c r="AT239" s="239" t="s">
        <v>249</v>
      </c>
      <c r="AU239" s="239" t="s">
        <v>90</v>
      </c>
      <c r="AY239" s="18" t="s">
        <v>247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8" t="s">
        <v>90</v>
      </c>
      <c r="BK239" s="240">
        <f>ROUND(I239*H239,2)</f>
        <v>0</v>
      </c>
      <c r="BL239" s="18" t="s">
        <v>254</v>
      </c>
      <c r="BM239" s="239" t="s">
        <v>1191</v>
      </c>
    </row>
    <row r="240" spans="1:63" s="12" customFormat="1" ht="22.8" customHeight="1">
      <c r="A240" s="12"/>
      <c r="B240" s="212"/>
      <c r="C240" s="213"/>
      <c r="D240" s="214" t="s">
        <v>76</v>
      </c>
      <c r="E240" s="226" t="s">
        <v>4047</v>
      </c>
      <c r="F240" s="226" t="s">
        <v>3310</v>
      </c>
      <c r="G240" s="213"/>
      <c r="H240" s="213"/>
      <c r="I240" s="216"/>
      <c r="J240" s="227">
        <f>BK240</f>
        <v>0</v>
      </c>
      <c r="K240" s="213"/>
      <c r="L240" s="218"/>
      <c r="M240" s="219"/>
      <c r="N240" s="220"/>
      <c r="O240" s="220"/>
      <c r="P240" s="221">
        <f>P241</f>
        <v>0</v>
      </c>
      <c r="Q240" s="220"/>
      <c r="R240" s="221">
        <f>R241</f>
        <v>0</v>
      </c>
      <c r="S240" s="220"/>
      <c r="T240" s="222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3" t="s">
        <v>84</v>
      </c>
      <c r="AT240" s="224" t="s">
        <v>76</v>
      </c>
      <c r="AU240" s="224" t="s">
        <v>84</v>
      </c>
      <c r="AY240" s="223" t="s">
        <v>247</v>
      </c>
      <c r="BK240" s="225">
        <f>BK241</f>
        <v>0</v>
      </c>
    </row>
    <row r="241" spans="1:65" s="2" customFormat="1" ht="16.5" customHeight="1">
      <c r="A241" s="39"/>
      <c r="B241" s="40"/>
      <c r="C241" s="228" t="s">
        <v>737</v>
      </c>
      <c r="D241" s="228" t="s">
        <v>249</v>
      </c>
      <c r="E241" s="229" t="s">
        <v>4048</v>
      </c>
      <c r="F241" s="230" t="s">
        <v>4049</v>
      </c>
      <c r="G241" s="231" t="s">
        <v>2059</v>
      </c>
      <c r="H241" s="232">
        <v>1</v>
      </c>
      <c r="I241" s="233"/>
      <c r="J241" s="234">
        <f>ROUND(I241*H241,2)</f>
        <v>0</v>
      </c>
      <c r="K241" s="230" t="s">
        <v>1</v>
      </c>
      <c r="L241" s="45"/>
      <c r="M241" s="300" t="s">
        <v>1</v>
      </c>
      <c r="N241" s="301" t="s">
        <v>43</v>
      </c>
      <c r="O241" s="302"/>
      <c r="P241" s="303">
        <f>O241*H241</f>
        <v>0</v>
      </c>
      <c r="Q241" s="303">
        <v>0</v>
      </c>
      <c r="R241" s="303">
        <f>Q241*H241</f>
        <v>0</v>
      </c>
      <c r="S241" s="303">
        <v>0</v>
      </c>
      <c r="T241" s="304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9" t="s">
        <v>254</v>
      </c>
      <c r="AT241" s="239" t="s">
        <v>249</v>
      </c>
      <c r="AU241" s="239" t="s">
        <v>90</v>
      </c>
      <c r="AY241" s="18" t="s">
        <v>247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8" t="s">
        <v>90</v>
      </c>
      <c r="BK241" s="240">
        <f>ROUND(I241*H241,2)</f>
        <v>0</v>
      </c>
      <c r="BL241" s="18" t="s">
        <v>254</v>
      </c>
      <c r="BM241" s="239" t="s">
        <v>4050</v>
      </c>
    </row>
    <row r="242" spans="1:31" s="2" customFormat="1" ht="6.95" customHeight="1">
      <c r="A242" s="39"/>
      <c r="B242" s="67"/>
      <c r="C242" s="68"/>
      <c r="D242" s="68"/>
      <c r="E242" s="68"/>
      <c r="F242" s="68"/>
      <c r="G242" s="68"/>
      <c r="H242" s="68"/>
      <c r="I242" s="68"/>
      <c r="J242" s="68"/>
      <c r="K242" s="68"/>
      <c r="L242" s="45"/>
      <c r="M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</row>
  </sheetData>
  <sheetProtection password="CC35" sheet="1" objects="1" scenarios="1" formatColumns="0" formatRows="0" autoFilter="0"/>
  <autoFilter ref="C140:K24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9:H129"/>
    <mergeCell ref="E131:H131"/>
    <mergeCell ref="E133:H13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1"/>
      <c r="AT3" s="18" t="s">
        <v>84</v>
      </c>
    </row>
    <row r="4" spans="2:46" s="1" customFormat="1" ht="24.95" customHeight="1">
      <c r="B4" s="21"/>
      <c r="D4" s="150" t="s">
        <v>121</v>
      </c>
      <c r="L4" s="21"/>
      <c r="M4" s="15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2" t="s">
        <v>16</v>
      </c>
      <c r="L6" s="21"/>
    </row>
    <row r="7" spans="2:12" s="1" customFormat="1" ht="26.25" customHeight="1">
      <c r="B7" s="21"/>
      <c r="E7" s="153" t="str">
        <f>'Rekapitulace stavby'!K6</f>
        <v>Rozvoj komunitních sociálních služeb - chráněné bydlení v lokalitě Jičín</v>
      </c>
      <c r="F7" s="152"/>
      <c r="G7" s="152"/>
      <c r="H7" s="152"/>
      <c r="L7" s="21"/>
    </row>
    <row r="8" spans="2:12" s="1" customFormat="1" ht="12" customHeight="1">
      <c r="B8" s="21"/>
      <c r="D8" s="152" t="s">
        <v>134</v>
      </c>
      <c r="L8" s="21"/>
    </row>
    <row r="9" spans="1:31" s="2" customFormat="1" ht="16.5" customHeight="1">
      <c r="A9" s="39"/>
      <c r="B9" s="45"/>
      <c r="C9" s="39"/>
      <c r="D9" s="39"/>
      <c r="E9" s="153" t="s">
        <v>3842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2" t="s">
        <v>142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4" t="s">
        <v>4051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2" t="s">
        <v>18</v>
      </c>
      <c r="E13" s="39"/>
      <c r="F13" s="142" t="s">
        <v>1</v>
      </c>
      <c r="G13" s="39"/>
      <c r="H13" s="39"/>
      <c r="I13" s="152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2" t="s">
        <v>20</v>
      </c>
      <c r="E14" s="39"/>
      <c r="F14" s="142" t="s">
        <v>21</v>
      </c>
      <c r="G14" s="39"/>
      <c r="H14" s="39"/>
      <c r="I14" s="152" t="s">
        <v>22</v>
      </c>
      <c r="J14" s="155" t="str">
        <f>'Rekapitulace stavby'!AN8</f>
        <v>28. 2. 2022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2" t="s">
        <v>24</v>
      </c>
      <c r="E16" s="39"/>
      <c r="F16" s="39"/>
      <c r="G16" s="39"/>
      <c r="H16" s="39"/>
      <c r="I16" s="152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2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2" t="s">
        <v>28</v>
      </c>
      <c r="E19" s="39"/>
      <c r="F19" s="39"/>
      <c r="G19" s="39"/>
      <c r="H19" s="39"/>
      <c r="I19" s="152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2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2" t="s">
        <v>30</v>
      </c>
      <c r="E22" s="39"/>
      <c r="F22" s="39"/>
      <c r="G22" s="39"/>
      <c r="H22" s="39"/>
      <c r="I22" s="152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2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2" t="s">
        <v>33</v>
      </c>
      <c r="E25" s="39"/>
      <c r="F25" s="39"/>
      <c r="G25" s="39"/>
      <c r="H25" s="39"/>
      <c r="I25" s="152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2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2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0"/>
      <c r="E31" s="160"/>
      <c r="F31" s="160"/>
      <c r="G31" s="160"/>
      <c r="H31" s="160"/>
      <c r="I31" s="160"/>
      <c r="J31" s="160"/>
      <c r="K31" s="16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1" t="s">
        <v>37</v>
      </c>
      <c r="E32" s="39"/>
      <c r="F32" s="39"/>
      <c r="G32" s="39"/>
      <c r="H32" s="39"/>
      <c r="I32" s="39"/>
      <c r="J32" s="162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0"/>
      <c r="E33" s="160"/>
      <c r="F33" s="160"/>
      <c r="G33" s="160"/>
      <c r="H33" s="160"/>
      <c r="I33" s="160"/>
      <c r="J33" s="160"/>
      <c r="K33" s="16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3" t="s">
        <v>39</v>
      </c>
      <c r="G34" s="39"/>
      <c r="H34" s="39"/>
      <c r="I34" s="163" t="s">
        <v>38</v>
      </c>
      <c r="J34" s="163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4" t="s">
        <v>41</v>
      </c>
      <c r="E35" s="152" t="s">
        <v>42</v>
      </c>
      <c r="F35" s="165">
        <f>ROUND((SUM(BE122:BE126)),2)</f>
        <v>0</v>
      </c>
      <c r="G35" s="39"/>
      <c r="H35" s="39"/>
      <c r="I35" s="166">
        <v>0.21</v>
      </c>
      <c r="J35" s="165">
        <f>ROUND(((SUM(BE122:BE126))*I35),2)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2" t="s">
        <v>43</v>
      </c>
      <c r="F36" s="165">
        <f>ROUND((SUM(BF122:BF126)),2)</f>
        <v>0</v>
      </c>
      <c r="G36" s="39"/>
      <c r="H36" s="39"/>
      <c r="I36" s="166">
        <v>0.15</v>
      </c>
      <c r="J36" s="165">
        <f>ROUND(((SUM(BF122:BF126))*I36),2)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2" t="s">
        <v>44</v>
      </c>
      <c r="F37" s="165">
        <f>ROUND((SUM(BG122:BG126)),2)</f>
        <v>0</v>
      </c>
      <c r="G37" s="39"/>
      <c r="H37" s="39"/>
      <c r="I37" s="166">
        <v>0.21</v>
      </c>
      <c r="J37" s="16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2" t="s">
        <v>45</v>
      </c>
      <c r="F38" s="165">
        <f>ROUND((SUM(BH122:BH126)),2)</f>
        <v>0</v>
      </c>
      <c r="G38" s="39"/>
      <c r="H38" s="39"/>
      <c r="I38" s="166">
        <v>0.15</v>
      </c>
      <c r="J38" s="165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2" t="s">
        <v>46</v>
      </c>
      <c r="F39" s="165">
        <f>ROUND((SUM(BI122:BI126)),2)</f>
        <v>0</v>
      </c>
      <c r="G39" s="39"/>
      <c r="H39" s="39"/>
      <c r="I39" s="166">
        <v>0</v>
      </c>
      <c r="J39" s="165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7"/>
      <c r="D41" s="168" t="s">
        <v>47</v>
      </c>
      <c r="E41" s="169"/>
      <c r="F41" s="169"/>
      <c r="G41" s="170" t="s">
        <v>48</v>
      </c>
      <c r="H41" s="171" t="s">
        <v>49</v>
      </c>
      <c r="I41" s="169"/>
      <c r="J41" s="172">
        <f>SUM(J32:J39)</f>
        <v>0</v>
      </c>
      <c r="K41" s="173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4" t="s">
        <v>50</v>
      </c>
      <c r="E50" s="175"/>
      <c r="F50" s="175"/>
      <c r="G50" s="174" t="s">
        <v>51</v>
      </c>
      <c r="H50" s="175"/>
      <c r="I50" s="175"/>
      <c r="J50" s="175"/>
      <c r="K50" s="17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7"/>
      <c r="J61" s="179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4" t="s">
        <v>54</v>
      </c>
      <c r="E65" s="180"/>
      <c r="F65" s="180"/>
      <c r="G65" s="174" t="s">
        <v>55</v>
      </c>
      <c r="H65" s="180"/>
      <c r="I65" s="180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7"/>
      <c r="J76" s="179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5" t="str">
        <f>E7</f>
        <v>Rozvoj komunitních sociálních služeb - chráněné bydlení v lokalitě Jičín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5" t="s">
        <v>3842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02.2 - Vedlejší a ostatní náklady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Ruská 30, Jičín</v>
      </c>
      <c r="G91" s="41"/>
      <c r="H91" s="41"/>
      <c r="I91" s="33" t="s">
        <v>22</v>
      </c>
      <c r="J91" s="80" t="str">
        <f>IF(J14="","",J14)</f>
        <v>28. 2. 2022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Královéhradecký kraj</v>
      </c>
      <c r="G93" s="41"/>
      <c r="H93" s="41"/>
      <c r="I93" s="33" t="s">
        <v>30</v>
      </c>
      <c r="J93" s="37" t="str">
        <f>E23</f>
        <v>Energy Benefit Centre a.s.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6" t="s">
        <v>199</v>
      </c>
      <c r="D96" s="187"/>
      <c r="E96" s="187"/>
      <c r="F96" s="187"/>
      <c r="G96" s="187"/>
      <c r="H96" s="187"/>
      <c r="I96" s="187"/>
      <c r="J96" s="188" t="s">
        <v>200</v>
      </c>
      <c r="K96" s="187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9" t="s">
        <v>201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202</v>
      </c>
    </row>
    <row r="99" spans="1:31" s="9" customFormat="1" ht="24.95" customHeight="1">
      <c r="A99" s="9"/>
      <c r="B99" s="190"/>
      <c r="C99" s="191"/>
      <c r="D99" s="192" t="s">
        <v>3783</v>
      </c>
      <c r="E99" s="193"/>
      <c r="F99" s="193"/>
      <c r="G99" s="193"/>
      <c r="H99" s="193"/>
      <c r="I99" s="193"/>
      <c r="J99" s="194">
        <f>J123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4"/>
      <c r="D100" s="197" t="s">
        <v>3786</v>
      </c>
      <c r="E100" s="198"/>
      <c r="F100" s="198"/>
      <c r="G100" s="198"/>
      <c r="H100" s="198"/>
      <c r="I100" s="198"/>
      <c r="J100" s="199">
        <f>J124</f>
        <v>0</v>
      </c>
      <c r="K100" s="134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232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6.25" customHeight="1">
      <c r="A110" s="39"/>
      <c r="B110" s="40"/>
      <c r="C110" s="41"/>
      <c r="D110" s="41"/>
      <c r="E110" s="185" t="str">
        <f>E7</f>
        <v>Rozvoj komunitních sociálních služeb - chráněné bydlení v lokalitě Jičín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134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5" t="s">
        <v>3842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02.2 - Vedlejší a ostatní náklady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>Ruská 30, Jičín</v>
      </c>
      <c r="G116" s="41"/>
      <c r="H116" s="41"/>
      <c r="I116" s="33" t="s">
        <v>22</v>
      </c>
      <c r="J116" s="80" t="str">
        <f>IF(J14="","",J14)</f>
        <v>28. 2. 2022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24</v>
      </c>
      <c r="D118" s="41"/>
      <c r="E118" s="41"/>
      <c r="F118" s="28" t="str">
        <f>E17</f>
        <v>Královéhradecký kraj</v>
      </c>
      <c r="G118" s="41"/>
      <c r="H118" s="41"/>
      <c r="I118" s="33" t="s">
        <v>30</v>
      </c>
      <c r="J118" s="37" t="str">
        <f>E23</f>
        <v>Energy Benefit Centre a.s.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33</v>
      </c>
      <c r="J119" s="37" t="str">
        <f>E26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1"/>
      <c r="B121" s="202"/>
      <c r="C121" s="203" t="s">
        <v>233</v>
      </c>
      <c r="D121" s="204" t="s">
        <v>62</v>
      </c>
      <c r="E121" s="204" t="s">
        <v>58</v>
      </c>
      <c r="F121" s="204" t="s">
        <v>59</v>
      </c>
      <c r="G121" s="204" t="s">
        <v>234</v>
      </c>
      <c r="H121" s="204" t="s">
        <v>235</v>
      </c>
      <c r="I121" s="204" t="s">
        <v>236</v>
      </c>
      <c r="J121" s="204" t="s">
        <v>200</v>
      </c>
      <c r="K121" s="205" t="s">
        <v>237</v>
      </c>
      <c r="L121" s="206"/>
      <c r="M121" s="101" t="s">
        <v>1</v>
      </c>
      <c r="N121" s="102" t="s">
        <v>41</v>
      </c>
      <c r="O121" s="102" t="s">
        <v>238</v>
      </c>
      <c r="P121" s="102" t="s">
        <v>239</v>
      </c>
      <c r="Q121" s="102" t="s">
        <v>240</v>
      </c>
      <c r="R121" s="102" t="s">
        <v>241</v>
      </c>
      <c r="S121" s="102" t="s">
        <v>242</v>
      </c>
      <c r="T121" s="103" t="s">
        <v>243</v>
      </c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</row>
    <row r="122" spans="1:63" s="2" customFormat="1" ht="22.8" customHeight="1">
      <c r="A122" s="39"/>
      <c r="B122" s="40"/>
      <c r="C122" s="108" t="s">
        <v>244</v>
      </c>
      <c r="D122" s="41"/>
      <c r="E122" s="41"/>
      <c r="F122" s="41"/>
      <c r="G122" s="41"/>
      <c r="H122" s="41"/>
      <c r="I122" s="41"/>
      <c r="J122" s="207">
        <f>BK122</f>
        <v>0</v>
      </c>
      <c r="K122" s="41"/>
      <c r="L122" s="45"/>
      <c r="M122" s="104"/>
      <c r="N122" s="208"/>
      <c r="O122" s="105"/>
      <c r="P122" s="209">
        <f>P123</f>
        <v>0</v>
      </c>
      <c r="Q122" s="105"/>
      <c r="R122" s="209">
        <f>R123</f>
        <v>0</v>
      </c>
      <c r="S122" s="105"/>
      <c r="T122" s="210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202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76</v>
      </c>
      <c r="E123" s="215" t="s">
        <v>3775</v>
      </c>
      <c r="F123" s="215" t="s">
        <v>3787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275</v>
      </c>
      <c r="AT123" s="224" t="s">
        <v>76</v>
      </c>
      <c r="AU123" s="224" t="s">
        <v>77</v>
      </c>
      <c r="AY123" s="223" t="s">
        <v>247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76</v>
      </c>
      <c r="E124" s="226" t="s">
        <v>3309</v>
      </c>
      <c r="F124" s="226" t="s">
        <v>3826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SUM(P125:P126)</f>
        <v>0</v>
      </c>
      <c r="Q124" s="220"/>
      <c r="R124" s="221">
        <f>SUM(R125:R126)</f>
        <v>0</v>
      </c>
      <c r="S124" s="220"/>
      <c r="T124" s="222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254</v>
      </c>
      <c r="AT124" s="224" t="s">
        <v>76</v>
      </c>
      <c r="AU124" s="224" t="s">
        <v>84</v>
      </c>
      <c r="AY124" s="223" t="s">
        <v>247</v>
      </c>
      <c r="BK124" s="225">
        <f>SUM(BK125:BK126)</f>
        <v>0</v>
      </c>
    </row>
    <row r="125" spans="1:65" s="2" customFormat="1" ht="16.5" customHeight="1">
      <c r="A125" s="39"/>
      <c r="B125" s="40"/>
      <c r="C125" s="228" t="s">
        <v>84</v>
      </c>
      <c r="D125" s="228" t="s">
        <v>249</v>
      </c>
      <c r="E125" s="229" t="s">
        <v>4052</v>
      </c>
      <c r="F125" s="230" t="s">
        <v>4053</v>
      </c>
      <c r="G125" s="231" t="s">
        <v>2059</v>
      </c>
      <c r="H125" s="232">
        <v>1</v>
      </c>
      <c r="I125" s="233"/>
      <c r="J125" s="234">
        <f>ROUND(I125*H125,2)</f>
        <v>0</v>
      </c>
      <c r="K125" s="230" t="s">
        <v>1</v>
      </c>
      <c r="L125" s="45"/>
      <c r="M125" s="235" t="s">
        <v>1</v>
      </c>
      <c r="N125" s="236" t="s">
        <v>43</v>
      </c>
      <c r="O125" s="92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9" t="s">
        <v>4054</v>
      </c>
      <c r="AT125" s="239" t="s">
        <v>249</v>
      </c>
      <c r="AU125" s="239" t="s">
        <v>90</v>
      </c>
      <c r="AY125" s="18" t="s">
        <v>247</v>
      </c>
      <c r="BE125" s="240">
        <f>IF(N125="základní",J125,0)</f>
        <v>0</v>
      </c>
      <c r="BF125" s="240">
        <f>IF(N125="snížená",J125,0)</f>
        <v>0</v>
      </c>
      <c r="BG125" s="240">
        <f>IF(N125="zákl. přenesená",J125,0)</f>
        <v>0</v>
      </c>
      <c r="BH125" s="240">
        <f>IF(N125="sníž. přenesená",J125,0)</f>
        <v>0</v>
      </c>
      <c r="BI125" s="240">
        <f>IF(N125="nulová",J125,0)</f>
        <v>0</v>
      </c>
      <c r="BJ125" s="18" t="s">
        <v>90</v>
      </c>
      <c r="BK125" s="240">
        <f>ROUND(I125*H125,2)</f>
        <v>0</v>
      </c>
      <c r="BL125" s="18" t="s">
        <v>4054</v>
      </c>
      <c r="BM125" s="239" t="s">
        <v>4055</v>
      </c>
    </row>
    <row r="126" spans="1:65" s="2" customFormat="1" ht="16.5" customHeight="1">
      <c r="A126" s="39"/>
      <c r="B126" s="40"/>
      <c r="C126" s="228" t="s">
        <v>90</v>
      </c>
      <c r="D126" s="228" t="s">
        <v>249</v>
      </c>
      <c r="E126" s="229" t="s">
        <v>4056</v>
      </c>
      <c r="F126" s="230" t="s">
        <v>4057</v>
      </c>
      <c r="G126" s="231" t="s">
        <v>2059</v>
      </c>
      <c r="H126" s="232">
        <v>1</v>
      </c>
      <c r="I126" s="233"/>
      <c r="J126" s="234">
        <f>ROUND(I126*H126,2)</f>
        <v>0</v>
      </c>
      <c r="K126" s="230" t="s">
        <v>1</v>
      </c>
      <c r="L126" s="45"/>
      <c r="M126" s="300" t="s">
        <v>1</v>
      </c>
      <c r="N126" s="301" t="s">
        <v>43</v>
      </c>
      <c r="O126" s="302"/>
      <c r="P126" s="303">
        <f>O126*H126</f>
        <v>0</v>
      </c>
      <c r="Q126" s="303">
        <v>0</v>
      </c>
      <c r="R126" s="303">
        <f>Q126*H126</f>
        <v>0</v>
      </c>
      <c r="S126" s="303">
        <v>0</v>
      </c>
      <c r="T126" s="30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9" t="s">
        <v>4054</v>
      </c>
      <c r="AT126" s="239" t="s">
        <v>249</v>
      </c>
      <c r="AU126" s="239" t="s">
        <v>90</v>
      </c>
      <c r="AY126" s="18" t="s">
        <v>247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8" t="s">
        <v>90</v>
      </c>
      <c r="BK126" s="240">
        <f>ROUND(I126*H126,2)</f>
        <v>0</v>
      </c>
      <c r="BL126" s="18" t="s">
        <v>4054</v>
      </c>
      <c r="BM126" s="239" t="s">
        <v>4058</v>
      </c>
    </row>
    <row r="127" spans="1:31" s="2" customFormat="1" ht="6.95" customHeight="1">
      <c r="A127" s="39"/>
      <c r="B127" s="67"/>
      <c r="C127" s="68"/>
      <c r="D127" s="68"/>
      <c r="E127" s="68"/>
      <c r="F127" s="68"/>
      <c r="G127" s="68"/>
      <c r="H127" s="68"/>
      <c r="I127" s="68"/>
      <c r="J127" s="68"/>
      <c r="K127" s="68"/>
      <c r="L127" s="45"/>
      <c r="M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</sheetData>
  <sheetProtection password="CC35" sheet="1" objects="1" scenarios="1" formatColumns="0" formatRows="0" autoFilter="0"/>
  <autoFilter ref="C121:K1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 rozpočty</dc:creator>
  <cp:keywords/>
  <dc:description/>
  <cp:lastModifiedBy>JN rozpočty</cp:lastModifiedBy>
  <dcterms:created xsi:type="dcterms:W3CDTF">2022-06-01T11:23:49Z</dcterms:created>
  <dcterms:modified xsi:type="dcterms:W3CDTF">2022-06-01T11:24:22Z</dcterms:modified>
  <cp:category/>
  <cp:version/>
  <cp:contentType/>
  <cp:contentStatus/>
</cp:coreProperties>
</file>