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K - DK - Dešťová kanaliza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'DK - DK - Dešťová kanalizace'!$C$87:$K$458</definedName>
    <definedName name="_xlnm.Print_Area" localSheetId="1">'DK - DK - Dešťová kanalizace'!$C$4:$J$39,'DK - DK - Dešťová kanalizace'!$C$45:$J$69,'DK - DK - Dešťová kanalizace'!$C$75:$K$458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'DK - DK - Dešťová kanalizace'!$87:$87</definedName>
  </definedNames>
  <calcPr fullCalcOnLoad="1"/>
</workbook>
</file>

<file path=xl/sharedStrings.xml><?xml version="1.0" encoding="utf-8"?>
<sst xmlns="http://schemas.openxmlformats.org/spreadsheetml/2006/main" count="3930" uniqueCount="826">
  <si>
    <t>Export Komplet</t>
  </si>
  <si>
    <t>VZ</t>
  </si>
  <si>
    <t>2.0</t>
  </si>
  <si>
    <t>ZAMOK</t>
  </si>
  <si>
    <t>False</t>
  </si>
  <si>
    <t>{160ef4ba-a62d-4df8-a36f-f67566def101}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</si>
  <si>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</si>
  <si>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</si>
  <si>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</si>
  <si>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</si>
  <si>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</si>
  <si>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</si>
  <si>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</si>
  <si>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Lochenice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</si>
  <si>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</si>
  <si>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</si>
  <si>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DEŠŤOVÁ KANALIZACE V OBCI LOCHENICE - VÝMĚNA V PŮVODNÍ TRASE</t>
  </si>
  <si>
    <t>KSO:</t>
  </si>
  <si>
    <t>827 2</t>
  </si>
  <si>
    <t>CC-CZ:</t>
  </si>
  <si>
    <t/>
  </si>
  <si>
    <t>Místo:</t>
  </si>
  <si>
    <t>Datum:</t>
  </si>
  <si>
    <t>31. 1. 2022</t>
  </si>
  <si>
    <t>Zadavatel:</t>
  </si>
  <si>
    <t>IČ:</t>
  </si>
  <si>
    <t>Obec Lochenice, Lochenice 83, 503 02 Předměřice na</t>
  </si>
  <si>
    <t>DIČ:</t>
  </si>
  <si>
    <t>Uchazeč:</t>
  </si>
  <si>
    <t>Vyplň údaj</t>
  </si>
  <si>
    <t>Projektant:</t>
  </si>
  <si>
    <t>P-AQUA s.r.o., Jižní 870, 500 03 Hradec Králové</t>
  </si>
  <si>
    <t>True</t>
  </si>
  <si>
    <t>Zpracovatel:</t>
  </si>
  <si>
    <t>Ing. Tomáš Růžička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</si>
  <si>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</si>
  <si>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</si>
  <si>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</si>
  <si>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</si>
  <si>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</si>
  <si>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</si>
  <si>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</si>
  <si>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</si>
  <si>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</si>
  <si>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</si>
  <si>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</si>
  <si>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</si>
  <si>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</si>
  <si>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</si>
  <si>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</si>
  <si>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</si>
  <si>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</si>
  <si>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</si>
  <si>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</si>
  <si>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</si>
  <si>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</si>
  <si>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</si>
  <si>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</si>
  <si>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</si>
  <si>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</si>
  <si>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</si>
  <si>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</si>
  <si>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</si>
  <si>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</si>
  <si>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</si>
  <si>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</si>
  <si>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</si>
  <si>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</si>
  <si>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</si>
  <si>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</si>
  <si>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</si>
  <si>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</si>
  <si>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</si>
  <si>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</si>
  <si>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</si>
  <si>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</si>
  <si>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DK</t>
  </si>
  <si>
    <t>DK - Dešťová kanalizace</t>
  </si>
  <si>
    <t>STA</t>
  </si>
  <si>
    <t>1</t>
  </si>
  <si>
    <t>{475aaa82-d4dd-48fa-9c03-894c5e757890}</t>
  </si>
  <si>
    <t>2</t>
  </si>
  <si>
    <t>KRYCÍ LIST SOUPISU PRACÍ</t>
  </si>
  <si>
    <t>Objekt:</t>
  </si>
  <si>
    <t>DK - DK - Dešťová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</si>
  <si>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</si>
  <si>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</si>
  <si>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</si>
  <si>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</si>
  <si>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</si>
  <si>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</si>
  <si>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</si>
  <si>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</si>
  <si>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</si>
  <si>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</si>
  <si>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</si>
  <si>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</si>
  <si>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</si>
  <si>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</si>
  <si>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</si>
  <si>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</si>
  <si>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</si>
  <si>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</si>
  <si>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</si>
  <si>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</si>
  <si>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</si>
  <si>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</si>
  <si>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</si>
  <si>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</si>
  <si>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</si>
  <si>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</si>
  <si>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</si>
  <si>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</si>
  <si>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</si>
  <si>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</si>
  <si>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</si>
  <si>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</si>
  <si>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</si>
  <si>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m2</t>
  </si>
  <si>
    <t>CS ÚRS 2022 01</t>
  </si>
  <si>
    <t>4</t>
  </si>
  <si>
    <t>699993991</t>
  </si>
  <si>
    <t>Online PSC</t>
  </si>
  <si>
    <t>https://podminky.urs.cz/item/CS_URS_2022_01/113107152</t>
  </si>
  <si>
    <t>P</t>
  </si>
  <si>
    <t>Poznámka k položce:
viz příloha D.1.DK.1, D.1.DK.2.1, D.1.DK.2.2</t>
  </si>
  <si>
    <t>VV</t>
  </si>
  <si>
    <t>(24,50+16,0+10,5+20,0+3,00)*1,10 "úseky v silnici mimo opravovanou část"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</si>
  <si>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</si>
  <si>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</si>
  <si>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-1907973431</t>
  </si>
  <si>
    <t>https://podminky.urs.cz/item/CS_URS_2022_01/113107162</t>
  </si>
  <si>
    <t>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</si>
  <si>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</si>
  <si>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</si>
  <si>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-118881521</t>
  </si>
  <si>
    <t>https://podminky.urs.cz/item/CS_URS_2022_01/113107182</t>
  </si>
  <si>
    <t>(24,50+16,0+10,5+20,0+3,00)*1,50 "úseky v silnici mimo opravovanou část"</t>
  </si>
  <si>
    <t>115101201</t>
  </si>
  <si>
    <t>Čerpání vody na dopravní výšku do 10 m s uvažovaným průměrným přítokem do 500 l/min</t>
  </si>
  <si>
    <t>hod</t>
  </si>
  <si>
    <t>314933381</t>
  </si>
  <si>
    <t>https://podminky.urs.cz/item/CS_URS_2022_01/115101201</t>
  </si>
  <si>
    <t>Poznámka k položce:
viz příloha D.1.DK.1</t>
  </si>
  <si>
    <t>5</t>
  </si>
  <si>
    <t>115101301</t>
  </si>
  <si>
    <t>Pohotovost záložní čerpací soupravy pro dopravní výšku do 10 m s uvažovaným průměrným přítokem do 500 l/min</t>
  </si>
  <si>
    <t>den</t>
  </si>
  <si>
    <t>-1228947663</t>
  </si>
  <si>
    <t>https://podminky.urs.cz/item/CS_URS_2022_01/115101301</t>
  </si>
  <si>
    <t>6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</si>
  <si>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</si>
  <si>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</si>
  <si>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m</t>
  </si>
  <si>
    <t>-1781266920</t>
  </si>
  <si>
    <t>https://podminky.urs.cz/item/CS_URS_2022_01/119001405</t>
  </si>
  <si>
    <t>Poznámka k položce:
viz příloha D.1.DK.1, D.1.DK.2.1, D.1.DK.2.2, D.1.DK.3.1, D.1.DK.3.2</t>
  </si>
  <si>
    <t>12*1,10 "vodovod"</t>
  </si>
  <si>
    <t>19*1,10 "plynovod"</t>
  </si>
  <si>
    <t>Součet</t>
  </si>
  <si>
    <t>7</t>
  </si>
  <si>
    <t>119001406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</si>
  <si>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</si>
  <si>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-1456104410</t>
  </si>
  <si>
    <t>https://podminky.urs.cz/item/CS_URS_2022_01/119001406</t>
  </si>
  <si>
    <t>1*1,1 "kanalizace"</t>
  </si>
  <si>
    <t>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</si>
  <si>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</si>
  <si>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</si>
  <si>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-1108126702</t>
  </si>
  <si>
    <t>https://podminky.urs.cz/item/CS_URS_2022_01/119001421</t>
  </si>
  <si>
    <t>20*1,10 "kabely"</t>
  </si>
  <si>
    <t>9</t>
  </si>
  <si>
    <t>132254205</t>
  </si>
  <si>
    <t>Hloubení zapažených rýh šířky přes 800 do 2 000 mm strojně s urovnáním dna do předepsaného profilu a spádu v hornině třídy těžitelnosti I skupiny 3 přes 500 do 1 000 m3</t>
  </si>
  <si>
    <t>m3</t>
  </si>
  <si>
    <t>991187412</t>
  </si>
  <si>
    <t>https://podminky.urs.cz/item/CS_URS_2022_01/132254205</t>
  </si>
  <si>
    <t>STOKA "A"</t>
  </si>
  <si>
    <t>(((1,34-0,50)+(1,41-0,50))/2)*1,10*14,50 "vyústění-Š1"</t>
  </si>
  <si>
    <t>(((1,41-0,50)+(1,81-0,50))/2)*1,10*25,50 "Š1-Š2"</t>
  </si>
  <si>
    <t>(((1,81-0,50)+(1,90-0,50))/2)*1,10*41,00 "Š2-Š3"</t>
  </si>
  <si>
    <t>(((1,90-0,50)+(1,70-0,50))/2)*1,10*32,00 "Š3-Š4"</t>
  </si>
  <si>
    <t>(((1,70-0,50)+(1,62-0,50))/2)*1,10*13,50 "Š4-Š5"</t>
  </si>
  <si>
    <t>(((1,62-0,50)+(1,57-0,50))/2)*1,10*11,00 "Š5-Š6"</t>
  </si>
  <si>
    <t>STOKA "B"</t>
  </si>
  <si>
    <t xml:space="preserve">(((1,37-0,50)+(1,62-0,50))/2)*1,10*8,50 "Š7-Š8" </t>
  </si>
  <si>
    <t>(((1,62-0,50)+(1,34-0,50))/2)*1,10*10,50 "Š8-Š9"</t>
  </si>
  <si>
    <t>(((1,34-0,50)+(1,31-0,50))/2)*1,10*16,00 "Š9-Š10"</t>
  </si>
  <si>
    <t>(((1,31-0,50)+(1,42-0,50))/2)*1,10*34,50 "Š10-Š11"</t>
  </si>
  <si>
    <t>(((1,42-0,50)+(1,39-0,50))/2)*1,10*11,00 "Š11-Š12"</t>
  </si>
  <si>
    <t>(((1,39-0,50)+(1,58-0,50))/2)*1,10*10,00 "Š12-Š13"</t>
  </si>
  <si>
    <t>(((1,58-0,50)+(1,56-0,50))/2)*1,10*25,00 "Š13-Š14"</t>
  </si>
  <si>
    <t>(((1,56-0,50)+(1,63-0,50))/2)*1,10*25,50 "Š14-Š15"</t>
  </si>
  <si>
    <t>(((1,63-0,50)+(1,31-0,50))/2)*1,10*7,50 "Š15-Š16"</t>
  </si>
  <si>
    <t>STOKA "C"</t>
  </si>
  <si>
    <t>(((1,69-0,50)+(1,58-0,50))/2)*1,10*12,50 "Š17-Š18"</t>
  </si>
  <si>
    <t>(((1,58-0,50)+(1,72-0,50))/2)*1,10*22,00 "Š18-Š19"</t>
  </si>
  <si>
    <t>(((1,72-0,50)+(1,42-0,50))/2)*1,10*12,00 "Š19-Š20"</t>
  </si>
  <si>
    <t>(((1,42-0,50)+(1,16-0,50))/2)*1,10*20,50 "Š20-Š21"</t>
  </si>
  <si>
    <t>(((1,16-0,50)+(1,25-0,50))/2)*1,10*43,00 "Š21-Š22"</t>
  </si>
  <si>
    <t>STOKA "C1"</t>
  </si>
  <si>
    <t>(((1,16-0,50)+(1,76-0,50))/2)*1,10*20,00 "Š21-Š23"</t>
  </si>
  <si>
    <t>STOKA "D"</t>
  </si>
  <si>
    <t>(((1,77-0,50)+(1,46-0,50))/2)*1,10*18,00 "Š24-Š25"</t>
  </si>
  <si>
    <t>(((1,46-0,50)+(1,37-0,50))/2)*1,10*24,50 "Š25-Š26"</t>
  </si>
  <si>
    <t>(((1,37-0,50)+(1,43-0,50))/2)*1,10*30,50 "Š26-Š27"</t>
  </si>
  <si>
    <t>(((1,43-0,50)+(1,24-0,50))/2)*1,10*31,50 "Š27-Š28"</t>
  </si>
  <si>
    <t>(((1,24-0,50)+(1,20-0,50))/2)*1,10*7,00 "Š28-Š29"</t>
  </si>
  <si>
    <t>STOKA "E1"</t>
  </si>
  <si>
    <t>(((1,56-0,50)+(1,57-0,50))/2)*1,10*8,00 "Š30-Š31"</t>
  </si>
  <si>
    <t>(((1,57-0,50)+(1,30-0,50))/2)*1,10*44,00 "Š31-Š32"</t>
  </si>
  <si>
    <t>(((1,30-0,50)+(1,24-0,50))/2)*1,10*28,50 "Š32-Š33"</t>
  </si>
  <si>
    <t>(((1,24-0,50)+(1,22-0,50))/2)*1,10*27,50 "Š33-Š34"</t>
  </si>
  <si>
    <t>(((1,22-0,50)+(1,22-0,50))/2)*1,10*4,00 "Š34-Š34a"</t>
  </si>
  <si>
    <t>STOKA "E2"</t>
  </si>
  <si>
    <t>(((1,29-0,50)+(1,22-0,50))/2)*1,10*26,00 "Š30-Š35"</t>
  </si>
  <si>
    <t>(((1,22-0,50)+(1,20-0,50))/2)*1,10*22,00 "Š35-Š36"</t>
  </si>
  <si>
    <t>(((1,20-0,50)+(1,19-0,50))/2)*1,10*37,00 "Š36-Š37"</t>
  </si>
  <si>
    <t>(((1,19-0,50)+(1,27-0,50))/2)*1,10*35,00 "Š37-Š38"</t>
  </si>
  <si>
    <t>(((1,27-0,50)+(1,29-0,50))/2)*1,10*34,50 "Š38-Š39"</t>
  </si>
  <si>
    <t>STOKA "F"</t>
  </si>
  <si>
    <t>(((1,32-0,50)+(1,43-0,50))/2)*1,10*10,50 "Š40-Š41"</t>
  </si>
  <si>
    <t>(((1,43-0,50)+(1,11-0,50))/2)*1,10*24,50 "Š41-Š42"</t>
  </si>
  <si>
    <t>STOKA "G"</t>
  </si>
  <si>
    <t>(((1,30-0,50)+(1,30-0,50))/2)*1,10*10,50 "Š43-Š44"</t>
  </si>
  <si>
    <t>(((1,30-0,50)+(1,30-0,50))/2)*1,10*8,00 "Š44-Š45"</t>
  </si>
  <si>
    <t>10</t>
  </si>
  <si>
    <t>133251104</t>
  </si>
  <si>
    <t>Hloubení nezapažených šachet strojně v hornině třídy těžitelnosti I skupiny 3 přes 100 m3</t>
  </si>
  <si>
    <t>1819352402</t>
  </si>
  <si>
    <t>https://podminky.urs.cz/item/CS_URS_2022_01/133251104</t>
  </si>
  <si>
    <t>(1,41-0,50)*2,24*1,14 "Š1"</t>
  </si>
  <si>
    <t>(1,81-0,50)*2,24*1,14 "Š2"</t>
  </si>
  <si>
    <t>(1,90-0,50)*2,24*1,14 "Š3"</t>
  </si>
  <si>
    <t>(1,70-0,50)*2,24*1,14 "Š4"</t>
  </si>
  <si>
    <t>(1,62-0,50)*2,24*1,14 "Š5"</t>
  </si>
  <si>
    <t>(1,57-0,50)*2,24*1,14 "Š6"</t>
  </si>
  <si>
    <t>(1,37-0,50)*2,24*1,14 "Š7"</t>
  </si>
  <si>
    <t>(1,62-0,50)*2,24*1,14 "Š8"</t>
  </si>
  <si>
    <t>(1,34-0,50)*2,24*1,14 "Š9"</t>
  </si>
  <si>
    <t>(1,34-0,50)*2,24*1,14 "Š10"</t>
  </si>
  <si>
    <t>(1,42-0,50)*2,24*1,14 "Š11"</t>
  </si>
  <si>
    <t>(1,39-0,50)*2,24*1,14 "Š12"</t>
  </si>
  <si>
    <t>(1,58-0,50)*2,24*1,14 "Š13"</t>
  </si>
  <si>
    <t>(1,56-0,50)*2,24*1,14 "Š14"</t>
  </si>
  <si>
    <t>(1,63-0,50)*2,24*1,14 "Š15"</t>
  </si>
  <si>
    <t>(1,31-0,50)*2,24*1,14 "Š16"</t>
  </si>
  <si>
    <t>(1,69-0,50)*2,24*1,14 "Š17"</t>
  </si>
  <si>
    <t>(1,58-0,50)*2,24*1,14 "Š18"</t>
  </si>
  <si>
    <t>(1,72-0,50)*2,24*1,14 "Š19"</t>
  </si>
  <si>
    <t>(1,42-0,50)*2,24*1,14 "Š20"</t>
  </si>
  <si>
    <t>(1,16-0,50)*2,24*1,14 "Š21"</t>
  </si>
  <si>
    <t>(1,25-0,50)*2,24*1,14 "Š22"</t>
  </si>
  <si>
    <t>(1,76-0,50)*2,24*1,14 "Š23"</t>
  </si>
  <si>
    <t>(1,77-0,50)*2,24*1,14 "Š24"</t>
  </si>
  <si>
    <t>(1,46-0,50)*2,24*1,14 "Š25"</t>
  </si>
  <si>
    <t>(1,37-0,50)*2,24*1,14 "Š26"</t>
  </si>
  <si>
    <t>(1,43-0,50)*2,24*1,14 "Š27"</t>
  </si>
  <si>
    <t>(1,24-0,50)*2,24*1,14 "Š28"</t>
  </si>
  <si>
    <t>(1,20-0,50)*2,24*1,14 "Š29"</t>
  </si>
  <si>
    <t>(1,56-0,50)*2,24*1,14 "Š30"</t>
  </si>
  <si>
    <t>(1,57-0,50)*2,24*1,14 "Š31"</t>
  </si>
  <si>
    <t>(1,30-0,50)*2,24*1,14 "Š32"</t>
  </si>
  <si>
    <t>(1,24-0,50)*2,24*1,14 "Š33"</t>
  </si>
  <si>
    <t>(1,22-0,50)*2,24*1,14 "Š34"</t>
  </si>
  <si>
    <t>(1,22-0,50)*2,24*1,14 "Š34a"</t>
  </si>
  <si>
    <t>(1,22-0,50)*2,24*1,14 "Š35"</t>
  </si>
  <si>
    <t>(1,20-0,50)*2,24*1,14 "Š36"</t>
  </si>
  <si>
    <t>(1,19-0,50)*2,24*1,14 "Š37"</t>
  </si>
  <si>
    <t>(1,37-0,50)*2,24*1,14 "Š38"</t>
  </si>
  <si>
    <t>(1,29-0,50)*2,24*1,14 "Š39"</t>
  </si>
  <si>
    <t>(1,32-0,50)*2,24*1,14 "Š40"</t>
  </si>
  <si>
    <t>(1,43-0,50)*2,24*1,14 "Š41"</t>
  </si>
  <si>
    <t>(1,11-0,50)*2,24*1,14 "Š42"</t>
  </si>
  <si>
    <t>(1,30-0,50)*2,24*1,14 "Š43"</t>
  </si>
  <si>
    <t>(1,30-0,50)*2,24*1,14 "Š44"</t>
  </si>
  <si>
    <t>(1,30-0,50)*2,24*1,14 "Š45"</t>
  </si>
  <si>
    <t>11</t>
  </si>
  <si>
    <t>139001101</t>
  </si>
  <si>
    <t>Příplatek k cenám hloubených vykopávek za ztížení vykopávky v blízkosti podzemního vedení nebo výbušnin pro jakoukoliv třídu horniny</t>
  </si>
  <si>
    <t>-153969663</t>
  </si>
  <si>
    <t>https://podminky.urs.cz/item/CS_URS_2022_01/139001101</t>
  </si>
  <si>
    <t>Poznámka k položce:
viz položka č.6, č.7, č.8</t>
  </si>
  <si>
    <t>1,10*1,60*20 "kabely"</t>
  </si>
  <si>
    <t>1,30*1,80*(12+19) "vodovody+plynovody"</t>
  </si>
  <si>
    <t>1,50*2,00*1 "kanalizace"</t>
  </si>
  <si>
    <t>12</t>
  </si>
  <si>
    <t>139951121</t>
  </si>
  <si>
    <t>Bourání konstrukcí v hloubených vykopávkách strojně s přemístěním suti na hromady na vzdálenost do 20 m nebo s naložením na dopravní prostředek z betonu prostého neprokládaného</t>
  </si>
  <si>
    <t>-667377453</t>
  </si>
  <si>
    <t>https://podminky.urs.cz/item/CS_URS_2022_01/139951121</t>
  </si>
  <si>
    <t>804*0,043 "vybourání stávající potrubí"</t>
  </si>
  <si>
    <t>46*(0,42*1,50) "vybourání stávajících šachet"</t>
  </si>
  <si>
    <t>2 "stávající betonové čelo"</t>
  </si>
  <si>
    <t>13</t>
  </si>
  <si>
    <t>151201101</t>
  </si>
  <si>
    <t>Zřízení pažení a rozepření stěn rýh pro podzemní vedení zátažné, hloubky do 2 m</t>
  </si>
  <si>
    <t>-1634695379</t>
  </si>
  <si>
    <t>https://podminky.urs.cz/item/CS_URS_2022_01/151201101</t>
  </si>
  <si>
    <t>Poznámka k položce:
viz položka č.9</t>
  </si>
  <si>
    <t>((1,34+1,41)/2)*2*14,50 "vyústění-Š1"</t>
  </si>
  <si>
    <t>((1,41+1,81)/2)*2*25,50 "Š1-Š2"</t>
  </si>
  <si>
    <t>((1,81+1,90)/2)*2*41,00 "Š2-Š3"</t>
  </si>
  <si>
    <t>((1,90+1,70)/2)*2*32,00 "Š3-Š4"</t>
  </si>
  <si>
    <t>((1,70+1,62)/2)*2*13,50 "Š4-Š5"</t>
  </si>
  <si>
    <t>((1,62+1,57)/2)*2*11,00 "Š5-Š6"</t>
  </si>
  <si>
    <t xml:space="preserve">((1,37+1,62)/2)*2*8,50 "Š7-Š8" </t>
  </si>
  <si>
    <t>((1,62+1,34)/2)*2*10,50 "Š8-Š9"</t>
  </si>
  <si>
    <t>((1,34+1,31)/2)*2*16,00 "Š9-Š10"</t>
  </si>
  <si>
    <t>((1,31+1,42)/2)*2*34,50 "Š10-Š11"</t>
  </si>
  <si>
    <t>((1,42+1,39)/2)*2*11,00 "Š11-Š12"</t>
  </si>
  <si>
    <t>((1,39+1,58)/2)*2*10,00 "Š12-Š13"</t>
  </si>
  <si>
    <t>((1,58+1,56)/2)*2*25,00 "Š13-Š14"</t>
  </si>
  <si>
    <t>((1,56+1,63)/2)*2*25,50 "Š14-Š15"</t>
  </si>
  <si>
    <t>((1,63+1,31)/2)*2*7,50 "Š15-Š16"</t>
  </si>
  <si>
    <t>((1,69+1,58)/2)*2*12,50 "Š17-Š18"</t>
  </si>
  <si>
    <t>((1,58+1,72)/2)*2*22,00 "Š18-Š19"</t>
  </si>
  <si>
    <t>((1,72+1,42)/2)*2*12,00 "Š19-Š20"</t>
  </si>
  <si>
    <t>((1,42+1,16)/2)*2*20,50 "Š20-Š21"</t>
  </si>
  <si>
    <t>((1,16+1,25)/2)*2*43,00 "Š21-Š22"</t>
  </si>
  <si>
    <t>((1,16+1,76)/2)*2*20,00 "Š21-Š23"</t>
  </si>
  <si>
    <t>((1,77+1,46)/2)*2*18,00 "Š24-Š25"</t>
  </si>
  <si>
    <t>((1,46+1,37)/2)*2*24,50 "Š25-Š26"</t>
  </si>
  <si>
    <t>((1,37+1,43)/2)*2*30,50 "Š26-Š27"</t>
  </si>
  <si>
    <t>((1,43+1,24)/2)*2*31,50 "Š27-Š28"</t>
  </si>
  <si>
    <t>((1,24+1,20)/2)*2*7,00 "Š28-Š29"</t>
  </si>
  <si>
    <t>((1,56+1,57)/2)*2*8,00 "Š30-Š31"</t>
  </si>
  <si>
    <t>((1,57+1,30)/2)*2*44,00 "Š31-Š32"</t>
  </si>
  <si>
    <t>((1,30+1,24)/2)*2*28,50 "Š32-Š33"</t>
  </si>
  <si>
    <t>((1,24+1,22)/2)*2*27,50 "Š33-Š34"</t>
  </si>
  <si>
    <t>((1,22+1,22)/2)*2*4,00 "Š34-Š34a"</t>
  </si>
  <si>
    <t>((1,29+1,22)/2)*2*26,00 "Š30-Š35"</t>
  </si>
  <si>
    <t>((1,22+1,20)/2)*2*22,00 "Š35-Š36"</t>
  </si>
  <si>
    <t>((1,20+1,19)/2)*2*37,00 "Š36-Š37"</t>
  </si>
  <si>
    <t>((1,19+1,27)/2)*2*35,00 "Š37-Š38"</t>
  </si>
  <si>
    <t>((1,27+1,29)/2)*2*34,50 "Š38-Š39"</t>
  </si>
  <si>
    <t>((1,32+1,43)/2)*2*10,50 "Š40-Š41"</t>
  </si>
  <si>
    <t>((1,43+1,11)/2)*2*24,50 "Š41-Š42"</t>
  </si>
  <si>
    <t>((1,30+1,30)/2)*2*10,50 "Š43-Š44"</t>
  </si>
  <si>
    <t>((1,30+1,30)/2)*2*8,00 "Š44-Š45"</t>
  </si>
  <si>
    <t>14</t>
  </si>
  <si>
    <t>151201111</t>
  </si>
  <si>
    <t>Odstranění pažení a rozepření stěn rýh pro podzemní vedení s uložením materiálu na vzdálenost do 3 m od kraje výkopu zátažné, hloubky do 2 m</t>
  </si>
  <si>
    <t>-1661122948</t>
  </si>
  <si>
    <t>https://podminky.urs.cz/item/CS_URS_2022_01/151201111</t>
  </si>
  <si>
    <t>Poznámka k položce:
viz položka č.13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</si>
  <si>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</si>
  <si>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</si>
  <si>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-910718788</t>
  </si>
  <si>
    <t>https://podminky.urs.cz/item/CS_URS_2022_01/162751117</t>
  </si>
  <si>
    <t>Poznámka k položce:
viz položka č.9, č.10, č.12</t>
  </si>
  <si>
    <t>857,52 "hloubení rýh"</t>
  </si>
  <si>
    <t>109,21 "hloubení šachet"</t>
  </si>
  <si>
    <t>-65,55 "beton z výkopu"</t>
  </si>
  <si>
    <t>16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</si>
  <si>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</si>
  <si>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</si>
  <si>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1486863891</t>
  </si>
  <si>
    <t>https://podminky.urs.cz/item/CS_URS_2022_01/162751137</t>
  </si>
  <si>
    <t>Poznámka k položce:
viz položka č.12</t>
  </si>
  <si>
    <t>65,55 "vybourání betonu ve výkopu"</t>
  </si>
  <si>
    <t>17</t>
  </si>
  <si>
    <t>167151102</t>
  </si>
  <si>
    <t>Nakládání, skládání a překládání neulehlého výkopku nebo sypaniny strojně nakládání, množství do 100 m3, z horniny třídy těžitelnosti II, skupiny 4 a 5</t>
  </si>
  <si>
    <t>1099283830</t>
  </si>
  <si>
    <t>https://podminky.urs.cz/item/CS_URS_2022_01/167151102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</si>
  <si>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</si>
  <si>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</si>
  <si>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</si>
  <si>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-483315601</t>
  </si>
  <si>
    <t>https://podminky.urs.cz/item/CS_URS_2022_01/167151111</t>
  </si>
  <si>
    <t>Poznámka k položce:
viz položka č.15</t>
  </si>
  <si>
    <t>19</t>
  </si>
  <si>
    <t>171201221</t>
  </si>
  <si>
    <t>Poplatek za uložení stavebního odpadu na skládce (skládkovné) zeminy a kamení zatříděného do Katalogu odpadů pod kódem 17 05 04</t>
  </si>
  <si>
    <t>t</t>
  </si>
  <si>
    <t>1442704424</t>
  </si>
  <si>
    <t>https://podminky.urs.cz/item/CS_URS_2022_01/171201221</t>
  </si>
  <si>
    <t>Poznámka k položce:
viz položka č.19</t>
  </si>
  <si>
    <t>(901,18+65,55)*2 "převod na tuny"</t>
  </si>
  <si>
    <t>20</t>
  </si>
  <si>
    <t>171251201</t>
  </si>
  <si>
    <t>Uložení sypaniny na skládky nebo meziskládky bez hutnění s upravením uložené sypaniny do předepsaného tvaru</t>
  </si>
  <si>
    <t>995412413</t>
  </si>
  <si>
    <t>https://podminky.urs.cz/item/CS_URS_2022_01/171251201</t>
  </si>
  <si>
    <t>Poznámka k položce:
viz položka č.15, č.16</t>
  </si>
  <si>
    <t>901,18+65,55</t>
  </si>
  <si>
    <t>174151101</t>
  </si>
  <si>
    <t>Zásyp sypaninou z jakékoliv horniny strojně s uložením výkopku ve vrstvách se zhutněním jam, šachet, rýh nebo kolem objektů v těchto vykopávkách</t>
  </si>
  <si>
    <t>1699311949</t>
  </si>
  <si>
    <t>https://podminky.urs.cz/item/CS_URS_2022_01/174151101</t>
  </si>
  <si>
    <t>857,52+109,21 "celk. výkop"</t>
  </si>
  <si>
    <t>-847,50*0,59 "obsyp"</t>
  </si>
  <si>
    <t>-847,50*0,11 "lože"</t>
  </si>
  <si>
    <t>-847,50*0,15*0,15*3,14 "potrubí DN 300"</t>
  </si>
  <si>
    <t>-0,62*0,62*3,14*65,73 "šachty"</t>
  </si>
  <si>
    <t>22</t>
  </si>
  <si>
    <t>M</t>
  </si>
  <si>
    <t>58344197</t>
  </si>
  <si>
    <t>štěrkodrť frakce 0/63</t>
  </si>
  <si>
    <t>-271378536</t>
  </si>
  <si>
    <t>Poznámka k položce:
viz položka č.21</t>
  </si>
  <si>
    <t>234,25*2,0 "převod na tuny"</t>
  </si>
  <si>
    <t>23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</si>
  <si>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</si>
  <si>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</si>
  <si>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-1628059709</t>
  </si>
  <si>
    <t>https://podminky.urs.cz/item/CS_URS_2022_01/175111201</t>
  </si>
  <si>
    <t>847,50*0,59 "obsyp"</t>
  </si>
  <si>
    <t>24</t>
  </si>
  <si>
    <t>58331351</t>
  </si>
  <si>
    <t>kamenivo těžené drobné frakce 0/4</t>
  </si>
  <si>
    <t>303414034</t>
  </si>
  <si>
    <t>Poznámka k položce:
viz položka č.23</t>
  </si>
  <si>
    <t>500,03</t>
  </si>
  <si>
    <t>500,03*2 'Přepočtené koeficientem množství</t>
  </si>
  <si>
    <t>Svislé a kompletní konstrukce</t>
  </si>
  <si>
    <t>25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</si>
  <si>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</si>
  <si>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</si>
  <si>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CS ÚRS 2020 01</t>
  </si>
  <si>
    <t>-642269103</t>
  </si>
  <si>
    <t>2 "nové čelo"</t>
  </si>
  <si>
    <t>26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</si>
  <si>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</si>
  <si>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</si>
  <si>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-354857094</t>
  </si>
  <si>
    <t>Poznámka k položce:
viz položka č.25</t>
  </si>
  <si>
    <t>6 "bednění nového bet. čela"</t>
  </si>
  <si>
    <t>27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</si>
  <si>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</si>
  <si>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</si>
  <si>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359150904</t>
  </si>
  <si>
    <t>Poznámka k položce:
viz položka č.26</t>
  </si>
  <si>
    <t>28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</si>
  <si>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</si>
  <si>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</si>
  <si>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2005921446</t>
  </si>
  <si>
    <t>4*0,008 "výztuž bet. čela"</t>
  </si>
  <si>
    <t>29</t>
  </si>
  <si>
    <t>348171111</t>
  </si>
  <si>
    <t>Osazení mostního ocelového zábradlí přímo do betonu říms</t>
  </si>
  <si>
    <t>270318658</t>
  </si>
  <si>
    <t>30</t>
  </si>
  <si>
    <t>55391213</t>
  </si>
  <si>
    <t>zábradelní díl VT1 Pz</t>
  </si>
  <si>
    <t>kus</t>
  </si>
  <si>
    <t>1246845473</t>
  </si>
  <si>
    <t>Poznámka k položce:
viz položka č.29</t>
  </si>
  <si>
    <t>31</t>
  </si>
  <si>
    <t>pc01</t>
  </si>
  <si>
    <t>Nátěr mostního ocelového zábradlí protikorozní základovou barvou</t>
  </si>
  <si>
    <t>1618486259</t>
  </si>
  <si>
    <t>32</t>
  </si>
  <si>
    <t>359901111</t>
  </si>
  <si>
    <t>Vyčištění stok jakékoliv výšky</t>
  </si>
  <si>
    <t>117089811</t>
  </si>
  <si>
    <t>https://podminky.urs.cz/item/CS_URS_2022_01/359901111</t>
  </si>
  <si>
    <t>33</t>
  </si>
  <si>
    <t>359901211</t>
  </si>
  <si>
    <t>Monitoring stok (kamerový systém) jakékoli výšky nová kanalizace</t>
  </si>
  <si>
    <t>-1357607826</t>
  </si>
  <si>
    <t>https://podminky.urs.cz/item/CS_URS_2022_01/359901211</t>
  </si>
  <si>
    <t>Vodorovné konstrukce</t>
  </si>
  <si>
    <t>34</t>
  </si>
  <si>
    <t>451573111</t>
  </si>
  <si>
    <t>Lože pod potrubí, stoky a drobné objekty v otevřeném výkopu z písku a štěrkopísku do 63 mm</t>
  </si>
  <si>
    <t>-1160547948</t>
  </si>
  <si>
    <t>https://podminky.urs.cz/item/CS_URS_2022_01/451573111</t>
  </si>
  <si>
    <t>847,50*0,11 "lože"</t>
  </si>
  <si>
    <t>35</t>
  </si>
  <si>
    <t>452112111</t>
  </si>
  <si>
    <t>Osazení betonových dílců prstenců nebo rámů pod poklopy a mříže, výšky do 100 mm</t>
  </si>
  <si>
    <t>743708467</t>
  </si>
  <si>
    <t>https://podminky.urs.cz/item/CS_URS_2022_01/452112111</t>
  </si>
  <si>
    <t>Poznámka k položce:
viz příloha D.1.DK.1, D.1.DK.2.1, D.1.DK.2.2, D.1.DK.3.1, D.1.DK.3.2, D.1.DK.5</t>
  </si>
  <si>
    <t>36</t>
  </si>
  <si>
    <t>59224184</t>
  </si>
  <si>
    <t>prstenec šachtový vyrovnávací betonový 625x120x40mm</t>
  </si>
  <si>
    <t>-1577209991</t>
  </si>
  <si>
    <t>Poznámka k položce:
viz položka č.35</t>
  </si>
  <si>
    <t>37</t>
  </si>
  <si>
    <t>59224185</t>
  </si>
  <si>
    <t>prstenec šachtový vyrovnávací betonový 625x120x60mm</t>
  </si>
  <si>
    <t>-1755410440</t>
  </si>
  <si>
    <t>38</t>
  </si>
  <si>
    <t>59224176</t>
  </si>
  <si>
    <t>prstenec šachtový vyrovnávací betonový 625x120x80mm</t>
  </si>
  <si>
    <t>-1211754534</t>
  </si>
  <si>
    <t>39</t>
  </si>
  <si>
    <t>59224187</t>
  </si>
  <si>
    <t>prstenec šachtový vyrovnávací betonový 625x120x100mm</t>
  </si>
  <si>
    <t>1949674395</t>
  </si>
  <si>
    <t>40</t>
  </si>
  <si>
    <t>452112121</t>
  </si>
  <si>
    <t>Osazení betonových dílců prstenců nebo rámů pod poklopy a mříže, výšky přes 100 do 200 mm</t>
  </si>
  <si>
    <t>-819231781</t>
  </si>
  <si>
    <t>https://podminky.urs.cz/item/CS_URS_2022_01/452112121</t>
  </si>
  <si>
    <t>41</t>
  </si>
  <si>
    <t>59224188</t>
  </si>
  <si>
    <t>prstenec šachtový vyrovnávací betonový 625x120x120mm</t>
  </si>
  <si>
    <t>1823482593</t>
  </si>
  <si>
    <t>Poznámka k položce:
viz položka č.40</t>
  </si>
  <si>
    <t>Komunikace pozemní</t>
  </si>
  <si>
    <t>42</t>
  </si>
  <si>
    <t>564261111</t>
  </si>
  <si>
    <t>Podklad nebo podsyp ze štěrkopísku ŠP s rozprostřením, vlhčením a zhutněním plochy přes 100 m2, po zhutnění tl. 200 mm</t>
  </si>
  <si>
    <t>125564297</t>
  </si>
  <si>
    <t>https://podminky.urs.cz/item/CS_URS_2022_01/564261111</t>
  </si>
  <si>
    <t>43</t>
  </si>
  <si>
    <t>564761111</t>
  </si>
  <si>
    <t>Podklad nebo kryt z kameniva hrubého drceného vel. 32-63 mm s rozprostřením a zhutněním plochy přes 100 m2, po zhutnění tl. 200 mm</t>
  </si>
  <si>
    <t>-1792768965</t>
  </si>
  <si>
    <t>https://podminky.urs.cz/item/CS_URS_2022_01/564761111</t>
  </si>
  <si>
    <t>44</t>
  </si>
  <si>
    <t>573111111</t>
  </si>
  <si>
    <t>Postřik infiltrační PI z asfaltu silničního s posypem kamenivem, v množství 0,60 kg/m2</t>
  </si>
  <si>
    <t>1220285315</t>
  </si>
  <si>
    <t>https://podminky.urs.cz/item/CS_URS_2022_01/573111111</t>
  </si>
  <si>
    <t>45</t>
  </si>
  <si>
    <t>577144131</t>
  </si>
  <si>
    <t>Asfaltový beton vrstva obrusná ACO 11 (ABS) s rozprostřením a se zhutněním z modifikovaného asfaltu v pruhu šířky přes do 1,5 do 3 m, po zhutnění tl. 50 mm</t>
  </si>
  <si>
    <t>1849722138</t>
  </si>
  <si>
    <t>https://podminky.urs.cz/item/CS_URS_2022_01/577144131</t>
  </si>
  <si>
    <t>46</t>
  </si>
  <si>
    <t>577146111</t>
  </si>
  <si>
    <t>Asfaltový beton vrstva ložní ACL 22 (ABVH) s rozprostřením a zhutněním z nemodifikovaného asfaltu v pruhu šířky do 3 m, po zhutnění tl. 50 mm</t>
  </si>
  <si>
    <t>-53389075</t>
  </si>
  <si>
    <t>https://podminky.urs.cz/item/CS_URS_2022_01/577146111</t>
  </si>
  <si>
    <t>47</t>
  </si>
  <si>
    <t>57720</t>
  </si>
  <si>
    <t>Utěsnění dilatačních spár zálivkou za tepla v cementobetonovém nebo živičném krytu včetně adhezního nátěru s těsnicím profilem pod zálivkou</t>
  </si>
  <si>
    <t>862234289</t>
  </si>
  <si>
    <t>(24,50+16,0+10,5+20,0+3,00)*2 "úseky v silnici mimo opravovanou část"</t>
  </si>
  <si>
    <t>Trubní vedení</t>
  </si>
  <si>
    <t>48</t>
  </si>
  <si>
    <t>871375231</t>
  </si>
  <si>
    <t>Kanalizační potrubí z tvrdého PVC v otevřeném výkopu ve sklonu do 20 %, hladkého plnostěnného jednovrstvého, tuhost třídy SN 10 DN 315</t>
  </si>
  <si>
    <t>-923764682</t>
  </si>
  <si>
    <t>https://podminky.urs.cz/item/CS_URS_2022_01/871375231</t>
  </si>
  <si>
    <t>49</t>
  </si>
  <si>
    <t>877375221</t>
  </si>
  <si>
    <t>Montáž tvarovek na kanalizačním potrubí z trub z plastu z tvrdého PVC nebo z polypropylenu v otevřeném výkopu dvouosých DN 315</t>
  </si>
  <si>
    <t>500653383</t>
  </si>
  <si>
    <t>https://podminky.urs.cz/item/CS_URS_2022_01/877375221</t>
  </si>
  <si>
    <t>50</t>
  </si>
  <si>
    <t>28611441</t>
  </si>
  <si>
    <t>odbočka kanalizační plastová s hrdlem KG 315/160/87°</t>
  </si>
  <si>
    <t>-720750255</t>
  </si>
  <si>
    <t>Poznámka k položce:
viz položka č.49</t>
  </si>
  <si>
    <t>51</t>
  </si>
  <si>
    <t>894411121</t>
  </si>
  <si>
    <t>Zřízení šachet kanalizačních z betonových dílců výšky vstupu do 1,50 m s obložením dna betonem tř. C 25/30, na potrubí DN přes 200 do 300</t>
  </si>
  <si>
    <t>-29033234</t>
  </si>
  <si>
    <t>https://podminky.urs.cz/item/CS_URS_2022_01/894411121</t>
  </si>
  <si>
    <t>Poznámka k položce:
viz příloha D.1.DK.1, D.1.DK.2.1, D.1.DK.2.2, D.1.DK.3.1, D.1.DK.3.2, D.1.DK.4, D.1.DK.5</t>
  </si>
  <si>
    <t>52</t>
  </si>
  <si>
    <t>59224312</t>
  </si>
  <si>
    <t>kónus šachetní betonový kapsové plastové stupadlo 100x62,5x58cm</t>
  </si>
  <si>
    <t>-2098013746</t>
  </si>
  <si>
    <t>Poznámka k položce:
viz položka č.51</t>
  </si>
  <si>
    <t>53</t>
  </si>
  <si>
    <t>59224315</t>
  </si>
  <si>
    <t>deska betonová zákrytová pro kruhové šachty 100/62,5x16,5cm</t>
  </si>
  <si>
    <t>-727494301</t>
  </si>
  <si>
    <t>54</t>
  </si>
  <si>
    <t>59224066</t>
  </si>
  <si>
    <t>skruž betonová DN 1000x250 PS, 100x25x12cm</t>
  </si>
  <si>
    <t>-437850360</t>
  </si>
  <si>
    <t>55</t>
  </si>
  <si>
    <t>59224348</t>
  </si>
  <si>
    <t>těsnění elastomerové pro spojení šachetních dílů DN 1000</t>
  </si>
  <si>
    <t>1671908188</t>
  </si>
  <si>
    <t>56</t>
  </si>
  <si>
    <t>59224353</t>
  </si>
  <si>
    <t>dno betonové šachty kanalizační jednolité 100x68x30cm</t>
  </si>
  <si>
    <t>-971559481</t>
  </si>
  <si>
    <t>57</t>
  </si>
  <si>
    <t>899104112</t>
  </si>
  <si>
    <t>Osazení poklopů litinových a ocelových včetně rámů pro třídu zatížení D400, E600</t>
  </si>
  <si>
    <t>-2137844597</t>
  </si>
  <si>
    <t>https://podminky.urs.cz/item/CS_URS_2022_01/899104112</t>
  </si>
  <si>
    <t>58</t>
  </si>
  <si>
    <t>28661935</t>
  </si>
  <si>
    <t>poklop šachtový litinový  DN 600 pro třídu zatížení D400</t>
  </si>
  <si>
    <t>1949620358</t>
  </si>
  <si>
    <t>Poznámka k položce:
viz položka č.57</t>
  </si>
  <si>
    <t>59</t>
  </si>
  <si>
    <t>pc2</t>
  </si>
  <si>
    <t>Zkouška vodotěsnosti stok vzduchem do DN 300</t>
  </si>
  <si>
    <t>úsek</t>
  </si>
  <si>
    <t>-1361293426</t>
  </si>
  <si>
    <t>60</t>
  </si>
  <si>
    <t>pc4</t>
  </si>
  <si>
    <t>Příplatek kanalizačního dna za další boční přítok + těsnění</t>
  </si>
  <si>
    <t>-1916839222</t>
  </si>
  <si>
    <t>61</t>
  </si>
  <si>
    <t>pc5</t>
  </si>
  <si>
    <t>Napojení stávajícího potrubí na novou šachtu včetně osazení, utěsnění a případné dobetonávky</t>
  </si>
  <si>
    <t>524015374</t>
  </si>
  <si>
    <t>Ostatní konstrukce a práce, bourání</t>
  </si>
  <si>
    <t>62</t>
  </si>
  <si>
    <t>919735112</t>
  </si>
  <si>
    <t>Řezání stávajícího živičného krytu nebo podkladu hloubky přes 50 do 100 mm</t>
  </si>
  <si>
    <t>190085598</t>
  </si>
  <si>
    <t>https://podminky.urs.cz/item/CS_URS_2022_01/919735112</t>
  </si>
  <si>
    <t>63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</si>
  <si>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</si>
  <si>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</si>
  <si>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1405282052</t>
  </si>
  <si>
    <t>997</t>
  </si>
  <si>
    <t>Přesun sutě</t>
  </si>
  <si>
    <t>64</t>
  </si>
  <si>
    <t>997221551</t>
  </si>
  <si>
    <t>Vodorovná doprava suti bez naložení, ale se složením a s hrubým urovnáním ze sypkých materiálů, na vzdálenost do 1 km</t>
  </si>
  <si>
    <t>-1307620937</t>
  </si>
  <si>
    <t>https://podminky.urs.cz/item/CS_URS_2022_01/997221551</t>
  </si>
  <si>
    <t>65</t>
  </si>
  <si>
    <t>997221559</t>
  </si>
  <si>
    <t>Vodorovná doprava suti bez naložení, ale se složením a s hrubým urovnáním Příplatek k ceně za každý další i započatý 1 km přes 1 km</t>
  </si>
  <si>
    <t>-491804218</t>
  </si>
  <si>
    <t>https://podminky.urs.cz/item/CS_URS_2022_01/997221559</t>
  </si>
  <si>
    <t>72,52*9 'Přepočtené koeficientem množství</t>
  </si>
  <si>
    <t>66</t>
  </si>
  <si>
    <t>997221611</t>
  </si>
  <si>
    <t>Nakládání na dopravní prostředky pro vodorovnou dopravu suti</t>
  </si>
  <si>
    <t>723483553</t>
  </si>
  <si>
    <t>https://podminky.urs.cz/item/CS_URS_2022_01/997221611</t>
  </si>
  <si>
    <t>67</t>
  </si>
  <si>
    <t>997221655</t>
  </si>
  <si>
    <t>1894658044</t>
  </si>
  <si>
    <t>https://podminky.urs.cz/item/CS_URS_2022_01/997221655</t>
  </si>
  <si>
    <t>998</t>
  </si>
  <si>
    <t>Přesun hmot</t>
  </si>
  <si>
    <t>68</t>
  </si>
  <si>
    <t>998276101</t>
  </si>
  <si>
    <t>Přesun hmot pro trubní vedení hloubené z trub z plastických hmot nebo sklolaminátových pro vodovody nebo kanalizace v otevřeném výkopu dopravní vzdálenost do 15 m</t>
  </si>
  <si>
    <t>-32680741</t>
  </si>
  <si>
    <t>https://podminky.urs.cz/item/CS_URS_2022_01/998276101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</si>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</sst>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4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52" TargetMode="External" /><Relationship Id="rId2" Type="http://schemas.openxmlformats.org/officeDocument/2006/relationships/hyperlink" Target="https://podminky.urs.cz/item/CS_URS_2022_01/113107162" TargetMode="External" /><Relationship Id="rId3" Type="http://schemas.openxmlformats.org/officeDocument/2006/relationships/hyperlink" Target="https://podminky.urs.cz/item/CS_URS_2022_01/113107182" TargetMode="External" /><Relationship Id="rId4" Type="http://schemas.openxmlformats.org/officeDocument/2006/relationships/hyperlink" Target="https://podminky.urs.cz/item/CS_URS_2022_01/115101201" TargetMode="External" /><Relationship Id="rId5" Type="http://schemas.openxmlformats.org/officeDocument/2006/relationships/hyperlink" Target="https://podminky.urs.cz/item/CS_URS_2022_01/115101301" TargetMode="External" /><Relationship Id="rId6" Type="http://schemas.openxmlformats.org/officeDocument/2006/relationships/hyperlink" Target="https://podminky.urs.cz/item/CS_URS_2022_01/119001405" TargetMode="External" /><Relationship Id="rId7" Type="http://schemas.openxmlformats.org/officeDocument/2006/relationships/hyperlink" Target="https://podminky.urs.cz/item/CS_URS_2022_01/119001406" TargetMode="External" /><Relationship Id="rId8" Type="http://schemas.openxmlformats.org/officeDocument/2006/relationships/hyperlink" Target="https://podminky.urs.cz/item/CS_URS_2022_01/119001421" TargetMode="External" /><Relationship Id="rId9" Type="http://schemas.openxmlformats.org/officeDocument/2006/relationships/hyperlink" Target="https://podminky.urs.cz/item/CS_URS_2022_01/132254205" TargetMode="External" /><Relationship Id="rId10" Type="http://schemas.openxmlformats.org/officeDocument/2006/relationships/hyperlink" Target="https://podminky.urs.cz/item/CS_URS_2022_01/133251104" TargetMode="External" /><Relationship Id="rId11" Type="http://schemas.openxmlformats.org/officeDocument/2006/relationships/hyperlink" Target="https://podminky.urs.cz/item/CS_URS_2022_01/139001101" TargetMode="External" /><Relationship Id="rId12" Type="http://schemas.openxmlformats.org/officeDocument/2006/relationships/hyperlink" Target="https://podminky.urs.cz/item/CS_URS_2022_01/139951121" TargetMode="External" /><Relationship Id="rId13" Type="http://schemas.openxmlformats.org/officeDocument/2006/relationships/hyperlink" Target="https://podminky.urs.cz/item/CS_URS_2022_01/151201101" TargetMode="External" /><Relationship Id="rId14" Type="http://schemas.openxmlformats.org/officeDocument/2006/relationships/hyperlink" Target="https://podminky.urs.cz/item/CS_URS_2022_01/151201111" TargetMode="External" /><Relationship Id="rId15" Type="http://schemas.openxmlformats.org/officeDocument/2006/relationships/hyperlink" Target="https://podminky.urs.cz/item/CS_URS_2022_01/162751117" TargetMode="External" /><Relationship Id="rId16" Type="http://schemas.openxmlformats.org/officeDocument/2006/relationships/hyperlink" Target="https://podminky.urs.cz/item/CS_URS_2022_01/162751137" TargetMode="External" /><Relationship Id="rId17" Type="http://schemas.openxmlformats.org/officeDocument/2006/relationships/hyperlink" Target="https://podminky.urs.cz/item/CS_URS_2022_01/167151102" TargetMode="External" /><Relationship Id="rId18" Type="http://schemas.openxmlformats.org/officeDocument/2006/relationships/hyperlink" Target="https://podminky.urs.cz/item/CS_URS_2022_01/167151111" TargetMode="External" /><Relationship Id="rId19" Type="http://schemas.openxmlformats.org/officeDocument/2006/relationships/hyperlink" Target="https://podminky.urs.cz/item/CS_URS_2022_01/171201221" TargetMode="External" /><Relationship Id="rId20" Type="http://schemas.openxmlformats.org/officeDocument/2006/relationships/hyperlink" Target="https://podminky.urs.cz/item/CS_URS_2022_01/171251201" TargetMode="External" /><Relationship Id="rId21" Type="http://schemas.openxmlformats.org/officeDocument/2006/relationships/hyperlink" Target="https://podminky.urs.cz/item/CS_URS_2022_01/174151101" TargetMode="External" /><Relationship Id="rId22" Type="http://schemas.openxmlformats.org/officeDocument/2006/relationships/hyperlink" Target="https://podminky.urs.cz/item/CS_URS_2022_01/175111201" TargetMode="External" /><Relationship Id="rId23" Type="http://schemas.openxmlformats.org/officeDocument/2006/relationships/hyperlink" Target="https://podminky.urs.cz/item/CS_URS_2022_01/359901111" TargetMode="External" /><Relationship Id="rId24" Type="http://schemas.openxmlformats.org/officeDocument/2006/relationships/hyperlink" Target="https://podminky.urs.cz/item/CS_URS_2022_01/359901211" TargetMode="External" /><Relationship Id="rId25" Type="http://schemas.openxmlformats.org/officeDocument/2006/relationships/hyperlink" Target="https://podminky.urs.cz/item/CS_URS_2022_01/451573111" TargetMode="External" /><Relationship Id="rId26" Type="http://schemas.openxmlformats.org/officeDocument/2006/relationships/hyperlink" Target="https://podminky.urs.cz/item/CS_URS_2022_01/452112111" TargetMode="External" /><Relationship Id="rId27" Type="http://schemas.openxmlformats.org/officeDocument/2006/relationships/hyperlink" Target="https://podminky.urs.cz/item/CS_URS_2022_01/452112121" TargetMode="External" /><Relationship Id="rId28" Type="http://schemas.openxmlformats.org/officeDocument/2006/relationships/hyperlink" Target="https://podminky.urs.cz/item/CS_URS_2022_01/564261111" TargetMode="External" /><Relationship Id="rId29" Type="http://schemas.openxmlformats.org/officeDocument/2006/relationships/hyperlink" Target="https://podminky.urs.cz/item/CS_URS_2022_01/564761111" TargetMode="External" /><Relationship Id="rId30" Type="http://schemas.openxmlformats.org/officeDocument/2006/relationships/hyperlink" Target="https://podminky.urs.cz/item/CS_URS_2022_01/573111111" TargetMode="External" /><Relationship Id="rId31" Type="http://schemas.openxmlformats.org/officeDocument/2006/relationships/hyperlink" Target="https://podminky.urs.cz/item/CS_URS_2022_01/577144131" TargetMode="External" /><Relationship Id="rId32" Type="http://schemas.openxmlformats.org/officeDocument/2006/relationships/hyperlink" Target="https://podminky.urs.cz/item/CS_URS_2022_01/577146111" TargetMode="External" /><Relationship Id="rId33" Type="http://schemas.openxmlformats.org/officeDocument/2006/relationships/hyperlink" Target="https://podminky.urs.cz/item/CS_URS_2022_01/871375231" TargetMode="External" /><Relationship Id="rId34" Type="http://schemas.openxmlformats.org/officeDocument/2006/relationships/hyperlink" Target="https://podminky.urs.cz/item/CS_URS_2022_01/877375221" TargetMode="External" /><Relationship Id="rId35" Type="http://schemas.openxmlformats.org/officeDocument/2006/relationships/hyperlink" Target="https://podminky.urs.cz/item/CS_URS_2022_01/894411121" TargetMode="External" /><Relationship Id="rId36" Type="http://schemas.openxmlformats.org/officeDocument/2006/relationships/hyperlink" Target="https://podminky.urs.cz/item/CS_URS_2022_01/899104112" TargetMode="External" /><Relationship Id="rId37" Type="http://schemas.openxmlformats.org/officeDocument/2006/relationships/hyperlink" Target="https://podminky.urs.cz/item/CS_URS_2022_01/919735112" TargetMode="External" /><Relationship Id="rId38" Type="http://schemas.openxmlformats.org/officeDocument/2006/relationships/hyperlink" Target="https://podminky.urs.cz/item/CS_URS_2022_01/997221551" TargetMode="External" /><Relationship Id="rId39" Type="http://schemas.openxmlformats.org/officeDocument/2006/relationships/hyperlink" Target="https://podminky.urs.cz/item/CS_URS_2022_01/997221559" TargetMode="External" /><Relationship Id="rId40" Type="http://schemas.openxmlformats.org/officeDocument/2006/relationships/hyperlink" Target="https://podminky.urs.cz/item/CS_URS_2022_01/997221611" TargetMode="External" /><Relationship Id="rId41" Type="http://schemas.openxmlformats.org/officeDocument/2006/relationships/hyperlink" Target="https://podminky.urs.cz/item/CS_URS_2022_01/997221655" TargetMode="External" /><Relationship Id="rId42" Type="http://schemas.openxmlformats.org/officeDocument/2006/relationships/hyperlink" Target="https://podminky.urs.cz/item/CS_URS_2022_01/998276101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13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12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Lochenice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15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DEŠŤOVÁ KANALIZACE V OBCI LOCHENICE - VÝMĚNA V PŮVODNÍ TRASE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Lochenice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22</v>
      </c>
      <c r="AJ47" s="41"/>
      <c r="AK47" s="41"/>
      <c r="AL47" s="41"/>
      <c r="AM47" s="73" t="str">
        <f>IF(AN8="","",AN8)</f>
        <v>31. 1. 2022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24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Lochenice, Lochenice 83, 503 02 Předměřice na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P-AQUA s.r.o., Jižní 870, 500 03 Hradec Králové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>Ing. Tomáš Růžička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18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'DK - DK - Dešťová kanalizace'!J30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'DK - DK - Dešťová kanalizace'!P88</f>
        <v>0</v>
      </c>
      <c r="AV55" s="121">
        <f>'DK - DK - Dešťová kanalizace'!J33</f>
        <v>0</v>
      </c>
      <c r="AW55" s="121">
        <f>'DK - DK - Dešťová kanalizace'!J34</f>
        <v>0</v>
      </c>
      <c r="AX55" s="121">
        <f>'DK - DK - Dešťová kanalizace'!J35</f>
        <v>0</v>
      </c>
      <c r="AY55" s="121">
        <f>'DK - DK - Dešťová kanalizace'!J36</f>
        <v>0</v>
      </c>
      <c r="AZ55" s="121">
        <f>'DK - DK - Dešťová kanalizace'!F33</f>
        <v>0</v>
      </c>
      <c r="BA55" s="121">
        <f>'DK - DK - Dešťová kanalizace'!F34</f>
        <v>0</v>
      </c>
      <c r="BB55" s="121">
        <f>'DK - DK - Dešťová kanalizace'!F35</f>
        <v>0</v>
      </c>
      <c r="BC55" s="121">
        <f>'DK - DK - Dešťová kanalizace'!F36</f>
        <v>0</v>
      </c>
      <c r="BD55" s="123">
        <f>'DK - DK - Dešťová kanalizace'!F37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18</v>
      </c>
      <c r="CM55" s="124" t="s">
        <v>81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DK - DK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81</v>
      </c>
    </row>
    <row r="4" spans="2:46" s="1" customFormat="1" ht="24.95" customHeight="1">
      <c r="B4" s="21"/>
      <c r="D4" s="127" t="s">
        <v>82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15</v>
      </c>
      <c r="L6" s="21"/>
    </row>
    <row r="7" spans="2:12" s="1" customFormat="1" ht="16.5" customHeight="1">
      <c r="B7" s="21"/>
      <c r="E7" s="130" t="str">
        <f>'Rekapitulace stavby'!K6</f>
        <v>DEŠŤOVÁ KANALIZACE V OBCI LOCHENICE - VÝMĚNA V PŮVODNÍ TRASE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83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84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17</v>
      </c>
      <c r="E11" s="39"/>
      <c r="F11" s="133" t="s">
        <v>18</v>
      </c>
      <c r="G11" s="39"/>
      <c r="H11" s="39"/>
      <c r="I11" s="129" t="s">
        <v>19</v>
      </c>
      <c r="J11" s="133" t="s">
        <v>20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13</v>
      </c>
      <c r="G12" s="39"/>
      <c r="H12" s="39"/>
      <c r="I12" s="129" t="s">
        <v>22</v>
      </c>
      <c r="J12" s="134" t="str">
        <f>'Rekapitulace stavby'!AN8</f>
        <v>31. 1. 2022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24</v>
      </c>
      <c r="E14" s="39"/>
      <c r="F14" s="39"/>
      <c r="G14" s="39"/>
      <c r="H14" s="39"/>
      <c r="I14" s="129" t="s">
        <v>25</v>
      </c>
      <c r="J14" s="133" t="s">
        <v>20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26</v>
      </c>
      <c r="F15" s="39"/>
      <c r="G15" s="39"/>
      <c r="H15" s="39"/>
      <c r="I15" s="129" t="s">
        <v>27</v>
      </c>
      <c r="J15" s="133" t="s">
        <v>20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28</v>
      </c>
      <c r="E17" s="39"/>
      <c r="F17" s="39"/>
      <c r="G17" s="39"/>
      <c r="H17" s="39"/>
      <c r="I17" s="129" t="s">
        <v>25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27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30</v>
      </c>
      <c r="E20" s="39"/>
      <c r="F20" s="39"/>
      <c r="G20" s="39"/>
      <c r="H20" s="39"/>
      <c r="I20" s="129" t="s">
        <v>25</v>
      </c>
      <c r="J20" s="133" t="s">
        <v>20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31</v>
      </c>
      <c r="F21" s="39"/>
      <c r="G21" s="39"/>
      <c r="H21" s="39"/>
      <c r="I21" s="129" t="s">
        <v>27</v>
      </c>
      <c r="J21" s="133" t="s">
        <v>20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33</v>
      </c>
      <c r="E23" s="39"/>
      <c r="F23" s="39"/>
      <c r="G23" s="39"/>
      <c r="H23" s="39"/>
      <c r="I23" s="129" t="s">
        <v>25</v>
      </c>
      <c r="J23" s="133" t="s">
        <v>20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34</v>
      </c>
      <c r="F24" s="39"/>
      <c r="G24" s="39"/>
      <c r="H24" s="39"/>
      <c r="I24" s="129" t="s">
        <v>27</v>
      </c>
      <c r="J24" s="133" t="s">
        <v>20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35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20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37</v>
      </c>
      <c r="E30" s="39"/>
      <c r="F30" s="39"/>
      <c r="G30" s="39"/>
      <c r="H30" s="39"/>
      <c r="I30" s="39"/>
      <c r="J30" s="141">
        <f>ROUND(J88,2)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39</v>
      </c>
      <c r="G32" s="39"/>
      <c r="H32" s="39"/>
      <c r="I32" s="142" t="s">
        <v>38</v>
      </c>
      <c r="J32" s="142" t="s">
        <v>40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41</v>
      </c>
      <c r="E33" s="129" t="s">
        <v>42</v>
      </c>
      <c r="F33" s="144">
        <f>ROUND((SUM(BE88:BE458)),2)</f>
        <v>0</v>
      </c>
      <c r="G33" s="39"/>
      <c r="H33" s="39"/>
      <c r="I33" s="145">
        <v>0.21</v>
      </c>
      <c r="J33" s="144">
        <f>ROUND(((SUM(BE88:BE458))*I33),2)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43</v>
      </c>
      <c r="F34" s="144">
        <f>ROUND((SUM(BF88:BF458)),2)</f>
        <v>0</v>
      </c>
      <c r="G34" s="39"/>
      <c r="H34" s="39"/>
      <c r="I34" s="145">
        <v>0.15</v>
      </c>
      <c r="J34" s="144">
        <f>ROUND(((SUM(BF88:BF458))*I34),2)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44</v>
      </c>
      <c r="F35" s="144">
        <f>ROUND((SUM(BG88:BG458)),2)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45</v>
      </c>
      <c r="F36" s="144">
        <f>ROUND((SUM(BH88:BH458)),2)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46</v>
      </c>
      <c r="F37" s="144">
        <f>ROUND((SUM(BI88:BI458)),2)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47</v>
      </c>
      <c r="E39" s="148"/>
      <c r="F39" s="148"/>
      <c r="G39" s="149" t="s">
        <v>48</v>
      </c>
      <c r="H39" s="150" t="s">
        <v>49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85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15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DEŠŤOVÁ KANALIZACE V OBCI LOCHENICE - VÝMĚNA V PŮVODNÍ TRASE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83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DK - DK - Dešťová kanalizace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Lochenice</v>
      </c>
      <c r="G52" s="41"/>
      <c r="H52" s="41"/>
      <c r="I52" s="33" t="s">
        <v>22</v>
      </c>
      <c r="J52" s="73" t="str">
        <f>IF(J12="","",J12)</f>
        <v>31. 1. 2022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24</v>
      </c>
      <c r="D54" s="41"/>
      <c r="E54" s="41"/>
      <c r="F54" s="28" t="str">
        <f>E15</f>
        <v>Obec Lochenice, Lochenice 83, 503 02 Předměřice na</v>
      </c>
      <c r="G54" s="41"/>
      <c r="H54" s="41"/>
      <c r="I54" s="33" t="s">
        <v>30</v>
      </c>
      <c r="J54" s="37" t="str">
        <f>E21</f>
        <v>P-AQUA s.r.o., Jižní 870, 500 03 Hradec Králové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Ing. Tomáš Růžička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86</v>
      </c>
      <c r="D57" s="159"/>
      <c r="E57" s="159"/>
      <c r="F57" s="159"/>
      <c r="G57" s="159"/>
      <c r="H57" s="159"/>
      <c r="I57" s="159"/>
      <c r="J57" s="160" t="s">
        <v>87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88</v>
      </c>
    </row>
    <row r="60" spans="1:31" s="9" customFormat="1" ht="24.95" customHeight="1">
      <c r="A60" s="9"/>
      <c r="B60" s="162"/>
      <c r="C60" s="163"/>
      <c r="D60" s="164" t="s">
        <v>89</v>
      </c>
      <c r="E60" s="165"/>
      <c r="F60" s="165"/>
      <c r="G60" s="165"/>
      <c r="H60" s="165"/>
      <c r="I60" s="165"/>
      <c r="J60" s="166">
        <f>J89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90</v>
      </c>
      <c r="E61" s="171"/>
      <c r="F61" s="171"/>
      <c r="G61" s="171"/>
      <c r="H61" s="171"/>
      <c r="I61" s="171"/>
      <c r="J61" s="172">
        <f>J90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91</v>
      </c>
      <c r="E62" s="171"/>
      <c r="F62" s="171"/>
      <c r="G62" s="171"/>
      <c r="H62" s="171"/>
      <c r="I62" s="171"/>
      <c r="J62" s="172">
        <f>J341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92</v>
      </c>
      <c r="E63" s="171"/>
      <c r="F63" s="171"/>
      <c r="G63" s="171"/>
      <c r="H63" s="171"/>
      <c r="I63" s="171"/>
      <c r="J63" s="172">
        <f>J365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93</v>
      </c>
      <c r="E64" s="171"/>
      <c r="F64" s="171"/>
      <c r="G64" s="171"/>
      <c r="H64" s="171"/>
      <c r="I64" s="171"/>
      <c r="J64" s="172">
        <f>J386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94</v>
      </c>
      <c r="E65" s="171"/>
      <c r="F65" s="171"/>
      <c r="G65" s="171"/>
      <c r="H65" s="171"/>
      <c r="I65" s="171"/>
      <c r="J65" s="172">
        <f>J407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95</v>
      </c>
      <c r="E66" s="171"/>
      <c r="F66" s="171"/>
      <c r="G66" s="171"/>
      <c r="H66" s="171"/>
      <c r="I66" s="171"/>
      <c r="J66" s="172">
        <f>J440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96</v>
      </c>
      <c r="E67" s="171"/>
      <c r="F67" s="171"/>
      <c r="G67" s="171"/>
      <c r="H67" s="171"/>
      <c r="I67" s="171"/>
      <c r="J67" s="172">
        <f>J446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97</v>
      </c>
      <c r="E68" s="171"/>
      <c r="F68" s="171"/>
      <c r="G68" s="171"/>
      <c r="H68" s="171"/>
      <c r="I68" s="171"/>
      <c r="J68" s="172">
        <f>J456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98</v>
      </c>
      <c r="D75" s="41"/>
      <c r="E75" s="41"/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15</v>
      </c>
      <c r="D77" s="41"/>
      <c r="E77" s="41"/>
      <c r="F77" s="41"/>
      <c r="G77" s="41"/>
      <c r="H77" s="41"/>
      <c r="I77" s="41"/>
      <c r="J77" s="41"/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57" t="str">
        <f>E7</f>
        <v>DEŠŤOVÁ KANALIZACE V OBCI LOCHENICE - VÝMĚNA V PŮVODNÍ TRASE</v>
      </c>
      <c r="F78" s="33"/>
      <c r="G78" s="33"/>
      <c r="H78" s="33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83</v>
      </c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DK - DK - Dešťová kanalizace</v>
      </c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Lochenice</v>
      </c>
      <c r="G82" s="41"/>
      <c r="H82" s="41"/>
      <c r="I82" s="33" t="s">
        <v>22</v>
      </c>
      <c r="J82" s="73" t="str">
        <f>IF(J12="","",J12)</f>
        <v>31. 1. 2022</v>
      </c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40.05" customHeight="1">
      <c r="A84" s="39"/>
      <c r="B84" s="40"/>
      <c r="C84" s="33" t="s">
        <v>24</v>
      </c>
      <c r="D84" s="41"/>
      <c r="E84" s="41"/>
      <c r="F84" s="28" t="str">
        <f>E15</f>
        <v>Obec Lochenice, Lochenice 83, 503 02 Předměřice na</v>
      </c>
      <c r="G84" s="41"/>
      <c r="H84" s="41"/>
      <c r="I84" s="33" t="s">
        <v>30</v>
      </c>
      <c r="J84" s="37" t="str">
        <f>E21</f>
        <v>P-AQUA s.r.o., Jižní 870, 500 03 Hradec Králové</v>
      </c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33</v>
      </c>
      <c r="J85" s="37" t="str">
        <f>E24</f>
        <v>Ing. Tomáš Růžička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4"/>
      <c r="B87" s="175"/>
      <c r="C87" s="176" t="s">
        <v>99</v>
      </c>
      <c r="D87" s="177" t="s">
        <v>56</v>
      </c>
      <c r="E87" s="177" t="s">
        <v>52</v>
      </c>
      <c r="F87" s="177" t="s">
        <v>53</v>
      </c>
      <c r="G87" s="177" t="s">
        <v>100</v>
      </c>
      <c r="H87" s="177" t="s">
        <v>101</v>
      </c>
      <c r="I87" s="177" t="s">
        <v>102</v>
      </c>
      <c r="J87" s="177" t="s">
        <v>87</v>
      </c>
      <c r="K87" s="178" t="s">
        <v>103</v>
      </c>
      <c r="L87" s="179"/>
      <c r="M87" s="93" t="s">
        <v>20</v>
      </c>
      <c r="N87" s="94" t="s">
        <v>41</v>
      </c>
      <c r="O87" s="94" t="s">
        <v>104</v>
      </c>
      <c r="P87" s="94" t="s">
        <v>105</v>
      </c>
      <c r="Q87" s="94" t="s">
        <v>106</v>
      </c>
      <c r="R87" s="94" t="s">
        <v>107</v>
      </c>
      <c r="S87" s="94" t="s">
        <v>108</v>
      </c>
      <c r="T87" s="95" t="s">
        <v>109</v>
      </c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</row>
    <row r="88" spans="1:63" s="2" customFormat="1" ht="22.8" customHeight="1">
      <c r="A88" s="39"/>
      <c r="B88" s="40"/>
      <c r="C88" s="100" t="s">
        <v>110</v>
      </c>
      <c r="D88" s="41"/>
      <c r="E88" s="41"/>
      <c r="F88" s="41"/>
      <c r="G88" s="41"/>
      <c r="H88" s="41"/>
      <c r="I88" s="41"/>
      <c r="J88" s="180">
        <f>BK88</f>
        <v>0</v>
      </c>
      <c r="K88" s="41"/>
      <c r="L88" s="45"/>
      <c r="M88" s="96"/>
      <c r="N88" s="181"/>
      <c r="O88" s="97"/>
      <c r="P88" s="182">
        <f>P89</f>
        <v>0</v>
      </c>
      <c r="Q88" s="97"/>
      <c r="R88" s="182">
        <f>R89</f>
        <v>1715.07324884395</v>
      </c>
      <c r="S88" s="97"/>
      <c r="T88" s="183">
        <f>T89</f>
        <v>72.521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88</v>
      </c>
      <c r="BK88" s="184">
        <f>BK89</f>
        <v>0</v>
      </c>
    </row>
    <row r="89" spans="1:63" s="12" customFormat="1" ht="25.9" customHeight="1">
      <c r="A89" s="12"/>
      <c r="B89" s="185"/>
      <c r="C89" s="186"/>
      <c r="D89" s="187" t="s">
        <v>70</v>
      </c>
      <c r="E89" s="188" t="s">
        <v>111</v>
      </c>
      <c r="F89" s="188" t="s">
        <v>112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P90+P341+P365+P386+P407+P440+P446+P456</f>
        <v>0</v>
      </c>
      <c r="Q89" s="193"/>
      <c r="R89" s="194">
        <f>R90+R341+R365+R386+R407+R440+R446+R456</f>
        <v>1715.07324884395</v>
      </c>
      <c r="S89" s="193"/>
      <c r="T89" s="195">
        <f>T90+T341+T365+T386+T407+T440+T446+T456</f>
        <v>72.521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6" t="s">
        <v>79</v>
      </c>
      <c r="AT89" s="197" t="s">
        <v>70</v>
      </c>
      <c r="AU89" s="197" t="s">
        <v>71</v>
      </c>
      <c r="AY89" s="196" t="s">
        <v>113</v>
      </c>
      <c r="BK89" s="198">
        <f>BK90+BK341+BK365+BK386+BK407+BK440+BK446+BK456</f>
        <v>0</v>
      </c>
    </row>
    <row r="90" spans="1:63" s="12" customFormat="1" ht="22.8" customHeight="1">
      <c r="A90" s="12"/>
      <c r="B90" s="185"/>
      <c r="C90" s="186"/>
      <c r="D90" s="187" t="s">
        <v>70</v>
      </c>
      <c r="E90" s="199" t="s">
        <v>79</v>
      </c>
      <c r="F90" s="199" t="s">
        <v>114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SUM(P91:P340)</f>
        <v>0</v>
      </c>
      <c r="Q90" s="193"/>
      <c r="R90" s="194">
        <f>SUM(R91:R340)</f>
        <v>1475.4197735752</v>
      </c>
      <c r="S90" s="193"/>
      <c r="T90" s="195">
        <f>SUM(T91:T340)</f>
        <v>72.446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6" t="s">
        <v>79</v>
      </c>
      <c r="AT90" s="197" t="s">
        <v>70</v>
      </c>
      <c r="AU90" s="197" t="s">
        <v>79</v>
      </c>
      <c r="AY90" s="196" t="s">
        <v>113</v>
      </c>
      <c r="BK90" s="198">
        <f>SUM(BK91:BK340)</f>
        <v>0</v>
      </c>
    </row>
    <row r="91" spans="1:65" s="2" customFormat="1" ht="37.8" customHeight="1">
      <c r="A91" s="39"/>
      <c r="B91" s="40"/>
      <c r="C91" s="201" t="s">
        <v>79</v>
      </c>
      <c r="D91" s="201" t="s">
        <v>115</v>
      </c>
      <c r="E91" s="202" t="s">
        <v>116</v>
      </c>
      <c r="F91" s="203" t="s">
        <v>117</v>
      </c>
      <c r="G91" s="204" t="s">
        <v>118</v>
      </c>
      <c r="H91" s="205">
        <v>81.4</v>
      </c>
      <c r="I91" s="206"/>
      <c r="J91" s="205">
        <f>ROUND(I91*H91,2)</f>
        <v>0</v>
      </c>
      <c r="K91" s="203" t="s">
        <v>119</v>
      </c>
      <c r="L91" s="45"/>
      <c r="M91" s="207" t="s">
        <v>20</v>
      </c>
      <c r="N91" s="208" t="s">
        <v>42</v>
      </c>
      <c r="O91" s="85"/>
      <c r="P91" s="209">
        <f>O91*H91</f>
        <v>0</v>
      </c>
      <c r="Q91" s="209">
        <v>0</v>
      </c>
      <c r="R91" s="209">
        <f>Q91*H91</f>
        <v>0</v>
      </c>
      <c r="S91" s="209">
        <v>0.3</v>
      </c>
      <c r="T91" s="210">
        <f>S91*H91</f>
        <v>24.42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1" t="s">
        <v>120</v>
      </c>
      <c r="AT91" s="211" t="s">
        <v>115</v>
      </c>
      <c r="AU91" s="211" t="s">
        <v>81</v>
      </c>
      <c r="AY91" s="18" t="s">
        <v>113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8" t="s">
        <v>79</v>
      </c>
      <c r="BK91" s="212">
        <f>ROUND(I91*H91,2)</f>
        <v>0</v>
      </c>
      <c r="BL91" s="18" t="s">
        <v>120</v>
      </c>
      <c r="BM91" s="211" t="s">
        <v>121</v>
      </c>
    </row>
    <row r="92" spans="1:47" s="2" customFormat="1" ht="12">
      <c r="A92" s="39"/>
      <c r="B92" s="40"/>
      <c r="C92" s="41"/>
      <c r="D92" s="213" t="s">
        <v>122</v>
      </c>
      <c r="E92" s="41"/>
      <c r="F92" s="214" t="s">
        <v>123</v>
      </c>
      <c r="G92" s="41"/>
      <c r="H92" s="41"/>
      <c r="I92" s="215"/>
      <c r="J92" s="41"/>
      <c r="K92" s="41"/>
      <c r="L92" s="45"/>
      <c r="M92" s="216"/>
      <c r="N92" s="217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122</v>
      </c>
      <c r="AU92" s="18" t="s">
        <v>81</v>
      </c>
    </row>
    <row r="93" spans="1:47" s="2" customFormat="1" ht="12">
      <c r="A93" s="39"/>
      <c r="B93" s="40"/>
      <c r="C93" s="41"/>
      <c r="D93" s="218" t="s">
        <v>124</v>
      </c>
      <c r="E93" s="41"/>
      <c r="F93" s="219" t="s">
        <v>125</v>
      </c>
      <c r="G93" s="41"/>
      <c r="H93" s="41"/>
      <c r="I93" s="215"/>
      <c r="J93" s="41"/>
      <c r="K93" s="41"/>
      <c r="L93" s="45"/>
      <c r="M93" s="216"/>
      <c r="N93" s="217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124</v>
      </c>
      <c r="AU93" s="18" t="s">
        <v>81</v>
      </c>
    </row>
    <row r="94" spans="1:51" s="13" customFormat="1" ht="12">
      <c r="A94" s="13"/>
      <c r="B94" s="220"/>
      <c r="C94" s="221"/>
      <c r="D94" s="218" t="s">
        <v>126</v>
      </c>
      <c r="E94" s="222" t="s">
        <v>20</v>
      </c>
      <c r="F94" s="223" t="s">
        <v>127</v>
      </c>
      <c r="G94" s="221"/>
      <c r="H94" s="224">
        <v>81.4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126</v>
      </c>
      <c r="AU94" s="230" t="s">
        <v>81</v>
      </c>
      <c r="AV94" s="13" t="s">
        <v>81</v>
      </c>
      <c r="AW94" s="13" t="s">
        <v>32</v>
      </c>
      <c r="AX94" s="13" t="s">
        <v>79</v>
      </c>
      <c r="AY94" s="230" t="s">
        <v>113</v>
      </c>
    </row>
    <row r="95" spans="1:65" s="2" customFormat="1" ht="37.8" customHeight="1">
      <c r="A95" s="39"/>
      <c r="B95" s="40"/>
      <c r="C95" s="201" t="s">
        <v>81</v>
      </c>
      <c r="D95" s="201" t="s">
        <v>115</v>
      </c>
      <c r="E95" s="202" t="s">
        <v>128</v>
      </c>
      <c r="F95" s="203" t="s">
        <v>129</v>
      </c>
      <c r="G95" s="204" t="s">
        <v>118</v>
      </c>
      <c r="H95" s="205">
        <v>81.4</v>
      </c>
      <c r="I95" s="206"/>
      <c r="J95" s="205">
        <f>ROUND(I95*H95,2)</f>
        <v>0</v>
      </c>
      <c r="K95" s="203" t="s">
        <v>119</v>
      </c>
      <c r="L95" s="45"/>
      <c r="M95" s="207" t="s">
        <v>20</v>
      </c>
      <c r="N95" s="208" t="s">
        <v>42</v>
      </c>
      <c r="O95" s="85"/>
      <c r="P95" s="209">
        <f>O95*H95</f>
        <v>0</v>
      </c>
      <c r="Q95" s="209">
        <v>0</v>
      </c>
      <c r="R95" s="209">
        <f>Q95*H95</f>
        <v>0</v>
      </c>
      <c r="S95" s="209">
        <v>0.29</v>
      </c>
      <c r="T95" s="210">
        <f>S95*H95</f>
        <v>23.606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1" t="s">
        <v>120</v>
      </c>
      <c r="AT95" s="211" t="s">
        <v>115</v>
      </c>
      <c r="AU95" s="211" t="s">
        <v>81</v>
      </c>
      <c r="AY95" s="18" t="s">
        <v>113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8" t="s">
        <v>79</v>
      </c>
      <c r="BK95" s="212">
        <f>ROUND(I95*H95,2)</f>
        <v>0</v>
      </c>
      <c r="BL95" s="18" t="s">
        <v>120</v>
      </c>
      <c r="BM95" s="211" t="s">
        <v>130</v>
      </c>
    </row>
    <row r="96" spans="1:47" s="2" customFormat="1" ht="12">
      <c r="A96" s="39"/>
      <c r="B96" s="40"/>
      <c r="C96" s="41"/>
      <c r="D96" s="213" t="s">
        <v>122</v>
      </c>
      <c r="E96" s="41"/>
      <c r="F96" s="214" t="s">
        <v>131</v>
      </c>
      <c r="G96" s="41"/>
      <c r="H96" s="41"/>
      <c r="I96" s="215"/>
      <c r="J96" s="41"/>
      <c r="K96" s="41"/>
      <c r="L96" s="45"/>
      <c r="M96" s="216"/>
      <c r="N96" s="217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122</v>
      </c>
      <c r="AU96" s="18" t="s">
        <v>81</v>
      </c>
    </row>
    <row r="97" spans="1:47" s="2" customFormat="1" ht="12">
      <c r="A97" s="39"/>
      <c r="B97" s="40"/>
      <c r="C97" s="41"/>
      <c r="D97" s="218" t="s">
        <v>124</v>
      </c>
      <c r="E97" s="41"/>
      <c r="F97" s="219" t="s">
        <v>125</v>
      </c>
      <c r="G97" s="41"/>
      <c r="H97" s="41"/>
      <c r="I97" s="215"/>
      <c r="J97" s="41"/>
      <c r="K97" s="41"/>
      <c r="L97" s="45"/>
      <c r="M97" s="216"/>
      <c r="N97" s="217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124</v>
      </c>
      <c r="AU97" s="18" t="s">
        <v>81</v>
      </c>
    </row>
    <row r="98" spans="1:51" s="13" customFormat="1" ht="12">
      <c r="A98" s="13"/>
      <c r="B98" s="220"/>
      <c r="C98" s="221"/>
      <c r="D98" s="218" t="s">
        <v>126</v>
      </c>
      <c r="E98" s="222" t="s">
        <v>20</v>
      </c>
      <c r="F98" s="223" t="s">
        <v>127</v>
      </c>
      <c r="G98" s="221"/>
      <c r="H98" s="224">
        <v>81.4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126</v>
      </c>
      <c r="AU98" s="230" t="s">
        <v>81</v>
      </c>
      <c r="AV98" s="13" t="s">
        <v>81</v>
      </c>
      <c r="AW98" s="13" t="s">
        <v>32</v>
      </c>
      <c r="AX98" s="13" t="s">
        <v>79</v>
      </c>
      <c r="AY98" s="230" t="s">
        <v>113</v>
      </c>
    </row>
    <row r="99" spans="1:65" s="2" customFormat="1" ht="37.8" customHeight="1">
      <c r="A99" s="39"/>
      <c r="B99" s="40"/>
      <c r="C99" s="201" t="s">
        <v>132</v>
      </c>
      <c r="D99" s="201" t="s">
        <v>115</v>
      </c>
      <c r="E99" s="202" t="s">
        <v>133</v>
      </c>
      <c r="F99" s="203" t="s">
        <v>134</v>
      </c>
      <c r="G99" s="204" t="s">
        <v>118</v>
      </c>
      <c r="H99" s="205">
        <v>111</v>
      </c>
      <c r="I99" s="206"/>
      <c r="J99" s="205">
        <f>ROUND(I99*H99,2)</f>
        <v>0</v>
      </c>
      <c r="K99" s="203" t="s">
        <v>119</v>
      </c>
      <c r="L99" s="45"/>
      <c r="M99" s="207" t="s">
        <v>20</v>
      </c>
      <c r="N99" s="208" t="s">
        <v>42</v>
      </c>
      <c r="O99" s="85"/>
      <c r="P99" s="209">
        <f>O99*H99</f>
        <v>0</v>
      </c>
      <c r="Q99" s="209">
        <v>0</v>
      </c>
      <c r="R99" s="209">
        <f>Q99*H99</f>
        <v>0</v>
      </c>
      <c r="S99" s="209">
        <v>0.22</v>
      </c>
      <c r="T99" s="210">
        <f>S99*H99</f>
        <v>24.42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1" t="s">
        <v>120</v>
      </c>
      <c r="AT99" s="211" t="s">
        <v>115</v>
      </c>
      <c r="AU99" s="211" t="s">
        <v>81</v>
      </c>
      <c r="AY99" s="18" t="s">
        <v>113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8" t="s">
        <v>79</v>
      </c>
      <c r="BK99" s="212">
        <f>ROUND(I99*H99,2)</f>
        <v>0</v>
      </c>
      <c r="BL99" s="18" t="s">
        <v>120</v>
      </c>
      <c r="BM99" s="211" t="s">
        <v>135</v>
      </c>
    </row>
    <row r="100" spans="1:47" s="2" customFormat="1" ht="12">
      <c r="A100" s="39"/>
      <c r="B100" s="40"/>
      <c r="C100" s="41"/>
      <c r="D100" s="213" t="s">
        <v>122</v>
      </c>
      <c r="E100" s="41"/>
      <c r="F100" s="214" t="s">
        <v>136</v>
      </c>
      <c r="G100" s="41"/>
      <c r="H100" s="41"/>
      <c r="I100" s="215"/>
      <c r="J100" s="41"/>
      <c r="K100" s="41"/>
      <c r="L100" s="45"/>
      <c r="M100" s="216"/>
      <c r="N100" s="217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122</v>
      </c>
      <c r="AU100" s="18" t="s">
        <v>81</v>
      </c>
    </row>
    <row r="101" spans="1:47" s="2" customFormat="1" ht="12">
      <c r="A101" s="39"/>
      <c r="B101" s="40"/>
      <c r="C101" s="41"/>
      <c r="D101" s="218" t="s">
        <v>124</v>
      </c>
      <c r="E101" s="41"/>
      <c r="F101" s="219" t="s">
        <v>125</v>
      </c>
      <c r="G101" s="41"/>
      <c r="H101" s="41"/>
      <c r="I101" s="215"/>
      <c r="J101" s="41"/>
      <c r="K101" s="41"/>
      <c r="L101" s="45"/>
      <c r="M101" s="216"/>
      <c r="N101" s="217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124</v>
      </c>
      <c r="AU101" s="18" t="s">
        <v>81</v>
      </c>
    </row>
    <row r="102" spans="1:51" s="13" customFormat="1" ht="12">
      <c r="A102" s="13"/>
      <c r="B102" s="220"/>
      <c r="C102" s="221"/>
      <c r="D102" s="218" t="s">
        <v>126</v>
      </c>
      <c r="E102" s="222" t="s">
        <v>20</v>
      </c>
      <c r="F102" s="223" t="s">
        <v>137</v>
      </c>
      <c r="G102" s="221"/>
      <c r="H102" s="224">
        <v>111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126</v>
      </c>
      <c r="AU102" s="230" t="s">
        <v>81</v>
      </c>
      <c r="AV102" s="13" t="s">
        <v>81</v>
      </c>
      <c r="AW102" s="13" t="s">
        <v>32</v>
      </c>
      <c r="AX102" s="13" t="s">
        <v>79</v>
      </c>
      <c r="AY102" s="230" t="s">
        <v>113</v>
      </c>
    </row>
    <row r="103" spans="1:65" s="2" customFormat="1" ht="16.5" customHeight="1">
      <c r="A103" s="39"/>
      <c r="B103" s="40"/>
      <c r="C103" s="201" t="s">
        <v>120</v>
      </c>
      <c r="D103" s="201" t="s">
        <v>115</v>
      </c>
      <c r="E103" s="202" t="s">
        <v>138</v>
      </c>
      <c r="F103" s="203" t="s">
        <v>139</v>
      </c>
      <c r="G103" s="204" t="s">
        <v>140</v>
      </c>
      <c r="H103" s="205">
        <v>70</v>
      </c>
      <c r="I103" s="206"/>
      <c r="J103" s="205">
        <f>ROUND(I103*H103,2)</f>
        <v>0</v>
      </c>
      <c r="K103" s="203" t="s">
        <v>119</v>
      </c>
      <c r="L103" s="45"/>
      <c r="M103" s="207" t="s">
        <v>20</v>
      </c>
      <c r="N103" s="208" t="s">
        <v>42</v>
      </c>
      <c r="O103" s="85"/>
      <c r="P103" s="209">
        <f>O103*H103</f>
        <v>0</v>
      </c>
      <c r="Q103" s="209">
        <v>3.2634E-05</v>
      </c>
      <c r="R103" s="209">
        <f>Q103*H103</f>
        <v>0.00228438</v>
      </c>
      <c r="S103" s="209">
        <v>0</v>
      </c>
      <c r="T103" s="21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1" t="s">
        <v>120</v>
      </c>
      <c r="AT103" s="211" t="s">
        <v>115</v>
      </c>
      <c r="AU103" s="211" t="s">
        <v>81</v>
      </c>
      <c r="AY103" s="18" t="s">
        <v>113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8" t="s">
        <v>79</v>
      </c>
      <c r="BK103" s="212">
        <f>ROUND(I103*H103,2)</f>
        <v>0</v>
      </c>
      <c r="BL103" s="18" t="s">
        <v>120</v>
      </c>
      <c r="BM103" s="211" t="s">
        <v>141</v>
      </c>
    </row>
    <row r="104" spans="1:47" s="2" customFormat="1" ht="12">
      <c r="A104" s="39"/>
      <c r="B104" s="40"/>
      <c r="C104" s="41"/>
      <c r="D104" s="213" t="s">
        <v>122</v>
      </c>
      <c r="E104" s="41"/>
      <c r="F104" s="214" t="s">
        <v>142</v>
      </c>
      <c r="G104" s="41"/>
      <c r="H104" s="41"/>
      <c r="I104" s="215"/>
      <c r="J104" s="41"/>
      <c r="K104" s="41"/>
      <c r="L104" s="45"/>
      <c r="M104" s="216"/>
      <c r="N104" s="217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122</v>
      </c>
      <c r="AU104" s="18" t="s">
        <v>81</v>
      </c>
    </row>
    <row r="105" spans="1:47" s="2" customFormat="1" ht="12">
      <c r="A105" s="39"/>
      <c r="B105" s="40"/>
      <c r="C105" s="41"/>
      <c r="D105" s="218" t="s">
        <v>124</v>
      </c>
      <c r="E105" s="41"/>
      <c r="F105" s="219" t="s">
        <v>143</v>
      </c>
      <c r="G105" s="41"/>
      <c r="H105" s="41"/>
      <c r="I105" s="215"/>
      <c r="J105" s="41"/>
      <c r="K105" s="41"/>
      <c r="L105" s="45"/>
      <c r="M105" s="216"/>
      <c r="N105" s="217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124</v>
      </c>
      <c r="AU105" s="18" t="s">
        <v>81</v>
      </c>
    </row>
    <row r="106" spans="1:65" s="2" customFormat="1" ht="24.15" customHeight="1">
      <c r="A106" s="39"/>
      <c r="B106" s="40"/>
      <c r="C106" s="201" t="s">
        <v>144</v>
      </c>
      <c r="D106" s="201" t="s">
        <v>115</v>
      </c>
      <c r="E106" s="202" t="s">
        <v>145</v>
      </c>
      <c r="F106" s="203" t="s">
        <v>146</v>
      </c>
      <c r="G106" s="204" t="s">
        <v>147</v>
      </c>
      <c r="H106" s="205">
        <v>10</v>
      </c>
      <c r="I106" s="206"/>
      <c r="J106" s="205">
        <f>ROUND(I106*H106,2)</f>
        <v>0</v>
      </c>
      <c r="K106" s="203" t="s">
        <v>119</v>
      </c>
      <c r="L106" s="45"/>
      <c r="M106" s="207" t="s">
        <v>20</v>
      </c>
      <c r="N106" s="208" t="s">
        <v>42</v>
      </c>
      <c r="O106" s="85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1" t="s">
        <v>120</v>
      </c>
      <c r="AT106" s="211" t="s">
        <v>115</v>
      </c>
      <c r="AU106" s="211" t="s">
        <v>81</v>
      </c>
      <c r="AY106" s="18" t="s">
        <v>113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8" t="s">
        <v>79</v>
      </c>
      <c r="BK106" s="212">
        <f>ROUND(I106*H106,2)</f>
        <v>0</v>
      </c>
      <c r="BL106" s="18" t="s">
        <v>120</v>
      </c>
      <c r="BM106" s="211" t="s">
        <v>148</v>
      </c>
    </row>
    <row r="107" spans="1:47" s="2" customFormat="1" ht="12">
      <c r="A107" s="39"/>
      <c r="B107" s="40"/>
      <c r="C107" s="41"/>
      <c r="D107" s="213" t="s">
        <v>122</v>
      </c>
      <c r="E107" s="41"/>
      <c r="F107" s="214" t="s">
        <v>149</v>
      </c>
      <c r="G107" s="41"/>
      <c r="H107" s="41"/>
      <c r="I107" s="215"/>
      <c r="J107" s="41"/>
      <c r="K107" s="41"/>
      <c r="L107" s="45"/>
      <c r="M107" s="216"/>
      <c r="N107" s="217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122</v>
      </c>
      <c r="AU107" s="18" t="s">
        <v>81</v>
      </c>
    </row>
    <row r="108" spans="1:47" s="2" customFormat="1" ht="12">
      <c r="A108" s="39"/>
      <c r="B108" s="40"/>
      <c r="C108" s="41"/>
      <c r="D108" s="218" t="s">
        <v>124</v>
      </c>
      <c r="E108" s="41"/>
      <c r="F108" s="219" t="s">
        <v>143</v>
      </c>
      <c r="G108" s="41"/>
      <c r="H108" s="41"/>
      <c r="I108" s="215"/>
      <c r="J108" s="41"/>
      <c r="K108" s="41"/>
      <c r="L108" s="45"/>
      <c r="M108" s="216"/>
      <c r="N108" s="217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124</v>
      </c>
      <c r="AU108" s="18" t="s">
        <v>81</v>
      </c>
    </row>
    <row r="109" spans="1:65" s="2" customFormat="1" ht="49.05" customHeight="1">
      <c r="A109" s="39"/>
      <c r="B109" s="40"/>
      <c r="C109" s="201" t="s">
        <v>150</v>
      </c>
      <c r="D109" s="201" t="s">
        <v>115</v>
      </c>
      <c r="E109" s="202" t="s">
        <v>151</v>
      </c>
      <c r="F109" s="203" t="s">
        <v>152</v>
      </c>
      <c r="G109" s="204" t="s">
        <v>153</v>
      </c>
      <c r="H109" s="205">
        <v>34.1</v>
      </c>
      <c r="I109" s="206"/>
      <c r="J109" s="205">
        <f>ROUND(I109*H109,2)</f>
        <v>0</v>
      </c>
      <c r="K109" s="203" t="s">
        <v>119</v>
      </c>
      <c r="L109" s="45"/>
      <c r="M109" s="207" t="s">
        <v>20</v>
      </c>
      <c r="N109" s="208" t="s">
        <v>42</v>
      </c>
      <c r="O109" s="85"/>
      <c r="P109" s="209">
        <f>O109*H109</f>
        <v>0</v>
      </c>
      <c r="Q109" s="209">
        <v>0.0369043</v>
      </c>
      <c r="R109" s="209">
        <f>Q109*H109</f>
        <v>1.25843663</v>
      </c>
      <c r="S109" s="209">
        <v>0</v>
      </c>
      <c r="T109" s="210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1" t="s">
        <v>120</v>
      </c>
      <c r="AT109" s="211" t="s">
        <v>115</v>
      </c>
      <c r="AU109" s="211" t="s">
        <v>81</v>
      </c>
      <c r="AY109" s="18" t="s">
        <v>113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8" t="s">
        <v>79</v>
      </c>
      <c r="BK109" s="212">
        <f>ROUND(I109*H109,2)</f>
        <v>0</v>
      </c>
      <c r="BL109" s="18" t="s">
        <v>120</v>
      </c>
      <c r="BM109" s="211" t="s">
        <v>154</v>
      </c>
    </row>
    <row r="110" spans="1:47" s="2" customFormat="1" ht="12">
      <c r="A110" s="39"/>
      <c r="B110" s="40"/>
      <c r="C110" s="41"/>
      <c r="D110" s="213" t="s">
        <v>122</v>
      </c>
      <c r="E110" s="41"/>
      <c r="F110" s="214" t="s">
        <v>155</v>
      </c>
      <c r="G110" s="41"/>
      <c r="H110" s="41"/>
      <c r="I110" s="215"/>
      <c r="J110" s="41"/>
      <c r="K110" s="41"/>
      <c r="L110" s="45"/>
      <c r="M110" s="216"/>
      <c r="N110" s="217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122</v>
      </c>
      <c r="AU110" s="18" t="s">
        <v>81</v>
      </c>
    </row>
    <row r="111" spans="1:47" s="2" customFormat="1" ht="12">
      <c r="A111" s="39"/>
      <c r="B111" s="40"/>
      <c r="C111" s="41"/>
      <c r="D111" s="218" t="s">
        <v>124</v>
      </c>
      <c r="E111" s="41"/>
      <c r="F111" s="219" t="s">
        <v>156</v>
      </c>
      <c r="G111" s="41"/>
      <c r="H111" s="41"/>
      <c r="I111" s="215"/>
      <c r="J111" s="41"/>
      <c r="K111" s="41"/>
      <c r="L111" s="45"/>
      <c r="M111" s="216"/>
      <c r="N111" s="217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124</v>
      </c>
      <c r="AU111" s="18" t="s">
        <v>81</v>
      </c>
    </row>
    <row r="112" spans="1:51" s="13" customFormat="1" ht="12">
      <c r="A112" s="13"/>
      <c r="B112" s="220"/>
      <c r="C112" s="221"/>
      <c r="D112" s="218" t="s">
        <v>126</v>
      </c>
      <c r="E112" s="222" t="s">
        <v>20</v>
      </c>
      <c r="F112" s="223" t="s">
        <v>157</v>
      </c>
      <c r="G112" s="221"/>
      <c r="H112" s="224">
        <v>13.2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126</v>
      </c>
      <c r="AU112" s="230" t="s">
        <v>81</v>
      </c>
      <c r="AV112" s="13" t="s">
        <v>81</v>
      </c>
      <c r="AW112" s="13" t="s">
        <v>32</v>
      </c>
      <c r="AX112" s="13" t="s">
        <v>71</v>
      </c>
      <c r="AY112" s="230" t="s">
        <v>113</v>
      </c>
    </row>
    <row r="113" spans="1:51" s="13" customFormat="1" ht="12">
      <c r="A113" s="13"/>
      <c r="B113" s="220"/>
      <c r="C113" s="221"/>
      <c r="D113" s="218" t="s">
        <v>126</v>
      </c>
      <c r="E113" s="222" t="s">
        <v>20</v>
      </c>
      <c r="F113" s="223" t="s">
        <v>158</v>
      </c>
      <c r="G113" s="221"/>
      <c r="H113" s="224">
        <v>20.9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126</v>
      </c>
      <c r="AU113" s="230" t="s">
        <v>81</v>
      </c>
      <c r="AV113" s="13" t="s">
        <v>81</v>
      </c>
      <c r="AW113" s="13" t="s">
        <v>32</v>
      </c>
      <c r="AX113" s="13" t="s">
        <v>71</v>
      </c>
      <c r="AY113" s="230" t="s">
        <v>113</v>
      </c>
    </row>
    <row r="114" spans="1:51" s="14" customFormat="1" ht="12">
      <c r="A114" s="14"/>
      <c r="B114" s="231"/>
      <c r="C114" s="232"/>
      <c r="D114" s="218" t="s">
        <v>126</v>
      </c>
      <c r="E114" s="233" t="s">
        <v>20</v>
      </c>
      <c r="F114" s="234" t="s">
        <v>159</v>
      </c>
      <c r="G114" s="232"/>
      <c r="H114" s="235">
        <v>34.1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126</v>
      </c>
      <c r="AU114" s="241" t="s">
        <v>81</v>
      </c>
      <c r="AV114" s="14" t="s">
        <v>120</v>
      </c>
      <c r="AW114" s="14" t="s">
        <v>32</v>
      </c>
      <c r="AX114" s="14" t="s">
        <v>79</v>
      </c>
      <c r="AY114" s="241" t="s">
        <v>113</v>
      </c>
    </row>
    <row r="115" spans="1:65" s="2" customFormat="1" ht="49.05" customHeight="1">
      <c r="A115" s="39"/>
      <c r="B115" s="40"/>
      <c r="C115" s="201" t="s">
        <v>160</v>
      </c>
      <c r="D115" s="201" t="s">
        <v>115</v>
      </c>
      <c r="E115" s="202" t="s">
        <v>161</v>
      </c>
      <c r="F115" s="203" t="s">
        <v>162</v>
      </c>
      <c r="G115" s="204" t="s">
        <v>153</v>
      </c>
      <c r="H115" s="205">
        <v>1.1</v>
      </c>
      <c r="I115" s="206"/>
      <c r="J115" s="205">
        <f>ROUND(I115*H115,2)</f>
        <v>0</v>
      </c>
      <c r="K115" s="203" t="s">
        <v>119</v>
      </c>
      <c r="L115" s="45"/>
      <c r="M115" s="207" t="s">
        <v>20</v>
      </c>
      <c r="N115" s="208" t="s">
        <v>42</v>
      </c>
      <c r="O115" s="85"/>
      <c r="P115" s="209">
        <f>O115*H115</f>
        <v>0</v>
      </c>
      <c r="Q115" s="209">
        <v>0.0086767</v>
      </c>
      <c r="R115" s="209">
        <f>Q115*H115</f>
        <v>0.009544370000000002</v>
      </c>
      <c r="S115" s="209">
        <v>0</v>
      </c>
      <c r="T115" s="21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1" t="s">
        <v>120</v>
      </c>
      <c r="AT115" s="211" t="s">
        <v>115</v>
      </c>
      <c r="AU115" s="211" t="s">
        <v>81</v>
      </c>
      <c r="AY115" s="18" t="s">
        <v>113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8" t="s">
        <v>79</v>
      </c>
      <c r="BK115" s="212">
        <f>ROUND(I115*H115,2)</f>
        <v>0</v>
      </c>
      <c r="BL115" s="18" t="s">
        <v>120</v>
      </c>
      <c r="BM115" s="211" t="s">
        <v>163</v>
      </c>
    </row>
    <row r="116" spans="1:47" s="2" customFormat="1" ht="12">
      <c r="A116" s="39"/>
      <c r="B116" s="40"/>
      <c r="C116" s="41"/>
      <c r="D116" s="213" t="s">
        <v>122</v>
      </c>
      <c r="E116" s="41"/>
      <c r="F116" s="214" t="s">
        <v>164</v>
      </c>
      <c r="G116" s="41"/>
      <c r="H116" s="41"/>
      <c r="I116" s="215"/>
      <c r="J116" s="41"/>
      <c r="K116" s="41"/>
      <c r="L116" s="45"/>
      <c r="M116" s="216"/>
      <c r="N116" s="217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122</v>
      </c>
      <c r="AU116" s="18" t="s">
        <v>81</v>
      </c>
    </row>
    <row r="117" spans="1:47" s="2" customFormat="1" ht="12">
      <c r="A117" s="39"/>
      <c r="B117" s="40"/>
      <c r="C117" s="41"/>
      <c r="D117" s="218" t="s">
        <v>124</v>
      </c>
      <c r="E117" s="41"/>
      <c r="F117" s="219" t="s">
        <v>156</v>
      </c>
      <c r="G117" s="41"/>
      <c r="H117" s="41"/>
      <c r="I117" s="215"/>
      <c r="J117" s="41"/>
      <c r="K117" s="41"/>
      <c r="L117" s="45"/>
      <c r="M117" s="216"/>
      <c r="N117" s="217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124</v>
      </c>
      <c r="AU117" s="18" t="s">
        <v>81</v>
      </c>
    </row>
    <row r="118" spans="1:51" s="13" customFormat="1" ht="12">
      <c r="A118" s="13"/>
      <c r="B118" s="220"/>
      <c r="C118" s="221"/>
      <c r="D118" s="218" t="s">
        <v>126</v>
      </c>
      <c r="E118" s="222" t="s">
        <v>20</v>
      </c>
      <c r="F118" s="223" t="s">
        <v>165</v>
      </c>
      <c r="G118" s="221"/>
      <c r="H118" s="224">
        <v>1.1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126</v>
      </c>
      <c r="AU118" s="230" t="s">
        <v>81</v>
      </c>
      <c r="AV118" s="13" t="s">
        <v>81</v>
      </c>
      <c r="AW118" s="13" t="s">
        <v>32</v>
      </c>
      <c r="AX118" s="13" t="s">
        <v>79</v>
      </c>
      <c r="AY118" s="230" t="s">
        <v>113</v>
      </c>
    </row>
    <row r="119" spans="1:65" s="2" customFormat="1" ht="49.05" customHeight="1">
      <c r="A119" s="39"/>
      <c r="B119" s="40"/>
      <c r="C119" s="201" t="s">
        <v>166</v>
      </c>
      <c r="D119" s="201" t="s">
        <v>115</v>
      </c>
      <c r="E119" s="202" t="s">
        <v>167</v>
      </c>
      <c r="F119" s="203" t="s">
        <v>168</v>
      </c>
      <c r="G119" s="204" t="s">
        <v>153</v>
      </c>
      <c r="H119" s="205">
        <v>22</v>
      </c>
      <c r="I119" s="206"/>
      <c r="J119" s="205">
        <f>ROUND(I119*H119,2)</f>
        <v>0</v>
      </c>
      <c r="K119" s="203" t="s">
        <v>119</v>
      </c>
      <c r="L119" s="45"/>
      <c r="M119" s="207" t="s">
        <v>20</v>
      </c>
      <c r="N119" s="208" t="s">
        <v>42</v>
      </c>
      <c r="O119" s="85"/>
      <c r="P119" s="209">
        <f>O119*H119</f>
        <v>0</v>
      </c>
      <c r="Q119" s="209">
        <v>0.0369043</v>
      </c>
      <c r="R119" s="209">
        <f>Q119*H119</f>
        <v>0.8118946</v>
      </c>
      <c r="S119" s="209">
        <v>0</v>
      </c>
      <c r="T119" s="21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1" t="s">
        <v>120</v>
      </c>
      <c r="AT119" s="211" t="s">
        <v>115</v>
      </c>
      <c r="AU119" s="211" t="s">
        <v>81</v>
      </c>
      <c r="AY119" s="18" t="s">
        <v>113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8" t="s">
        <v>79</v>
      </c>
      <c r="BK119" s="212">
        <f>ROUND(I119*H119,2)</f>
        <v>0</v>
      </c>
      <c r="BL119" s="18" t="s">
        <v>120</v>
      </c>
      <c r="BM119" s="211" t="s">
        <v>169</v>
      </c>
    </row>
    <row r="120" spans="1:47" s="2" customFormat="1" ht="12">
      <c r="A120" s="39"/>
      <c r="B120" s="40"/>
      <c r="C120" s="41"/>
      <c r="D120" s="213" t="s">
        <v>122</v>
      </c>
      <c r="E120" s="41"/>
      <c r="F120" s="214" t="s">
        <v>170</v>
      </c>
      <c r="G120" s="41"/>
      <c r="H120" s="41"/>
      <c r="I120" s="215"/>
      <c r="J120" s="41"/>
      <c r="K120" s="41"/>
      <c r="L120" s="45"/>
      <c r="M120" s="216"/>
      <c r="N120" s="217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122</v>
      </c>
      <c r="AU120" s="18" t="s">
        <v>81</v>
      </c>
    </row>
    <row r="121" spans="1:47" s="2" customFormat="1" ht="12">
      <c r="A121" s="39"/>
      <c r="B121" s="40"/>
      <c r="C121" s="41"/>
      <c r="D121" s="218" t="s">
        <v>124</v>
      </c>
      <c r="E121" s="41"/>
      <c r="F121" s="219" t="s">
        <v>156</v>
      </c>
      <c r="G121" s="41"/>
      <c r="H121" s="41"/>
      <c r="I121" s="215"/>
      <c r="J121" s="41"/>
      <c r="K121" s="41"/>
      <c r="L121" s="45"/>
      <c r="M121" s="216"/>
      <c r="N121" s="217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124</v>
      </c>
      <c r="AU121" s="18" t="s">
        <v>81</v>
      </c>
    </row>
    <row r="122" spans="1:51" s="13" customFormat="1" ht="12">
      <c r="A122" s="13"/>
      <c r="B122" s="220"/>
      <c r="C122" s="221"/>
      <c r="D122" s="218" t="s">
        <v>126</v>
      </c>
      <c r="E122" s="222" t="s">
        <v>20</v>
      </c>
      <c r="F122" s="223" t="s">
        <v>171</v>
      </c>
      <c r="G122" s="221"/>
      <c r="H122" s="224">
        <v>22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126</v>
      </c>
      <c r="AU122" s="230" t="s">
        <v>81</v>
      </c>
      <c r="AV122" s="13" t="s">
        <v>81</v>
      </c>
      <c r="AW122" s="13" t="s">
        <v>32</v>
      </c>
      <c r="AX122" s="13" t="s">
        <v>79</v>
      </c>
      <c r="AY122" s="230" t="s">
        <v>113</v>
      </c>
    </row>
    <row r="123" spans="1:65" s="2" customFormat="1" ht="24.15" customHeight="1">
      <c r="A123" s="39"/>
      <c r="B123" s="40"/>
      <c r="C123" s="201" t="s">
        <v>172</v>
      </c>
      <c r="D123" s="201" t="s">
        <v>115</v>
      </c>
      <c r="E123" s="202" t="s">
        <v>173</v>
      </c>
      <c r="F123" s="203" t="s">
        <v>174</v>
      </c>
      <c r="G123" s="204" t="s">
        <v>175</v>
      </c>
      <c r="H123" s="205">
        <v>857.52</v>
      </c>
      <c r="I123" s="206"/>
      <c r="J123" s="205">
        <f>ROUND(I123*H123,2)</f>
        <v>0</v>
      </c>
      <c r="K123" s="203" t="s">
        <v>119</v>
      </c>
      <c r="L123" s="45"/>
      <c r="M123" s="207" t="s">
        <v>20</v>
      </c>
      <c r="N123" s="208" t="s">
        <v>42</v>
      </c>
      <c r="O123" s="85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1" t="s">
        <v>120</v>
      </c>
      <c r="AT123" s="211" t="s">
        <v>115</v>
      </c>
      <c r="AU123" s="211" t="s">
        <v>81</v>
      </c>
      <c r="AY123" s="18" t="s">
        <v>113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8" t="s">
        <v>79</v>
      </c>
      <c r="BK123" s="212">
        <f>ROUND(I123*H123,2)</f>
        <v>0</v>
      </c>
      <c r="BL123" s="18" t="s">
        <v>120</v>
      </c>
      <c r="BM123" s="211" t="s">
        <v>176</v>
      </c>
    </row>
    <row r="124" spans="1:47" s="2" customFormat="1" ht="12">
      <c r="A124" s="39"/>
      <c r="B124" s="40"/>
      <c r="C124" s="41"/>
      <c r="D124" s="213" t="s">
        <v>122</v>
      </c>
      <c r="E124" s="41"/>
      <c r="F124" s="214" t="s">
        <v>177</v>
      </c>
      <c r="G124" s="41"/>
      <c r="H124" s="41"/>
      <c r="I124" s="215"/>
      <c r="J124" s="41"/>
      <c r="K124" s="41"/>
      <c r="L124" s="45"/>
      <c r="M124" s="216"/>
      <c r="N124" s="217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122</v>
      </c>
      <c r="AU124" s="18" t="s">
        <v>81</v>
      </c>
    </row>
    <row r="125" spans="1:47" s="2" customFormat="1" ht="12">
      <c r="A125" s="39"/>
      <c r="B125" s="40"/>
      <c r="C125" s="41"/>
      <c r="D125" s="218" t="s">
        <v>124</v>
      </c>
      <c r="E125" s="41"/>
      <c r="F125" s="219" t="s">
        <v>156</v>
      </c>
      <c r="G125" s="41"/>
      <c r="H125" s="41"/>
      <c r="I125" s="215"/>
      <c r="J125" s="41"/>
      <c r="K125" s="41"/>
      <c r="L125" s="45"/>
      <c r="M125" s="216"/>
      <c r="N125" s="217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124</v>
      </c>
      <c r="AU125" s="18" t="s">
        <v>81</v>
      </c>
    </row>
    <row r="126" spans="1:51" s="15" customFormat="1" ht="12">
      <c r="A126" s="15"/>
      <c r="B126" s="242"/>
      <c r="C126" s="243"/>
      <c r="D126" s="218" t="s">
        <v>126</v>
      </c>
      <c r="E126" s="244" t="s">
        <v>20</v>
      </c>
      <c r="F126" s="245" t="s">
        <v>178</v>
      </c>
      <c r="G126" s="243"/>
      <c r="H126" s="244" t="s">
        <v>20</v>
      </c>
      <c r="I126" s="246"/>
      <c r="J126" s="243"/>
      <c r="K126" s="243"/>
      <c r="L126" s="247"/>
      <c r="M126" s="248"/>
      <c r="N126" s="249"/>
      <c r="O126" s="249"/>
      <c r="P126" s="249"/>
      <c r="Q126" s="249"/>
      <c r="R126" s="249"/>
      <c r="S126" s="249"/>
      <c r="T126" s="25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1" t="s">
        <v>126</v>
      </c>
      <c r="AU126" s="251" t="s">
        <v>81</v>
      </c>
      <c r="AV126" s="15" t="s">
        <v>79</v>
      </c>
      <c r="AW126" s="15" t="s">
        <v>32</v>
      </c>
      <c r="AX126" s="15" t="s">
        <v>71</v>
      </c>
      <c r="AY126" s="251" t="s">
        <v>113</v>
      </c>
    </row>
    <row r="127" spans="1:51" s="13" customFormat="1" ht="12">
      <c r="A127" s="13"/>
      <c r="B127" s="220"/>
      <c r="C127" s="221"/>
      <c r="D127" s="218" t="s">
        <v>126</v>
      </c>
      <c r="E127" s="222" t="s">
        <v>20</v>
      </c>
      <c r="F127" s="223" t="s">
        <v>179</v>
      </c>
      <c r="G127" s="221"/>
      <c r="H127" s="224">
        <v>13.96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126</v>
      </c>
      <c r="AU127" s="230" t="s">
        <v>81</v>
      </c>
      <c r="AV127" s="13" t="s">
        <v>81</v>
      </c>
      <c r="AW127" s="13" t="s">
        <v>32</v>
      </c>
      <c r="AX127" s="13" t="s">
        <v>71</v>
      </c>
      <c r="AY127" s="230" t="s">
        <v>113</v>
      </c>
    </row>
    <row r="128" spans="1:51" s="13" customFormat="1" ht="12">
      <c r="A128" s="13"/>
      <c r="B128" s="220"/>
      <c r="C128" s="221"/>
      <c r="D128" s="218" t="s">
        <v>126</v>
      </c>
      <c r="E128" s="222" t="s">
        <v>20</v>
      </c>
      <c r="F128" s="223" t="s">
        <v>180</v>
      </c>
      <c r="G128" s="221"/>
      <c r="H128" s="224">
        <v>31.14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126</v>
      </c>
      <c r="AU128" s="230" t="s">
        <v>81</v>
      </c>
      <c r="AV128" s="13" t="s">
        <v>81</v>
      </c>
      <c r="AW128" s="13" t="s">
        <v>32</v>
      </c>
      <c r="AX128" s="13" t="s">
        <v>71</v>
      </c>
      <c r="AY128" s="230" t="s">
        <v>113</v>
      </c>
    </row>
    <row r="129" spans="1:51" s="13" customFormat="1" ht="12">
      <c r="A129" s="13"/>
      <c r="B129" s="220"/>
      <c r="C129" s="221"/>
      <c r="D129" s="218" t="s">
        <v>126</v>
      </c>
      <c r="E129" s="222" t="s">
        <v>20</v>
      </c>
      <c r="F129" s="223" t="s">
        <v>181</v>
      </c>
      <c r="G129" s="221"/>
      <c r="H129" s="224">
        <v>61.11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126</v>
      </c>
      <c r="AU129" s="230" t="s">
        <v>81</v>
      </c>
      <c r="AV129" s="13" t="s">
        <v>81</v>
      </c>
      <c r="AW129" s="13" t="s">
        <v>32</v>
      </c>
      <c r="AX129" s="13" t="s">
        <v>71</v>
      </c>
      <c r="AY129" s="230" t="s">
        <v>113</v>
      </c>
    </row>
    <row r="130" spans="1:51" s="13" customFormat="1" ht="12">
      <c r="A130" s="13"/>
      <c r="B130" s="220"/>
      <c r="C130" s="221"/>
      <c r="D130" s="218" t="s">
        <v>126</v>
      </c>
      <c r="E130" s="222" t="s">
        <v>20</v>
      </c>
      <c r="F130" s="223" t="s">
        <v>182</v>
      </c>
      <c r="G130" s="221"/>
      <c r="H130" s="224">
        <v>45.76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126</v>
      </c>
      <c r="AU130" s="230" t="s">
        <v>81</v>
      </c>
      <c r="AV130" s="13" t="s">
        <v>81</v>
      </c>
      <c r="AW130" s="13" t="s">
        <v>32</v>
      </c>
      <c r="AX130" s="13" t="s">
        <v>71</v>
      </c>
      <c r="AY130" s="230" t="s">
        <v>113</v>
      </c>
    </row>
    <row r="131" spans="1:51" s="13" customFormat="1" ht="12">
      <c r="A131" s="13"/>
      <c r="B131" s="220"/>
      <c r="C131" s="221"/>
      <c r="D131" s="218" t="s">
        <v>126</v>
      </c>
      <c r="E131" s="222" t="s">
        <v>20</v>
      </c>
      <c r="F131" s="223" t="s">
        <v>183</v>
      </c>
      <c r="G131" s="221"/>
      <c r="H131" s="224">
        <v>17.23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126</v>
      </c>
      <c r="AU131" s="230" t="s">
        <v>81</v>
      </c>
      <c r="AV131" s="13" t="s">
        <v>81</v>
      </c>
      <c r="AW131" s="13" t="s">
        <v>32</v>
      </c>
      <c r="AX131" s="13" t="s">
        <v>71</v>
      </c>
      <c r="AY131" s="230" t="s">
        <v>113</v>
      </c>
    </row>
    <row r="132" spans="1:51" s="13" customFormat="1" ht="12">
      <c r="A132" s="13"/>
      <c r="B132" s="220"/>
      <c r="C132" s="221"/>
      <c r="D132" s="218" t="s">
        <v>126</v>
      </c>
      <c r="E132" s="222" t="s">
        <v>20</v>
      </c>
      <c r="F132" s="223" t="s">
        <v>184</v>
      </c>
      <c r="G132" s="221"/>
      <c r="H132" s="224">
        <v>13.25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126</v>
      </c>
      <c r="AU132" s="230" t="s">
        <v>81</v>
      </c>
      <c r="AV132" s="13" t="s">
        <v>81</v>
      </c>
      <c r="AW132" s="13" t="s">
        <v>32</v>
      </c>
      <c r="AX132" s="13" t="s">
        <v>71</v>
      </c>
      <c r="AY132" s="230" t="s">
        <v>113</v>
      </c>
    </row>
    <row r="133" spans="1:51" s="15" customFormat="1" ht="12">
      <c r="A133" s="15"/>
      <c r="B133" s="242"/>
      <c r="C133" s="243"/>
      <c r="D133" s="218" t="s">
        <v>126</v>
      </c>
      <c r="E133" s="244" t="s">
        <v>20</v>
      </c>
      <c r="F133" s="245" t="s">
        <v>185</v>
      </c>
      <c r="G133" s="243"/>
      <c r="H133" s="244" t="s">
        <v>20</v>
      </c>
      <c r="I133" s="246"/>
      <c r="J133" s="243"/>
      <c r="K133" s="243"/>
      <c r="L133" s="247"/>
      <c r="M133" s="248"/>
      <c r="N133" s="249"/>
      <c r="O133" s="249"/>
      <c r="P133" s="249"/>
      <c r="Q133" s="249"/>
      <c r="R133" s="249"/>
      <c r="S133" s="249"/>
      <c r="T133" s="25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1" t="s">
        <v>126</v>
      </c>
      <c r="AU133" s="251" t="s">
        <v>81</v>
      </c>
      <c r="AV133" s="15" t="s">
        <v>79</v>
      </c>
      <c r="AW133" s="15" t="s">
        <v>32</v>
      </c>
      <c r="AX133" s="15" t="s">
        <v>71</v>
      </c>
      <c r="AY133" s="251" t="s">
        <v>113</v>
      </c>
    </row>
    <row r="134" spans="1:51" s="13" customFormat="1" ht="12">
      <c r="A134" s="13"/>
      <c r="B134" s="220"/>
      <c r="C134" s="221"/>
      <c r="D134" s="218" t="s">
        <v>126</v>
      </c>
      <c r="E134" s="222" t="s">
        <v>20</v>
      </c>
      <c r="F134" s="223" t="s">
        <v>186</v>
      </c>
      <c r="G134" s="221"/>
      <c r="H134" s="224">
        <v>9.3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126</v>
      </c>
      <c r="AU134" s="230" t="s">
        <v>81</v>
      </c>
      <c r="AV134" s="13" t="s">
        <v>81</v>
      </c>
      <c r="AW134" s="13" t="s">
        <v>32</v>
      </c>
      <c r="AX134" s="13" t="s">
        <v>71</v>
      </c>
      <c r="AY134" s="230" t="s">
        <v>113</v>
      </c>
    </row>
    <row r="135" spans="1:51" s="13" customFormat="1" ht="12">
      <c r="A135" s="13"/>
      <c r="B135" s="220"/>
      <c r="C135" s="221"/>
      <c r="D135" s="218" t="s">
        <v>126</v>
      </c>
      <c r="E135" s="222" t="s">
        <v>20</v>
      </c>
      <c r="F135" s="223" t="s">
        <v>187</v>
      </c>
      <c r="G135" s="221"/>
      <c r="H135" s="224">
        <v>11.32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126</v>
      </c>
      <c r="AU135" s="230" t="s">
        <v>81</v>
      </c>
      <c r="AV135" s="13" t="s">
        <v>81</v>
      </c>
      <c r="AW135" s="13" t="s">
        <v>32</v>
      </c>
      <c r="AX135" s="13" t="s">
        <v>71</v>
      </c>
      <c r="AY135" s="230" t="s">
        <v>113</v>
      </c>
    </row>
    <row r="136" spans="1:51" s="13" customFormat="1" ht="12">
      <c r="A136" s="13"/>
      <c r="B136" s="220"/>
      <c r="C136" s="221"/>
      <c r="D136" s="218" t="s">
        <v>126</v>
      </c>
      <c r="E136" s="222" t="s">
        <v>20</v>
      </c>
      <c r="F136" s="223" t="s">
        <v>188</v>
      </c>
      <c r="G136" s="221"/>
      <c r="H136" s="224">
        <v>14.52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126</v>
      </c>
      <c r="AU136" s="230" t="s">
        <v>81</v>
      </c>
      <c r="AV136" s="13" t="s">
        <v>81</v>
      </c>
      <c r="AW136" s="13" t="s">
        <v>32</v>
      </c>
      <c r="AX136" s="13" t="s">
        <v>71</v>
      </c>
      <c r="AY136" s="230" t="s">
        <v>113</v>
      </c>
    </row>
    <row r="137" spans="1:51" s="13" customFormat="1" ht="12">
      <c r="A137" s="13"/>
      <c r="B137" s="220"/>
      <c r="C137" s="221"/>
      <c r="D137" s="218" t="s">
        <v>126</v>
      </c>
      <c r="E137" s="222" t="s">
        <v>20</v>
      </c>
      <c r="F137" s="223" t="s">
        <v>189</v>
      </c>
      <c r="G137" s="221"/>
      <c r="H137" s="224">
        <v>32.83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126</v>
      </c>
      <c r="AU137" s="230" t="s">
        <v>81</v>
      </c>
      <c r="AV137" s="13" t="s">
        <v>81</v>
      </c>
      <c r="AW137" s="13" t="s">
        <v>32</v>
      </c>
      <c r="AX137" s="13" t="s">
        <v>71</v>
      </c>
      <c r="AY137" s="230" t="s">
        <v>113</v>
      </c>
    </row>
    <row r="138" spans="1:51" s="13" customFormat="1" ht="12">
      <c r="A138" s="13"/>
      <c r="B138" s="220"/>
      <c r="C138" s="221"/>
      <c r="D138" s="218" t="s">
        <v>126</v>
      </c>
      <c r="E138" s="222" t="s">
        <v>20</v>
      </c>
      <c r="F138" s="223" t="s">
        <v>190</v>
      </c>
      <c r="G138" s="221"/>
      <c r="H138" s="224">
        <v>10.95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126</v>
      </c>
      <c r="AU138" s="230" t="s">
        <v>81</v>
      </c>
      <c r="AV138" s="13" t="s">
        <v>81</v>
      </c>
      <c r="AW138" s="13" t="s">
        <v>32</v>
      </c>
      <c r="AX138" s="13" t="s">
        <v>71</v>
      </c>
      <c r="AY138" s="230" t="s">
        <v>113</v>
      </c>
    </row>
    <row r="139" spans="1:51" s="13" customFormat="1" ht="12">
      <c r="A139" s="13"/>
      <c r="B139" s="220"/>
      <c r="C139" s="221"/>
      <c r="D139" s="218" t="s">
        <v>126</v>
      </c>
      <c r="E139" s="222" t="s">
        <v>20</v>
      </c>
      <c r="F139" s="223" t="s">
        <v>191</v>
      </c>
      <c r="G139" s="221"/>
      <c r="H139" s="224">
        <v>10.84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126</v>
      </c>
      <c r="AU139" s="230" t="s">
        <v>81</v>
      </c>
      <c r="AV139" s="13" t="s">
        <v>81</v>
      </c>
      <c r="AW139" s="13" t="s">
        <v>32</v>
      </c>
      <c r="AX139" s="13" t="s">
        <v>71</v>
      </c>
      <c r="AY139" s="230" t="s">
        <v>113</v>
      </c>
    </row>
    <row r="140" spans="1:51" s="13" customFormat="1" ht="12">
      <c r="A140" s="13"/>
      <c r="B140" s="220"/>
      <c r="C140" s="221"/>
      <c r="D140" s="218" t="s">
        <v>126</v>
      </c>
      <c r="E140" s="222" t="s">
        <v>20</v>
      </c>
      <c r="F140" s="223" t="s">
        <v>192</v>
      </c>
      <c r="G140" s="221"/>
      <c r="H140" s="224">
        <v>29.43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126</v>
      </c>
      <c r="AU140" s="230" t="s">
        <v>81</v>
      </c>
      <c r="AV140" s="13" t="s">
        <v>81</v>
      </c>
      <c r="AW140" s="13" t="s">
        <v>32</v>
      </c>
      <c r="AX140" s="13" t="s">
        <v>71</v>
      </c>
      <c r="AY140" s="230" t="s">
        <v>113</v>
      </c>
    </row>
    <row r="141" spans="1:51" s="13" customFormat="1" ht="12">
      <c r="A141" s="13"/>
      <c r="B141" s="220"/>
      <c r="C141" s="221"/>
      <c r="D141" s="218" t="s">
        <v>126</v>
      </c>
      <c r="E141" s="222" t="s">
        <v>20</v>
      </c>
      <c r="F141" s="223" t="s">
        <v>193</v>
      </c>
      <c r="G141" s="221"/>
      <c r="H141" s="224">
        <v>30.71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126</v>
      </c>
      <c r="AU141" s="230" t="s">
        <v>81</v>
      </c>
      <c r="AV141" s="13" t="s">
        <v>81</v>
      </c>
      <c r="AW141" s="13" t="s">
        <v>32</v>
      </c>
      <c r="AX141" s="13" t="s">
        <v>71</v>
      </c>
      <c r="AY141" s="230" t="s">
        <v>113</v>
      </c>
    </row>
    <row r="142" spans="1:51" s="13" customFormat="1" ht="12">
      <c r="A142" s="13"/>
      <c r="B142" s="220"/>
      <c r="C142" s="221"/>
      <c r="D142" s="218" t="s">
        <v>126</v>
      </c>
      <c r="E142" s="222" t="s">
        <v>20</v>
      </c>
      <c r="F142" s="223" t="s">
        <v>194</v>
      </c>
      <c r="G142" s="221"/>
      <c r="H142" s="224">
        <v>8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126</v>
      </c>
      <c r="AU142" s="230" t="s">
        <v>81</v>
      </c>
      <c r="AV142" s="13" t="s">
        <v>81</v>
      </c>
      <c r="AW142" s="13" t="s">
        <v>32</v>
      </c>
      <c r="AX142" s="13" t="s">
        <v>71</v>
      </c>
      <c r="AY142" s="230" t="s">
        <v>113</v>
      </c>
    </row>
    <row r="143" spans="1:51" s="15" customFormat="1" ht="12">
      <c r="A143" s="15"/>
      <c r="B143" s="242"/>
      <c r="C143" s="243"/>
      <c r="D143" s="218" t="s">
        <v>126</v>
      </c>
      <c r="E143" s="244" t="s">
        <v>20</v>
      </c>
      <c r="F143" s="245" t="s">
        <v>195</v>
      </c>
      <c r="G143" s="243"/>
      <c r="H143" s="244" t="s">
        <v>20</v>
      </c>
      <c r="I143" s="246"/>
      <c r="J143" s="243"/>
      <c r="K143" s="243"/>
      <c r="L143" s="247"/>
      <c r="M143" s="248"/>
      <c r="N143" s="249"/>
      <c r="O143" s="249"/>
      <c r="P143" s="249"/>
      <c r="Q143" s="249"/>
      <c r="R143" s="249"/>
      <c r="S143" s="249"/>
      <c r="T143" s="25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1" t="s">
        <v>126</v>
      </c>
      <c r="AU143" s="251" t="s">
        <v>81</v>
      </c>
      <c r="AV143" s="15" t="s">
        <v>79</v>
      </c>
      <c r="AW143" s="15" t="s">
        <v>32</v>
      </c>
      <c r="AX143" s="15" t="s">
        <v>71</v>
      </c>
      <c r="AY143" s="251" t="s">
        <v>113</v>
      </c>
    </row>
    <row r="144" spans="1:51" s="13" customFormat="1" ht="12">
      <c r="A144" s="13"/>
      <c r="B144" s="220"/>
      <c r="C144" s="221"/>
      <c r="D144" s="218" t="s">
        <v>126</v>
      </c>
      <c r="E144" s="222" t="s">
        <v>20</v>
      </c>
      <c r="F144" s="223" t="s">
        <v>196</v>
      </c>
      <c r="G144" s="221"/>
      <c r="H144" s="224">
        <v>15.61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126</v>
      </c>
      <c r="AU144" s="230" t="s">
        <v>81</v>
      </c>
      <c r="AV144" s="13" t="s">
        <v>81</v>
      </c>
      <c r="AW144" s="13" t="s">
        <v>32</v>
      </c>
      <c r="AX144" s="13" t="s">
        <v>71</v>
      </c>
      <c r="AY144" s="230" t="s">
        <v>113</v>
      </c>
    </row>
    <row r="145" spans="1:51" s="13" customFormat="1" ht="12">
      <c r="A145" s="13"/>
      <c r="B145" s="220"/>
      <c r="C145" s="221"/>
      <c r="D145" s="218" t="s">
        <v>126</v>
      </c>
      <c r="E145" s="222" t="s">
        <v>20</v>
      </c>
      <c r="F145" s="223" t="s">
        <v>197</v>
      </c>
      <c r="G145" s="221"/>
      <c r="H145" s="224">
        <v>27.83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126</v>
      </c>
      <c r="AU145" s="230" t="s">
        <v>81</v>
      </c>
      <c r="AV145" s="13" t="s">
        <v>81</v>
      </c>
      <c r="AW145" s="13" t="s">
        <v>32</v>
      </c>
      <c r="AX145" s="13" t="s">
        <v>71</v>
      </c>
      <c r="AY145" s="230" t="s">
        <v>113</v>
      </c>
    </row>
    <row r="146" spans="1:51" s="13" customFormat="1" ht="12">
      <c r="A146" s="13"/>
      <c r="B146" s="220"/>
      <c r="C146" s="221"/>
      <c r="D146" s="218" t="s">
        <v>126</v>
      </c>
      <c r="E146" s="222" t="s">
        <v>20</v>
      </c>
      <c r="F146" s="223" t="s">
        <v>198</v>
      </c>
      <c r="G146" s="221"/>
      <c r="H146" s="224">
        <v>14.12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126</v>
      </c>
      <c r="AU146" s="230" t="s">
        <v>81</v>
      </c>
      <c r="AV146" s="13" t="s">
        <v>81</v>
      </c>
      <c r="AW146" s="13" t="s">
        <v>32</v>
      </c>
      <c r="AX146" s="13" t="s">
        <v>71</v>
      </c>
      <c r="AY146" s="230" t="s">
        <v>113</v>
      </c>
    </row>
    <row r="147" spans="1:51" s="13" customFormat="1" ht="12">
      <c r="A147" s="13"/>
      <c r="B147" s="220"/>
      <c r="C147" s="221"/>
      <c r="D147" s="218" t="s">
        <v>126</v>
      </c>
      <c r="E147" s="222" t="s">
        <v>20</v>
      </c>
      <c r="F147" s="223" t="s">
        <v>199</v>
      </c>
      <c r="G147" s="221"/>
      <c r="H147" s="224">
        <v>17.81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126</v>
      </c>
      <c r="AU147" s="230" t="s">
        <v>81</v>
      </c>
      <c r="AV147" s="13" t="s">
        <v>81</v>
      </c>
      <c r="AW147" s="13" t="s">
        <v>32</v>
      </c>
      <c r="AX147" s="13" t="s">
        <v>71</v>
      </c>
      <c r="AY147" s="230" t="s">
        <v>113</v>
      </c>
    </row>
    <row r="148" spans="1:51" s="13" customFormat="1" ht="12">
      <c r="A148" s="13"/>
      <c r="B148" s="220"/>
      <c r="C148" s="221"/>
      <c r="D148" s="218" t="s">
        <v>126</v>
      </c>
      <c r="E148" s="222" t="s">
        <v>20</v>
      </c>
      <c r="F148" s="223" t="s">
        <v>200</v>
      </c>
      <c r="G148" s="221"/>
      <c r="H148" s="224">
        <v>33.35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126</v>
      </c>
      <c r="AU148" s="230" t="s">
        <v>81</v>
      </c>
      <c r="AV148" s="13" t="s">
        <v>81</v>
      </c>
      <c r="AW148" s="13" t="s">
        <v>32</v>
      </c>
      <c r="AX148" s="13" t="s">
        <v>71</v>
      </c>
      <c r="AY148" s="230" t="s">
        <v>113</v>
      </c>
    </row>
    <row r="149" spans="1:51" s="15" customFormat="1" ht="12">
      <c r="A149" s="15"/>
      <c r="B149" s="242"/>
      <c r="C149" s="243"/>
      <c r="D149" s="218" t="s">
        <v>126</v>
      </c>
      <c r="E149" s="244" t="s">
        <v>20</v>
      </c>
      <c r="F149" s="245" t="s">
        <v>201</v>
      </c>
      <c r="G149" s="243"/>
      <c r="H149" s="244" t="s">
        <v>20</v>
      </c>
      <c r="I149" s="246"/>
      <c r="J149" s="243"/>
      <c r="K149" s="243"/>
      <c r="L149" s="247"/>
      <c r="M149" s="248"/>
      <c r="N149" s="249"/>
      <c r="O149" s="249"/>
      <c r="P149" s="249"/>
      <c r="Q149" s="249"/>
      <c r="R149" s="249"/>
      <c r="S149" s="249"/>
      <c r="T149" s="25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1" t="s">
        <v>126</v>
      </c>
      <c r="AU149" s="251" t="s">
        <v>81</v>
      </c>
      <c r="AV149" s="15" t="s">
        <v>79</v>
      </c>
      <c r="AW149" s="15" t="s">
        <v>32</v>
      </c>
      <c r="AX149" s="15" t="s">
        <v>71</v>
      </c>
      <c r="AY149" s="251" t="s">
        <v>113</v>
      </c>
    </row>
    <row r="150" spans="1:51" s="13" customFormat="1" ht="12">
      <c r="A150" s="13"/>
      <c r="B150" s="220"/>
      <c r="C150" s="221"/>
      <c r="D150" s="218" t="s">
        <v>126</v>
      </c>
      <c r="E150" s="222" t="s">
        <v>20</v>
      </c>
      <c r="F150" s="223" t="s">
        <v>202</v>
      </c>
      <c r="G150" s="221"/>
      <c r="H150" s="224">
        <v>21.12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126</v>
      </c>
      <c r="AU150" s="230" t="s">
        <v>81</v>
      </c>
      <c r="AV150" s="13" t="s">
        <v>81</v>
      </c>
      <c r="AW150" s="13" t="s">
        <v>32</v>
      </c>
      <c r="AX150" s="13" t="s">
        <v>71</v>
      </c>
      <c r="AY150" s="230" t="s">
        <v>113</v>
      </c>
    </row>
    <row r="151" spans="1:51" s="15" customFormat="1" ht="12">
      <c r="A151" s="15"/>
      <c r="B151" s="242"/>
      <c r="C151" s="243"/>
      <c r="D151" s="218" t="s">
        <v>126</v>
      </c>
      <c r="E151" s="244" t="s">
        <v>20</v>
      </c>
      <c r="F151" s="245" t="s">
        <v>203</v>
      </c>
      <c r="G151" s="243"/>
      <c r="H151" s="244" t="s">
        <v>20</v>
      </c>
      <c r="I151" s="246"/>
      <c r="J151" s="243"/>
      <c r="K151" s="243"/>
      <c r="L151" s="247"/>
      <c r="M151" s="248"/>
      <c r="N151" s="249"/>
      <c r="O151" s="249"/>
      <c r="P151" s="249"/>
      <c r="Q151" s="249"/>
      <c r="R151" s="249"/>
      <c r="S151" s="249"/>
      <c r="T151" s="25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1" t="s">
        <v>126</v>
      </c>
      <c r="AU151" s="251" t="s">
        <v>81</v>
      </c>
      <c r="AV151" s="15" t="s">
        <v>79</v>
      </c>
      <c r="AW151" s="15" t="s">
        <v>32</v>
      </c>
      <c r="AX151" s="15" t="s">
        <v>71</v>
      </c>
      <c r="AY151" s="251" t="s">
        <v>113</v>
      </c>
    </row>
    <row r="152" spans="1:51" s="13" customFormat="1" ht="12">
      <c r="A152" s="13"/>
      <c r="B152" s="220"/>
      <c r="C152" s="221"/>
      <c r="D152" s="218" t="s">
        <v>126</v>
      </c>
      <c r="E152" s="222" t="s">
        <v>20</v>
      </c>
      <c r="F152" s="223" t="s">
        <v>204</v>
      </c>
      <c r="G152" s="221"/>
      <c r="H152" s="224">
        <v>22.08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126</v>
      </c>
      <c r="AU152" s="230" t="s">
        <v>81</v>
      </c>
      <c r="AV152" s="13" t="s">
        <v>81</v>
      </c>
      <c r="AW152" s="13" t="s">
        <v>32</v>
      </c>
      <c r="AX152" s="13" t="s">
        <v>71</v>
      </c>
      <c r="AY152" s="230" t="s">
        <v>113</v>
      </c>
    </row>
    <row r="153" spans="1:51" s="13" customFormat="1" ht="12">
      <c r="A153" s="13"/>
      <c r="B153" s="220"/>
      <c r="C153" s="221"/>
      <c r="D153" s="218" t="s">
        <v>126</v>
      </c>
      <c r="E153" s="222" t="s">
        <v>20</v>
      </c>
      <c r="F153" s="223" t="s">
        <v>205</v>
      </c>
      <c r="G153" s="221"/>
      <c r="H153" s="224">
        <v>24.66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126</v>
      </c>
      <c r="AU153" s="230" t="s">
        <v>81</v>
      </c>
      <c r="AV153" s="13" t="s">
        <v>81</v>
      </c>
      <c r="AW153" s="13" t="s">
        <v>32</v>
      </c>
      <c r="AX153" s="13" t="s">
        <v>71</v>
      </c>
      <c r="AY153" s="230" t="s">
        <v>113</v>
      </c>
    </row>
    <row r="154" spans="1:51" s="13" customFormat="1" ht="12">
      <c r="A154" s="13"/>
      <c r="B154" s="220"/>
      <c r="C154" s="221"/>
      <c r="D154" s="218" t="s">
        <v>126</v>
      </c>
      <c r="E154" s="222" t="s">
        <v>20</v>
      </c>
      <c r="F154" s="223" t="s">
        <v>206</v>
      </c>
      <c r="G154" s="221"/>
      <c r="H154" s="224">
        <v>30.2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126</v>
      </c>
      <c r="AU154" s="230" t="s">
        <v>81</v>
      </c>
      <c r="AV154" s="13" t="s">
        <v>81</v>
      </c>
      <c r="AW154" s="13" t="s">
        <v>32</v>
      </c>
      <c r="AX154" s="13" t="s">
        <v>71</v>
      </c>
      <c r="AY154" s="230" t="s">
        <v>113</v>
      </c>
    </row>
    <row r="155" spans="1:51" s="13" customFormat="1" ht="12">
      <c r="A155" s="13"/>
      <c r="B155" s="220"/>
      <c r="C155" s="221"/>
      <c r="D155" s="218" t="s">
        <v>126</v>
      </c>
      <c r="E155" s="222" t="s">
        <v>20</v>
      </c>
      <c r="F155" s="223" t="s">
        <v>207</v>
      </c>
      <c r="G155" s="221"/>
      <c r="H155" s="224">
        <v>28.93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0" t="s">
        <v>126</v>
      </c>
      <c r="AU155" s="230" t="s">
        <v>81</v>
      </c>
      <c r="AV155" s="13" t="s">
        <v>81</v>
      </c>
      <c r="AW155" s="13" t="s">
        <v>32</v>
      </c>
      <c r="AX155" s="13" t="s">
        <v>71</v>
      </c>
      <c r="AY155" s="230" t="s">
        <v>113</v>
      </c>
    </row>
    <row r="156" spans="1:51" s="13" customFormat="1" ht="12">
      <c r="A156" s="13"/>
      <c r="B156" s="220"/>
      <c r="C156" s="221"/>
      <c r="D156" s="218" t="s">
        <v>126</v>
      </c>
      <c r="E156" s="222" t="s">
        <v>20</v>
      </c>
      <c r="F156" s="223" t="s">
        <v>208</v>
      </c>
      <c r="G156" s="221"/>
      <c r="H156" s="224">
        <v>5.54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126</v>
      </c>
      <c r="AU156" s="230" t="s">
        <v>81</v>
      </c>
      <c r="AV156" s="13" t="s">
        <v>81</v>
      </c>
      <c r="AW156" s="13" t="s">
        <v>32</v>
      </c>
      <c r="AX156" s="13" t="s">
        <v>71</v>
      </c>
      <c r="AY156" s="230" t="s">
        <v>113</v>
      </c>
    </row>
    <row r="157" spans="1:51" s="15" customFormat="1" ht="12">
      <c r="A157" s="15"/>
      <c r="B157" s="242"/>
      <c r="C157" s="243"/>
      <c r="D157" s="218" t="s">
        <v>126</v>
      </c>
      <c r="E157" s="244" t="s">
        <v>20</v>
      </c>
      <c r="F157" s="245" t="s">
        <v>209</v>
      </c>
      <c r="G157" s="243"/>
      <c r="H157" s="244" t="s">
        <v>20</v>
      </c>
      <c r="I157" s="246"/>
      <c r="J157" s="243"/>
      <c r="K157" s="243"/>
      <c r="L157" s="247"/>
      <c r="M157" s="248"/>
      <c r="N157" s="249"/>
      <c r="O157" s="249"/>
      <c r="P157" s="249"/>
      <c r="Q157" s="249"/>
      <c r="R157" s="249"/>
      <c r="S157" s="249"/>
      <c r="T157" s="25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1" t="s">
        <v>126</v>
      </c>
      <c r="AU157" s="251" t="s">
        <v>81</v>
      </c>
      <c r="AV157" s="15" t="s">
        <v>79</v>
      </c>
      <c r="AW157" s="15" t="s">
        <v>32</v>
      </c>
      <c r="AX157" s="15" t="s">
        <v>71</v>
      </c>
      <c r="AY157" s="251" t="s">
        <v>113</v>
      </c>
    </row>
    <row r="158" spans="1:51" s="13" customFormat="1" ht="12">
      <c r="A158" s="13"/>
      <c r="B158" s="220"/>
      <c r="C158" s="221"/>
      <c r="D158" s="218" t="s">
        <v>126</v>
      </c>
      <c r="E158" s="222" t="s">
        <v>20</v>
      </c>
      <c r="F158" s="223" t="s">
        <v>210</v>
      </c>
      <c r="G158" s="221"/>
      <c r="H158" s="224">
        <v>9.37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126</v>
      </c>
      <c r="AU158" s="230" t="s">
        <v>81</v>
      </c>
      <c r="AV158" s="13" t="s">
        <v>81</v>
      </c>
      <c r="AW158" s="13" t="s">
        <v>32</v>
      </c>
      <c r="AX158" s="13" t="s">
        <v>71</v>
      </c>
      <c r="AY158" s="230" t="s">
        <v>113</v>
      </c>
    </row>
    <row r="159" spans="1:51" s="13" customFormat="1" ht="12">
      <c r="A159" s="13"/>
      <c r="B159" s="220"/>
      <c r="C159" s="221"/>
      <c r="D159" s="218" t="s">
        <v>126</v>
      </c>
      <c r="E159" s="222" t="s">
        <v>20</v>
      </c>
      <c r="F159" s="223" t="s">
        <v>211</v>
      </c>
      <c r="G159" s="221"/>
      <c r="H159" s="224">
        <v>45.25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126</v>
      </c>
      <c r="AU159" s="230" t="s">
        <v>81</v>
      </c>
      <c r="AV159" s="13" t="s">
        <v>81</v>
      </c>
      <c r="AW159" s="13" t="s">
        <v>32</v>
      </c>
      <c r="AX159" s="13" t="s">
        <v>71</v>
      </c>
      <c r="AY159" s="230" t="s">
        <v>113</v>
      </c>
    </row>
    <row r="160" spans="1:51" s="13" customFormat="1" ht="12">
      <c r="A160" s="13"/>
      <c r="B160" s="220"/>
      <c r="C160" s="221"/>
      <c r="D160" s="218" t="s">
        <v>126</v>
      </c>
      <c r="E160" s="222" t="s">
        <v>20</v>
      </c>
      <c r="F160" s="223" t="s">
        <v>212</v>
      </c>
      <c r="G160" s="221"/>
      <c r="H160" s="224">
        <v>24.14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126</v>
      </c>
      <c r="AU160" s="230" t="s">
        <v>81</v>
      </c>
      <c r="AV160" s="13" t="s">
        <v>81</v>
      </c>
      <c r="AW160" s="13" t="s">
        <v>32</v>
      </c>
      <c r="AX160" s="13" t="s">
        <v>71</v>
      </c>
      <c r="AY160" s="230" t="s">
        <v>113</v>
      </c>
    </row>
    <row r="161" spans="1:51" s="13" customFormat="1" ht="12">
      <c r="A161" s="13"/>
      <c r="B161" s="220"/>
      <c r="C161" s="221"/>
      <c r="D161" s="218" t="s">
        <v>126</v>
      </c>
      <c r="E161" s="222" t="s">
        <v>20</v>
      </c>
      <c r="F161" s="223" t="s">
        <v>213</v>
      </c>
      <c r="G161" s="221"/>
      <c r="H161" s="224">
        <v>22.08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126</v>
      </c>
      <c r="AU161" s="230" t="s">
        <v>81</v>
      </c>
      <c r="AV161" s="13" t="s">
        <v>81</v>
      </c>
      <c r="AW161" s="13" t="s">
        <v>32</v>
      </c>
      <c r="AX161" s="13" t="s">
        <v>71</v>
      </c>
      <c r="AY161" s="230" t="s">
        <v>113</v>
      </c>
    </row>
    <row r="162" spans="1:51" s="13" customFormat="1" ht="12">
      <c r="A162" s="13"/>
      <c r="B162" s="220"/>
      <c r="C162" s="221"/>
      <c r="D162" s="218" t="s">
        <v>126</v>
      </c>
      <c r="E162" s="222" t="s">
        <v>20</v>
      </c>
      <c r="F162" s="223" t="s">
        <v>214</v>
      </c>
      <c r="G162" s="221"/>
      <c r="H162" s="224">
        <v>3.17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126</v>
      </c>
      <c r="AU162" s="230" t="s">
        <v>81</v>
      </c>
      <c r="AV162" s="13" t="s">
        <v>81</v>
      </c>
      <c r="AW162" s="13" t="s">
        <v>32</v>
      </c>
      <c r="AX162" s="13" t="s">
        <v>71</v>
      </c>
      <c r="AY162" s="230" t="s">
        <v>113</v>
      </c>
    </row>
    <row r="163" spans="1:51" s="15" customFormat="1" ht="12">
      <c r="A163" s="15"/>
      <c r="B163" s="242"/>
      <c r="C163" s="243"/>
      <c r="D163" s="218" t="s">
        <v>126</v>
      </c>
      <c r="E163" s="244" t="s">
        <v>20</v>
      </c>
      <c r="F163" s="245" t="s">
        <v>215</v>
      </c>
      <c r="G163" s="243"/>
      <c r="H163" s="244" t="s">
        <v>20</v>
      </c>
      <c r="I163" s="246"/>
      <c r="J163" s="243"/>
      <c r="K163" s="243"/>
      <c r="L163" s="247"/>
      <c r="M163" s="248"/>
      <c r="N163" s="249"/>
      <c r="O163" s="249"/>
      <c r="P163" s="249"/>
      <c r="Q163" s="249"/>
      <c r="R163" s="249"/>
      <c r="S163" s="249"/>
      <c r="T163" s="25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1" t="s">
        <v>126</v>
      </c>
      <c r="AU163" s="251" t="s">
        <v>81</v>
      </c>
      <c r="AV163" s="15" t="s">
        <v>79</v>
      </c>
      <c r="AW163" s="15" t="s">
        <v>32</v>
      </c>
      <c r="AX163" s="15" t="s">
        <v>71</v>
      </c>
      <c r="AY163" s="251" t="s">
        <v>113</v>
      </c>
    </row>
    <row r="164" spans="1:51" s="13" customFormat="1" ht="12">
      <c r="A164" s="13"/>
      <c r="B164" s="220"/>
      <c r="C164" s="221"/>
      <c r="D164" s="218" t="s">
        <v>126</v>
      </c>
      <c r="E164" s="222" t="s">
        <v>20</v>
      </c>
      <c r="F164" s="223" t="s">
        <v>216</v>
      </c>
      <c r="G164" s="221"/>
      <c r="H164" s="224">
        <v>21.59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0" t="s">
        <v>126</v>
      </c>
      <c r="AU164" s="230" t="s">
        <v>81</v>
      </c>
      <c r="AV164" s="13" t="s">
        <v>81</v>
      </c>
      <c r="AW164" s="13" t="s">
        <v>32</v>
      </c>
      <c r="AX164" s="13" t="s">
        <v>71</v>
      </c>
      <c r="AY164" s="230" t="s">
        <v>113</v>
      </c>
    </row>
    <row r="165" spans="1:51" s="13" customFormat="1" ht="12">
      <c r="A165" s="13"/>
      <c r="B165" s="220"/>
      <c r="C165" s="221"/>
      <c r="D165" s="218" t="s">
        <v>126</v>
      </c>
      <c r="E165" s="222" t="s">
        <v>20</v>
      </c>
      <c r="F165" s="223" t="s">
        <v>217</v>
      </c>
      <c r="G165" s="221"/>
      <c r="H165" s="224">
        <v>17.18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126</v>
      </c>
      <c r="AU165" s="230" t="s">
        <v>81</v>
      </c>
      <c r="AV165" s="13" t="s">
        <v>81</v>
      </c>
      <c r="AW165" s="13" t="s">
        <v>32</v>
      </c>
      <c r="AX165" s="13" t="s">
        <v>71</v>
      </c>
      <c r="AY165" s="230" t="s">
        <v>113</v>
      </c>
    </row>
    <row r="166" spans="1:51" s="13" customFormat="1" ht="12">
      <c r="A166" s="13"/>
      <c r="B166" s="220"/>
      <c r="C166" s="221"/>
      <c r="D166" s="218" t="s">
        <v>126</v>
      </c>
      <c r="E166" s="222" t="s">
        <v>20</v>
      </c>
      <c r="F166" s="223" t="s">
        <v>218</v>
      </c>
      <c r="G166" s="221"/>
      <c r="H166" s="224">
        <v>28.29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126</v>
      </c>
      <c r="AU166" s="230" t="s">
        <v>81</v>
      </c>
      <c r="AV166" s="13" t="s">
        <v>81</v>
      </c>
      <c r="AW166" s="13" t="s">
        <v>32</v>
      </c>
      <c r="AX166" s="13" t="s">
        <v>71</v>
      </c>
      <c r="AY166" s="230" t="s">
        <v>113</v>
      </c>
    </row>
    <row r="167" spans="1:51" s="13" customFormat="1" ht="12">
      <c r="A167" s="13"/>
      <c r="B167" s="220"/>
      <c r="C167" s="221"/>
      <c r="D167" s="218" t="s">
        <v>126</v>
      </c>
      <c r="E167" s="222" t="s">
        <v>20</v>
      </c>
      <c r="F167" s="223" t="s">
        <v>219</v>
      </c>
      <c r="G167" s="221"/>
      <c r="H167" s="224">
        <v>28.11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126</v>
      </c>
      <c r="AU167" s="230" t="s">
        <v>81</v>
      </c>
      <c r="AV167" s="13" t="s">
        <v>81</v>
      </c>
      <c r="AW167" s="13" t="s">
        <v>32</v>
      </c>
      <c r="AX167" s="13" t="s">
        <v>71</v>
      </c>
      <c r="AY167" s="230" t="s">
        <v>113</v>
      </c>
    </row>
    <row r="168" spans="1:51" s="13" customFormat="1" ht="12">
      <c r="A168" s="13"/>
      <c r="B168" s="220"/>
      <c r="C168" s="221"/>
      <c r="D168" s="218" t="s">
        <v>126</v>
      </c>
      <c r="E168" s="222" t="s">
        <v>20</v>
      </c>
      <c r="F168" s="223" t="s">
        <v>220</v>
      </c>
      <c r="G168" s="221"/>
      <c r="H168" s="224">
        <v>29.6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126</v>
      </c>
      <c r="AU168" s="230" t="s">
        <v>81</v>
      </c>
      <c r="AV168" s="13" t="s">
        <v>81</v>
      </c>
      <c r="AW168" s="13" t="s">
        <v>32</v>
      </c>
      <c r="AX168" s="13" t="s">
        <v>71</v>
      </c>
      <c r="AY168" s="230" t="s">
        <v>113</v>
      </c>
    </row>
    <row r="169" spans="1:51" s="15" customFormat="1" ht="12">
      <c r="A169" s="15"/>
      <c r="B169" s="242"/>
      <c r="C169" s="243"/>
      <c r="D169" s="218" t="s">
        <v>126</v>
      </c>
      <c r="E169" s="244" t="s">
        <v>20</v>
      </c>
      <c r="F169" s="245" t="s">
        <v>221</v>
      </c>
      <c r="G169" s="243"/>
      <c r="H169" s="244" t="s">
        <v>20</v>
      </c>
      <c r="I169" s="246"/>
      <c r="J169" s="243"/>
      <c r="K169" s="243"/>
      <c r="L169" s="247"/>
      <c r="M169" s="248"/>
      <c r="N169" s="249"/>
      <c r="O169" s="249"/>
      <c r="P169" s="249"/>
      <c r="Q169" s="249"/>
      <c r="R169" s="249"/>
      <c r="S169" s="249"/>
      <c r="T169" s="25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1" t="s">
        <v>126</v>
      </c>
      <c r="AU169" s="251" t="s">
        <v>81</v>
      </c>
      <c r="AV169" s="15" t="s">
        <v>79</v>
      </c>
      <c r="AW169" s="15" t="s">
        <v>32</v>
      </c>
      <c r="AX169" s="15" t="s">
        <v>71</v>
      </c>
      <c r="AY169" s="251" t="s">
        <v>113</v>
      </c>
    </row>
    <row r="170" spans="1:51" s="13" customFormat="1" ht="12">
      <c r="A170" s="13"/>
      <c r="B170" s="220"/>
      <c r="C170" s="221"/>
      <c r="D170" s="218" t="s">
        <v>126</v>
      </c>
      <c r="E170" s="222" t="s">
        <v>20</v>
      </c>
      <c r="F170" s="223" t="s">
        <v>222</v>
      </c>
      <c r="G170" s="221"/>
      <c r="H170" s="224">
        <v>10.11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126</v>
      </c>
      <c r="AU170" s="230" t="s">
        <v>81</v>
      </c>
      <c r="AV170" s="13" t="s">
        <v>81</v>
      </c>
      <c r="AW170" s="13" t="s">
        <v>32</v>
      </c>
      <c r="AX170" s="13" t="s">
        <v>71</v>
      </c>
      <c r="AY170" s="230" t="s">
        <v>113</v>
      </c>
    </row>
    <row r="171" spans="1:51" s="13" customFormat="1" ht="12">
      <c r="A171" s="13"/>
      <c r="B171" s="220"/>
      <c r="C171" s="221"/>
      <c r="D171" s="218" t="s">
        <v>126</v>
      </c>
      <c r="E171" s="222" t="s">
        <v>20</v>
      </c>
      <c r="F171" s="223" t="s">
        <v>223</v>
      </c>
      <c r="G171" s="221"/>
      <c r="H171" s="224">
        <v>20.75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126</v>
      </c>
      <c r="AU171" s="230" t="s">
        <v>81</v>
      </c>
      <c r="AV171" s="13" t="s">
        <v>81</v>
      </c>
      <c r="AW171" s="13" t="s">
        <v>32</v>
      </c>
      <c r="AX171" s="13" t="s">
        <v>71</v>
      </c>
      <c r="AY171" s="230" t="s">
        <v>113</v>
      </c>
    </row>
    <row r="172" spans="1:51" s="15" customFormat="1" ht="12">
      <c r="A172" s="15"/>
      <c r="B172" s="242"/>
      <c r="C172" s="243"/>
      <c r="D172" s="218" t="s">
        <v>126</v>
      </c>
      <c r="E172" s="244" t="s">
        <v>20</v>
      </c>
      <c r="F172" s="245" t="s">
        <v>224</v>
      </c>
      <c r="G172" s="243"/>
      <c r="H172" s="244" t="s">
        <v>20</v>
      </c>
      <c r="I172" s="246"/>
      <c r="J172" s="243"/>
      <c r="K172" s="243"/>
      <c r="L172" s="247"/>
      <c r="M172" s="248"/>
      <c r="N172" s="249"/>
      <c r="O172" s="249"/>
      <c r="P172" s="249"/>
      <c r="Q172" s="249"/>
      <c r="R172" s="249"/>
      <c r="S172" s="249"/>
      <c r="T172" s="25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1" t="s">
        <v>126</v>
      </c>
      <c r="AU172" s="251" t="s">
        <v>81</v>
      </c>
      <c r="AV172" s="15" t="s">
        <v>79</v>
      </c>
      <c r="AW172" s="15" t="s">
        <v>32</v>
      </c>
      <c r="AX172" s="15" t="s">
        <v>71</v>
      </c>
      <c r="AY172" s="251" t="s">
        <v>113</v>
      </c>
    </row>
    <row r="173" spans="1:51" s="13" customFormat="1" ht="12">
      <c r="A173" s="13"/>
      <c r="B173" s="220"/>
      <c r="C173" s="221"/>
      <c r="D173" s="218" t="s">
        <v>126</v>
      </c>
      <c r="E173" s="222" t="s">
        <v>20</v>
      </c>
      <c r="F173" s="223" t="s">
        <v>225</v>
      </c>
      <c r="G173" s="221"/>
      <c r="H173" s="224">
        <v>9.24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126</v>
      </c>
      <c r="AU173" s="230" t="s">
        <v>81</v>
      </c>
      <c r="AV173" s="13" t="s">
        <v>81</v>
      </c>
      <c r="AW173" s="13" t="s">
        <v>32</v>
      </c>
      <c r="AX173" s="13" t="s">
        <v>71</v>
      </c>
      <c r="AY173" s="230" t="s">
        <v>113</v>
      </c>
    </row>
    <row r="174" spans="1:51" s="13" customFormat="1" ht="12">
      <c r="A174" s="13"/>
      <c r="B174" s="220"/>
      <c r="C174" s="221"/>
      <c r="D174" s="218" t="s">
        <v>126</v>
      </c>
      <c r="E174" s="222" t="s">
        <v>20</v>
      </c>
      <c r="F174" s="223" t="s">
        <v>226</v>
      </c>
      <c r="G174" s="221"/>
      <c r="H174" s="224">
        <v>7.04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126</v>
      </c>
      <c r="AU174" s="230" t="s">
        <v>81</v>
      </c>
      <c r="AV174" s="13" t="s">
        <v>81</v>
      </c>
      <c r="AW174" s="13" t="s">
        <v>32</v>
      </c>
      <c r="AX174" s="13" t="s">
        <v>71</v>
      </c>
      <c r="AY174" s="230" t="s">
        <v>113</v>
      </c>
    </row>
    <row r="175" spans="1:51" s="14" customFormat="1" ht="12">
      <c r="A175" s="14"/>
      <c r="B175" s="231"/>
      <c r="C175" s="232"/>
      <c r="D175" s="218" t="s">
        <v>126</v>
      </c>
      <c r="E175" s="233" t="s">
        <v>20</v>
      </c>
      <c r="F175" s="234" t="s">
        <v>159</v>
      </c>
      <c r="G175" s="232"/>
      <c r="H175" s="235">
        <v>857.52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126</v>
      </c>
      <c r="AU175" s="241" t="s">
        <v>81</v>
      </c>
      <c r="AV175" s="14" t="s">
        <v>120</v>
      </c>
      <c r="AW175" s="14" t="s">
        <v>32</v>
      </c>
      <c r="AX175" s="14" t="s">
        <v>79</v>
      </c>
      <c r="AY175" s="241" t="s">
        <v>113</v>
      </c>
    </row>
    <row r="176" spans="1:65" s="2" customFormat="1" ht="16.5" customHeight="1">
      <c r="A176" s="39"/>
      <c r="B176" s="40"/>
      <c r="C176" s="201" t="s">
        <v>227</v>
      </c>
      <c r="D176" s="201" t="s">
        <v>115</v>
      </c>
      <c r="E176" s="202" t="s">
        <v>228</v>
      </c>
      <c r="F176" s="203" t="s">
        <v>229</v>
      </c>
      <c r="G176" s="204" t="s">
        <v>175</v>
      </c>
      <c r="H176" s="205">
        <v>109.21</v>
      </c>
      <c r="I176" s="206"/>
      <c r="J176" s="205">
        <f>ROUND(I176*H176,2)</f>
        <v>0</v>
      </c>
      <c r="K176" s="203" t="s">
        <v>119</v>
      </c>
      <c r="L176" s="45"/>
      <c r="M176" s="207" t="s">
        <v>20</v>
      </c>
      <c r="N176" s="208" t="s">
        <v>42</v>
      </c>
      <c r="O176" s="85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1" t="s">
        <v>120</v>
      </c>
      <c r="AT176" s="211" t="s">
        <v>115</v>
      </c>
      <c r="AU176" s="211" t="s">
        <v>81</v>
      </c>
      <c r="AY176" s="18" t="s">
        <v>113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8" t="s">
        <v>79</v>
      </c>
      <c r="BK176" s="212">
        <f>ROUND(I176*H176,2)</f>
        <v>0</v>
      </c>
      <c r="BL176" s="18" t="s">
        <v>120</v>
      </c>
      <c r="BM176" s="211" t="s">
        <v>230</v>
      </c>
    </row>
    <row r="177" spans="1:47" s="2" customFormat="1" ht="12">
      <c r="A177" s="39"/>
      <c r="B177" s="40"/>
      <c r="C177" s="41"/>
      <c r="D177" s="213" t="s">
        <v>122</v>
      </c>
      <c r="E177" s="41"/>
      <c r="F177" s="214" t="s">
        <v>231</v>
      </c>
      <c r="G177" s="41"/>
      <c r="H177" s="41"/>
      <c r="I177" s="215"/>
      <c r="J177" s="41"/>
      <c r="K177" s="41"/>
      <c r="L177" s="45"/>
      <c r="M177" s="216"/>
      <c r="N177" s="217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122</v>
      </c>
      <c r="AU177" s="18" t="s">
        <v>81</v>
      </c>
    </row>
    <row r="178" spans="1:47" s="2" customFormat="1" ht="12">
      <c r="A178" s="39"/>
      <c r="B178" s="40"/>
      <c r="C178" s="41"/>
      <c r="D178" s="218" t="s">
        <v>124</v>
      </c>
      <c r="E178" s="41"/>
      <c r="F178" s="219" t="s">
        <v>156</v>
      </c>
      <c r="G178" s="41"/>
      <c r="H178" s="41"/>
      <c r="I178" s="215"/>
      <c r="J178" s="41"/>
      <c r="K178" s="41"/>
      <c r="L178" s="45"/>
      <c r="M178" s="216"/>
      <c r="N178" s="217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124</v>
      </c>
      <c r="AU178" s="18" t="s">
        <v>81</v>
      </c>
    </row>
    <row r="179" spans="1:51" s="13" customFormat="1" ht="12">
      <c r="A179" s="13"/>
      <c r="B179" s="220"/>
      <c r="C179" s="221"/>
      <c r="D179" s="218" t="s">
        <v>126</v>
      </c>
      <c r="E179" s="222" t="s">
        <v>20</v>
      </c>
      <c r="F179" s="223" t="s">
        <v>232</v>
      </c>
      <c r="G179" s="221"/>
      <c r="H179" s="224">
        <v>2.32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126</v>
      </c>
      <c r="AU179" s="230" t="s">
        <v>81</v>
      </c>
      <c r="AV179" s="13" t="s">
        <v>81</v>
      </c>
      <c r="AW179" s="13" t="s">
        <v>32</v>
      </c>
      <c r="AX179" s="13" t="s">
        <v>71</v>
      </c>
      <c r="AY179" s="230" t="s">
        <v>113</v>
      </c>
    </row>
    <row r="180" spans="1:51" s="13" customFormat="1" ht="12">
      <c r="A180" s="13"/>
      <c r="B180" s="220"/>
      <c r="C180" s="221"/>
      <c r="D180" s="218" t="s">
        <v>126</v>
      </c>
      <c r="E180" s="222" t="s">
        <v>20</v>
      </c>
      <c r="F180" s="223" t="s">
        <v>233</v>
      </c>
      <c r="G180" s="221"/>
      <c r="H180" s="224">
        <v>3.35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126</v>
      </c>
      <c r="AU180" s="230" t="s">
        <v>81</v>
      </c>
      <c r="AV180" s="13" t="s">
        <v>81</v>
      </c>
      <c r="AW180" s="13" t="s">
        <v>32</v>
      </c>
      <c r="AX180" s="13" t="s">
        <v>71</v>
      </c>
      <c r="AY180" s="230" t="s">
        <v>113</v>
      </c>
    </row>
    <row r="181" spans="1:51" s="13" customFormat="1" ht="12">
      <c r="A181" s="13"/>
      <c r="B181" s="220"/>
      <c r="C181" s="221"/>
      <c r="D181" s="218" t="s">
        <v>126</v>
      </c>
      <c r="E181" s="222" t="s">
        <v>20</v>
      </c>
      <c r="F181" s="223" t="s">
        <v>234</v>
      </c>
      <c r="G181" s="221"/>
      <c r="H181" s="224">
        <v>3.58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126</v>
      </c>
      <c r="AU181" s="230" t="s">
        <v>81</v>
      </c>
      <c r="AV181" s="13" t="s">
        <v>81</v>
      </c>
      <c r="AW181" s="13" t="s">
        <v>32</v>
      </c>
      <c r="AX181" s="13" t="s">
        <v>71</v>
      </c>
      <c r="AY181" s="230" t="s">
        <v>113</v>
      </c>
    </row>
    <row r="182" spans="1:51" s="13" customFormat="1" ht="12">
      <c r="A182" s="13"/>
      <c r="B182" s="220"/>
      <c r="C182" s="221"/>
      <c r="D182" s="218" t="s">
        <v>126</v>
      </c>
      <c r="E182" s="222" t="s">
        <v>20</v>
      </c>
      <c r="F182" s="223" t="s">
        <v>235</v>
      </c>
      <c r="G182" s="221"/>
      <c r="H182" s="224">
        <v>3.06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126</v>
      </c>
      <c r="AU182" s="230" t="s">
        <v>81</v>
      </c>
      <c r="AV182" s="13" t="s">
        <v>81</v>
      </c>
      <c r="AW182" s="13" t="s">
        <v>32</v>
      </c>
      <c r="AX182" s="13" t="s">
        <v>71</v>
      </c>
      <c r="AY182" s="230" t="s">
        <v>113</v>
      </c>
    </row>
    <row r="183" spans="1:51" s="13" customFormat="1" ht="12">
      <c r="A183" s="13"/>
      <c r="B183" s="220"/>
      <c r="C183" s="221"/>
      <c r="D183" s="218" t="s">
        <v>126</v>
      </c>
      <c r="E183" s="222" t="s">
        <v>20</v>
      </c>
      <c r="F183" s="223" t="s">
        <v>236</v>
      </c>
      <c r="G183" s="221"/>
      <c r="H183" s="224">
        <v>2.86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126</v>
      </c>
      <c r="AU183" s="230" t="s">
        <v>81</v>
      </c>
      <c r="AV183" s="13" t="s">
        <v>81</v>
      </c>
      <c r="AW183" s="13" t="s">
        <v>32</v>
      </c>
      <c r="AX183" s="13" t="s">
        <v>71</v>
      </c>
      <c r="AY183" s="230" t="s">
        <v>113</v>
      </c>
    </row>
    <row r="184" spans="1:51" s="13" customFormat="1" ht="12">
      <c r="A184" s="13"/>
      <c r="B184" s="220"/>
      <c r="C184" s="221"/>
      <c r="D184" s="218" t="s">
        <v>126</v>
      </c>
      <c r="E184" s="222" t="s">
        <v>20</v>
      </c>
      <c r="F184" s="223" t="s">
        <v>237</v>
      </c>
      <c r="G184" s="221"/>
      <c r="H184" s="224">
        <v>2.73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126</v>
      </c>
      <c r="AU184" s="230" t="s">
        <v>81</v>
      </c>
      <c r="AV184" s="13" t="s">
        <v>81</v>
      </c>
      <c r="AW184" s="13" t="s">
        <v>32</v>
      </c>
      <c r="AX184" s="13" t="s">
        <v>71</v>
      </c>
      <c r="AY184" s="230" t="s">
        <v>113</v>
      </c>
    </row>
    <row r="185" spans="1:51" s="13" customFormat="1" ht="12">
      <c r="A185" s="13"/>
      <c r="B185" s="220"/>
      <c r="C185" s="221"/>
      <c r="D185" s="218" t="s">
        <v>126</v>
      </c>
      <c r="E185" s="222" t="s">
        <v>20</v>
      </c>
      <c r="F185" s="223" t="s">
        <v>238</v>
      </c>
      <c r="G185" s="221"/>
      <c r="H185" s="224">
        <v>2.22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126</v>
      </c>
      <c r="AU185" s="230" t="s">
        <v>81</v>
      </c>
      <c r="AV185" s="13" t="s">
        <v>81</v>
      </c>
      <c r="AW185" s="13" t="s">
        <v>32</v>
      </c>
      <c r="AX185" s="13" t="s">
        <v>71</v>
      </c>
      <c r="AY185" s="230" t="s">
        <v>113</v>
      </c>
    </row>
    <row r="186" spans="1:51" s="13" customFormat="1" ht="12">
      <c r="A186" s="13"/>
      <c r="B186" s="220"/>
      <c r="C186" s="221"/>
      <c r="D186" s="218" t="s">
        <v>126</v>
      </c>
      <c r="E186" s="222" t="s">
        <v>20</v>
      </c>
      <c r="F186" s="223" t="s">
        <v>239</v>
      </c>
      <c r="G186" s="221"/>
      <c r="H186" s="224">
        <v>2.86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126</v>
      </c>
      <c r="AU186" s="230" t="s">
        <v>81</v>
      </c>
      <c r="AV186" s="13" t="s">
        <v>81</v>
      </c>
      <c r="AW186" s="13" t="s">
        <v>32</v>
      </c>
      <c r="AX186" s="13" t="s">
        <v>71</v>
      </c>
      <c r="AY186" s="230" t="s">
        <v>113</v>
      </c>
    </row>
    <row r="187" spans="1:51" s="13" customFormat="1" ht="12">
      <c r="A187" s="13"/>
      <c r="B187" s="220"/>
      <c r="C187" s="221"/>
      <c r="D187" s="218" t="s">
        <v>126</v>
      </c>
      <c r="E187" s="222" t="s">
        <v>20</v>
      </c>
      <c r="F187" s="223" t="s">
        <v>240</v>
      </c>
      <c r="G187" s="221"/>
      <c r="H187" s="224">
        <v>2.15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126</v>
      </c>
      <c r="AU187" s="230" t="s">
        <v>81</v>
      </c>
      <c r="AV187" s="13" t="s">
        <v>81</v>
      </c>
      <c r="AW187" s="13" t="s">
        <v>32</v>
      </c>
      <c r="AX187" s="13" t="s">
        <v>71</v>
      </c>
      <c r="AY187" s="230" t="s">
        <v>113</v>
      </c>
    </row>
    <row r="188" spans="1:51" s="13" customFormat="1" ht="12">
      <c r="A188" s="13"/>
      <c r="B188" s="220"/>
      <c r="C188" s="221"/>
      <c r="D188" s="218" t="s">
        <v>126</v>
      </c>
      <c r="E188" s="222" t="s">
        <v>20</v>
      </c>
      <c r="F188" s="223" t="s">
        <v>241</v>
      </c>
      <c r="G188" s="221"/>
      <c r="H188" s="224">
        <v>2.15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126</v>
      </c>
      <c r="AU188" s="230" t="s">
        <v>81</v>
      </c>
      <c r="AV188" s="13" t="s">
        <v>81</v>
      </c>
      <c r="AW188" s="13" t="s">
        <v>32</v>
      </c>
      <c r="AX188" s="13" t="s">
        <v>71</v>
      </c>
      <c r="AY188" s="230" t="s">
        <v>113</v>
      </c>
    </row>
    <row r="189" spans="1:51" s="13" customFormat="1" ht="12">
      <c r="A189" s="13"/>
      <c r="B189" s="220"/>
      <c r="C189" s="221"/>
      <c r="D189" s="218" t="s">
        <v>126</v>
      </c>
      <c r="E189" s="222" t="s">
        <v>20</v>
      </c>
      <c r="F189" s="223" t="s">
        <v>242</v>
      </c>
      <c r="G189" s="221"/>
      <c r="H189" s="224">
        <v>2.35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126</v>
      </c>
      <c r="AU189" s="230" t="s">
        <v>81</v>
      </c>
      <c r="AV189" s="13" t="s">
        <v>81</v>
      </c>
      <c r="AW189" s="13" t="s">
        <v>32</v>
      </c>
      <c r="AX189" s="13" t="s">
        <v>71</v>
      </c>
      <c r="AY189" s="230" t="s">
        <v>113</v>
      </c>
    </row>
    <row r="190" spans="1:51" s="13" customFormat="1" ht="12">
      <c r="A190" s="13"/>
      <c r="B190" s="220"/>
      <c r="C190" s="221"/>
      <c r="D190" s="218" t="s">
        <v>126</v>
      </c>
      <c r="E190" s="222" t="s">
        <v>20</v>
      </c>
      <c r="F190" s="223" t="s">
        <v>243</v>
      </c>
      <c r="G190" s="221"/>
      <c r="H190" s="224">
        <v>2.27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126</v>
      </c>
      <c r="AU190" s="230" t="s">
        <v>81</v>
      </c>
      <c r="AV190" s="13" t="s">
        <v>81</v>
      </c>
      <c r="AW190" s="13" t="s">
        <v>32</v>
      </c>
      <c r="AX190" s="13" t="s">
        <v>71</v>
      </c>
      <c r="AY190" s="230" t="s">
        <v>113</v>
      </c>
    </row>
    <row r="191" spans="1:51" s="13" customFormat="1" ht="12">
      <c r="A191" s="13"/>
      <c r="B191" s="220"/>
      <c r="C191" s="221"/>
      <c r="D191" s="218" t="s">
        <v>126</v>
      </c>
      <c r="E191" s="222" t="s">
        <v>20</v>
      </c>
      <c r="F191" s="223" t="s">
        <v>244</v>
      </c>
      <c r="G191" s="221"/>
      <c r="H191" s="224">
        <v>2.76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126</v>
      </c>
      <c r="AU191" s="230" t="s">
        <v>81</v>
      </c>
      <c r="AV191" s="13" t="s">
        <v>81</v>
      </c>
      <c r="AW191" s="13" t="s">
        <v>32</v>
      </c>
      <c r="AX191" s="13" t="s">
        <v>71</v>
      </c>
      <c r="AY191" s="230" t="s">
        <v>113</v>
      </c>
    </row>
    <row r="192" spans="1:51" s="13" customFormat="1" ht="12">
      <c r="A192" s="13"/>
      <c r="B192" s="220"/>
      <c r="C192" s="221"/>
      <c r="D192" s="218" t="s">
        <v>126</v>
      </c>
      <c r="E192" s="222" t="s">
        <v>20</v>
      </c>
      <c r="F192" s="223" t="s">
        <v>245</v>
      </c>
      <c r="G192" s="221"/>
      <c r="H192" s="224">
        <v>2.71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126</v>
      </c>
      <c r="AU192" s="230" t="s">
        <v>81</v>
      </c>
      <c r="AV192" s="13" t="s">
        <v>81</v>
      </c>
      <c r="AW192" s="13" t="s">
        <v>32</v>
      </c>
      <c r="AX192" s="13" t="s">
        <v>71</v>
      </c>
      <c r="AY192" s="230" t="s">
        <v>113</v>
      </c>
    </row>
    <row r="193" spans="1:51" s="13" customFormat="1" ht="12">
      <c r="A193" s="13"/>
      <c r="B193" s="220"/>
      <c r="C193" s="221"/>
      <c r="D193" s="218" t="s">
        <v>126</v>
      </c>
      <c r="E193" s="222" t="s">
        <v>20</v>
      </c>
      <c r="F193" s="223" t="s">
        <v>246</v>
      </c>
      <c r="G193" s="221"/>
      <c r="H193" s="224">
        <v>2.89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126</v>
      </c>
      <c r="AU193" s="230" t="s">
        <v>81</v>
      </c>
      <c r="AV193" s="13" t="s">
        <v>81</v>
      </c>
      <c r="AW193" s="13" t="s">
        <v>32</v>
      </c>
      <c r="AX193" s="13" t="s">
        <v>71</v>
      </c>
      <c r="AY193" s="230" t="s">
        <v>113</v>
      </c>
    </row>
    <row r="194" spans="1:51" s="13" customFormat="1" ht="12">
      <c r="A194" s="13"/>
      <c r="B194" s="220"/>
      <c r="C194" s="221"/>
      <c r="D194" s="218" t="s">
        <v>126</v>
      </c>
      <c r="E194" s="222" t="s">
        <v>20</v>
      </c>
      <c r="F194" s="223" t="s">
        <v>247</v>
      </c>
      <c r="G194" s="221"/>
      <c r="H194" s="224">
        <v>2.07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0" t="s">
        <v>126</v>
      </c>
      <c r="AU194" s="230" t="s">
        <v>81</v>
      </c>
      <c r="AV194" s="13" t="s">
        <v>81</v>
      </c>
      <c r="AW194" s="13" t="s">
        <v>32</v>
      </c>
      <c r="AX194" s="13" t="s">
        <v>71</v>
      </c>
      <c r="AY194" s="230" t="s">
        <v>113</v>
      </c>
    </row>
    <row r="195" spans="1:51" s="13" customFormat="1" ht="12">
      <c r="A195" s="13"/>
      <c r="B195" s="220"/>
      <c r="C195" s="221"/>
      <c r="D195" s="218" t="s">
        <v>126</v>
      </c>
      <c r="E195" s="222" t="s">
        <v>20</v>
      </c>
      <c r="F195" s="223" t="s">
        <v>248</v>
      </c>
      <c r="G195" s="221"/>
      <c r="H195" s="224">
        <v>3.04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126</v>
      </c>
      <c r="AU195" s="230" t="s">
        <v>81</v>
      </c>
      <c r="AV195" s="13" t="s">
        <v>81</v>
      </c>
      <c r="AW195" s="13" t="s">
        <v>32</v>
      </c>
      <c r="AX195" s="13" t="s">
        <v>71</v>
      </c>
      <c r="AY195" s="230" t="s">
        <v>113</v>
      </c>
    </row>
    <row r="196" spans="1:51" s="13" customFormat="1" ht="12">
      <c r="A196" s="13"/>
      <c r="B196" s="220"/>
      <c r="C196" s="221"/>
      <c r="D196" s="218" t="s">
        <v>126</v>
      </c>
      <c r="E196" s="222" t="s">
        <v>20</v>
      </c>
      <c r="F196" s="223" t="s">
        <v>249</v>
      </c>
      <c r="G196" s="221"/>
      <c r="H196" s="224">
        <v>2.76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0" t="s">
        <v>126</v>
      </c>
      <c r="AU196" s="230" t="s">
        <v>81</v>
      </c>
      <c r="AV196" s="13" t="s">
        <v>81</v>
      </c>
      <c r="AW196" s="13" t="s">
        <v>32</v>
      </c>
      <c r="AX196" s="13" t="s">
        <v>71</v>
      </c>
      <c r="AY196" s="230" t="s">
        <v>113</v>
      </c>
    </row>
    <row r="197" spans="1:51" s="13" customFormat="1" ht="12">
      <c r="A197" s="13"/>
      <c r="B197" s="220"/>
      <c r="C197" s="221"/>
      <c r="D197" s="218" t="s">
        <v>126</v>
      </c>
      <c r="E197" s="222" t="s">
        <v>20</v>
      </c>
      <c r="F197" s="223" t="s">
        <v>250</v>
      </c>
      <c r="G197" s="221"/>
      <c r="H197" s="224">
        <v>3.12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126</v>
      </c>
      <c r="AU197" s="230" t="s">
        <v>81</v>
      </c>
      <c r="AV197" s="13" t="s">
        <v>81</v>
      </c>
      <c r="AW197" s="13" t="s">
        <v>32</v>
      </c>
      <c r="AX197" s="13" t="s">
        <v>71</v>
      </c>
      <c r="AY197" s="230" t="s">
        <v>113</v>
      </c>
    </row>
    <row r="198" spans="1:51" s="13" customFormat="1" ht="12">
      <c r="A198" s="13"/>
      <c r="B198" s="220"/>
      <c r="C198" s="221"/>
      <c r="D198" s="218" t="s">
        <v>126</v>
      </c>
      <c r="E198" s="222" t="s">
        <v>20</v>
      </c>
      <c r="F198" s="223" t="s">
        <v>251</v>
      </c>
      <c r="G198" s="221"/>
      <c r="H198" s="224">
        <v>2.35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126</v>
      </c>
      <c r="AU198" s="230" t="s">
        <v>81</v>
      </c>
      <c r="AV198" s="13" t="s">
        <v>81</v>
      </c>
      <c r="AW198" s="13" t="s">
        <v>32</v>
      </c>
      <c r="AX198" s="13" t="s">
        <v>71</v>
      </c>
      <c r="AY198" s="230" t="s">
        <v>113</v>
      </c>
    </row>
    <row r="199" spans="1:51" s="13" customFormat="1" ht="12">
      <c r="A199" s="13"/>
      <c r="B199" s="220"/>
      <c r="C199" s="221"/>
      <c r="D199" s="218" t="s">
        <v>126</v>
      </c>
      <c r="E199" s="222" t="s">
        <v>20</v>
      </c>
      <c r="F199" s="223" t="s">
        <v>252</v>
      </c>
      <c r="G199" s="221"/>
      <c r="H199" s="224">
        <v>1.69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126</v>
      </c>
      <c r="AU199" s="230" t="s">
        <v>81</v>
      </c>
      <c r="AV199" s="13" t="s">
        <v>81</v>
      </c>
      <c r="AW199" s="13" t="s">
        <v>32</v>
      </c>
      <c r="AX199" s="13" t="s">
        <v>71</v>
      </c>
      <c r="AY199" s="230" t="s">
        <v>113</v>
      </c>
    </row>
    <row r="200" spans="1:51" s="13" customFormat="1" ht="12">
      <c r="A200" s="13"/>
      <c r="B200" s="220"/>
      <c r="C200" s="221"/>
      <c r="D200" s="218" t="s">
        <v>126</v>
      </c>
      <c r="E200" s="222" t="s">
        <v>20</v>
      </c>
      <c r="F200" s="223" t="s">
        <v>253</v>
      </c>
      <c r="G200" s="221"/>
      <c r="H200" s="224">
        <v>1.92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126</v>
      </c>
      <c r="AU200" s="230" t="s">
        <v>81</v>
      </c>
      <c r="AV200" s="13" t="s">
        <v>81</v>
      </c>
      <c r="AW200" s="13" t="s">
        <v>32</v>
      </c>
      <c r="AX200" s="13" t="s">
        <v>71</v>
      </c>
      <c r="AY200" s="230" t="s">
        <v>113</v>
      </c>
    </row>
    <row r="201" spans="1:51" s="13" customFormat="1" ht="12">
      <c r="A201" s="13"/>
      <c r="B201" s="220"/>
      <c r="C201" s="221"/>
      <c r="D201" s="218" t="s">
        <v>126</v>
      </c>
      <c r="E201" s="222" t="s">
        <v>20</v>
      </c>
      <c r="F201" s="223" t="s">
        <v>254</v>
      </c>
      <c r="G201" s="221"/>
      <c r="H201" s="224">
        <v>3.22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126</v>
      </c>
      <c r="AU201" s="230" t="s">
        <v>81</v>
      </c>
      <c r="AV201" s="13" t="s">
        <v>81</v>
      </c>
      <c r="AW201" s="13" t="s">
        <v>32</v>
      </c>
      <c r="AX201" s="13" t="s">
        <v>71</v>
      </c>
      <c r="AY201" s="230" t="s">
        <v>113</v>
      </c>
    </row>
    <row r="202" spans="1:51" s="13" customFormat="1" ht="12">
      <c r="A202" s="13"/>
      <c r="B202" s="220"/>
      <c r="C202" s="221"/>
      <c r="D202" s="218" t="s">
        <v>126</v>
      </c>
      <c r="E202" s="222" t="s">
        <v>20</v>
      </c>
      <c r="F202" s="223" t="s">
        <v>255</v>
      </c>
      <c r="G202" s="221"/>
      <c r="H202" s="224">
        <v>3.24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126</v>
      </c>
      <c r="AU202" s="230" t="s">
        <v>81</v>
      </c>
      <c r="AV202" s="13" t="s">
        <v>81</v>
      </c>
      <c r="AW202" s="13" t="s">
        <v>32</v>
      </c>
      <c r="AX202" s="13" t="s">
        <v>71</v>
      </c>
      <c r="AY202" s="230" t="s">
        <v>113</v>
      </c>
    </row>
    <row r="203" spans="1:51" s="13" customFormat="1" ht="12">
      <c r="A203" s="13"/>
      <c r="B203" s="220"/>
      <c r="C203" s="221"/>
      <c r="D203" s="218" t="s">
        <v>126</v>
      </c>
      <c r="E203" s="222" t="s">
        <v>20</v>
      </c>
      <c r="F203" s="223" t="s">
        <v>256</v>
      </c>
      <c r="G203" s="221"/>
      <c r="H203" s="224">
        <v>2.45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126</v>
      </c>
      <c r="AU203" s="230" t="s">
        <v>81</v>
      </c>
      <c r="AV203" s="13" t="s">
        <v>81</v>
      </c>
      <c r="AW203" s="13" t="s">
        <v>32</v>
      </c>
      <c r="AX203" s="13" t="s">
        <v>71</v>
      </c>
      <c r="AY203" s="230" t="s">
        <v>113</v>
      </c>
    </row>
    <row r="204" spans="1:51" s="13" customFormat="1" ht="12">
      <c r="A204" s="13"/>
      <c r="B204" s="220"/>
      <c r="C204" s="221"/>
      <c r="D204" s="218" t="s">
        <v>126</v>
      </c>
      <c r="E204" s="222" t="s">
        <v>20</v>
      </c>
      <c r="F204" s="223" t="s">
        <v>257</v>
      </c>
      <c r="G204" s="221"/>
      <c r="H204" s="224">
        <v>2.22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126</v>
      </c>
      <c r="AU204" s="230" t="s">
        <v>81</v>
      </c>
      <c r="AV204" s="13" t="s">
        <v>81</v>
      </c>
      <c r="AW204" s="13" t="s">
        <v>32</v>
      </c>
      <c r="AX204" s="13" t="s">
        <v>71</v>
      </c>
      <c r="AY204" s="230" t="s">
        <v>113</v>
      </c>
    </row>
    <row r="205" spans="1:51" s="13" customFormat="1" ht="12">
      <c r="A205" s="13"/>
      <c r="B205" s="220"/>
      <c r="C205" s="221"/>
      <c r="D205" s="218" t="s">
        <v>126</v>
      </c>
      <c r="E205" s="222" t="s">
        <v>20</v>
      </c>
      <c r="F205" s="223" t="s">
        <v>258</v>
      </c>
      <c r="G205" s="221"/>
      <c r="H205" s="224">
        <v>2.37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126</v>
      </c>
      <c r="AU205" s="230" t="s">
        <v>81</v>
      </c>
      <c r="AV205" s="13" t="s">
        <v>81</v>
      </c>
      <c r="AW205" s="13" t="s">
        <v>32</v>
      </c>
      <c r="AX205" s="13" t="s">
        <v>71</v>
      </c>
      <c r="AY205" s="230" t="s">
        <v>113</v>
      </c>
    </row>
    <row r="206" spans="1:51" s="13" customFormat="1" ht="12">
      <c r="A206" s="13"/>
      <c r="B206" s="220"/>
      <c r="C206" s="221"/>
      <c r="D206" s="218" t="s">
        <v>126</v>
      </c>
      <c r="E206" s="222" t="s">
        <v>20</v>
      </c>
      <c r="F206" s="223" t="s">
        <v>259</v>
      </c>
      <c r="G206" s="221"/>
      <c r="H206" s="224">
        <v>1.89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126</v>
      </c>
      <c r="AU206" s="230" t="s">
        <v>81</v>
      </c>
      <c r="AV206" s="13" t="s">
        <v>81</v>
      </c>
      <c r="AW206" s="13" t="s">
        <v>32</v>
      </c>
      <c r="AX206" s="13" t="s">
        <v>71</v>
      </c>
      <c r="AY206" s="230" t="s">
        <v>113</v>
      </c>
    </row>
    <row r="207" spans="1:51" s="13" customFormat="1" ht="12">
      <c r="A207" s="13"/>
      <c r="B207" s="220"/>
      <c r="C207" s="221"/>
      <c r="D207" s="218" t="s">
        <v>126</v>
      </c>
      <c r="E207" s="222" t="s">
        <v>20</v>
      </c>
      <c r="F207" s="223" t="s">
        <v>260</v>
      </c>
      <c r="G207" s="221"/>
      <c r="H207" s="224">
        <v>1.79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126</v>
      </c>
      <c r="AU207" s="230" t="s">
        <v>81</v>
      </c>
      <c r="AV207" s="13" t="s">
        <v>81</v>
      </c>
      <c r="AW207" s="13" t="s">
        <v>32</v>
      </c>
      <c r="AX207" s="13" t="s">
        <v>71</v>
      </c>
      <c r="AY207" s="230" t="s">
        <v>113</v>
      </c>
    </row>
    <row r="208" spans="1:51" s="13" customFormat="1" ht="12">
      <c r="A208" s="13"/>
      <c r="B208" s="220"/>
      <c r="C208" s="221"/>
      <c r="D208" s="218" t="s">
        <v>126</v>
      </c>
      <c r="E208" s="222" t="s">
        <v>20</v>
      </c>
      <c r="F208" s="223" t="s">
        <v>261</v>
      </c>
      <c r="G208" s="221"/>
      <c r="H208" s="224">
        <v>2.71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126</v>
      </c>
      <c r="AU208" s="230" t="s">
        <v>81</v>
      </c>
      <c r="AV208" s="13" t="s">
        <v>81</v>
      </c>
      <c r="AW208" s="13" t="s">
        <v>32</v>
      </c>
      <c r="AX208" s="13" t="s">
        <v>71</v>
      </c>
      <c r="AY208" s="230" t="s">
        <v>113</v>
      </c>
    </row>
    <row r="209" spans="1:51" s="13" customFormat="1" ht="12">
      <c r="A209" s="13"/>
      <c r="B209" s="220"/>
      <c r="C209" s="221"/>
      <c r="D209" s="218" t="s">
        <v>126</v>
      </c>
      <c r="E209" s="222" t="s">
        <v>20</v>
      </c>
      <c r="F209" s="223" t="s">
        <v>262</v>
      </c>
      <c r="G209" s="221"/>
      <c r="H209" s="224">
        <v>2.73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126</v>
      </c>
      <c r="AU209" s="230" t="s">
        <v>81</v>
      </c>
      <c r="AV209" s="13" t="s">
        <v>81</v>
      </c>
      <c r="AW209" s="13" t="s">
        <v>32</v>
      </c>
      <c r="AX209" s="13" t="s">
        <v>71</v>
      </c>
      <c r="AY209" s="230" t="s">
        <v>113</v>
      </c>
    </row>
    <row r="210" spans="1:51" s="13" customFormat="1" ht="12">
      <c r="A210" s="13"/>
      <c r="B210" s="220"/>
      <c r="C210" s="221"/>
      <c r="D210" s="218" t="s">
        <v>126</v>
      </c>
      <c r="E210" s="222" t="s">
        <v>20</v>
      </c>
      <c r="F210" s="223" t="s">
        <v>263</v>
      </c>
      <c r="G210" s="221"/>
      <c r="H210" s="224">
        <v>2.04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0" t="s">
        <v>126</v>
      </c>
      <c r="AU210" s="230" t="s">
        <v>81</v>
      </c>
      <c r="AV210" s="13" t="s">
        <v>81</v>
      </c>
      <c r="AW210" s="13" t="s">
        <v>32</v>
      </c>
      <c r="AX210" s="13" t="s">
        <v>71</v>
      </c>
      <c r="AY210" s="230" t="s">
        <v>113</v>
      </c>
    </row>
    <row r="211" spans="1:51" s="13" customFormat="1" ht="12">
      <c r="A211" s="13"/>
      <c r="B211" s="220"/>
      <c r="C211" s="221"/>
      <c r="D211" s="218" t="s">
        <v>126</v>
      </c>
      <c r="E211" s="222" t="s">
        <v>20</v>
      </c>
      <c r="F211" s="223" t="s">
        <v>264</v>
      </c>
      <c r="G211" s="221"/>
      <c r="H211" s="224">
        <v>1.89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126</v>
      </c>
      <c r="AU211" s="230" t="s">
        <v>81</v>
      </c>
      <c r="AV211" s="13" t="s">
        <v>81</v>
      </c>
      <c r="AW211" s="13" t="s">
        <v>32</v>
      </c>
      <c r="AX211" s="13" t="s">
        <v>71</v>
      </c>
      <c r="AY211" s="230" t="s">
        <v>113</v>
      </c>
    </row>
    <row r="212" spans="1:51" s="13" customFormat="1" ht="12">
      <c r="A212" s="13"/>
      <c r="B212" s="220"/>
      <c r="C212" s="221"/>
      <c r="D212" s="218" t="s">
        <v>126</v>
      </c>
      <c r="E212" s="222" t="s">
        <v>20</v>
      </c>
      <c r="F212" s="223" t="s">
        <v>265</v>
      </c>
      <c r="G212" s="221"/>
      <c r="H212" s="224">
        <v>1.84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0" t="s">
        <v>126</v>
      </c>
      <c r="AU212" s="230" t="s">
        <v>81</v>
      </c>
      <c r="AV212" s="13" t="s">
        <v>81</v>
      </c>
      <c r="AW212" s="13" t="s">
        <v>32</v>
      </c>
      <c r="AX212" s="13" t="s">
        <v>71</v>
      </c>
      <c r="AY212" s="230" t="s">
        <v>113</v>
      </c>
    </row>
    <row r="213" spans="1:51" s="13" customFormat="1" ht="12">
      <c r="A213" s="13"/>
      <c r="B213" s="220"/>
      <c r="C213" s="221"/>
      <c r="D213" s="218" t="s">
        <v>126</v>
      </c>
      <c r="E213" s="222" t="s">
        <v>20</v>
      </c>
      <c r="F213" s="223" t="s">
        <v>266</v>
      </c>
      <c r="G213" s="221"/>
      <c r="H213" s="224">
        <v>1.84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126</v>
      </c>
      <c r="AU213" s="230" t="s">
        <v>81</v>
      </c>
      <c r="AV213" s="13" t="s">
        <v>81</v>
      </c>
      <c r="AW213" s="13" t="s">
        <v>32</v>
      </c>
      <c r="AX213" s="13" t="s">
        <v>71</v>
      </c>
      <c r="AY213" s="230" t="s">
        <v>113</v>
      </c>
    </row>
    <row r="214" spans="1:51" s="13" customFormat="1" ht="12">
      <c r="A214" s="13"/>
      <c r="B214" s="220"/>
      <c r="C214" s="221"/>
      <c r="D214" s="218" t="s">
        <v>126</v>
      </c>
      <c r="E214" s="222" t="s">
        <v>20</v>
      </c>
      <c r="F214" s="223" t="s">
        <v>267</v>
      </c>
      <c r="G214" s="221"/>
      <c r="H214" s="224">
        <v>1.84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0" t="s">
        <v>126</v>
      </c>
      <c r="AU214" s="230" t="s">
        <v>81</v>
      </c>
      <c r="AV214" s="13" t="s">
        <v>81</v>
      </c>
      <c r="AW214" s="13" t="s">
        <v>32</v>
      </c>
      <c r="AX214" s="13" t="s">
        <v>71</v>
      </c>
      <c r="AY214" s="230" t="s">
        <v>113</v>
      </c>
    </row>
    <row r="215" spans="1:51" s="13" customFormat="1" ht="12">
      <c r="A215" s="13"/>
      <c r="B215" s="220"/>
      <c r="C215" s="221"/>
      <c r="D215" s="218" t="s">
        <v>126</v>
      </c>
      <c r="E215" s="222" t="s">
        <v>20</v>
      </c>
      <c r="F215" s="223" t="s">
        <v>268</v>
      </c>
      <c r="G215" s="221"/>
      <c r="H215" s="224">
        <v>1.79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126</v>
      </c>
      <c r="AU215" s="230" t="s">
        <v>81</v>
      </c>
      <c r="AV215" s="13" t="s">
        <v>81</v>
      </c>
      <c r="AW215" s="13" t="s">
        <v>32</v>
      </c>
      <c r="AX215" s="13" t="s">
        <v>71</v>
      </c>
      <c r="AY215" s="230" t="s">
        <v>113</v>
      </c>
    </row>
    <row r="216" spans="1:51" s="13" customFormat="1" ht="12">
      <c r="A216" s="13"/>
      <c r="B216" s="220"/>
      <c r="C216" s="221"/>
      <c r="D216" s="218" t="s">
        <v>126</v>
      </c>
      <c r="E216" s="222" t="s">
        <v>20</v>
      </c>
      <c r="F216" s="223" t="s">
        <v>269</v>
      </c>
      <c r="G216" s="221"/>
      <c r="H216" s="224">
        <v>1.76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126</v>
      </c>
      <c r="AU216" s="230" t="s">
        <v>81</v>
      </c>
      <c r="AV216" s="13" t="s">
        <v>81</v>
      </c>
      <c r="AW216" s="13" t="s">
        <v>32</v>
      </c>
      <c r="AX216" s="13" t="s">
        <v>71</v>
      </c>
      <c r="AY216" s="230" t="s">
        <v>113</v>
      </c>
    </row>
    <row r="217" spans="1:51" s="13" customFormat="1" ht="12">
      <c r="A217" s="13"/>
      <c r="B217" s="220"/>
      <c r="C217" s="221"/>
      <c r="D217" s="218" t="s">
        <v>126</v>
      </c>
      <c r="E217" s="222" t="s">
        <v>20</v>
      </c>
      <c r="F217" s="223" t="s">
        <v>270</v>
      </c>
      <c r="G217" s="221"/>
      <c r="H217" s="224">
        <v>2.22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126</v>
      </c>
      <c r="AU217" s="230" t="s">
        <v>81</v>
      </c>
      <c r="AV217" s="13" t="s">
        <v>81</v>
      </c>
      <c r="AW217" s="13" t="s">
        <v>32</v>
      </c>
      <c r="AX217" s="13" t="s">
        <v>71</v>
      </c>
      <c r="AY217" s="230" t="s">
        <v>113</v>
      </c>
    </row>
    <row r="218" spans="1:51" s="13" customFormat="1" ht="12">
      <c r="A218" s="13"/>
      <c r="B218" s="220"/>
      <c r="C218" s="221"/>
      <c r="D218" s="218" t="s">
        <v>126</v>
      </c>
      <c r="E218" s="222" t="s">
        <v>20</v>
      </c>
      <c r="F218" s="223" t="s">
        <v>271</v>
      </c>
      <c r="G218" s="221"/>
      <c r="H218" s="224">
        <v>2.02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126</v>
      </c>
      <c r="AU218" s="230" t="s">
        <v>81</v>
      </c>
      <c r="AV218" s="13" t="s">
        <v>81</v>
      </c>
      <c r="AW218" s="13" t="s">
        <v>32</v>
      </c>
      <c r="AX218" s="13" t="s">
        <v>71</v>
      </c>
      <c r="AY218" s="230" t="s">
        <v>113</v>
      </c>
    </row>
    <row r="219" spans="1:51" s="13" customFormat="1" ht="12">
      <c r="A219" s="13"/>
      <c r="B219" s="220"/>
      <c r="C219" s="221"/>
      <c r="D219" s="218" t="s">
        <v>126</v>
      </c>
      <c r="E219" s="222" t="s">
        <v>20</v>
      </c>
      <c r="F219" s="223" t="s">
        <v>272</v>
      </c>
      <c r="G219" s="221"/>
      <c r="H219" s="224">
        <v>2.09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126</v>
      </c>
      <c r="AU219" s="230" t="s">
        <v>81</v>
      </c>
      <c r="AV219" s="13" t="s">
        <v>81</v>
      </c>
      <c r="AW219" s="13" t="s">
        <v>32</v>
      </c>
      <c r="AX219" s="13" t="s">
        <v>71</v>
      </c>
      <c r="AY219" s="230" t="s">
        <v>113</v>
      </c>
    </row>
    <row r="220" spans="1:51" s="13" customFormat="1" ht="12">
      <c r="A220" s="13"/>
      <c r="B220" s="220"/>
      <c r="C220" s="221"/>
      <c r="D220" s="218" t="s">
        <v>126</v>
      </c>
      <c r="E220" s="222" t="s">
        <v>20</v>
      </c>
      <c r="F220" s="223" t="s">
        <v>273</v>
      </c>
      <c r="G220" s="221"/>
      <c r="H220" s="224">
        <v>2.37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0" t="s">
        <v>126</v>
      </c>
      <c r="AU220" s="230" t="s">
        <v>81</v>
      </c>
      <c r="AV220" s="13" t="s">
        <v>81</v>
      </c>
      <c r="AW220" s="13" t="s">
        <v>32</v>
      </c>
      <c r="AX220" s="13" t="s">
        <v>71</v>
      </c>
      <c r="AY220" s="230" t="s">
        <v>113</v>
      </c>
    </row>
    <row r="221" spans="1:51" s="13" customFormat="1" ht="12">
      <c r="A221" s="13"/>
      <c r="B221" s="220"/>
      <c r="C221" s="221"/>
      <c r="D221" s="218" t="s">
        <v>126</v>
      </c>
      <c r="E221" s="222" t="s">
        <v>20</v>
      </c>
      <c r="F221" s="223" t="s">
        <v>274</v>
      </c>
      <c r="G221" s="221"/>
      <c r="H221" s="224">
        <v>1.56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126</v>
      </c>
      <c r="AU221" s="230" t="s">
        <v>81</v>
      </c>
      <c r="AV221" s="13" t="s">
        <v>81</v>
      </c>
      <c r="AW221" s="13" t="s">
        <v>32</v>
      </c>
      <c r="AX221" s="13" t="s">
        <v>71</v>
      </c>
      <c r="AY221" s="230" t="s">
        <v>113</v>
      </c>
    </row>
    <row r="222" spans="1:51" s="13" customFormat="1" ht="12">
      <c r="A222" s="13"/>
      <c r="B222" s="220"/>
      <c r="C222" s="221"/>
      <c r="D222" s="218" t="s">
        <v>126</v>
      </c>
      <c r="E222" s="222" t="s">
        <v>20</v>
      </c>
      <c r="F222" s="223" t="s">
        <v>275</v>
      </c>
      <c r="G222" s="221"/>
      <c r="H222" s="224">
        <v>2.04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0" t="s">
        <v>126</v>
      </c>
      <c r="AU222" s="230" t="s">
        <v>81</v>
      </c>
      <c r="AV222" s="13" t="s">
        <v>81</v>
      </c>
      <c r="AW222" s="13" t="s">
        <v>32</v>
      </c>
      <c r="AX222" s="13" t="s">
        <v>71</v>
      </c>
      <c r="AY222" s="230" t="s">
        <v>113</v>
      </c>
    </row>
    <row r="223" spans="1:51" s="13" customFormat="1" ht="12">
      <c r="A223" s="13"/>
      <c r="B223" s="220"/>
      <c r="C223" s="221"/>
      <c r="D223" s="218" t="s">
        <v>126</v>
      </c>
      <c r="E223" s="222" t="s">
        <v>20</v>
      </c>
      <c r="F223" s="223" t="s">
        <v>276</v>
      </c>
      <c r="G223" s="221"/>
      <c r="H223" s="224">
        <v>2.04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126</v>
      </c>
      <c r="AU223" s="230" t="s">
        <v>81</v>
      </c>
      <c r="AV223" s="13" t="s">
        <v>81</v>
      </c>
      <c r="AW223" s="13" t="s">
        <v>32</v>
      </c>
      <c r="AX223" s="13" t="s">
        <v>71</v>
      </c>
      <c r="AY223" s="230" t="s">
        <v>113</v>
      </c>
    </row>
    <row r="224" spans="1:51" s="13" customFormat="1" ht="12">
      <c r="A224" s="13"/>
      <c r="B224" s="220"/>
      <c r="C224" s="221"/>
      <c r="D224" s="218" t="s">
        <v>126</v>
      </c>
      <c r="E224" s="222" t="s">
        <v>20</v>
      </c>
      <c r="F224" s="223" t="s">
        <v>277</v>
      </c>
      <c r="G224" s="221"/>
      <c r="H224" s="224">
        <v>2.04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0" t="s">
        <v>126</v>
      </c>
      <c r="AU224" s="230" t="s">
        <v>81</v>
      </c>
      <c r="AV224" s="13" t="s">
        <v>81</v>
      </c>
      <c r="AW224" s="13" t="s">
        <v>32</v>
      </c>
      <c r="AX224" s="13" t="s">
        <v>71</v>
      </c>
      <c r="AY224" s="230" t="s">
        <v>113</v>
      </c>
    </row>
    <row r="225" spans="1:51" s="14" customFormat="1" ht="12">
      <c r="A225" s="14"/>
      <c r="B225" s="231"/>
      <c r="C225" s="232"/>
      <c r="D225" s="218" t="s">
        <v>126</v>
      </c>
      <c r="E225" s="233" t="s">
        <v>20</v>
      </c>
      <c r="F225" s="234" t="s">
        <v>159</v>
      </c>
      <c r="G225" s="232"/>
      <c r="H225" s="235">
        <v>109.21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1" t="s">
        <v>126</v>
      </c>
      <c r="AU225" s="241" t="s">
        <v>81</v>
      </c>
      <c r="AV225" s="14" t="s">
        <v>120</v>
      </c>
      <c r="AW225" s="14" t="s">
        <v>32</v>
      </c>
      <c r="AX225" s="14" t="s">
        <v>79</v>
      </c>
      <c r="AY225" s="241" t="s">
        <v>113</v>
      </c>
    </row>
    <row r="226" spans="1:65" s="2" customFormat="1" ht="24.15" customHeight="1">
      <c r="A226" s="39"/>
      <c r="B226" s="40"/>
      <c r="C226" s="201" t="s">
        <v>278</v>
      </c>
      <c r="D226" s="201" t="s">
        <v>115</v>
      </c>
      <c r="E226" s="202" t="s">
        <v>279</v>
      </c>
      <c r="F226" s="203" t="s">
        <v>280</v>
      </c>
      <c r="G226" s="204" t="s">
        <v>175</v>
      </c>
      <c r="H226" s="205">
        <v>110.74</v>
      </c>
      <c r="I226" s="206"/>
      <c r="J226" s="205">
        <f>ROUND(I226*H226,2)</f>
        <v>0</v>
      </c>
      <c r="K226" s="203" t="s">
        <v>119</v>
      </c>
      <c r="L226" s="45"/>
      <c r="M226" s="207" t="s">
        <v>20</v>
      </c>
      <c r="N226" s="208" t="s">
        <v>42</v>
      </c>
      <c r="O226" s="85"/>
      <c r="P226" s="209">
        <f>O226*H226</f>
        <v>0</v>
      </c>
      <c r="Q226" s="209">
        <v>0</v>
      </c>
      <c r="R226" s="209">
        <f>Q226*H226</f>
        <v>0</v>
      </c>
      <c r="S226" s="209">
        <v>0</v>
      </c>
      <c r="T226" s="21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1" t="s">
        <v>120</v>
      </c>
      <c r="AT226" s="211" t="s">
        <v>115</v>
      </c>
      <c r="AU226" s="211" t="s">
        <v>81</v>
      </c>
      <c r="AY226" s="18" t="s">
        <v>113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8" t="s">
        <v>79</v>
      </c>
      <c r="BK226" s="212">
        <f>ROUND(I226*H226,2)</f>
        <v>0</v>
      </c>
      <c r="BL226" s="18" t="s">
        <v>120</v>
      </c>
      <c r="BM226" s="211" t="s">
        <v>281</v>
      </c>
    </row>
    <row r="227" spans="1:47" s="2" customFormat="1" ht="12">
      <c r="A227" s="39"/>
      <c r="B227" s="40"/>
      <c r="C227" s="41"/>
      <c r="D227" s="213" t="s">
        <v>122</v>
      </c>
      <c r="E227" s="41"/>
      <c r="F227" s="214" t="s">
        <v>282</v>
      </c>
      <c r="G227" s="41"/>
      <c r="H227" s="41"/>
      <c r="I227" s="215"/>
      <c r="J227" s="41"/>
      <c r="K227" s="41"/>
      <c r="L227" s="45"/>
      <c r="M227" s="216"/>
      <c r="N227" s="217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122</v>
      </c>
      <c r="AU227" s="18" t="s">
        <v>81</v>
      </c>
    </row>
    <row r="228" spans="1:47" s="2" customFormat="1" ht="12">
      <c r="A228" s="39"/>
      <c r="B228" s="40"/>
      <c r="C228" s="41"/>
      <c r="D228" s="218" t="s">
        <v>124</v>
      </c>
      <c r="E228" s="41"/>
      <c r="F228" s="219" t="s">
        <v>283</v>
      </c>
      <c r="G228" s="41"/>
      <c r="H228" s="41"/>
      <c r="I228" s="215"/>
      <c r="J228" s="41"/>
      <c r="K228" s="41"/>
      <c r="L228" s="45"/>
      <c r="M228" s="216"/>
      <c r="N228" s="217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124</v>
      </c>
      <c r="AU228" s="18" t="s">
        <v>81</v>
      </c>
    </row>
    <row r="229" spans="1:51" s="13" customFormat="1" ht="12">
      <c r="A229" s="13"/>
      <c r="B229" s="220"/>
      <c r="C229" s="221"/>
      <c r="D229" s="218" t="s">
        <v>126</v>
      </c>
      <c r="E229" s="222" t="s">
        <v>20</v>
      </c>
      <c r="F229" s="223" t="s">
        <v>284</v>
      </c>
      <c r="G229" s="221"/>
      <c r="H229" s="224">
        <v>35.2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126</v>
      </c>
      <c r="AU229" s="230" t="s">
        <v>81</v>
      </c>
      <c r="AV229" s="13" t="s">
        <v>81</v>
      </c>
      <c r="AW229" s="13" t="s">
        <v>32</v>
      </c>
      <c r="AX229" s="13" t="s">
        <v>71</v>
      </c>
      <c r="AY229" s="230" t="s">
        <v>113</v>
      </c>
    </row>
    <row r="230" spans="1:51" s="13" customFormat="1" ht="12">
      <c r="A230" s="13"/>
      <c r="B230" s="220"/>
      <c r="C230" s="221"/>
      <c r="D230" s="218" t="s">
        <v>126</v>
      </c>
      <c r="E230" s="222" t="s">
        <v>20</v>
      </c>
      <c r="F230" s="223" t="s">
        <v>285</v>
      </c>
      <c r="G230" s="221"/>
      <c r="H230" s="224">
        <v>72.54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126</v>
      </c>
      <c r="AU230" s="230" t="s">
        <v>81</v>
      </c>
      <c r="AV230" s="13" t="s">
        <v>81</v>
      </c>
      <c r="AW230" s="13" t="s">
        <v>32</v>
      </c>
      <c r="AX230" s="13" t="s">
        <v>71</v>
      </c>
      <c r="AY230" s="230" t="s">
        <v>113</v>
      </c>
    </row>
    <row r="231" spans="1:51" s="13" customFormat="1" ht="12">
      <c r="A231" s="13"/>
      <c r="B231" s="220"/>
      <c r="C231" s="221"/>
      <c r="D231" s="218" t="s">
        <v>126</v>
      </c>
      <c r="E231" s="222" t="s">
        <v>20</v>
      </c>
      <c r="F231" s="223" t="s">
        <v>286</v>
      </c>
      <c r="G231" s="221"/>
      <c r="H231" s="224">
        <v>3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126</v>
      </c>
      <c r="AU231" s="230" t="s">
        <v>81</v>
      </c>
      <c r="AV231" s="13" t="s">
        <v>81</v>
      </c>
      <c r="AW231" s="13" t="s">
        <v>32</v>
      </c>
      <c r="AX231" s="13" t="s">
        <v>71</v>
      </c>
      <c r="AY231" s="230" t="s">
        <v>113</v>
      </c>
    </row>
    <row r="232" spans="1:51" s="14" customFormat="1" ht="12">
      <c r="A232" s="14"/>
      <c r="B232" s="231"/>
      <c r="C232" s="232"/>
      <c r="D232" s="218" t="s">
        <v>126</v>
      </c>
      <c r="E232" s="233" t="s">
        <v>20</v>
      </c>
      <c r="F232" s="234" t="s">
        <v>159</v>
      </c>
      <c r="G232" s="232"/>
      <c r="H232" s="235">
        <v>110.74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1" t="s">
        <v>126</v>
      </c>
      <c r="AU232" s="241" t="s">
        <v>81</v>
      </c>
      <c r="AV232" s="14" t="s">
        <v>120</v>
      </c>
      <c r="AW232" s="14" t="s">
        <v>32</v>
      </c>
      <c r="AX232" s="14" t="s">
        <v>79</v>
      </c>
      <c r="AY232" s="241" t="s">
        <v>113</v>
      </c>
    </row>
    <row r="233" spans="1:65" s="2" customFormat="1" ht="33" customHeight="1">
      <c r="A233" s="39"/>
      <c r="B233" s="40"/>
      <c r="C233" s="201" t="s">
        <v>287</v>
      </c>
      <c r="D233" s="201" t="s">
        <v>115</v>
      </c>
      <c r="E233" s="202" t="s">
        <v>288</v>
      </c>
      <c r="F233" s="203" t="s">
        <v>289</v>
      </c>
      <c r="G233" s="204" t="s">
        <v>175</v>
      </c>
      <c r="H233" s="205">
        <v>65.55</v>
      </c>
      <c r="I233" s="206"/>
      <c r="J233" s="205">
        <f>ROUND(I233*H233,2)</f>
        <v>0</v>
      </c>
      <c r="K233" s="203" t="s">
        <v>119</v>
      </c>
      <c r="L233" s="45"/>
      <c r="M233" s="207" t="s">
        <v>20</v>
      </c>
      <c r="N233" s="208" t="s">
        <v>42</v>
      </c>
      <c r="O233" s="85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1" t="s">
        <v>120</v>
      </c>
      <c r="AT233" s="211" t="s">
        <v>115</v>
      </c>
      <c r="AU233" s="211" t="s">
        <v>81</v>
      </c>
      <c r="AY233" s="18" t="s">
        <v>113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8" t="s">
        <v>79</v>
      </c>
      <c r="BK233" s="212">
        <f>ROUND(I233*H233,2)</f>
        <v>0</v>
      </c>
      <c r="BL233" s="18" t="s">
        <v>120</v>
      </c>
      <c r="BM233" s="211" t="s">
        <v>290</v>
      </c>
    </row>
    <row r="234" spans="1:47" s="2" customFormat="1" ht="12">
      <c r="A234" s="39"/>
      <c r="B234" s="40"/>
      <c r="C234" s="41"/>
      <c r="D234" s="213" t="s">
        <v>122</v>
      </c>
      <c r="E234" s="41"/>
      <c r="F234" s="214" t="s">
        <v>291</v>
      </c>
      <c r="G234" s="41"/>
      <c r="H234" s="41"/>
      <c r="I234" s="215"/>
      <c r="J234" s="41"/>
      <c r="K234" s="41"/>
      <c r="L234" s="45"/>
      <c r="M234" s="216"/>
      <c r="N234" s="217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122</v>
      </c>
      <c r="AU234" s="18" t="s">
        <v>81</v>
      </c>
    </row>
    <row r="235" spans="1:47" s="2" customFormat="1" ht="12">
      <c r="A235" s="39"/>
      <c r="B235" s="40"/>
      <c r="C235" s="41"/>
      <c r="D235" s="218" t="s">
        <v>124</v>
      </c>
      <c r="E235" s="41"/>
      <c r="F235" s="219" t="s">
        <v>125</v>
      </c>
      <c r="G235" s="41"/>
      <c r="H235" s="41"/>
      <c r="I235" s="215"/>
      <c r="J235" s="41"/>
      <c r="K235" s="41"/>
      <c r="L235" s="45"/>
      <c r="M235" s="216"/>
      <c r="N235" s="217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124</v>
      </c>
      <c r="AU235" s="18" t="s">
        <v>81</v>
      </c>
    </row>
    <row r="236" spans="1:51" s="13" customFormat="1" ht="12">
      <c r="A236" s="13"/>
      <c r="B236" s="220"/>
      <c r="C236" s="221"/>
      <c r="D236" s="218" t="s">
        <v>126</v>
      </c>
      <c r="E236" s="222" t="s">
        <v>20</v>
      </c>
      <c r="F236" s="223" t="s">
        <v>292</v>
      </c>
      <c r="G236" s="221"/>
      <c r="H236" s="224">
        <v>34.57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126</v>
      </c>
      <c r="AU236" s="230" t="s">
        <v>81</v>
      </c>
      <c r="AV236" s="13" t="s">
        <v>81</v>
      </c>
      <c r="AW236" s="13" t="s">
        <v>32</v>
      </c>
      <c r="AX236" s="13" t="s">
        <v>71</v>
      </c>
      <c r="AY236" s="230" t="s">
        <v>113</v>
      </c>
    </row>
    <row r="237" spans="1:51" s="13" customFormat="1" ht="12">
      <c r="A237" s="13"/>
      <c r="B237" s="220"/>
      <c r="C237" s="221"/>
      <c r="D237" s="218" t="s">
        <v>126</v>
      </c>
      <c r="E237" s="222" t="s">
        <v>20</v>
      </c>
      <c r="F237" s="223" t="s">
        <v>293</v>
      </c>
      <c r="G237" s="221"/>
      <c r="H237" s="224">
        <v>28.98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0" t="s">
        <v>126</v>
      </c>
      <c r="AU237" s="230" t="s">
        <v>81</v>
      </c>
      <c r="AV237" s="13" t="s">
        <v>81</v>
      </c>
      <c r="AW237" s="13" t="s">
        <v>32</v>
      </c>
      <c r="AX237" s="13" t="s">
        <v>71</v>
      </c>
      <c r="AY237" s="230" t="s">
        <v>113</v>
      </c>
    </row>
    <row r="238" spans="1:51" s="13" customFormat="1" ht="12">
      <c r="A238" s="13"/>
      <c r="B238" s="220"/>
      <c r="C238" s="221"/>
      <c r="D238" s="218" t="s">
        <v>126</v>
      </c>
      <c r="E238" s="222" t="s">
        <v>20</v>
      </c>
      <c r="F238" s="223" t="s">
        <v>294</v>
      </c>
      <c r="G238" s="221"/>
      <c r="H238" s="224">
        <v>2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126</v>
      </c>
      <c r="AU238" s="230" t="s">
        <v>81</v>
      </c>
      <c r="AV238" s="13" t="s">
        <v>81</v>
      </c>
      <c r="AW238" s="13" t="s">
        <v>32</v>
      </c>
      <c r="AX238" s="13" t="s">
        <v>71</v>
      </c>
      <c r="AY238" s="230" t="s">
        <v>113</v>
      </c>
    </row>
    <row r="239" spans="1:51" s="14" customFormat="1" ht="12">
      <c r="A239" s="14"/>
      <c r="B239" s="231"/>
      <c r="C239" s="232"/>
      <c r="D239" s="218" t="s">
        <v>126</v>
      </c>
      <c r="E239" s="233" t="s">
        <v>20</v>
      </c>
      <c r="F239" s="234" t="s">
        <v>159</v>
      </c>
      <c r="G239" s="232"/>
      <c r="H239" s="235">
        <v>65.55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1" t="s">
        <v>126</v>
      </c>
      <c r="AU239" s="241" t="s">
        <v>81</v>
      </c>
      <c r="AV239" s="14" t="s">
        <v>120</v>
      </c>
      <c r="AW239" s="14" t="s">
        <v>32</v>
      </c>
      <c r="AX239" s="14" t="s">
        <v>79</v>
      </c>
      <c r="AY239" s="241" t="s">
        <v>113</v>
      </c>
    </row>
    <row r="240" spans="1:65" s="2" customFormat="1" ht="16.5" customHeight="1">
      <c r="A240" s="39"/>
      <c r="B240" s="40"/>
      <c r="C240" s="201" t="s">
        <v>295</v>
      </c>
      <c r="D240" s="201" t="s">
        <v>115</v>
      </c>
      <c r="E240" s="202" t="s">
        <v>296</v>
      </c>
      <c r="F240" s="203" t="s">
        <v>297</v>
      </c>
      <c r="G240" s="204" t="s">
        <v>118</v>
      </c>
      <c r="H240" s="205">
        <v>2406.64</v>
      </c>
      <c r="I240" s="206"/>
      <c r="J240" s="205">
        <f>ROUND(I240*H240,2)</f>
        <v>0</v>
      </c>
      <c r="K240" s="203" t="s">
        <v>119</v>
      </c>
      <c r="L240" s="45"/>
      <c r="M240" s="207" t="s">
        <v>20</v>
      </c>
      <c r="N240" s="208" t="s">
        <v>42</v>
      </c>
      <c r="O240" s="85"/>
      <c r="P240" s="209">
        <f>O240*H240</f>
        <v>0</v>
      </c>
      <c r="Q240" s="209">
        <v>0.00198518</v>
      </c>
      <c r="R240" s="209">
        <f>Q240*H240</f>
        <v>4.7776135952</v>
      </c>
      <c r="S240" s="209">
        <v>0</v>
      </c>
      <c r="T240" s="21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1" t="s">
        <v>120</v>
      </c>
      <c r="AT240" s="211" t="s">
        <v>115</v>
      </c>
      <c r="AU240" s="211" t="s">
        <v>81</v>
      </c>
      <c r="AY240" s="18" t="s">
        <v>113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8" t="s">
        <v>79</v>
      </c>
      <c r="BK240" s="212">
        <f>ROUND(I240*H240,2)</f>
        <v>0</v>
      </c>
      <c r="BL240" s="18" t="s">
        <v>120</v>
      </c>
      <c r="BM240" s="211" t="s">
        <v>298</v>
      </c>
    </row>
    <row r="241" spans="1:47" s="2" customFormat="1" ht="12">
      <c r="A241" s="39"/>
      <c r="B241" s="40"/>
      <c r="C241" s="41"/>
      <c r="D241" s="213" t="s">
        <v>122</v>
      </c>
      <c r="E241" s="41"/>
      <c r="F241" s="214" t="s">
        <v>299</v>
      </c>
      <c r="G241" s="41"/>
      <c r="H241" s="41"/>
      <c r="I241" s="215"/>
      <c r="J241" s="41"/>
      <c r="K241" s="41"/>
      <c r="L241" s="45"/>
      <c r="M241" s="216"/>
      <c r="N241" s="217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122</v>
      </c>
      <c r="AU241" s="18" t="s">
        <v>81</v>
      </c>
    </row>
    <row r="242" spans="1:47" s="2" customFormat="1" ht="12">
      <c r="A242" s="39"/>
      <c r="B242" s="40"/>
      <c r="C242" s="41"/>
      <c r="D242" s="218" t="s">
        <v>124</v>
      </c>
      <c r="E242" s="41"/>
      <c r="F242" s="219" t="s">
        <v>300</v>
      </c>
      <c r="G242" s="41"/>
      <c r="H242" s="41"/>
      <c r="I242" s="215"/>
      <c r="J242" s="41"/>
      <c r="K242" s="41"/>
      <c r="L242" s="45"/>
      <c r="M242" s="216"/>
      <c r="N242" s="217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124</v>
      </c>
      <c r="AU242" s="18" t="s">
        <v>81</v>
      </c>
    </row>
    <row r="243" spans="1:51" s="15" customFormat="1" ht="12">
      <c r="A243" s="15"/>
      <c r="B243" s="242"/>
      <c r="C243" s="243"/>
      <c r="D243" s="218" t="s">
        <v>126</v>
      </c>
      <c r="E243" s="244" t="s">
        <v>20</v>
      </c>
      <c r="F243" s="245" t="s">
        <v>178</v>
      </c>
      <c r="G243" s="243"/>
      <c r="H243" s="244" t="s">
        <v>20</v>
      </c>
      <c r="I243" s="246"/>
      <c r="J243" s="243"/>
      <c r="K243" s="243"/>
      <c r="L243" s="247"/>
      <c r="M243" s="248"/>
      <c r="N243" s="249"/>
      <c r="O243" s="249"/>
      <c r="P243" s="249"/>
      <c r="Q243" s="249"/>
      <c r="R243" s="249"/>
      <c r="S243" s="249"/>
      <c r="T243" s="250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1" t="s">
        <v>126</v>
      </c>
      <c r="AU243" s="251" t="s">
        <v>81</v>
      </c>
      <c r="AV243" s="15" t="s">
        <v>79</v>
      </c>
      <c r="AW243" s="15" t="s">
        <v>32</v>
      </c>
      <c r="AX243" s="15" t="s">
        <v>71</v>
      </c>
      <c r="AY243" s="251" t="s">
        <v>113</v>
      </c>
    </row>
    <row r="244" spans="1:51" s="13" customFormat="1" ht="12">
      <c r="A244" s="13"/>
      <c r="B244" s="220"/>
      <c r="C244" s="221"/>
      <c r="D244" s="218" t="s">
        <v>126</v>
      </c>
      <c r="E244" s="222" t="s">
        <v>20</v>
      </c>
      <c r="F244" s="223" t="s">
        <v>301</v>
      </c>
      <c r="G244" s="221"/>
      <c r="H244" s="224">
        <v>39.88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126</v>
      </c>
      <c r="AU244" s="230" t="s">
        <v>81</v>
      </c>
      <c r="AV244" s="13" t="s">
        <v>81</v>
      </c>
      <c r="AW244" s="13" t="s">
        <v>32</v>
      </c>
      <c r="AX244" s="13" t="s">
        <v>71</v>
      </c>
      <c r="AY244" s="230" t="s">
        <v>113</v>
      </c>
    </row>
    <row r="245" spans="1:51" s="13" customFormat="1" ht="12">
      <c r="A245" s="13"/>
      <c r="B245" s="220"/>
      <c r="C245" s="221"/>
      <c r="D245" s="218" t="s">
        <v>126</v>
      </c>
      <c r="E245" s="222" t="s">
        <v>20</v>
      </c>
      <c r="F245" s="223" t="s">
        <v>302</v>
      </c>
      <c r="G245" s="221"/>
      <c r="H245" s="224">
        <v>82.11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0" t="s">
        <v>126</v>
      </c>
      <c r="AU245" s="230" t="s">
        <v>81</v>
      </c>
      <c r="AV245" s="13" t="s">
        <v>81</v>
      </c>
      <c r="AW245" s="13" t="s">
        <v>32</v>
      </c>
      <c r="AX245" s="13" t="s">
        <v>71</v>
      </c>
      <c r="AY245" s="230" t="s">
        <v>113</v>
      </c>
    </row>
    <row r="246" spans="1:51" s="13" customFormat="1" ht="12">
      <c r="A246" s="13"/>
      <c r="B246" s="220"/>
      <c r="C246" s="221"/>
      <c r="D246" s="218" t="s">
        <v>126</v>
      </c>
      <c r="E246" s="222" t="s">
        <v>20</v>
      </c>
      <c r="F246" s="223" t="s">
        <v>303</v>
      </c>
      <c r="G246" s="221"/>
      <c r="H246" s="224">
        <v>152.11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126</v>
      </c>
      <c r="AU246" s="230" t="s">
        <v>81</v>
      </c>
      <c r="AV246" s="13" t="s">
        <v>81</v>
      </c>
      <c r="AW246" s="13" t="s">
        <v>32</v>
      </c>
      <c r="AX246" s="13" t="s">
        <v>71</v>
      </c>
      <c r="AY246" s="230" t="s">
        <v>113</v>
      </c>
    </row>
    <row r="247" spans="1:51" s="13" customFormat="1" ht="12">
      <c r="A247" s="13"/>
      <c r="B247" s="220"/>
      <c r="C247" s="221"/>
      <c r="D247" s="218" t="s">
        <v>126</v>
      </c>
      <c r="E247" s="222" t="s">
        <v>20</v>
      </c>
      <c r="F247" s="223" t="s">
        <v>304</v>
      </c>
      <c r="G247" s="221"/>
      <c r="H247" s="224">
        <v>115.2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0" t="s">
        <v>126</v>
      </c>
      <c r="AU247" s="230" t="s">
        <v>81</v>
      </c>
      <c r="AV247" s="13" t="s">
        <v>81</v>
      </c>
      <c r="AW247" s="13" t="s">
        <v>32</v>
      </c>
      <c r="AX247" s="13" t="s">
        <v>71</v>
      </c>
      <c r="AY247" s="230" t="s">
        <v>113</v>
      </c>
    </row>
    <row r="248" spans="1:51" s="13" customFormat="1" ht="12">
      <c r="A248" s="13"/>
      <c r="B248" s="220"/>
      <c r="C248" s="221"/>
      <c r="D248" s="218" t="s">
        <v>126</v>
      </c>
      <c r="E248" s="222" t="s">
        <v>20</v>
      </c>
      <c r="F248" s="223" t="s">
        <v>305</v>
      </c>
      <c r="G248" s="221"/>
      <c r="H248" s="224">
        <v>44.82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126</v>
      </c>
      <c r="AU248" s="230" t="s">
        <v>81</v>
      </c>
      <c r="AV248" s="13" t="s">
        <v>81</v>
      </c>
      <c r="AW248" s="13" t="s">
        <v>32</v>
      </c>
      <c r="AX248" s="13" t="s">
        <v>71</v>
      </c>
      <c r="AY248" s="230" t="s">
        <v>113</v>
      </c>
    </row>
    <row r="249" spans="1:51" s="13" customFormat="1" ht="12">
      <c r="A249" s="13"/>
      <c r="B249" s="220"/>
      <c r="C249" s="221"/>
      <c r="D249" s="218" t="s">
        <v>126</v>
      </c>
      <c r="E249" s="222" t="s">
        <v>20</v>
      </c>
      <c r="F249" s="223" t="s">
        <v>306</v>
      </c>
      <c r="G249" s="221"/>
      <c r="H249" s="224">
        <v>35.09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126</v>
      </c>
      <c r="AU249" s="230" t="s">
        <v>81</v>
      </c>
      <c r="AV249" s="13" t="s">
        <v>81</v>
      </c>
      <c r="AW249" s="13" t="s">
        <v>32</v>
      </c>
      <c r="AX249" s="13" t="s">
        <v>71</v>
      </c>
      <c r="AY249" s="230" t="s">
        <v>113</v>
      </c>
    </row>
    <row r="250" spans="1:51" s="15" customFormat="1" ht="12">
      <c r="A250" s="15"/>
      <c r="B250" s="242"/>
      <c r="C250" s="243"/>
      <c r="D250" s="218" t="s">
        <v>126</v>
      </c>
      <c r="E250" s="244" t="s">
        <v>20</v>
      </c>
      <c r="F250" s="245" t="s">
        <v>185</v>
      </c>
      <c r="G250" s="243"/>
      <c r="H250" s="244" t="s">
        <v>20</v>
      </c>
      <c r="I250" s="246"/>
      <c r="J250" s="243"/>
      <c r="K250" s="243"/>
      <c r="L250" s="247"/>
      <c r="M250" s="248"/>
      <c r="N250" s="249"/>
      <c r="O250" s="249"/>
      <c r="P250" s="249"/>
      <c r="Q250" s="249"/>
      <c r="R250" s="249"/>
      <c r="S250" s="249"/>
      <c r="T250" s="25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1" t="s">
        <v>126</v>
      </c>
      <c r="AU250" s="251" t="s">
        <v>81</v>
      </c>
      <c r="AV250" s="15" t="s">
        <v>79</v>
      </c>
      <c r="AW250" s="15" t="s">
        <v>32</v>
      </c>
      <c r="AX250" s="15" t="s">
        <v>71</v>
      </c>
      <c r="AY250" s="251" t="s">
        <v>113</v>
      </c>
    </row>
    <row r="251" spans="1:51" s="13" customFormat="1" ht="12">
      <c r="A251" s="13"/>
      <c r="B251" s="220"/>
      <c r="C251" s="221"/>
      <c r="D251" s="218" t="s">
        <v>126</v>
      </c>
      <c r="E251" s="222" t="s">
        <v>20</v>
      </c>
      <c r="F251" s="223" t="s">
        <v>307</v>
      </c>
      <c r="G251" s="221"/>
      <c r="H251" s="224">
        <v>25.42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126</v>
      </c>
      <c r="AU251" s="230" t="s">
        <v>81</v>
      </c>
      <c r="AV251" s="13" t="s">
        <v>81</v>
      </c>
      <c r="AW251" s="13" t="s">
        <v>32</v>
      </c>
      <c r="AX251" s="13" t="s">
        <v>71</v>
      </c>
      <c r="AY251" s="230" t="s">
        <v>113</v>
      </c>
    </row>
    <row r="252" spans="1:51" s="13" customFormat="1" ht="12">
      <c r="A252" s="13"/>
      <c r="B252" s="220"/>
      <c r="C252" s="221"/>
      <c r="D252" s="218" t="s">
        <v>126</v>
      </c>
      <c r="E252" s="222" t="s">
        <v>20</v>
      </c>
      <c r="F252" s="223" t="s">
        <v>308</v>
      </c>
      <c r="G252" s="221"/>
      <c r="H252" s="224">
        <v>31.08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126</v>
      </c>
      <c r="AU252" s="230" t="s">
        <v>81</v>
      </c>
      <c r="AV252" s="13" t="s">
        <v>81</v>
      </c>
      <c r="AW252" s="13" t="s">
        <v>32</v>
      </c>
      <c r="AX252" s="13" t="s">
        <v>71</v>
      </c>
      <c r="AY252" s="230" t="s">
        <v>113</v>
      </c>
    </row>
    <row r="253" spans="1:51" s="13" customFormat="1" ht="12">
      <c r="A253" s="13"/>
      <c r="B253" s="220"/>
      <c r="C253" s="221"/>
      <c r="D253" s="218" t="s">
        <v>126</v>
      </c>
      <c r="E253" s="222" t="s">
        <v>20</v>
      </c>
      <c r="F253" s="223" t="s">
        <v>309</v>
      </c>
      <c r="G253" s="221"/>
      <c r="H253" s="224">
        <v>42.4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0" t="s">
        <v>126</v>
      </c>
      <c r="AU253" s="230" t="s">
        <v>81</v>
      </c>
      <c r="AV253" s="13" t="s">
        <v>81</v>
      </c>
      <c r="AW253" s="13" t="s">
        <v>32</v>
      </c>
      <c r="AX253" s="13" t="s">
        <v>71</v>
      </c>
      <c r="AY253" s="230" t="s">
        <v>113</v>
      </c>
    </row>
    <row r="254" spans="1:51" s="13" customFormat="1" ht="12">
      <c r="A254" s="13"/>
      <c r="B254" s="220"/>
      <c r="C254" s="221"/>
      <c r="D254" s="218" t="s">
        <v>126</v>
      </c>
      <c r="E254" s="222" t="s">
        <v>20</v>
      </c>
      <c r="F254" s="223" t="s">
        <v>310</v>
      </c>
      <c r="G254" s="221"/>
      <c r="H254" s="224">
        <v>94.19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126</v>
      </c>
      <c r="AU254" s="230" t="s">
        <v>81</v>
      </c>
      <c r="AV254" s="13" t="s">
        <v>81</v>
      </c>
      <c r="AW254" s="13" t="s">
        <v>32</v>
      </c>
      <c r="AX254" s="13" t="s">
        <v>71</v>
      </c>
      <c r="AY254" s="230" t="s">
        <v>113</v>
      </c>
    </row>
    <row r="255" spans="1:51" s="13" customFormat="1" ht="12">
      <c r="A255" s="13"/>
      <c r="B255" s="220"/>
      <c r="C255" s="221"/>
      <c r="D255" s="218" t="s">
        <v>126</v>
      </c>
      <c r="E255" s="222" t="s">
        <v>20</v>
      </c>
      <c r="F255" s="223" t="s">
        <v>311</v>
      </c>
      <c r="G255" s="221"/>
      <c r="H255" s="224">
        <v>30.91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126</v>
      </c>
      <c r="AU255" s="230" t="s">
        <v>81</v>
      </c>
      <c r="AV255" s="13" t="s">
        <v>81</v>
      </c>
      <c r="AW255" s="13" t="s">
        <v>32</v>
      </c>
      <c r="AX255" s="13" t="s">
        <v>71</v>
      </c>
      <c r="AY255" s="230" t="s">
        <v>113</v>
      </c>
    </row>
    <row r="256" spans="1:51" s="13" customFormat="1" ht="12">
      <c r="A256" s="13"/>
      <c r="B256" s="220"/>
      <c r="C256" s="221"/>
      <c r="D256" s="218" t="s">
        <v>126</v>
      </c>
      <c r="E256" s="222" t="s">
        <v>20</v>
      </c>
      <c r="F256" s="223" t="s">
        <v>312</v>
      </c>
      <c r="G256" s="221"/>
      <c r="H256" s="224">
        <v>29.7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126</v>
      </c>
      <c r="AU256" s="230" t="s">
        <v>81</v>
      </c>
      <c r="AV256" s="13" t="s">
        <v>81</v>
      </c>
      <c r="AW256" s="13" t="s">
        <v>32</v>
      </c>
      <c r="AX256" s="13" t="s">
        <v>71</v>
      </c>
      <c r="AY256" s="230" t="s">
        <v>113</v>
      </c>
    </row>
    <row r="257" spans="1:51" s="13" customFormat="1" ht="12">
      <c r="A257" s="13"/>
      <c r="B257" s="220"/>
      <c r="C257" s="221"/>
      <c r="D257" s="218" t="s">
        <v>126</v>
      </c>
      <c r="E257" s="222" t="s">
        <v>20</v>
      </c>
      <c r="F257" s="223" t="s">
        <v>313</v>
      </c>
      <c r="G257" s="221"/>
      <c r="H257" s="224">
        <v>78.5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126</v>
      </c>
      <c r="AU257" s="230" t="s">
        <v>81</v>
      </c>
      <c r="AV257" s="13" t="s">
        <v>81</v>
      </c>
      <c r="AW257" s="13" t="s">
        <v>32</v>
      </c>
      <c r="AX257" s="13" t="s">
        <v>71</v>
      </c>
      <c r="AY257" s="230" t="s">
        <v>113</v>
      </c>
    </row>
    <row r="258" spans="1:51" s="13" customFormat="1" ht="12">
      <c r="A258" s="13"/>
      <c r="B258" s="220"/>
      <c r="C258" s="221"/>
      <c r="D258" s="218" t="s">
        <v>126</v>
      </c>
      <c r="E258" s="222" t="s">
        <v>20</v>
      </c>
      <c r="F258" s="223" t="s">
        <v>314</v>
      </c>
      <c r="G258" s="221"/>
      <c r="H258" s="224">
        <v>81.35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0" t="s">
        <v>126</v>
      </c>
      <c r="AU258" s="230" t="s">
        <v>81</v>
      </c>
      <c r="AV258" s="13" t="s">
        <v>81</v>
      </c>
      <c r="AW258" s="13" t="s">
        <v>32</v>
      </c>
      <c r="AX258" s="13" t="s">
        <v>71</v>
      </c>
      <c r="AY258" s="230" t="s">
        <v>113</v>
      </c>
    </row>
    <row r="259" spans="1:51" s="13" customFormat="1" ht="12">
      <c r="A259" s="13"/>
      <c r="B259" s="220"/>
      <c r="C259" s="221"/>
      <c r="D259" s="218" t="s">
        <v>126</v>
      </c>
      <c r="E259" s="222" t="s">
        <v>20</v>
      </c>
      <c r="F259" s="223" t="s">
        <v>315</v>
      </c>
      <c r="G259" s="221"/>
      <c r="H259" s="224">
        <v>22.05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126</v>
      </c>
      <c r="AU259" s="230" t="s">
        <v>81</v>
      </c>
      <c r="AV259" s="13" t="s">
        <v>81</v>
      </c>
      <c r="AW259" s="13" t="s">
        <v>32</v>
      </c>
      <c r="AX259" s="13" t="s">
        <v>71</v>
      </c>
      <c r="AY259" s="230" t="s">
        <v>113</v>
      </c>
    </row>
    <row r="260" spans="1:51" s="15" customFormat="1" ht="12">
      <c r="A260" s="15"/>
      <c r="B260" s="242"/>
      <c r="C260" s="243"/>
      <c r="D260" s="218" t="s">
        <v>126</v>
      </c>
      <c r="E260" s="244" t="s">
        <v>20</v>
      </c>
      <c r="F260" s="245" t="s">
        <v>195</v>
      </c>
      <c r="G260" s="243"/>
      <c r="H260" s="244" t="s">
        <v>20</v>
      </c>
      <c r="I260" s="246"/>
      <c r="J260" s="243"/>
      <c r="K260" s="243"/>
      <c r="L260" s="247"/>
      <c r="M260" s="248"/>
      <c r="N260" s="249"/>
      <c r="O260" s="249"/>
      <c r="P260" s="249"/>
      <c r="Q260" s="249"/>
      <c r="R260" s="249"/>
      <c r="S260" s="249"/>
      <c r="T260" s="25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1" t="s">
        <v>126</v>
      </c>
      <c r="AU260" s="251" t="s">
        <v>81</v>
      </c>
      <c r="AV260" s="15" t="s">
        <v>79</v>
      </c>
      <c r="AW260" s="15" t="s">
        <v>32</v>
      </c>
      <c r="AX260" s="15" t="s">
        <v>71</v>
      </c>
      <c r="AY260" s="251" t="s">
        <v>113</v>
      </c>
    </row>
    <row r="261" spans="1:51" s="13" customFormat="1" ht="12">
      <c r="A261" s="13"/>
      <c r="B261" s="220"/>
      <c r="C261" s="221"/>
      <c r="D261" s="218" t="s">
        <v>126</v>
      </c>
      <c r="E261" s="222" t="s">
        <v>20</v>
      </c>
      <c r="F261" s="223" t="s">
        <v>316</v>
      </c>
      <c r="G261" s="221"/>
      <c r="H261" s="224">
        <v>40.88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126</v>
      </c>
      <c r="AU261" s="230" t="s">
        <v>81</v>
      </c>
      <c r="AV261" s="13" t="s">
        <v>81</v>
      </c>
      <c r="AW261" s="13" t="s">
        <v>32</v>
      </c>
      <c r="AX261" s="13" t="s">
        <v>71</v>
      </c>
      <c r="AY261" s="230" t="s">
        <v>113</v>
      </c>
    </row>
    <row r="262" spans="1:51" s="13" customFormat="1" ht="12">
      <c r="A262" s="13"/>
      <c r="B262" s="220"/>
      <c r="C262" s="221"/>
      <c r="D262" s="218" t="s">
        <v>126</v>
      </c>
      <c r="E262" s="222" t="s">
        <v>20</v>
      </c>
      <c r="F262" s="223" t="s">
        <v>317</v>
      </c>
      <c r="G262" s="221"/>
      <c r="H262" s="224">
        <v>72.6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126</v>
      </c>
      <c r="AU262" s="230" t="s">
        <v>81</v>
      </c>
      <c r="AV262" s="13" t="s">
        <v>81</v>
      </c>
      <c r="AW262" s="13" t="s">
        <v>32</v>
      </c>
      <c r="AX262" s="13" t="s">
        <v>71</v>
      </c>
      <c r="AY262" s="230" t="s">
        <v>113</v>
      </c>
    </row>
    <row r="263" spans="1:51" s="13" customFormat="1" ht="12">
      <c r="A263" s="13"/>
      <c r="B263" s="220"/>
      <c r="C263" s="221"/>
      <c r="D263" s="218" t="s">
        <v>126</v>
      </c>
      <c r="E263" s="222" t="s">
        <v>20</v>
      </c>
      <c r="F263" s="223" t="s">
        <v>318</v>
      </c>
      <c r="G263" s="221"/>
      <c r="H263" s="224">
        <v>37.68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126</v>
      </c>
      <c r="AU263" s="230" t="s">
        <v>81</v>
      </c>
      <c r="AV263" s="13" t="s">
        <v>81</v>
      </c>
      <c r="AW263" s="13" t="s">
        <v>32</v>
      </c>
      <c r="AX263" s="13" t="s">
        <v>71</v>
      </c>
      <c r="AY263" s="230" t="s">
        <v>113</v>
      </c>
    </row>
    <row r="264" spans="1:51" s="13" customFormat="1" ht="12">
      <c r="A264" s="13"/>
      <c r="B264" s="220"/>
      <c r="C264" s="221"/>
      <c r="D264" s="218" t="s">
        <v>126</v>
      </c>
      <c r="E264" s="222" t="s">
        <v>20</v>
      </c>
      <c r="F264" s="223" t="s">
        <v>319</v>
      </c>
      <c r="G264" s="221"/>
      <c r="H264" s="224">
        <v>52.89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126</v>
      </c>
      <c r="AU264" s="230" t="s">
        <v>81</v>
      </c>
      <c r="AV264" s="13" t="s">
        <v>81</v>
      </c>
      <c r="AW264" s="13" t="s">
        <v>32</v>
      </c>
      <c r="AX264" s="13" t="s">
        <v>71</v>
      </c>
      <c r="AY264" s="230" t="s">
        <v>113</v>
      </c>
    </row>
    <row r="265" spans="1:51" s="13" customFormat="1" ht="12">
      <c r="A265" s="13"/>
      <c r="B265" s="220"/>
      <c r="C265" s="221"/>
      <c r="D265" s="218" t="s">
        <v>126</v>
      </c>
      <c r="E265" s="222" t="s">
        <v>20</v>
      </c>
      <c r="F265" s="223" t="s">
        <v>320</v>
      </c>
      <c r="G265" s="221"/>
      <c r="H265" s="224">
        <v>103.63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126</v>
      </c>
      <c r="AU265" s="230" t="s">
        <v>81</v>
      </c>
      <c r="AV265" s="13" t="s">
        <v>81</v>
      </c>
      <c r="AW265" s="13" t="s">
        <v>32</v>
      </c>
      <c r="AX265" s="13" t="s">
        <v>71</v>
      </c>
      <c r="AY265" s="230" t="s">
        <v>113</v>
      </c>
    </row>
    <row r="266" spans="1:51" s="15" customFormat="1" ht="12">
      <c r="A266" s="15"/>
      <c r="B266" s="242"/>
      <c r="C266" s="243"/>
      <c r="D266" s="218" t="s">
        <v>126</v>
      </c>
      <c r="E266" s="244" t="s">
        <v>20</v>
      </c>
      <c r="F266" s="245" t="s">
        <v>201</v>
      </c>
      <c r="G266" s="243"/>
      <c r="H266" s="244" t="s">
        <v>20</v>
      </c>
      <c r="I266" s="246"/>
      <c r="J266" s="243"/>
      <c r="K266" s="243"/>
      <c r="L266" s="247"/>
      <c r="M266" s="248"/>
      <c r="N266" s="249"/>
      <c r="O266" s="249"/>
      <c r="P266" s="249"/>
      <c r="Q266" s="249"/>
      <c r="R266" s="249"/>
      <c r="S266" s="249"/>
      <c r="T266" s="25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1" t="s">
        <v>126</v>
      </c>
      <c r="AU266" s="251" t="s">
        <v>81</v>
      </c>
      <c r="AV266" s="15" t="s">
        <v>79</v>
      </c>
      <c r="AW266" s="15" t="s">
        <v>32</v>
      </c>
      <c r="AX266" s="15" t="s">
        <v>71</v>
      </c>
      <c r="AY266" s="251" t="s">
        <v>113</v>
      </c>
    </row>
    <row r="267" spans="1:51" s="13" customFormat="1" ht="12">
      <c r="A267" s="13"/>
      <c r="B267" s="220"/>
      <c r="C267" s="221"/>
      <c r="D267" s="218" t="s">
        <v>126</v>
      </c>
      <c r="E267" s="222" t="s">
        <v>20</v>
      </c>
      <c r="F267" s="223" t="s">
        <v>321</v>
      </c>
      <c r="G267" s="221"/>
      <c r="H267" s="224">
        <v>58.4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0" t="s">
        <v>126</v>
      </c>
      <c r="AU267" s="230" t="s">
        <v>81</v>
      </c>
      <c r="AV267" s="13" t="s">
        <v>81</v>
      </c>
      <c r="AW267" s="13" t="s">
        <v>32</v>
      </c>
      <c r="AX267" s="13" t="s">
        <v>71</v>
      </c>
      <c r="AY267" s="230" t="s">
        <v>113</v>
      </c>
    </row>
    <row r="268" spans="1:51" s="15" customFormat="1" ht="12">
      <c r="A268" s="15"/>
      <c r="B268" s="242"/>
      <c r="C268" s="243"/>
      <c r="D268" s="218" t="s">
        <v>126</v>
      </c>
      <c r="E268" s="244" t="s">
        <v>20</v>
      </c>
      <c r="F268" s="245" t="s">
        <v>203</v>
      </c>
      <c r="G268" s="243"/>
      <c r="H268" s="244" t="s">
        <v>20</v>
      </c>
      <c r="I268" s="246"/>
      <c r="J268" s="243"/>
      <c r="K268" s="243"/>
      <c r="L268" s="247"/>
      <c r="M268" s="248"/>
      <c r="N268" s="249"/>
      <c r="O268" s="249"/>
      <c r="P268" s="249"/>
      <c r="Q268" s="249"/>
      <c r="R268" s="249"/>
      <c r="S268" s="249"/>
      <c r="T268" s="25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1" t="s">
        <v>126</v>
      </c>
      <c r="AU268" s="251" t="s">
        <v>81</v>
      </c>
      <c r="AV268" s="15" t="s">
        <v>79</v>
      </c>
      <c r="AW268" s="15" t="s">
        <v>32</v>
      </c>
      <c r="AX268" s="15" t="s">
        <v>71</v>
      </c>
      <c r="AY268" s="251" t="s">
        <v>113</v>
      </c>
    </row>
    <row r="269" spans="1:51" s="13" customFormat="1" ht="12">
      <c r="A269" s="13"/>
      <c r="B269" s="220"/>
      <c r="C269" s="221"/>
      <c r="D269" s="218" t="s">
        <v>126</v>
      </c>
      <c r="E269" s="222" t="s">
        <v>20</v>
      </c>
      <c r="F269" s="223" t="s">
        <v>322</v>
      </c>
      <c r="G269" s="221"/>
      <c r="H269" s="224">
        <v>58.14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0" t="s">
        <v>126</v>
      </c>
      <c r="AU269" s="230" t="s">
        <v>81</v>
      </c>
      <c r="AV269" s="13" t="s">
        <v>81</v>
      </c>
      <c r="AW269" s="13" t="s">
        <v>32</v>
      </c>
      <c r="AX269" s="13" t="s">
        <v>71</v>
      </c>
      <c r="AY269" s="230" t="s">
        <v>113</v>
      </c>
    </row>
    <row r="270" spans="1:51" s="13" customFormat="1" ht="12">
      <c r="A270" s="13"/>
      <c r="B270" s="220"/>
      <c r="C270" s="221"/>
      <c r="D270" s="218" t="s">
        <v>126</v>
      </c>
      <c r="E270" s="222" t="s">
        <v>20</v>
      </c>
      <c r="F270" s="223" t="s">
        <v>323</v>
      </c>
      <c r="G270" s="221"/>
      <c r="H270" s="224">
        <v>69.34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0" t="s">
        <v>126</v>
      </c>
      <c r="AU270" s="230" t="s">
        <v>81</v>
      </c>
      <c r="AV270" s="13" t="s">
        <v>81</v>
      </c>
      <c r="AW270" s="13" t="s">
        <v>32</v>
      </c>
      <c r="AX270" s="13" t="s">
        <v>71</v>
      </c>
      <c r="AY270" s="230" t="s">
        <v>113</v>
      </c>
    </row>
    <row r="271" spans="1:51" s="13" customFormat="1" ht="12">
      <c r="A271" s="13"/>
      <c r="B271" s="220"/>
      <c r="C271" s="221"/>
      <c r="D271" s="218" t="s">
        <v>126</v>
      </c>
      <c r="E271" s="222" t="s">
        <v>20</v>
      </c>
      <c r="F271" s="223" t="s">
        <v>324</v>
      </c>
      <c r="G271" s="221"/>
      <c r="H271" s="224">
        <v>85.4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126</v>
      </c>
      <c r="AU271" s="230" t="s">
        <v>81</v>
      </c>
      <c r="AV271" s="13" t="s">
        <v>81</v>
      </c>
      <c r="AW271" s="13" t="s">
        <v>32</v>
      </c>
      <c r="AX271" s="13" t="s">
        <v>71</v>
      </c>
      <c r="AY271" s="230" t="s">
        <v>113</v>
      </c>
    </row>
    <row r="272" spans="1:51" s="13" customFormat="1" ht="12">
      <c r="A272" s="13"/>
      <c r="B272" s="220"/>
      <c r="C272" s="221"/>
      <c r="D272" s="218" t="s">
        <v>126</v>
      </c>
      <c r="E272" s="222" t="s">
        <v>20</v>
      </c>
      <c r="F272" s="223" t="s">
        <v>325</v>
      </c>
      <c r="G272" s="221"/>
      <c r="H272" s="224">
        <v>84.11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0" t="s">
        <v>126</v>
      </c>
      <c r="AU272" s="230" t="s">
        <v>81</v>
      </c>
      <c r="AV272" s="13" t="s">
        <v>81</v>
      </c>
      <c r="AW272" s="13" t="s">
        <v>32</v>
      </c>
      <c r="AX272" s="13" t="s">
        <v>71</v>
      </c>
      <c r="AY272" s="230" t="s">
        <v>113</v>
      </c>
    </row>
    <row r="273" spans="1:51" s="13" customFormat="1" ht="12">
      <c r="A273" s="13"/>
      <c r="B273" s="220"/>
      <c r="C273" s="221"/>
      <c r="D273" s="218" t="s">
        <v>126</v>
      </c>
      <c r="E273" s="222" t="s">
        <v>20</v>
      </c>
      <c r="F273" s="223" t="s">
        <v>326</v>
      </c>
      <c r="G273" s="221"/>
      <c r="H273" s="224">
        <v>17.08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126</v>
      </c>
      <c r="AU273" s="230" t="s">
        <v>81</v>
      </c>
      <c r="AV273" s="13" t="s">
        <v>81</v>
      </c>
      <c r="AW273" s="13" t="s">
        <v>32</v>
      </c>
      <c r="AX273" s="13" t="s">
        <v>71</v>
      </c>
      <c r="AY273" s="230" t="s">
        <v>113</v>
      </c>
    </row>
    <row r="274" spans="1:51" s="15" customFormat="1" ht="12">
      <c r="A274" s="15"/>
      <c r="B274" s="242"/>
      <c r="C274" s="243"/>
      <c r="D274" s="218" t="s">
        <v>126</v>
      </c>
      <c r="E274" s="244" t="s">
        <v>20</v>
      </c>
      <c r="F274" s="245" t="s">
        <v>209</v>
      </c>
      <c r="G274" s="243"/>
      <c r="H274" s="244" t="s">
        <v>20</v>
      </c>
      <c r="I274" s="246"/>
      <c r="J274" s="243"/>
      <c r="K274" s="243"/>
      <c r="L274" s="247"/>
      <c r="M274" s="248"/>
      <c r="N274" s="249"/>
      <c r="O274" s="249"/>
      <c r="P274" s="249"/>
      <c r="Q274" s="249"/>
      <c r="R274" s="249"/>
      <c r="S274" s="249"/>
      <c r="T274" s="25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1" t="s">
        <v>126</v>
      </c>
      <c r="AU274" s="251" t="s">
        <v>81</v>
      </c>
      <c r="AV274" s="15" t="s">
        <v>79</v>
      </c>
      <c r="AW274" s="15" t="s">
        <v>32</v>
      </c>
      <c r="AX274" s="15" t="s">
        <v>71</v>
      </c>
      <c r="AY274" s="251" t="s">
        <v>113</v>
      </c>
    </row>
    <row r="275" spans="1:51" s="13" customFormat="1" ht="12">
      <c r="A275" s="13"/>
      <c r="B275" s="220"/>
      <c r="C275" s="221"/>
      <c r="D275" s="218" t="s">
        <v>126</v>
      </c>
      <c r="E275" s="222" t="s">
        <v>20</v>
      </c>
      <c r="F275" s="223" t="s">
        <v>327</v>
      </c>
      <c r="G275" s="221"/>
      <c r="H275" s="224">
        <v>25.04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126</v>
      </c>
      <c r="AU275" s="230" t="s">
        <v>81</v>
      </c>
      <c r="AV275" s="13" t="s">
        <v>81</v>
      </c>
      <c r="AW275" s="13" t="s">
        <v>32</v>
      </c>
      <c r="AX275" s="13" t="s">
        <v>71</v>
      </c>
      <c r="AY275" s="230" t="s">
        <v>113</v>
      </c>
    </row>
    <row r="276" spans="1:51" s="13" customFormat="1" ht="12">
      <c r="A276" s="13"/>
      <c r="B276" s="220"/>
      <c r="C276" s="221"/>
      <c r="D276" s="218" t="s">
        <v>126</v>
      </c>
      <c r="E276" s="222" t="s">
        <v>20</v>
      </c>
      <c r="F276" s="223" t="s">
        <v>328</v>
      </c>
      <c r="G276" s="221"/>
      <c r="H276" s="224">
        <v>126.28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0" t="s">
        <v>126</v>
      </c>
      <c r="AU276" s="230" t="s">
        <v>81</v>
      </c>
      <c r="AV276" s="13" t="s">
        <v>81</v>
      </c>
      <c r="AW276" s="13" t="s">
        <v>32</v>
      </c>
      <c r="AX276" s="13" t="s">
        <v>71</v>
      </c>
      <c r="AY276" s="230" t="s">
        <v>113</v>
      </c>
    </row>
    <row r="277" spans="1:51" s="13" customFormat="1" ht="12">
      <c r="A277" s="13"/>
      <c r="B277" s="220"/>
      <c r="C277" s="221"/>
      <c r="D277" s="218" t="s">
        <v>126</v>
      </c>
      <c r="E277" s="222" t="s">
        <v>20</v>
      </c>
      <c r="F277" s="223" t="s">
        <v>329</v>
      </c>
      <c r="G277" s="221"/>
      <c r="H277" s="224">
        <v>72.39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0" t="s">
        <v>126</v>
      </c>
      <c r="AU277" s="230" t="s">
        <v>81</v>
      </c>
      <c r="AV277" s="13" t="s">
        <v>81</v>
      </c>
      <c r="AW277" s="13" t="s">
        <v>32</v>
      </c>
      <c r="AX277" s="13" t="s">
        <v>71</v>
      </c>
      <c r="AY277" s="230" t="s">
        <v>113</v>
      </c>
    </row>
    <row r="278" spans="1:51" s="13" customFormat="1" ht="12">
      <c r="A278" s="13"/>
      <c r="B278" s="220"/>
      <c r="C278" s="221"/>
      <c r="D278" s="218" t="s">
        <v>126</v>
      </c>
      <c r="E278" s="222" t="s">
        <v>20</v>
      </c>
      <c r="F278" s="223" t="s">
        <v>330</v>
      </c>
      <c r="G278" s="221"/>
      <c r="H278" s="224">
        <v>67.65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0" t="s">
        <v>126</v>
      </c>
      <c r="AU278" s="230" t="s">
        <v>81</v>
      </c>
      <c r="AV278" s="13" t="s">
        <v>81</v>
      </c>
      <c r="AW278" s="13" t="s">
        <v>32</v>
      </c>
      <c r="AX278" s="13" t="s">
        <v>71</v>
      </c>
      <c r="AY278" s="230" t="s">
        <v>113</v>
      </c>
    </row>
    <row r="279" spans="1:51" s="13" customFormat="1" ht="12">
      <c r="A279" s="13"/>
      <c r="B279" s="220"/>
      <c r="C279" s="221"/>
      <c r="D279" s="218" t="s">
        <v>126</v>
      </c>
      <c r="E279" s="222" t="s">
        <v>20</v>
      </c>
      <c r="F279" s="223" t="s">
        <v>331</v>
      </c>
      <c r="G279" s="221"/>
      <c r="H279" s="224">
        <v>9.76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0" t="s">
        <v>126</v>
      </c>
      <c r="AU279" s="230" t="s">
        <v>81</v>
      </c>
      <c r="AV279" s="13" t="s">
        <v>81</v>
      </c>
      <c r="AW279" s="13" t="s">
        <v>32</v>
      </c>
      <c r="AX279" s="13" t="s">
        <v>71</v>
      </c>
      <c r="AY279" s="230" t="s">
        <v>113</v>
      </c>
    </row>
    <row r="280" spans="1:51" s="15" customFormat="1" ht="12">
      <c r="A280" s="15"/>
      <c r="B280" s="242"/>
      <c r="C280" s="243"/>
      <c r="D280" s="218" t="s">
        <v>126</v>
      </c>
      <c r="E280" s="244" t="s">
        <v>20</v>
      </c>
      <c r="F280" s="245" t="s">
        <v>215</v>
      </c>
      <c r="G280" s="243"/>
      <c r="H280" s="244" t="s">
        <v>20</v>
      </c>
      <c r="I280" s="246"/>
      <c r="J280" s="243"/>
      <c r="K280" s="243"/>
      <c r="L280" s="247"/>
      <c r="M280" s="248"/>
      <c r="N280" s="249"/>
      <c r="O280" s="249"/>
      <c r="P280" s="249"/>
      <c r="Q280" s="249"/>
      <c r="R280" s="249"/>
      <c r="S280" s="249"/>
      <c r="T280" s="25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1" t="s">
        <v>126</v>
      </c>
      <c r="AU280" s="251" t="s">
        <v>81</v>
      </c>
      <c r="AV280" s="15" t="s">
        <v>79</v>
      </c>
      <c r="AW280" s="15" t="s">
        <v>32</v>
      </c>
      <c r="AX280" s="15" t="s">
        <v>71</v>
      </c>
      <c r="AY280" s="251" t="s">
        <v>113</v>
      </c>
    </row>
    <row r="281" spans="1:51" s="13" customFormat="1" ht="12">
      <c r="A281" s="13"/>
      <c r="B281" s="220"/>
      <c r="C281" s="221"/>
      <c r="D281" s="218" t="s">
        <v>126</v>
      </c>
      <c r="E281" s="222" t="s">
        <v>20</v>
      </c>
      <c r="F281" s="223" t="s">
        <v>332</v>
      </c>
      <c r="G281" s="221"/>
      <c r="H281" s="224">
        <v>65.26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126</v>
      </c>
      <c r="AU281" s="230" t="s">
        <v>81</v>
      </c>
      <c r="AV281" s="13" t="s">
        <v>81</v>
      </c>
      <c r="AW281" s="13" t="s">
        <v>32</v>
      </c>
      <c r="AX281" s="13" t="s">
        <v>71</v>
      </c>
      <c r="AY281" s="230" t="s">
        <v>113</v>
      </c>
    </row>
    <row r="282" spans="1:51" s="13" customFormat="1" ht="12">
      <c r="A282" s="13"/>
      <c r="B282" s="220"/>
      <c r="C282" s="221"/>
      <c r="D282" s="218" t="s">
        <v>126</v>
      </c>
      <c r="E282" s="222" t="s">
        <v>20</v>
      </c>
      <c r="F282" s="223" t="s">
        <v>333</v>
      </c>
      <c r="G282" s="221"/>
      <c r="H282" s="224">
        <v>53.24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126</v>
      </c>
      <c r="AU282" s="230" t="s">
        <v>81</v>
      </c>
      <c r="AV282" s="13" t="s">
        <v>81</v>
      </c>
      <c r="AW282" s="13" t="s">
        <v>32</v>
      </c>
      <c r="AX282" s="13" t="s">
        <v>71</v>
      </c>
      <c r="AY282" s="230" t="s">
        <v>113</v>
      </c>
    </row>
    <row r="283" spans="1:51" s="13" customFormat="1" ht="12">
      <c r="A283" s="13"/>
      <c r="B283" s="220"/>
      <c r="C283" s="221"/>
      <c r="D283" s="218" t="s">
        <v>126</v>
      </c>
      <c r="E283" s="222" t="s">
        <v>20</v>
      </c>
      <c r="F283" s="223" t="s">
        <v>334</v>
      </c>
      <c r="G283" s="221"/>
      <c r="H283" s="224">
        <v>88.43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126</v>
      </c>
      <c r="AU283" s="230" t="s">
        <v>81</v>
      </c>
      <c r="AV283" s="13" t="s">
        <v>81</v>
      </c>
      <c r="AW283" s="13" t="s">
        <v>32</v>
      </c>
      <c r="AX283" s="13" t="s">
        <v>71</v>
      </c>
      <c r="AY283" s="230" t="s">
        <v>113</v>
      </c>
    </row>
    <row r="284" spans="1:51" s="13" customFormat="1" ht="12">
      <c r="A284" s="13"/>
      <c r="B284" s="220"/>
      <c r="C284" s="221"/>
      <c r="D284" s="218" t="s">
        <v>126</v>
      </c>
      <c r="E284" s="222" t="s">
        <v>20</v>
      </c>
      <c r="F284" s="223" t="s">
        <v>335</v>
      </c>
      <c r="G284" s="221"/>
      <c r="H284" s="224">
        <v>86.1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126</v>
      </c>
      <c r="AU284" s="230" t="s">
        <v>81</v>
      </c>
      <c r="AV284" s="13" t="s">
        <v>81</v>
      </c>
      <c r="AW284" s="13" t="s">
        <v>32</v>
      </c>
      <c r="AX284" s="13" t="s">
        <v>71</v>
      </c>
      <c r="AY284" s="230" t="s">
        <v>113</v>
      </c>
    </row>
    <row r="285" spans="1:51" s="13" customFormat="1" ht="12">
      <c r="A285" s="13"/>
      <c r="B285" s="220"/>
      <c r="C285" s="221"/>
      <c r="D285" s="218" t="s">
        <v>126</v>
      </c>
      <c r="E285" s="222" t="s">
        <v>20</v>
      </c>
      <c r="F285" s="223" t="s">
        <v>336</v>
      </c>
      <c r="G285" s="221"/>
      <c r="H285" s="224">
        <v>88.32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0" t="s">
        <v>126</v>
      </c>
      <c r="AU285" s="230" t="s">
        <v>81</v>
      </c>
      <c r="AV285" s="13" t="s">
        <v>81</v>
      </c>
      <c r="AW285" s="13" t="s">
        <v>32</v>
      </c>
      <c r="AX285" s="13" t="s">
        <v>71</v>
      </c>
      <c r="AY285" s="230" t="s">
        <v>113</v>
      </c>
    </row>
    <row r="286" spans="1:51" s="15" customFormat="1" ht="12">
      <c r="A286" s="15"/>
      <c r="B286" s="242"/>
      <c r="C286" s="243"/>
      <c r="D286" s="218" t="s">
        <v>126</v>
      </c>
      <c r="E286" s="244" t="s">
        <v>20</v>
      </c>
      <c r="F286" s="245" t="s">
        <v>221</v>
      </c>
      <c r="G286" s="243"/>
      <c r="H286" s="244" t="s">
        <v>20</v>
      </c>
      <c r="I286" s="246"/>
      <c r="J286" s="243"/>
      <c r="K286" s="243"/>
      <c r="L286" s="247"/>
      <c r="M286" s="248"/>
      <c r="N286" s="249"/>
      <c r="O286" s="249"/>
      <c r="P286" s="249"/>
      <c r="Q286" s="249"/>
      <c r="R286" s="249"/>
      <c r="S286" s="249"/>
      <c r="T286" s="25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1" t="s">
        <v>126</v>
      </c>
      <c r="AU286" s="251" t="s">
        <v>81</v>
      </c>
      <c r="AV286" s="15" t="s">
        <v>79</v>
      </c>
      <c r="AW286" s="15" t="s">
        <v>32</v>
      </c>
      <c r="AX286" s="15" t="s">
        <v>71</v>
      </c>
      <c r="AY286" s="251" t="s">
        <v>113</v>
      </c>
    </row>
    <row r="287" spans="1:51" s="13" customFormat="1" ht="12">
      <c r="A287" s="13"/>
      <c r="B287" s="220"/>
      <c r="C287" s="221"/>
      <c r="D287" s="218" t="s">
        <v>126</v>
      </c>
      <c r="E287" s="222" t="s">
        <v>20</v>
      </c>
      <c r="F287" s="223" t="s">
        <v>337</v>
      </c>
      <c r="G287" s="221"/>
      <c r="H287" s="224">
        <v>28.88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126</v>
      </c>
      <c r="AU287" s="230" t="s">
        <v>81</v>
      </c>
      <c r="AV287" s="13" t="s">
        <v>81</v>
      </c>
      <c r="AW287" s="13" t="s">
        <v>32</v>
      </c>
      <c r="AX287" s="13" t="s">
        <v>71</v>
      </c>
      <c r="AY287" s="230" t="s">
        <v>113</v>
      </c>
    </row>
    <row r="288" spans="1:51" s="13" customFormat="1" ht="12">
      <c r="A288" s="13"/>
      <c r="B288" s="220"/>
      <c r="C288" s="221"/>
      <c r="D288" s="218" t="s">
        <v>126</v>
      </c>
      <c r="E288" s="222" t="s">
        <v>20</v>
      </c>
      <c r="F288" s="223" t="s">
        <v>338</v>
      </c>
      <c r="G288" s="221"/>
      <c r="H288" s="224">
        <v>62.23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0" t="s">
        <v>126</v>
      </c>
      <c r="AU288" s="230" t="s">
        <v>81</v>
      </c>
      <c r="AV288" s="13" t="s">
        <v>81</v>
      </c>
      <c r="AW288" s="13" t="s">
        <v>32</v>
      </c>
      <c r="AX288" s="13" t="s">
        <v>71</v>
      </c>
      <c r="AY288" s="230" t="s">
        <v>113</v>
      </c>
    </row>
    <row r="289" spans="1:51" s="15" customFormat="1" ht="12">
      <c r="A289" s="15"/>
      <c r="B289" s="242"/>
      <c r="C289" s="243"/>
      <c r="D289" s="218" t="s">
        <v>126</v>
      </c>
      <c r="E289" s="244" t="s">
        <v>20</v>
      </c>
      <c r="F289" s="245" t="s">
        <v>224</v>
      </c>
      <c r="G289" s="243"/>
      <c r="H289" s="244" t="s">
        <v>20</v>
      </c>
      <c r="I289" s="246"/>
      <c r="J289" s="243"/>
      <c r="K289" s="243"/>
      <c r="L289" s="247"/>
      <c r="M289" s="248"/>
      <c r="N289" s="249"/>
      <c r="O289" s="249"/>
      <c r="P289" s="249"/>
      <c r="Q289" s="249"/>
      <c r="R289" s="249"/>
      <c r="S289" s="249"/>
      <c r="T289" s="25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1" t="s">
        <v>126</v>
      </c>
      <c r="AU289" s="251" t="s">
        <v>81</v>
      </c>
      <c r="AV289" s="15" t="s">
        <v>79</v>
      </c>
      <c r="AW289" s="15" t="s">
        <v>32</v>
      </c>
      <c r="AX289" s="15" t="s">
        <v>71</v>
      </c>
      <c r="AY289" s="251" t="s">
        <v>113</v>
      </c>
    </row>
    <row r="290" spans="1:51" s="13" customFormat="1" ht="12">
      <c r="A290" s="13"/>
      <c r="B290" s="220"/>
      <c r="C290" s="221"/>
      <c r="D290" s="218" t="s">
        <v>126</v>
      </c>
      <c r="E290" s="222" t="s">
        <v>20</v>
      </c>
      <c r="F290" s="223" t="s">
        <v>339</v>
      </c>
      <c r="G290" s="221"/>
      <c r="H290" s="224">
        <v>27.3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126</v>
      </c>
      <c r="AU290" s="230" t="s">
        <v>81</v>
      </c>
      <c r="AV290" s="13" t="s">
        <v>81</v>
      </c>
      <c r="AW290" s="13" t="s">
        <v>32</v>
      </c>
      <c r="AX290" s="13" t="s">
        <v>71</v>
      </c>
      <c r="AY290" s="230" t="s">
        <v>113</v>
      </c>
    </row>
    <row r="291" spans="1:51" s="13" customFormat="1" ht="12">
      <c r="A291" s="13"/>
      <c r="B291" s="220"/>
      <c r="C291" s="221"/>
      <c r="D291" s="218" t="s">
        <v>126</v>
      </c>
      <c r="E291" s="222" t="s">
        <v>20</v>
      </c>
      <c r="F291" s="223" t="s">
        <v>340</v>
      </c>
      <c r="G291" s="221"/>
      <c r="H291" s="224">
        <v>20.8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0" t="s">
        <v>126</v>
      </c>
      <c r="AU291" s="230" t="s">
        <v>81</v>
      </c>
      <c r="AV291" s="13" t="s">
        <v>81</v>
      </c>
      <c r="AW291" s="13" t="s">
        <v>32</v>
      </c>
      <c r="AX291" s="13" t="s">
        <v>71</v>
      </c>
      <c r="AY291" s="230" t="s">
        <v>113</v>
      </c>
    </row>
    <row r="292" spans="1:51" s="14" customFormat="1" ht="12">
      <c r="A292" s="14"/>
      <c r="B292" s="231"/>
      <c r="C292" s="232"/>
      <c r="D292" s="218" t="s">
        <v>126</v>
      </c>
      <c r="E292" s="233" t="s">
        <v>20</v>
      </c>
      <c r="F292" s="234" t="s">
        <v>159</v>
      </c>
      <c r="G292" s="232"/>
      <c r="H292" s="235">
        <v>2406.64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1" t="s">
        <v>126</v>
      </c>
      <c r="AU292" s="241" t="s">
        <v>81</v>
      </c>
      <c r="AV292" s="14" t="s">
        <v>120</v>
      </c>
      <c r="AW292" s="14" t="s">
        <v>32</v>
      </c>
      <c r="AX292" s="14" t="s">
        <v>79</v>
      </c>
      <c r="AY292" s="241" t="s">
        <v>113</v>
      </c>
    </row>
    <row r="293" spans="1:65" s="2" customFormat="1" ht="24.15" customHeight="1">
      <c r="A293" s="39"/>
      <c r="B293" s="40"/>
      <c r="C293" s="201" t="s">
        <v>341</v>
      </c>
      <c r="D293" s="201" t="s">
        <v>115</v>
      </c>
      <c r="E293" s="202" t="s">
        <v>342</v>
      </c>
      <c r="F293" s="203" t="s">
        <v>343</v>
      </c>
      <c r="G293" s="204" t="s">
        <v>118</v>
      </c>
      <c r="H293" s="205">
        <v>2406.64</v>
      </c>
      <c r="I293" s="206"/>
      <c r="J293" s="205">
        <f>ROUND(I293*H293,2)</f>
        <v>0</v>
      </c>
      <c r="K293" s="203" t="s">
        <v>119</v>
      </c>
      <c r="L293" s="45"/>
      <c r="M293" s="207" t="s">
        <v>20</v>
      </c>
      <c r="N293" s="208" t="s">
        <v>42</v>
      </c>
      <c r="O293" s="85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1" t="s">
        <v>120</v>
      </c>
      <c r="AT293" s="211" t="s">
        <v>115</v>
      </c>
      <c r="AU293" s="211" t="s">
        <v>81</v>
      </c>
      <c r="AY293" s="18" t="s">
        <v>113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8" t="s">
        <v>79</v>
      </c>
      <c r="BK293" s="212">
        <f>ROUND(I293*H293,2)</f>
        <v>0</v>
      </c>
      <c r="BL293" s="18" t="s">
        <v>120</v>
      </c>
      <c r="BM293" s="211" t="s">
        <v>344</v>
      </c>
    </row>
    <row r="294" spans="1:47" s="2" customFormat="1" ht="12">
      <c r="A294" s="39"/>
      <c r="B294" s="40"/>
      <c r="C294" s="41"/>
      <c r="D294" s="213" t="s">
        <v>122</v>
      </c>
      <c r="E294" s="41"/>
      <c r="F294" s="214" t="s">
        <v>345</v>
      </c>
      <c r="G294" s="41"/>
      <c r="H294" s="41"/>
      <c r="I294" s="215"/>
      <c r="J294" s="41"/>
      <c r="K294" s="41"/>
      <c r="L294" s="45"/>
      <c r="M294" s="216"/>
      <c r="N294" s="217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122</v>
      </c>
      <c r="AU294" s="18" t="s">
        <v>81</v>
      </c>
    </row>
    <row r="295" spans="1:47" s="2" customFormat="1" ht="12">
      <c r="A295" s="39"/>
      <c r="B295" s="40"/>
      <c r="C295" s="41"/>
      <c r="D295" s="218" t="s">
        <v>124</v>
      </c>
      <c r="E295" s="41"/>
      <c r="F295" s="219" t="s">
        <v>346</v>
      </c>
      <c r="G295" s="41"/>
      <c r="H295" s="41"/>
      <c r="I295" s="215"/>
      <c r="J295" s="41"/>
      <c r="K295" s="41"/>
      <c r="L295" s="45"/>
      <c r="M295" s="216"/>
      <c r="N295" s="217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124</v>
      </c>
      <c r="AU295" s="18" t="s">
        <v>81</v>
      </c>
    </row>
    <row r="296" spans="1:65" s="2" customFormat="1" ht="37.8" customHeight="1">
      <c r="A296" s="39"/>
      <c r="B296" s="40"/>
      <c r="C296" s="201" t="s">
        <v>8</v>
      </c>
      <c r="D296" s="201" t="s">
        <v>115</v>
      </c>
      <c r="E296" s="202" t="s">
        <v>347</v>
      </c>
      <c r="F296" s="203" t="s">
        <v>348</v>
      </c>
      <c r="G296" s="204" t="s">
        <v>175</v>
      </c>
      <c r="H296" s="205">
        <v>901.18</v>
      </c>
      <c r="I296" s="206"/>
      <c r="J296" s="205">
        <f>ROUND(I296*H296,2)</f>
        <v>0</v>
      </c>
      <c r="K296" s="203" t="s">
        <v>119</v>
      </c>
      <c r="L296" s="45"/>
      <c r="M296" s="207" t="s">
        <v>20</v>
      </c>
      <c r="N296" s="208" t="s">
        <v>42</v>
      </c>
      <c r="O296" s="85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1" t="s">
        <v>120</v>
      </c>
      <c r="AT296" s="211" t="s">
        <v>115</v>
      </c>
      <c r="AU296" s="211" t="s">
        <v>81</v>
      </c>
      <c r="AY296" s="18" t="s">
        <v>113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8" t="s">
        <v>79</v>
      </c>
      <c r="BK296" s="212">
        <f>ROUND(I296*H296,2)</f>
        <v>0</v>
      </c>
      <c r="BL296" s="18" t="s">
        <v>120</v>
      </c>
      <c r="BM296" s="211" t="s">
        <v>349</v>
      </c>
    </row>
    <row r="297" spans="1:47" s="2" customFormat="1" ht="12">
      <c r="A297" s="39"/>
      <c r="B297" s="40"/>
      <c r="C297" s="41"/>
      <c r="D297" s="213" t="s">
        <v>122</v>
      </c>
      <c r="E297" s="41"/>
      <c r="F297" s="214" t="s">
        <v>350</v>
      </c>
      <c r="G297" s="41"/>
      <c r="H297" s="41"/>
      <c r="I297" s="215"/>
      <c r="J297" s="41"/>
      <c r="K297" s="41"/>
      <c r="L297" s="45"/>
      <c r="M297" s="216"/>
      <c r="N297" s="217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122</v>
      </c>
      <c r="AU297" s="18" t="s">
        <v>81</v>
      </c>
    </row>
    <row r="298" spans="1:47" s="2" customFormat="1" ht="12">
      <c r="A298" s="39"/>
      <c r="B298" s="40"/>
      <c r="C298" s="41"/>
      <c r="D298" s="218" t="s">
        <v>124</v>
      </c>
      <c r="E298" s="41"/>
      <c r="F298" s="219" t="s">
        <v>351</v>
      </c>
      <c r="G298" s="41"/>
      <c r="H298" s="41"/>
      <c r="I298" s="215"/>
      <c r="J298" s="41"/>
      <c r="K298" s="41"/>
      <c r="L298" s="45"/>
      <c r="M298" s="216"/>
      <c r="N298" s="217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124</v>
      </c>
      <c r="AU298" s="18" t="s">
        <v>81</v>
      </c>
    </row>
    <row r="299" spans="1:51" s="13" customFormat="1" ht="12">
      <c r="A299" s="13"/>
      <c r="B299" s="220"/>
      <c r="C299" s="221"/>
      <c r="D299" s="218" t="s">
        <v>126</v>
      </c>
      <c r="E299" s="222" t="s">
        <v>20</v>
      </c>
      <c r="F299" s="223" t="s">
        <v>352</v>
      </c>
      <c r="G299" s="221"/>
      <c r="H299" s="224">
        <v>857.52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0" t="s">
        <v>126</v>
      </c>
      <c r="AU299" s="230" t="s">
        <v>81</v>
      </c>
      <c r="AV299" s="13" t="s">
        <v>81</v>
      </c>
      <c r="AW299" s="13" t="s">
        <v>32</v>
      </c>
      <c r="AX299" s="13" t="s">
        <v>71</v>
      </c>
      <c r="AY299" s="230" t="s">
        <v>113</v>
      </c>
    </row>
    <row r="300" spans="1:51" s="13" customFormat="1" ht="12">
      <c r="A300" s="13"/>
      <c r="B300" s="220"/>
      <c r="C300" s="221"/>
      <c r="D300" s="218" t="s">
        <v>126</v>
      </c>
      <c r="E300" s="222" t="s">
        <v>20</v>
      </c>
      <c r="F300" s="223" t="s">
        <v>353</v>
      </c>
      <c r="G300" s="221"/>
      <c r="H300" s="224">
        <v>109.21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0" t="s">
        <v>126</v>
      </c>
      <c r="AU300" s="230" t="s">
        <v>81</v>
      </c>
      <c r="AV300" s="13" t="s">
        <v>81</v>
      </c>
      <c r="AW300" s="13" t="s">
        <v>32</v>
      </c>
      <c r="AX300" s="13" t="s">
        <v>71</v>
      </c>
      <c r="AY300" s="230" t="s">
        <v>113</v>
      </c>
    </row>
    <row r="301" spans="1:51" s="13" customFormat="1" ht="12">
      <c r="A301" s="13"/>
      <c r="B301" s="220"/>
      <c r="C301" s="221"/>
      <c r="D301" s="218" t="s">
        <v>126</v>
      </c>
      <c r="E301" s="222" t="s">
        <v>20</v>
      </c>
      <c r="F301" s="223" t="s">
        <v>354</v>
      </c>
      <c r="G301" s="221"/>
      <c r="H301" s="224">
        <v>-65.55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0" t="s">
        <v>126</v>
      </c>
      <c r="AU301" s="230" t="s">
        <v>81</v>
      </c>
      <c r="AV301" s="13" t="s">
        <v>81</v>
      </c>
      <c r="AW301" s="13" t="s">
        <v>32</v>
      </c>
      <c r="AX301" s="13" t="s">
        <v>71</v>
      </c>
      <c r="AY301" s="230" t="s">
        <v>113</v>
      </c>
    </row>
    <row r="302" spans="1:51" s="14" customFormat="1" ht="12">
      <c r="A302" s="14"/>
      <c r="B302" s="231"/>
      <c r="C302" s="232"/>
      <c r="D302" s="218" t="s">
        <v>126</v>
      </c>
      <c r="E302" s="233" t="s">
        <v>20</v>
      </c>
      <c r="F302" s="234" t="s">
        <v>159</v>
      </c>
      <c r="G302" s="232"/>
      <c r="H302" s="235">
        <v>901.18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1" t="s">
        <v>126</v>
      </c>
      <c r="AU302" s="241" t="s">
        <v>81</v>
      </c>
      <c r="AV302" s="14" t="s">
        <v>120</v>
      </c>
      <c r="AW302" s="14" t="s">
        <v>32</v>
      </c>
      <c r="AX302" s="14" t="s">
        <v>79</v>
      </c>
      <c r="AY302" s="241" t="s">
        <v>113</v>
      </c>
    </row>
    <row r="303" spans="1:65" s="2" customFormat="1" ht="37.8" customHeight="1">
      <c r="A303" s="39"/>
      <c r="B303" s="40"/>
      <c r="C303" s="201" t="s">
        <v>355</v>
      </c>
      <c r="D303" s="201" t="s">
        <v>115</v>
      </c>
      <c r="E303" s="202" t="s">
        <v>356</v>
      </c>
      <c r="F303" s="203" t="s">
        <v>357</v>
      </c>
      <c r="G303" s="204" t="s">
        <v>175</v>
      </c>
      <c r="H303" s="205">
        <v>65.55</v>
      </c>
      <c r="I303" s="206"/>
      <c r="J303" s="205">
        <f>ROUND(I303*H303,2)</f>
        <v>0</v>
      </c>
      <c r="K303" s="203" t="s">
        <v>119</v>
      </c>
      <c r="L303" s="45"/>
      <c r="M303" s="207" t="s">
        <v>20</v>
      </c>
      <c r="N303" s="208" t="s">
        <v>42</v>
      </c>
      <c r="O303" s="85"/>
      <c r="P303" s="209">
        <f>O303*H303</f>
        <v>0</v>
      </c>
      <c r="Q303" s="209">
        <v>0</v>
      </c>
      <c r="R303" s="209">
        <f>Q303*H303</f>
        <v>0</v>
      </c>
      <c r="S303" s="209">
        <v>0</v>
      </c>
      <c r="T303" s="21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1" t="s">
        <v>120</v>
      </c>
      <c r="AT303" s="211" t="s">
        <v>115</v>
      </c>
      <c r="AU303" s="211" t="s">
        <v>81</v>
      </c>
      <c r="AY303" s="18" t="s">
        <v>113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8" t="s">
        <v>79</v>
      </c>
      <c r="BK303" s="212">
        <f>ROUND(I303*H303,2)</f>
        <v>0</v>
      </c>
      <c r="BL303" s="18" t="s">
        <v>120</v>
      </c>
      <c r="BM303" s="211" t="s">
        <v>358</v>
      </c>
    </row>
    <row r="304" spans="1:47" s="2" customFormat="1" ht="12">
      <c r="A304" s="39"/>
      <c r="B304" s="40"/>
      <c r="C304" s="41"/>
      <c r="D304" s="213" t="s">
        <v>122</v>
      </c>
      <c r="E304" s="41"/>
      <c r="F304" s="214" t="s">
        <v>359</v>
      </c>
      <c r="G304" s="41"/>
      <c r="H304" s="41"/>
      <c r="I304" s="215"/>
      <c r="J304" s="41"/>
      <c r="K304" s="41"/>
      <c r="L304" s="45"/>
      <c r="M304" s="216"/>
      <c r="N304" s="217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122</v>
      </c>
      <c r="AU304" s="18" t="s">
        <v>81</v>
      </c>
    </row>
    <row r="305" spans="1:47" s="2" customFormat="1" ht="12">
      <c r="A305" s="39"/>
      <c r="B305" s="40"/>
      <c r="C305" s="41"/>
      <c r="D305" s="218" t="s">
        <v>124</v>
      </c>
      <c r="E305" s="41"/>
      <c r="F305" s="219" t="s">
        <v>360</v>
      </c>
      <c r="G305" s="41"/>
      <c r="H305" s="41"/>
      <c r="I305" s="215"/>
      <c r="J305" s="41"/>
      <c r="K305" s="41"/>
      <c r="L305" s="45"/>
      <c r="M305" s="216"/>
      <c r="N305" s="217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124</v>
      </c>
      <c r="AU305" s="18" t="s">
        <v>81</v>
      </c>
    </row>
    <row r="306" spans="1:51" s="13" customFormat="1" ht="12">
      <c r="A306" s="13"/>
      <c r="B306" s="220"/>
      <c r="C306" s="221"/>
      <c r="D306" s="218" t="s">
        <v>126</v>
      </c>
      <c r="E306" s="222" t="s">
        <v>20</v>
      </c>
      <c r="F306" s="223" t="s">
        <v>361</v>
      </c>
      <c r="G306" s="221"/>
      <c r="H306" s="224">
        <v>65.55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0" t="s">
        <v>126</v>
      </c>
      <c r="AU306" s="230" t="s">
        <v>81</v>
      </c>
      <c r="AV306" s="13" t="s">
        <v>81</v>
      </c>
      <c r="AW306" s="13" t="s">
        <v>32</v>
      </c>
      <c r="AX306" s="13" t="s">
        <v>79</v>
      </c>
      <c r="AY306" s="230" t="s">
        <v>113</v>
      </c>
    </row>
    <row r="307" spans="1:65" s="2" customFormat="1" ht="24.15" customHeight="1">
      <c r="A307" s="39"/>
      <c r="B307" s="40"/>
      <c r="C307" s="201" t="s">
        <v>362</v>
      </c>
      <c r="D307" s="201" t="s">
        <v>115</v>
      </c>
      <c r="E307" s="202" t="s">
        <v>363</v>
      </c>
      <c r="F307" s="203" t="s">
        <v>364</v>
      </c>
      <c r="G307" s="204" t="s">
        <v>175</v>
      </c>
      <c r="H307" s="205">
        <v>65.55</v>
      </c>
      <c r="I307" s="206"/>
      <c r="J307" s="205">
        <f>ROUND(I307*H307,2)</f>
        <v>0</v>
      </c>
      <c r="K307" s="203" t="s">
        <v>119</v>
      </c>
      <c r="L307" s="45"/>
      <c r="M307" s="207" t="s">
        <v>20</v>
      </c>
      <c r="N307" s="208" t="s">
        <v>42</v>
      </c>
      <c r="O307" s="85"/>
      <c r="P307" s="209">
        <f>O307*H307</f>
        <v>0</v>
      </c>
      <c r="Q307" s="209">
        <v>0</v>
      </c>
      <c r="R307" s="209">
        <f>Q307*H307</f>
        <v>0</v>
      </c>
      <c r="S307" s="209">
        <v>0</v>
      </c>
      <c r="T307" s="21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1" t="s">
        <v>120</v>
      </c>
      <c r="AT307" s="211" t="s">
        <v>115</v>
      </c>
      <c r="AU307" s="211" t="s">
        <v>81</v>
      </c>
      <c r="AY307" s="18" t="s">
        <v>113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8" t="s">
        <v>79</v>
      </c>
      <c r="BK307" s="212">
        <f>ROUND(I307*H307,2)</f>
        <v>0</v>
      </c>
      <c r="BL307" s="18" t="s">
        <v>120</v>
      </c>
      <c r="BM307" s="211" t="s">
        <v>365</v>
      </c>
    </row>
    <row r="308" spans="1:47" s="2" customFormat="1" ht="12">
      <c r="A308" s="39"/>
      <c r="B308" s="40"/>
      <c r="C308" s="41"/>
      <c r="D308" s="213" t="s">
        <v>122</v>
      </c>
      <c r="E308" s="41"/>
      <c r="F308" s="214" t="s">
        <v>366</v>
      </c>
      <c r="G308" s="41"/>
      <c r="H308" s="41"/>
      <c r="I308" s="215"/>
      <c r="J308" s="41"/>
      <c r="K308" s="41"/>
      <c r="L308" s="45"/>
      <c r="M308" s="216"/>
      <c r="N308" s="217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122</v>
      </c>
      <c r="AU308" s="18" t="s">
        <v>81</v>
      </c>
    </row>
    <row r="309" spans="1:47" s="2" customFormat="1" ht="12">
      <c r="A309" s="39"/>
      <c r="B309" s="40"/>
      <c r="C309" s="41"/>
      <c r="D309" s="218" t="s">
        <v>124</v>
      </c>
      <c r="E309" s="41"/>
      <c r="F309" s="219" t="s">
        <v>360</v>
      </c>
      <c r="G309" s="41"/>
      <c r="H309" s="41"/>
      <c r="I309" s="215"/>
      <c r="J309" s="41"/>
      <c r="K309" s="41"/>
      <c r="L309" s="45"/>
      <c r="M309" s="216"/>
      <c r="N309" s="217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124</v>
      </c>
      <c r="AU309" s="18" t="s">
        <v>81</v>
      </c>
    </row>
    <row r="310" spans="1:65" s="2" customFormat="1" ht="24.15" customHeight="1">
      <c r="A310" s="39"/>
      <c r="B310" s="40"/>
      <c r="C310" s="201" t="s">
        <v>367</v>
      </c>
      <c r="D310" s="201" t="s">
        <v>115</v>
      </c>
      <c r="E310" s="202" t="s">
        <v>368</v>
      </c>
      <c r="F310" s="203" t="s">
        <v>369</v>
      </c>
      <c r="G310" s="204" t="s">
        <v>175</v>
      </c>
      <c r="H310" s="205">
        <v>901.18</v>
      </c>
      <c r="I310" s="206"/>
      <c r="J310" s="205">
        <f>ROUND(I310*H310,2)</f>
        <v>0</v>
      </c>
      <c r="K310" s="203" t="s">
        <v>119</v>
      </c>
      <c r="L310" s="45"/>
      <c r="M310" s="207" t="s">
        <v>20</v>
      </c>
      <c r="N310" s="208" t="s">
        <v>42</v>
      </c>
      <c r="O310" s="85"/>
      <c r="P310" s="209">
        <f>O310*H310</f>
        <v>0</v>
      </c>
      <c r="Q310" s="209">
        <v>0</v>
      </c>
      <c r="R310" s="209">
        <f>Q310*H310</f>
        <v>0</v>
      </c>
      <c r="S310" s="209">
        <v>0</v>
      </c>
      <c r="T310" s="21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1" t="s">
        <v>120</v>
      </c>
      <c r="AT310" s="211" t="s">
        <v>115</v>
      </c>
      <c r="AU310" s="211" t="s">
        <v>81</v>
      </c>
      <c r="AY310" s="18" t="s">
        <v>113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8" t="s">
        <v>79</v>
      </c>
      <c r="BK310" s="212">
        <f>ROUND(I310*H310,2)</f>
        <v>0</v>
      </c>
      <c r="BL310" s="18" t="s">
        <v>120</v>
      </c>
      <c r="BM310" s="211" t="s">
        <v>370</v>
      </c>
    </row>
    <row r="311" spans="1:47" s="2" customFormat="1" ht="12">
      <c r="A311" s="39"/>
      <c r="B311" s="40"/>
      <c r="C311" s="41"/>
      <c r="D311" s="213" t="s">
        <v>122</v>
      </c>
      <c r="E311" s="41"/>
      <c r="F311" s="214" t="s">
        <v>371</v>
      </c>
      <c r="G311" s="41"/>
      <c r="H311" s="41"/>
      <c r="I311" s="215"/>
      <c r="J311" s="41"/>
      <c r="K311" s="41"/>
      <c r="L311" s="45"/>
      <c r="M311" s="216"/>
      <c r="N311" s="217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122</v>
      </c>
      <c r="AU311" s="18" t="s">
        <v>81</v>
      </c>
    </row>
    <row r="312" spans="1:47" s="2" customFormat="1" ht="12">
      <c r="A312" s="39"/>
      <c r="B312" s="40"/>
      <c r="C312" s="41"/>
      <c r="D312" s="218" t="s">
        <v>124</v>
      </c>
      <c r="E312" s="41"/>
      <c r="F312" s="219" t="s">
        <v>372</v>
      </c>
      <c r="G312" s="41"/>
      <c r="H312" s="41"/>
      <c r="I312" s="215"/>
      <c r="J312" s="41"/>
      <c r="K312" s="41"/>
      <c r="L312" s="45"/>
      <c r="M312" s="216"/>
      <c r="N312" s="217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124</v>
      </c>
      <c r="AU312" s="18" t="s">
        <v>81</v>
      </c>
    </row>
    <row r="313" spans="1:65" s="2" customFormat="1" ht="24.15" customHeight="1">
      <c r="A313" s="39"/>
      <c r="B313" s="40"/>
      <c r="C313" s="201" t="s">
        <v>373</v>
      </c>
      <c r="D313" s="201" t="s">
        <v>115</v>
      </c>
      <c r="E313" s="202" t="s">
        <v>374</v>
      </c>
      <c r="F313" s="203" t="s">
        <v>375</v>
      </c>
      <c r="G313" s="204" t="s">
        <v>376</v>
      </c>
      <c r="H313" s="205">
        <v>1933.46</v>
      </c>
      <c r="I313" s="206"/>
      <c r="J313" s="205">
        <f>ROUND(I313*H313,2)</f>
        <v>0</v>
      </c>
      <c r="K313" s="203" t="s">
        <v>119</v>
      </c>
      <c r="L313" s="45"/>
      <c r="M313" s="207" t="s">
        <v>20</v>
      </c>
      <c r="N313" s="208" t="s">
        <v>42</v>
      </c>
      <c r="O313" s="85"/>
      <c r="P313" s="209">
        <f>O313*H313</f>
        <v>0</v>
      </c>
      <c r="Q313" s="209">
        <v>0</v>
      </c>
      <c r="R313" s="209">
        <f>Q313*H313</f>
        <v>0</v>
      </c>
      <c r="S313" s="209">
        <v>0</v>
      </c>
      <c r="T313" s="21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1" t="s">
        <v>120</v>
      </c>
      <c r="AT313" s="211" t="s">
        <v>115</v>
      </c>
      <c r="AU313" s="211" t="s">
        <v>81</v>
      </c>
      <c r="AY313" s="18" t="s">
        <v>113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8" t="s">
        <v>79</v>
      </c>
      <c r="BK313" s="212">
        <f>ROUND(I313*H313,2)</f>
        <v>0</v>
      </c>
      <c r="BL313" s="18" t="s">
        <v>120</v>
      </c>
      <c r="BM313" s="211" t="s">
        <v>377</v>
      </c>
    </row>
    <row r="314" spans="1:47" s="2" customFormat="1" ht="12">
      <c r="A314" s="39"/>
      <c r="B314" s="40"/>
      <c r="C314" s="41"/>
      <c r="D314" s="213" t="s">
        <v>122</v>
      </c>
      <c r="E314" s="41"/>
      <c r="F314" s="214" t="s">
        <v>378</v>
      </c>
      <c r="G314" s="41"/>
      <c r="H314" s="41"/>
      <c r="I314" s="215"/>
      <c r="J314" s="41"/>
      <c r="K314" s="41"/>
      <c r="L314" s="45"/>
      <c r="M314" s="216"/>
      <c r="N314" s="217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122</v>
      </c>
      <c r="AU314" s="18" t="s">
        <v>81</v>
      </c>
    </row>
    <row r="315" spans="1:47" s="2" customFormat="1" ht="12">
      <c r="A315" s="39"/>
      <c r="B315" s="40"/>
      <c r="C315" s="41"/>
      <c r="D315" s="218" t="s">
        <v>124</v>
      </c>
      <c r="E315" s="41"/>
      <c r="F315" s="219" t="s">
        <v>379</v>
      </c>
      <c r="G315" s="41"/>
      <c r="H315" s="41"/>
      <c r="I315" s="215"/>
      <c r="J315" s="41"/>
      <c r="K315" s="41"/>
      <c r="L315" s="45"/>
      <c r="M315" s="216"/>
      <c r="N315" s="217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124</v>
      </c>
      <c r="AU315" s="18" t="s">
        <v>81</v>
      </c>
    </row>
    <row r="316" spans="1:51" s="13" customFormat="1" ht="12">
      <c r="A316" s="13"/>
      <c r="B316" s="220"/>
      <c r="C316" s="221"/>
      <c r="D316" s="218" t="s">
        <v>126</v>
      </c>
      <c r="E316" s="222" t="s">
        <v>20</v>
      </c>
      <c r="F316" s="223" t="s">
        <v>380</v>
      </c>
      <c r="G316" s="221"/>
      <c r="H316" s="224">
        <v>1933.46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126</v>
      </c>
      <c r="AU316" s="230" t="s">
        <v>81</v>
      </c>
      <c r="AV316" s="13" t="s">
        <v>81</v>
      </c>
      <c r="AW316" s="13" t="s">
        <v>32</v>
      </c>
      <c r="AX316" s="13" t="s">
        <v>79</v>
      </c>
      <c r="AY316" s="230" t="s">
        <v>113</v>
      </c>
    </row>
    <row r="317" spans="1:65" s="2" customFormat="1" ht="24.15" customHeight="1">
      <c r="A317" s="39"/>
      <c r="B317" s="40"/>
      <c r="C317" s="201" t="s">
        <v>381</v>
      </c>
      <c r="D317" s="201" t="s">
        <v>115</v>
      </c>
      <c r="E317" s="202" t="s">
        <v>382</v>
      </c>
      <c r="F317" s="203" t="s">
        <v>383</v>
      </c>
      <c r="G317" s="204" t="s">
        <v>175</v>
      </c>
      <c r="H317" s="205">
        <v>966.73</v>
      </c>
      <c r="I317" s="206"/>
      <c r="J317" s="205">
        <f>ROUND(I317*H317,2)</f>
        <v>0</v>
      </c>
      <c r="K317" s="203" t="s">
        <v>119</v>
      </c>
      <c r="L317" s="45"/>
      <c r="M317" s="207" t="s">
        <v>20</v>
      </c>
      <c r="N317" s="208" t="s">
        <v>42</v>
      </c>
      <c r="O317" s="85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1" t="s">
        <v>120</v>
      </c>
      <c r="AT317" s="211" t="s">
        <v>115</v>
      </c>
      <c r="AU317" s="211" t="s">
        <v>81</v>
      </c>
      <c r="AY317" s="18" t="s">
        <v>113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8" t="s">
        <v>79</v>
      </c>
      <c r="BK317" s="212">
        <f>ROUND(I317*H317,2)</f>
        <v>0</v>
      </c>
      <c r="BL317" s="18" t="s">
        <v>120</v>
      </c>
      <c r="BM317" s="211" t="s">
        <v>384</v>
      </c>
    </row>
    <row r="318" spans="1:47" s="2" customFormat="1" ht="12">
      <c r="A318" s="39"/>
      <c r="B318" s="40"/>
      <c r="C318" s="41"/>
      <c r="D318" s="213" t="s">
        <v>122</v>
      </c>
      <c r="E318" s="41"/>
      <c r="F318" s="214" t="s">
        <v>385</v>
      </c>
      <c r="G318" s="41"/>
      <c r="H318" s="41"/>
      <c r="I318" s="215"/>
      <c r="J318" s="41"/>
      <c r="K318" s="41"/>
      <c r="L318" s="45"/>
      <c r="M318" s="216"/>
      <c r="N318" s="217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122</v>
      </c>
      <c r="AU318" s="18" t="s">
        <v>81</v>
      </c>
    </row>
    <row r="319" spans="1:47" s="2" customFormat="1" ht="12">
      <c r="A319" s="39"/>
      <c r="B319" s="40"/>
      <c r="C319" s="41"/>
      <c r="D319" s="218" t="s">
        <v>124</v>
      </c>
      <c r="E319" s="41"/>
      <c r="F319" s="219" t="s">
        <v>386</v>
      </c>
      <c r="G319" s="41"/>
      <c r="H319" s="41"/>
      <c r="I319" s="215"/>
      <c r="J319" s="41"/>
      <c r="K319" s="41"/>
      <c r="L319" s="45"/>
      <c r="M319" s="216"/>
      <c r="N319" s="217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124</v>
      </c>
      <c r="AU319" s="18" t="s">
        <v>81</v>
      </c>
    </row>
    <row r="320" spans="1:51" s="13" customFormat="1" ht="12">
      <c r="A320" s="13"/>
      <c r="B320" s="220"/>
      <c r="C320" s="221"/>
      <c r="D320" s="218" t="s">
        <v>126</v>
      </c>
      <c r="E320" s="222" t="s">
        <v>20</v>
      </c>
      <c r="F320" s="223" t="s">
        <v>387</v>
      </c>
      <c r="G320" s="221"/>
      <c r="H320" s="224">
        <v>966.73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126</v>
      </c>
      <c r="AU320" s="230" t="s">
        <v>81</v>
      </c>
      <c r="AV320" s="13" t="s">
        <v>81</v>
      </c>
      <c r="AW320" s="13" t="s">
        <v>32</v>
      </c>
      <c r="AX320" s="13" t="s">
        <v>79</v>
      </c>
      <c r="AY320" s="230" t="s">
        <v>113</v>
      </c>
    </row>
    <row r="321" spans="1:65" s="2" customFormat="1" ht="24.15" customHeight="1">
      <c r="A321" s="39"/>
      <c r="B321" s="40"/>
      <c r="C321" s="201" t="s">
        <v>7</v>
      </c>
      <c r="D321" s="201" t="s">
        <v>115</v>
      </c>
      <c r="E321" s="202" t="s">
        <v>388</v>
      </c>
      <c r="F321" s="203" t="s">
        <v>389</v>
      </c>
      <c r="G321" s="204" t="s">
        <v>175</v>
      </c>
      <c r="H321" s="205">
        <v>234.25</v>
      </c>
      <c r="I321" s="206"/>
      <c r="J321" s="205">
        <f>ROUND(I321*H321,2)</f>
        <v>0</v>
      </c>
      <c r="K321" s="203" t="s">
        <v>119</v>
      </c>
      <c r="L321" s="45"/>
      <c r="M321" s="207" t="s">
        <v>20</v>
      </c>
      <c r="N321" s="208" t="s">
        <v>42</v>
      </c>
      <c r="O321" s="85"/>
      <c r="P321" s="209">
        <f>O321*H321</f>
        <v>0</v>
      </c>
      <c r="Q321" s="209">
        <v>0</v>
      </c>
      <c r="R321" s="209">
        <f>Q321*H321</f>
        <v>0</v>
      </c>
      <c r="S321" s="209">
        <v>0</v>
      </c>
      <c r="T321" s="21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1" t="s">
        <v>120</v>
      </c>
      <c r="AT321" s="211" t="s">
        <v>115</v>
      </c>
      <c r="AU321" s="211" t="s">
        <v>81</v>
      </c>
      <c r="AY321" s="18" t="s">
        <v>113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8" t="s">
        <v>79</v>
      </c>
      <c r="BK321" s="212">
        <f>ROUND(I321*H321,2)</f>
        <v>0</v>
      </c>
      <c r="BL321" s="18" t="s">
        <v>120</v>
      </c>
      <c r="BM321" s="211" t="s">
        <v>390</v>
      </c>
    </row>
    <row r="322" spans="1:47" s="2" customFormat="1" ht="12">
      <c r="A322" s="39"/>
      <c r="B322" s="40"/>
      <c r="C322" s="41"/>
      <c r="D322" s="213" t="s">
        <v>122</v>
      </c>
      <c r="E322" s="41"/>
      <c r="F322" s="214" t="s">
        <v>391</v>
      </c>
      <c r="G322" s="41"/>
      <c r="H322" s="41"/>
      <c r="I322" s="215"/>
      <c r="J322" s="41"/>
      <c r="K322" s="41"/>
      <c r="L322" s="45"/>
      <c r="M322" s="216"/>
      <c r="N322" s="217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122</v>
      </c>
      <c r="AU322" s="18" t="s">
        <v>81</v>
      </c>
    </row>
    <row r="323" spans="1:47" s="2" customFormat="1" ht="12">
      <c r="A323" s="39"/>
      <c r="B323" s="40"/>
      <c r="C323" s="41"/>
      <c r="D323" s="218" t="s">
        <v>124</v>
      </c>
      <c r="E323" s="41"/>
      <c r="F323" s="219" t="s">
        <v>156</v>
      </c>
      <c r="G323" s="41"/>
      <c r="H323" s="41"/>
      <c r="I323" s="215"/>
      <c r="J323" s="41"/>
      <c r="K323" s="41"/>
      <c r="L323" s="45"/>
      <c r="M323" s="216"/>
      <c r="N323" s="217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124</v>
      </c>
      <c r="AU323" s="18" t="s">
        <v>81</v>
      </c>
    </row>
    <row r="324" spans="1:51" s="13" customFormat="1" ht="12">
      <c r="A324" s="13"/>
      <c r="B324" s="220"/>
      <c r="C324" s="221"/>
      <c r="D324" s="218" t="s">
        <v>126</v>
      </c>
      <c r="E324" s="222" t="s">
        <v>20</v>
      </c>
      <c r="F324" s="223" t="s">
        <v>392</v>
      </c>
      <c r="G324" s="221"/>
      <c r="H324" s="224">
        <v>966.73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0" t="s">
        <v>126</v>
      </c>
      <c r="AU324" s="230" t="s">
        <v>81</v>
      </c>
      <c r="AV324" s="13" t="s">
        <v>81</v>
      </c>
      <c r="AW324" s="13" t="s">
        <v>32</v>
      </c>
      <c r="AX324" s="13" t="s">
        <v>71</v>
      </c>
      <c r="AY324" s="230" t="s">
        <v>113</v>
      </c>
    </row>
    <row r="325" spans="1:51" s="13" customFormat="1" ht="12">
      <c r="A325" s="13"/>
      <c r="B325" s="220"/>
      <c r="C325" s="221"/>
      <c r="D325" s="218" t="s">
        <v>126</v>
      </c>
      <c r="E325" s="222" t="s">
        <v>20</v>
      </c>
      <c r="F325" s="223" t="s">
        <v>393</v>
      </c>
      <c r="G325" s="221"/>
      <c r="H325" s="224">
        <v>-500.03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126</v>
      </c>
      <c r="AU325" s="230" t="s">
        <v>81</v>
      </c>
      <c r="AV325" s="13" t="s">
        <v>81</v>
      </c>
      <c r="AW325" s="13" t="s">
        <v>32</v>
      </c>
      <c r="AX325" s="13" t="s">
        <v>71</v>
      </c>
      <c r="AY325" s="230" t="s">
        <v>113</v>
      </c>
    </row>
    <row r="326" spans="1:51" s="13" customFormat="1" ht="12">
      <c r="A326" s="13"/>
      <c r="B326" s="220"/>
      <c r="C326" s="221"/>
      <c r="D326" s="218" t="s">
        <v>126</v>
      </c>
      <c r="E326" s="222" t="s">
        <v>20</v>
      </c>
      <c r="F326" s="223" t="s">
        <v>394</v>
      </c>
      <c r="G326" s="221"/>
      <c r="H326" s="224">
        <v>-93.23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126</v>
      </c>
      <c r="AU326" s="230" t="s">
        <v>81</v>
      </c>
      <c r="AV326" s="13" t="s">
        <v>81</v>
      </c>
      <c r="AW326" s="13" t="s">
        <v>32</v>
      </c>
      <c r="AX326" s="13" t="s">
        <v>71</v>
      </c>
      <c r="AY326" s="230" t="s">
        <v>113</v>
      </c>
    </row>
    <row r="327" spans="1:51" s="13" customFormat="1" ht="12">
      <c r="A327" s="13"/>
      <c r="B327" s="220"/>
      <c r="C327" s="221"/>
      <c r="D327" s="218" t="s">
        <v>126</v>
      </c>
      <c r="E327" s="222" t="s">
        <v>20</v>
      </c>
      <c r="F327" s="223" t="s">
        <v>395</v>
      </c>
      <c r="G327" s="221"/>
      <c r="H327" s="224">
        <v>-59.88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126</v>
      </c>
      <c r="AU327" s="230" t="s">
        <v>81</v>
      </c>
      <c r="AV327" s="13" t="s">
        <v>81</v>
      </c>
      <c r="AW327" s="13" t="s">
        <v>32</v>
      </c>
      <c r="AX327" s="13" t="s">
        <v>71</v>
      </c>
      <c r="AY327" s="230" t="s">
        <v>113</v>
      </c>
    </row>
    <row r="328" spans="1:51" s="13" customFormat="1" ht="12">
      <c r="A328" s="13"/>
      <c r="B328" s="220"/>
      <c r="C328" s="221"/>
      <c r="D328" s="218" t="s">
        <v>126</v>
      </c>
      <c r="E328" s="222" t="s">
        <v>20</v>
      </c>
      <c r="F328" s="223" t="s">
        <v>396</v>
      </c>
      <c r="G328" s="221"/>
      <c r="H328" s="224">
        <v>-79.34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0" t="s">
        <v>126</v>
      </c>
      <c r="AU328" s="230" t="s">
        <v>81</v>
      </c>
      <c r="AV328" s="13" t="s">
        <v>81</v>
      </c>
      <c r="AW328" s="13" t="s">
        <v>32</v>
      </c>
      <c r="AX328" s="13" t="s">
        <v>71</v>
      </c>
      <c r="AY328" s="230" t="s">
        <v>113</v>
      </c>
    </row>
    <row r="329" spans="1:51" s="14" customFormat="1" ht="12">
      <c r="A329" s="14"/>
      <c r="B329" s="231"/>
      <c r="C329" s="232"/>
      <c r="D329" s="218" t="s">
        <v>126</v>
      </c>
      <c r="E329" s="233" t="s">
        <v>20</v>
      </c>
      <c r="F329" s="234" t="s">
        <v>159</v>
      </c>
      <c r="G329" s="232"/>
      <c r="H329" s="235">
        <v>234.25000000000003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1" t="s">
        <v>126</v>
      </c>
      <c r="AU329" s="241" t="s">
        <v>81</v>
      </c>
      <c r="AV329" s="14" t="s">
        <v>120</v>
      </c>
      <c r="AW329" s="14" t="s">
        <v>32</v>
      </c>
      <c r="AX329" s="14" t="s">
        <v>79</v>
      </c>
      <c r="AY329" s="241" t="s">
        <v>113</v>
      </c>
    </row>
    <row r="330" spans="1:65" s="2" customFormat="1" ht="16.5" customHeight="1">
      <c r="A330" s="39"/>
      <c r="B330" s="40"/>
      <c r="C330" s="252" t="s">
        <v>397</v>
      </c>
      <c r="D330" s="252" t="s">
        <v>398</v>
      </c>
      <c r="E330" s="253" t="s">
        <v>399</v>
      </c>
      <c r="F330" s="254" t="s">
        <v>400</v>
      </c>
      <c r="G330" s="255" t="s">
        <v>376</v>
      </c>
      <c r="H330" s="256">
        <v>468.5</v>
      </c>
      <c r="I330" s="257"/>
      <c r="J330" s="256">
        <f>ROUND(I330*H330,2)</f>
        <v>0</v>
      </c>
      <c r="K330" s="254" t="s">
        <v>119</v>
      </c>
      <c r="L330" s="258"/>
      <c r="M330" s="259" t="s">
        <v>20</v>
      </c>
      <c r="N330" s="260" t="s">
        <v>42</v>
      </c>
      <c r="O330" s="85"/>
      <c r="P330" s="209">
        <f>O330*H330</f>
        <v>0</v>
      </c>
      <c r="Q330" s="209">
        <v>1</v>
      </c>
      <c r="R330" s="209">
        <f>Q330*H330</f>
        <v>468.5</v>
      </c>
      <c r="S330" s="209">
        <v>0</v>
      </c>
      <c r="T330" s="21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1" t="s">
        <v>166</v>
      </c>
      <c r="AT330" s="211" t="s">
        <v>398</v>
      </c>
      <c r="AU330" s="211" t="s">
        <v>81</v>
      </c>
      <c r="AY330" s="18" t="s">
        <v>113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8" t="s">
        <v>79</v>
      </c>
      <c r="BK330" s="212">
        <f>ROUND(I330*H330,2)</f>
        <v>0</v>
      </c>
      <c r="BL330" s="18" t="s">
        <v>120</v>
      </c>
      <c r="BM330" s="211" t="s">
        <v>401</v>
      </c>
    </row>
    <row r="331" spans="1:47" s="2" customFormat="1" ht="12">
      <c r="A331" s="39"/>
      <c r="B331" s="40"/>
      <c r="C331" s="41"/>
      <c r="D331" s="218" t="s">
        <v>124</v>
      </c>
      <c r="E331" s="41"/>
      <c r="F331" s="219" t="s">
        <v>402</v>
      </c>
      <c r="G331" s="41"/>
      <c r="H331" s="41"/>
      <c r="I331" s="215"/>
      <c r="J331" s="41"/>
      <c r="K331" s="41"/>
      <c r="L331" s="45"/>
      <c r="M331" s="216"/>
      <c r="N331" s="217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124</v>
      </c>
      <c r="AU331" s="18" t="s">
        <v>81</v>
      </c>
    </row>
    <row r="332" spans="1:51" s="13" customFormat="1" ht="12">
      <c r="A332" s="13"/>
      <c r="B332" s="220"/>
      <c r="C332" s="221"/>
      <c r="D332" s="218" t="s">
        <v>126</v>
      </c>
      <c r="E332" s="222" t="s">
        <v>20</v>
      </c>
      <c r="F332" s="223" t="s">
        <v>403</v>
      </c>
      <c r="G332" s="221"/>
      <c r="H332" s="224">
        <v>468.5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0" t="s">
        <v>126</v>
      </c>
      <c r="AU332" s="230" t="s">
        <v>81</v>
      </c>
      <c r="AV332" s="13" t="s">
        <v>81</v>
      </c>
      <c r="AW332" s="13" t="s">
        <v>32</v>
      </c>
      <c r="AX332" s="13" t="s">
        <v>79</v>
      </c>
      <c r="AY332" s="230" t="s">
        <v>113</v>
      </c>
    </row>
    <row r="333" spans="1:65" s="2" customFormat="1" ht="37.8" customHeight="1">
      <c r="A333" s="39"/>
      <c r="B333" s="40"/>
      <c r="C333" s="201" t="s">
        <v>404</v>
      </c>
      <c r="D333" s="201" t="s">
        <v>115</v>
      </c>
      <c r="E333" s="202" t="s">
        <v>405</v>
      </c>
      <c r="F333" s="203" t="s">
        <v>406</v>
      </c>
      <c r="G333" s="204" t="s">
        <v>175</v>
      </c>
      <c r="H333" s="205">
        <v>500.03</v>
      </c>
      <c r="I333" s="206"/>
      <c r="J333" s="205">
        <f>ROUND(I333*H333,2)</f>
        <v>0</v>
      </c>
      <c r="K333" s="203" t="s">
        <v>119</v>
      </c>
      <c r="L333" s="45"/>
      <c r="M333" s="207" t="s">
        <v>20</v>
      </c>
      <c r="N333" s="208" t="s">
        <v>42</v>
      </c>
      <c r="O333" s="85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1" t="s">
        <v>120</v>
      </c>
      <c r="AT333" s="211" t="s">
        <v>115</v>
      </c>
      <c r="AU333" s="211" t="s">
        <v>81</v>
      </c>
      <c r="AY333" s="18" t="s">
        <v>113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8" t="s">
        <v>79</v>
      </c>
      <c r="BK333" s="212">
        <f>ROUND(I333*H333,2)</f>
        <v>0</v>
      </c>
      <c r="BL333" s="18" t="s">
        <v>120</v>
      </c>
      <c r="BM333" s="211" t="s">
        <v>407</v>
      </c>
    </row>
    <row r="334" spans="1:47" s="2" customFormat="1" ht="12">
      <c r="A334" s="39"/>
      <c r="B334" s="40"/>
      <c r="C334" s="41"/>
      <c r="D334" s="213" t="s">
        <v>122</v>
      </c>
      <c r="E334" s="41"/>
      <c r="F334" s="214" t="s">
        <v>408</v>
      </c>
      <c r="G334" s="41"/>
      <c r="H334" s="41"/>
      <c r="I334" s="215"/>
      <c r="J334" s="41"/>
      <c r="K334" s="41"/>
      <c r="L334" s="45"/>
      <c r="M334" s="216"/>
      <c r="N334" s="217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122</v>
      </c>
      <c r="AU334" s="18" t="s">
        <v>81</v>
      </c>
    </row>
    <row r="335" spans="1:47" s="2" customFormat="1" ht="12">
      <c r="A335" s="39"/>
      <c r="B335" s="40"/>
      <c r="C335" s="41"/>
      <c r="D335" s="218" t="s">
        <v>124</v>
      </c>
      <c r="E335" s="41"/>
      <c r="F335" s="219" t="s">
        <v>156</v>
      </c>
      <c r="G335" s="41"/>
      <c r="H335" s="41"/>
      <c r="I335" s="215"/>
      <c r="J335" s="41"/>
      <c r="K335" s="41"/>
      <c r="L335" s="45"/>
      <c r="M335" s="216"/>
      <c r="N335" s="217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124</v>
      </c>
      <c r="AU335" s="18" t="s">
        <v>81</v>
      </c>
    </row>
    <row r="336" spans="1:51" s="13" customFormat="1" ht="12">
      <c r="A336" s="13"/>
      <c r="B336" s="220"/>
      <c r="C336" s="221"/>
      <c r="D336" s="218" t="s">
        <v>126</v>
      </c>
      <c r="E336" s="222" t="s">
        <v>20</v>
      </c>
      <c r="F336" s="223" t="s">
        <v>409</v>
      </c>
      <c r="G336" s="221"/>
      <c r="H336" s="224">
        <v>500.03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0" t="s">
        <v>126</v>
      </c>
      <c r="AU336" s="230" t="s">
        <v>81</v>
      </c>
      <c r="AV336" s="13" t="s">
        <v>81</v>
      </c>
      <c r="AW336" s="13" t="s">
        <v>32</v>
      </c>
      <c r="AX336" s="13" t="s">
        <v>79</v>
      </c>
      <c r="AY336" s="230" t="s">
        <v>113</v>
      </c>
    </row>
    <row r="337" spans="1:65" s="2" customFormat="1" ht="16.5" customHeight="1">
      <c r="A337" s="39"/>
      <c r="B337" s="40"/>
      <c r="C337" s="252" t="s">
        <v>410</v>
      </c>
      <c r="D337" s="252" t="s">
        <v>398</v>
      </c>
      <c r="E337" s="253" t="s">
        <v>411</v>
      </c>
      <c r="F337" s="254" t="s">
        <v>412</v>
      </c>
      <c r="G337" s="255" t="s">
        <v>376</v>
      </c>
      <c r="H337" s="256">
        <v>1000.06</v>
      </c>
      <c r="I337" s="257"/>
      <c r="J337" s="256">
        <f>ROUND(I337*H337,2)</f>
        <v>0</v>
      </c>
      <c r="K337" s="254" t="s">
        <v>119</v>
      </c>
      <c r="L337" s="258"/>
      <c r="M337" s="259" t="s">
        <v>20</v>
      </c>
      <c r="N337" s="260" t="s">
        <v>42</v>
      </c>
      <c r="O337" s="85"/>
      <c r="P337" s="209">
        <f>O337*H337</f>
        <v>0</v>
      </c>
      <c r="Q337" s="209">
        <v>1</v>
      </c>
      <c r="R337" s="209">
        <f>Q337*H337</f>
        <v>1000.06</v>
      </c>
      <c r="S337" s="209">
        <v>0</v>
      </c>
      <c r="T337" s="21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1" t="s">
        <v>166</v>
      </c>
      <c r="AT337" s="211" t="s">
        <v>398</v>
      </c>
      <c r="AU337" s="211" t="s">
        <v>81</v>
      </c>
      <c r="AY337" s="18" t="s">
        <v>113</v>
      </c>
      <c r="BE337" s="212">
        <f>IF(N337="základní",J337,0)</f>
        <v>0</v>
      </c>
      <c r="BF337" s="212">
        <f>IF(N337="snížená",J337,0)</f>
        <v>0</v>
      </c>
      <c r="BG337" s="212">
        <f>IF(N337="zákl. přenesená",J337,0)</f>
        <v>0</v>
      </c>
      <c r="BH337" s="212">
        <f>IF(N337="sníž. přenesená",J337,0)</f>
        <v>0</v>
      </c>
      <c r="BI337" s="212">
        <f>IF(N337="nulová",J337,0)</f>
        <v>0</v>
      </c>
      <c r="BJ337" s="18" t="s">
        <v>79</v>
      </c>
      <c r="BK337" s="212">
        <f>ROUND(I337*H337,2)</f>
        <v>0</v>
      </c>
      <c r="BL337" s="18" t="s">
        <v>120</v>
      </c>
      <c r="BM337" s="211" t="s">
        <v>413</v>
      </c>
    </row>
    <row r="338" spans="1:47" s="2" customFormat="1" ht="12">
      <c r="A338" s="39"/>
      <c r="B338" s="40"/>
      <c r="C338" s="41"/>
      <c r="D338" s="218" t="s">
        <v>124</v>
      </c>
      <c r="E338" s="41"/>
      <c r="F338" s="219" t="s">
        <v>414</v>
      </c>
      <c r="G338" s="41"/>
      <c r="H338" s="41"/>
      <c r="I338" s="215"/>
      <c r="J338" s="41"/>
      <c r="K338" s="41"/>
      <c r="L338" s="45"/>
      <c r="M338" s="216"/>
      <c r="N338" s="217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124</v>
      </c>
      <c r="AU338" s="18" t="s">
        <v>81</v>
      </c>
    </row>
    <row r="339" spans="1:51" s="13" customFormat="1" ht="12">
      <c r="A339" s="13"/>
      <c r="B339" s="220"/>
      <c r="C339" s="221"/>
      <c r="D339" s="218" t="s">
        <v>126</v>
      </c>
      <c r="E339" s="222" t="s">
        <v>20</v>
      </c>
      <c r="F339" s="223" t="s">
        <v>415</v>
      </c>
      <c r="G339" s="221"/>
      <c r="H339" s="224">
        <v>500.03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126</v>
      </c>
      <c r="AU339" s="230" t="s">
        <v>81</v>
      </c>
      <c r="AV339" s="13" t="s">
        <v>81</v>
      </c>
      <c r="AW339" s="13" t="s">
        <v>32</v>
      </c>
      <c r="AX339" s="13" t="s">
        <v>79</v>
      </c>
      <c r="AY339" s="230" t="s">
        <v>113</v>
      </c>
    </row>
    <row r="340" spans="1:51" s="13" customFormat="1" ht="12">
      <c r="A340" s="13"/>
      <c r="B340" s="220"/>
      <c r="C340" s="221"/>
      <c r="D340" s="218" t="s">
        <v>126</v>
      </c>
      <c r="E340" s="221"/>
      <c r="F340" s="223" t="s">
        <v>416</v>
      </c>
      <c r="G340" s="221"/>
      <c r="H340" s="224">
        <v>1000.06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126</v>
      </c>
      <c r="AU340" s="230" t="s">
        <v>81</v>
      </c>
      <c r="AV340" s="13" t="s">
        <v>81</v>
      </c>
      <c r="AW340" s="13" t="s">
        <v>4</v>
      </c>
      <c r="AX340" s="13" t="s">
        <v>79</v>
      </c>
      <c r="AY340" s="230" t="s">
        <v>113</v>
      </c>
    </row>
    <row r="341" spans="1:63" s="12" customFormat="1" ht="22.8" customHeight="1">
      <c r="A341" s="12"/>
      <c r="B341" s="185"/>
      <c r="C341" s="186"/>
      <c r="D341" s="187" t="s">
        <v>70</v>
      </c>
      <c r="E341" s="199" t="s">
        <v>132</v>
      </c>
      <c r="F341" s="199" t="s">
        <v>417</v>
      </c>
      <c r="G341" s="186"/>
      <c r="H341" s="186"/>
      <c r="I341" s="189"/>
      <c r="J341" s="200">
        <f>BK341</f>
        <v>0</v>
      </c>
      <c r="K341" s="186"/>
      <c r="L341" s="191"/>
      <c r="M341" s="192"/>
      <c r="N341" s="193"/>
      <c r="O341" s="193"/>
      <c r="P341" s="194">
        <f>SUM(P342:P364)</f>
        <v>0</v>
      </c>
      <c r="Q341" s="193"/>
      <c r="R341" s="194">
        <f>SUM(R342:R364)</f>
        <v>0.1187553</v>
      </c>
      <c r="S341" s="193"/>
      <c r="T341" s="195">
        <f>SUM(T342:T364)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96" t="s">
        <v>79</v>
      </c>
      <c r="AT341" s="197" t="s">
        <v>70</v>
      </c>
      <c r="AU341" s="197" t="s">
        <v>79</v>
      </c>
      <c r="AY341" s="196" t="s">
        <v>113</v>
      </c>
      <c r="BK341" s="198">
        <f>SUM(BK342:BK364)</f>
        <v>0</v>
      </c>
    </row>
    <row r="342" spans="1:65" s="2" customFormat="1" ht="37.8" customHeight="1">
      <c r="A342" s="39"/>
      <c r="B342" s="40"/>
      <c r="C342" s="201" t="s">
        <v>418</v>
      </c>
      <c r="D342" s="201" t="s">
        <v>115</v>
      </c>
      <c r="E342" s="202" t="s">
        <v>419</v>
      </c>
      <c r="F342" s="203" t="s">
        <v>420</v>
      </c>
      <c r="G342" s="204" t="s">
        <v>175</v>
      </c>
      <c r="H342" s="205">
        <v>2</v>
      </c>
      <c r="I342" s="206"/>
      <c r="J342" s="205">
        <f>ROUND(I342*H342,2)</f>
        <v>0</v>
      </c>
      <c r="K342" s="203" t="s">
        <v>421</v>
      </c>
      <c r="L342" s="45"/>
      <c r="M342" s="207" t="s">
        <v>20</v>
      </c>
      <c r="N342" s="208" t="s">
        <v>42</v>
      </c>
      <c r="O342" s="85"/>
      <c r="P342" s="209">
        <f>O342*H342</f>
        <v>0</v>
      </c>
      <c r="Q342" s="209">
        <v>0</v>
      </c>
      <c r="R342" s="209">
        <f>Q342*H342</f>
        <v>0</v>
      </c>
      <c r="S342" s="209">
        <v>0</v>
      </c>
      <c r="T342" s="21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1" t="s">
        <v>120</v>
      </c>
      <c r="AT342" s="211" t="s">
        <v>115</v>
      </c>
      <c r="AU342" s="211" t="s">
        <v>81</v>
      </c>
      <c r="AY342" s="18" t="s">
        <v>113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18" t="s">
        <v>79</v>
      </c>
      <c r="BK342" s="212">
        <f>ROUND(I342*H342,2)</f>
        <v>0</v>
      </c>
      <c r="BL342" s="18" t="s">
        <v>120</v>
      </c>
      <c r="BM342" s="211" t="s">
        <v>422</v>
      </c>
    </row>
    <row r="343" spans="1:47" s="2" customFormat="1" ht="12">
      <c r="A343" s="39"/>
      <c r="B343" s="40"/>
      <c r="C343" s="41"/>
      <c r="D343" s="218" t="s">
        <v>124</v>
      </c>
      <c r="E343" s="41"/>
      <c r="F343" s="219" t="s">
        <v>156</v>
      </c>
      <c r="G343" s="41"/>
      <c r="H343" s="41"/>
      <c r="I343" s="215"/>
      <c r="J343" s="41"/>
      <c r="K343" s="41"/>
      <c r="L343" s="45"/>
      <c r="M343" s="216"/>
      <c r="N343" s="217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124</v>
      </c>
      <c r="AU343" s="18" t="s">
        <v>81</v>
      </c>
    </row>
    <row r="344" spans="1:51" s="13" customFormat="1" ht="12">
      <c r="A344" s="13"/>
      <c r="B344" s="220"/>
      <c r="C344" s="221"/>
      <c r="D344" s="218" t="s">
        <v>126</v>
      </c>
      <c r="E344" s="222" t="s">
        <v>20</v>
      </c>
      <c r="F344" s="223" t="s">
        <v>423</v>
      </c>
      <c r="G344" s="221"/>
      <c r="H344" s="224">
        <v>2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126</v>
      </c>
      <c r="AU344" s="230" t="s">
        <v>81</v>
      </c>
      <c r="AV344" s="13" t="s">
        <v>81</v>
      </c>
      <c r="AW344" s="13" t="s">
        <v>32</v>
      </c>
      <c r="AX344" s="13" t="s">
        <v>79</v>
      </c>
      <c r="AY344" s="230" t="s">
        <v>113</v>
      </c>
    </row>
    <row r="345" spans="1:65" s="2" customFormat="1" ht="37.8" customHeight="1">
      <c r="A345" s="39"/>
      <c r="B345" s="40"/>
      <c r="C345" s="201" t="s">
        <v>424</v>
      </c>
      <c r="D345" s="201" t="s">
        <v>115</v>
      </c>
      <c r="E345" s="202" t="s">
        <v>425</v>
      </c>
      <c r="F345" s="203" t="s">
        <v>426</v>
      </c>
      <c r="G345" s="204" t="s">
        <v>118</v>
      </c>
      <c r="H345" s="205">
        <v>6</v>
      </c>
      <c r="I345" s="206"/>
      <c r="J345" s="205">
        <f>ROUND(I345*H345,2)</f>
        <v>0</v>
      </c>
      <c r="K345" s="203" t="s">
        <v>421</v>
      </c>
      <c r="L345" s="45"/>
      <c r="M345" s="207" t="s">
        <v>20</v>
      </c>
      <c r="N345" s="208" t="s">
        <v>42</v>
      </c>
      <c r="O345" s="85"/>
      <c r="P345" s="209">
        <f>O345*H345</f>
        <v>0</v>
      </c>
      <c r="Q345" s="209">
        <v>0.00726</v>
      </c>
      <c r="R345" s="209">
        <f>Q345*H345</f>
        <v>0.04356</v>
      </c>
      <c r="S345" s="209">
        <v>0</v>
      </c>
      <c r="T345" s="21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1" t="s">
        <v>120</v>
      </c>
      <c r="AT345" s="211" t="s">
        <v>115</v>
      </c>
      <c r="AU345" s="211" t="s">
        <v>81</v>
      </c>
      <c r="AY345" s="18" t="s">
        <v>113</v>
      </c>
      <c r="BE345" s="212">
        <f>IF(N345="základní",J345,0)</f>
        <v>0</v>
      </c>
      <c r="BF345" s="212">
        <f>IF(N345="snížená",J345,0)</f>
        <v>0</v>
      </c>
      <c r="BG345" s="212">
        <f>IF(N345="zákl. přenesená",J345,0)</f>
        <v>0</v>
      </c>
      <c r="BH345" s="212">
        <f>IF(N345="sníž. přenesená",J345,0)</f>
        <v>0</v>
      </c>
      <c r="BI345" s="212">
        <f>IF(N345="nulová",J345,0)</f>
        <v>0</v>
      </c>
      <c r="BJ345" s="18" t="s">
        <v>79</v>
      </c>
      <c r="BK345" s="212">
        <f>ROUND(I345*H345,2)</f>
        <v>0</v>
      </c>
      <c r="BL345" s="18" t="s">
        <v>120</v>
      </c>
      <c r="BM345" s="211" t="s">
        <v>427</v>
      </c>
    </row>
    <row r="346" spans="1:47" s="2" customFormat="1" ht="12">
      <c r="A346" s="39"/>
      <c r="B346" s="40"/>
      <c r="C346" s="41"/>
      <c r="D346" s="218" t="s">
        <v>124</v>
      </c>
      <c r="E346" s="41"/>
      <c r="F346" s="219" t="s">
        <v>428</v>
      </c>
      <c r="G346" s="41"/>
      <c r="H346" s="41"/>
      <c r="I346" s="215"/>
      <c r="J346" s="41"/>
      <c r="K346" s="41"/>
      <c r="L346" s="45"/>
      <c r="M346" s="216"/>
      <c r="N346" s="217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124</v>
      </c>
      <c r="AU346" s="18" t="s">
        <v>81</v>
      </c>
    </row>
    <row r="347" spans="1:51" s="13" customFormat="1" ht="12">
      <c r="A347" s="13"/>
      <c r="B347" s="220"/>
      <c r="C347" s="221"/>
      <c r="D347" s="218" t="s">
        <v>126</v>
      </c>
      <c r="E347" s="222" t="s">
        <v>20</v>
      </c>
      <c r="F347" s="223" t="s">
        <v>429</v>
      </c>
      <c r="G347" s="221"/>
      <c r="H347" s="224">
        <v>6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0" t="s">
        <v>126</v>
      </c>
      <c r="AU347" s="230" t="s">
        <v>81</v>
      </c>
      <c r="AV347" s="13" t="s">
        <v>81</v>
      </c>
      <c r="AW347" s="13" t="s">
        <v>32</v>
      </c>
      <c r="AX347" s="13" t="s">
        <v>79</v>
      </c>
      <c r="AY347" s="230" t="s">
        <v>113</v>
      </c>
    </row>
    <row r="348" spans="1:65" s="2" customFormat="1" ht="37.8" customHeight="1">
      <c r="A348" s="39"/>
      <c r="B348" s="40"/>
      <c r="C348" s="201" t="s">
        <v>430</v>
      </c>
      <c r="D348" s="201" t="s">
        <v>115</v>
      </c>
      <c r="E348" s="202" t="s">
        <v>431</v>
      </c>
      <c r="F348" s="203" t="s">
        <v>432</v>
      </c>
      <c r="G348" s="204" t="s">
        <v>118</v>
      </c>
      <c r="H348" s="205">
        <v>6</v>
      </c>
      <c r="I348" s="206"/>
      <c r="J348" s="205">
        <f>ROUND(I348*H348,2)</f>
        <v>0</v>
      </c>
      <c r="K348" s="203" t="s">
        <v>421</v>
      </c>
      <c r="L348" s="45"/>
      <c r="M348" s="207" t="s">
        <v>20</v>
      </c>
      <c r="N348" s="208" t="s">
        <v>42</v>
      </c>
      <c r="O348" s="85"/>
      <c r="P348" s="209">
        <f>O348*H348</f>
        <v>0</v>
      </c>
      <c r="Q348" s="209">
        <v>0.00086</v>
      </c>
      <c r="R348" s="209">
        <f>Q348*H348</f>
        <v>0.00516</v>
      </c>
      <c r="S348" s="209">
        <v>0</v>
      </c>
      <c r="T348" s="21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1" t="s">
        <v>120</v>
      </c>
      <c r="AT348" s="211" t="s">
        <v>115</v>
      </c>
      <c r="AU348" s="211" t="s">
        <v>81</v>
      </c>
      <c r="AY348" s="18" t="s">
        <v>113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18" t="s">
        <v>79</v>
      </c>
      <c r="BK348" s="212">
        <f>ROUND(I348*H348,2)</f>
        <v>0</v>
      </c>
      <c r="BL348" s="18" t="s">
        <v>120</v>
      </c>
      <c r="BM348" s="211" t="s">
        <v>433</v>
      </c>
    </row>
    <row r="349" spans="1:47" s="2" customFormat="1" ht="12">
      <c r="A349" s="39"/>
      <c r="B349" s="40"/>
      <c r="C349" s="41"/>
      <c r="D349" s="218" t="s">
        <v>124</v>
      </c>
      <c r="E349" s="41"/>
      <c r="F349" s="219" t="s">
        <v>434</v>
      </c>
      <c r="G349" s="41"/>
      <c r="H349" s="41"/>
      <c r="I349" s="215"/>
      <c r="J349" s="41"/>
      <c r="K349" s="41"/>
      <c r="L349" s="45"/>
      <c r="M349" s="216"/>
      <c r="N349" s="217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124</v>
      </c>
      <c r="AU349" s="18" t="s">
        <v>81</v>
      </c>
    </row>
    <row r="350" spans="1:65" s="2" customFormat="1" ht="49.05" customHeight="1">
      <c r="A350" s="39"/>
      <c r="B350" s="40"/>
      <c r="C350" s="201" t="s">
        <v>435</v>
      </c>
      <c r="D350" s="201" t="s">
        <v>115</v>
      </c>
      <c r="E350" s="202" t="s">
        <v>436</v>
      </c>
      <c r="F350" s="203" t="s">
        <v>437</v>
      </c>
      <c r="G350" s="204" t="s">
        <v>376</v>
      </c>
      <c r="H350" s="205">
        <v>0.03</v>
      </c>
      <c r="I350" s="206"/>
      <c r="J350" s="205">
        <f>ROUND(I350*H350,2)</f>
        <v>0</v>
      </c>
      <c r="K350" s="203" t="s">
        <v>421</v>
      </c>
      <c r="L350" s="45"/>
      <c r="M350" s="207" t="s">
        <v>20</v>
      </c>
      <c r="N350" s="208" t="s">
        <v>42</v>
      </c>
      <c r="O350" s="85"/>
      <c r="P350" s="209">
        <f>O350*H350</f>
        <v>0</v>
      </c>
      <c r="Q350" s="209">
        <v>1.03951</v>
      </c>
      <c r="R350" s="209">
        <f>Q350*H350</f>
        <v>0.031185299999999996</v>
      </c>
      <c r="S350" s="209">
        <v>0</v>
      </c>
      <c r="T350" s="21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1" t="s">
        <v>120</v>
      </c>
      <c r="AT350" s="211" t="s">
        <v>115</v>
      </c>
      <c r="AU350" s="211" t="s">
        <v>81</v>
      </c>
      <c r="AY350" s="18" t="s">
        <v>113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18" t="s">
        <v>79</v>
      </c>
      <c r="BK350" s="212">
        <f>ROUND(I350*H350,2)</f>
        <v>0</v>
      </c>
      <c r="BL350" s="18" t="s">
        <v>120</v>
      </c>
      <c r="BM350" s="211" t="s">
        <v>438</v>
      </c>
    </row>
    <row r="351" spans="1:47" s="2" customFormat="1" ht="12">
      <c r="A351" s="39"/>
      <c r="B351" s="40"/>
      <c r="C351" s="41"/>
      <c r="D351" s="218" t="s">
        <v>124</v>
      </c>
      <c r="E351" s="41"/>
      <c r="F351" s="219" t="s">
        <v>428</v>
      </c>
      <c r="G351" s="41"/>
      <c r="H351" s="41"/>
      <c r="I351" s="215"/>
      <c r="J351" s="41"/>
      <c r="K351" s="41"/>
      <c r="L351" s="45"/>
      <c r="M351" s="216"/>
      <c r="N351" s="217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124</v>
      </c>
      <c r="AU351" s="18" t="s">
        <v>81</v>
      </c>
    </row>
    <row r="352" spans="1:51" s="13" customFormat="1" ht="12">
      <c r="A352" s="13"/>
      <c r="B352" s="220"/>
      <c r="C352" s="221"/>
      <c r="D352" s="218" t="s">
        <v>126</v>
      </c>
      <c r="E352" s="222" t="s">
        <v>20</v>
      </c>
      <c r="F352" s="223" t="s">
        <v>439</v>
      </c>
      <c r="G352" s="221"/>
      <c r="H352" s="224">
        <v>0.03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126</v>
      </c>
      <c r="AU352" s="230" t="s">
        <v>81</v>
      </c>
      <c r="AV352" s="13" t="s">
        <v>81</v>
      </c>
      <c r="AW352" s="13" t="s">
        <v>32</v>
      </c>
      <c r="AX352" s="13" t="s">
        <v>79</v>
      </c>
      <c r="AY352" s="230" t="s">
        <v>113</v>
      </c>
    </row>
    <row r="353" spans="1:65" s="2" customFormat="1" ht="16.5" customHeight="1">
      <c r="A353" s="39"/>
      <c r="B353" s="40"/>
      <c r="C353" s="201" t="s">
        <v>440</v>
      </c>
      <c r="D353" s="201" t="s">
        <v>115</v>
      </c>
      <c r="E353" s="202" t="s">
        <v>441</v>
      </c>
      <c r="F353" s="203" t="s">
        <v>442</v>
      </c>
      <c r="G353" s="204" t="s">
        <v>153</v>
      </c>
      <c r="H353" s="205">
        <v>3</v>
      </c>
      <c r="I353" s="206"/>
      <c r="J353" s="205">
        <f>ROUND(I353*H353,2)</f>
        <v>0</v>
      </c>
      <c r="K353" s="203" t="s">
        <v>421</v>
      </c>
      <c r="L353" s="45"/>
      <c r="M353" s="207" t="s">
        <v>20</v>
      </c>
      <c r="N353" s="208" t="s">
        <v>42</v>
      </c>
      <c r="O353" s="85"/>
      <c r="P353" s="209">
        <f>O353*H353</f>
        <v>0</v>
      </c>
      <c r="Q353" s="209">
        <v>0.00033</v>
      </c>
      <c r="R353" s="209">
        <f>Q353*H353</f>
        <v>0.00099</v>
      </c>
      <c r="S353" s="209">
        <v>0</v>
      </c>
      <c r="T353" s="21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1" t="s">
        <v>120</v>
      </c>
      <c r="AT353" s="211" t="s">
        <v>115</v>
      </c>
      <c r="AU353" s="211" t="s">
        <v>81</v>
      </c>
      <c r="AY353" s="18" t="s">
        <v>113</v>
      </c>
      <c r="BE353" s="212">
        <f>IF(N353="základní",J353,0)</f>
        <v>0</v>
      </c>
      <c r="BF353" s="212">
        <f>IF(N353="snížená",J353,0)</f>
        <v>0</v>
      </c>
      <c r="BG353" s="212">
        <f>IF(N353="zákl. přenesená",J353,0)</f>
        <v>0</v>
      </c>
      <c r="BH353" s="212">
        <f>IF(N353="sníž. přenesená",J353,0)</f>
        <v>0</v>
      </c>
      <c r="BI353" s="212">
        <f>IF(N353="nulová",J353,0)</f>
        <v>0</v>
      </c>
      <c r="BJ353" s="18" t="s">
        <v>79</v>
      </c>
      <c r="BK353" s="212">
        <f>ROUND(I353*H353,2)</f>
        <v>0</v>
      </c>
      <c r="BL353" s="18" t="s">
        <v>120</v>
      </c>
      <c r="BM353" s="211" t="s">
        <v>443</v>
      </c>
    </row>
    <row r="354" spans="1:47" s="2" customFormat="1" ht="12">
      <c r="A354" s="39"/>
      <c r="B354" s="40"/>
      <c r="C354" s="41"/>
      <c r="D354" s="218" t="s">
        <v>124</v>
      </c>
      <c r="E354" s="41"/>
      <c r="F354" s="219" t="s">
        <v>156</v>
      </c>
      <c r="G354" s="41"/>
      <c r="H354" s="41"/>
      <c r="I354" s="215"/>
      <c r="J354" s="41"/>
      <c r="K354" s="41"/>
      <c r="L354" s="45"/>
      <c r="M354" s="216"/>
      <c r="N354" s="217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124</v>
      </c>
      <c r="AU354" s="18" t="s">
        <v>81</v>
      </c>
    </row>
    <row r="355" spans="1:65" s="2" customFormat="1" ht="16.5" customHeight="1">
      <c r="A355" s="39"/>
      <c r="B355" s="40"/>
      <c r="C355" s="252" t="s">
        <v>444</v>
      </c>
      <c r="D355" s="252" t="s">
        <v>398</v>
      </c>
      <c r="E355" s="253" t="s">
        <v>445</v>
      </c>
      <c r="F355" s="254" t="s">
        <v>446</v>
      </c>
      <c r="G355" s="255" t="s">
        <v>447</v>
      </c>
      <c r="H355" s="256">
        <v>2</v>
      </c>
      <c r="I355" s="257"/>
      <c r="J355" s="256">
        <f>ROUND(I355*H355,2)</f>
        <v>0</v>
      </c>
      <c r="K355" s="254" t="s">
        <v>421</v>
      </c>
      <c r="L355" s="258"/>
      <c r="M355" s="259" t="s">
        <v>20</v>
      </c>
      <c r="N355" s="260" t="s">
        <v>42</v>
      </c>
      <c r="O355" s="85"/>
      <c r="P355" s="209">
        <f>O355*H355</f>
        <v>0</v>
      </c>
      <c r="Q355" s="209">
        <v>0.01893</v>
      </c>
      <c r="R355" s="209">
        <f>Q355*H355</f>
        <v>0.03786</v>
      </c>
      <c r="S355" s="209">
        <v>0</v>
      </c>
      <c r="T355" s="21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1" t="s">
        <v>166</v>
      </c>
      <c r="AT355" s="211" t="s">
        <v>398</v>
      </c>
      <c r="AU355" s="211" t="s">
        <v>81</v>
      </c>
      <c r="AY355" s="18" t="s">
        <v>113</v>
      </c>
      <c r="BE355" s="212">
        <f>IF(N355="základní",J355,0)</f>
        <v>0</v>
      </c>
      <c r="BF355" s="212">
        <f>IF(N355="snížená",J355,0)</f>
        <v>0</v>
      </c>
      <c r="BG355" s="212">
        <f>IF(N355="zákl. přenesená",J355,0)</f>
        <v>0</v>
      </c>
      <c r="BH355" s="212">
        <f>IF(N355="sníž. přenesená",J355,0)</f>
        <v>0</v>
      </c>
      <c r="BI355" s="212">
        <f>IF(N355="nulová",J355,0)</f>
        <v>0</v>
      </c>
      <c r="BJ355" s="18" t="s">
        <v>79</v>
      </c>
      <c r="BK355" s="212">
        <f>ROUND(I355*H355,2)</f>
        <v>0</v>
      </c>
      <c r="BL355" s="18" t="s">
        <v>120</v>
      </c>
      <c r="BM355" s="211" t="s">
        <v>448</v>
      </c>
    </row>
    <row r="356" spans="1:47" s="2" customFormat="1" ht="12">
      <c r="A356" s="39"/>
      <c r="B356" s="40"/>
      <c r="C356" s="41"/>
      <c r="D356" s="218" t="s">
        <v>124</v>
      </c>
      <c r="E356" s="41"/>
      <c r="F356" s="219" t="s">
        <v>449</v>
      </c>
      <c r="G356" s="41"/>
      <c r="H356" s="41"/>
      <c r="I356" s="215"/>
      <c r="J356" s="41"/>
      <c r="K356" s="41"/>
      <c r="L356" s="45"/>
      <c r="M356" s="216"/>
      <c r="N356" s="217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124</v>
      </c>
      <c r="AU356" s="18" t="s">
        <v>81</v>
      </c>
    </row>
    <row r="357" spans="1:65" s="2" customFormat="1" ht="16.5" customHeight="1">
      <c r="A357" s="39"/>
      <c r="B357" s="40"/>
      <c r="C357" s="201" t="s">
        <v>450</v>
      </c>
      <c r="D357" s="201" t="s">
        <v>115</v>
      </c>
      <c r="E357" s="202" t="s">
        <v>451</v>
      </c>
      <c r="F357" s="203" t="s">
        <v>452</v>
      </c>
      <c r="G357" s="204" t="s">
        <v>153</v>
      </c>
      <c r="H357" s="205">
        <v>3</v>
      </c>
      <c r="I357" s="206"/>
      <c r="J357" s="205">
        <f>ROUND(I357*H357,2)</f>
        <v>0</v>
      </c>
      <c r="K357" s="203" t="s">
        <v>20</v>
      </c>
      <c r="L357" s="45"/>
      <c r="M357" s="207" t="s">
        <v>20</v>
      </c>
      <c r="N357" s="208" t="s">
        <v>42</v>
      </c>
      <c r="O357" s="85"/>
      <c r="P357" s="209">
        <f>O357*H357</f>
        <v>0</v>
      </c>
      <c r="Q357" s="209">
        <v>0</v>
      </c>
      <c r="R357" s="209">
        <f>Q357*H357</f>
        <v>0</v>
      </c>
      <c r="S357" s="209">
        <v>0</v>
      </c>
      <c r="T357" s="21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1" t="s">
        <v>120</v>
      </c>
      <c r="AT357" s="211" t="s">
        <v>115</v>
      </c>
      <c r="AU357" s="211" t="s">
        <v>81</v>
      </c>
      <c r="AY357" s="18" t="s">
        <v>113</v>
      </c>
      <c r="BE357" s="212">
        <f>IF(N357="základní",J357,0)</f>
        <v>0</v>
      </c>
      <c r="BF357" s="212">
        <f>IF(N357="snížená",J357,0)</f>
        <v>0</v>
      </c>
      <c r="BG357" s="212">
        <f>IF(N357="zákl. přenesená",J357,0)</f>
        <v>0</v>
      </c>
      <c r="BH357" s="212">
        <f>IF(N357="sníž. přenesená",J357,0)</f>
        <v>0</v>
      </c>
      <c r="BI357" s="212">
        <f>IF(N357="nulová",J357,0)</f>
        <v>0</v>
      </c>
      <c r="BJ357" s="18" t="s">
        <v>79</v>
      </c>
      <c r="BK357" s="212">
        <f>ROUND(I357*H357,2)</f>
        <v>0</v>
      </c>
      <c r="BL357" s="18" t="s">
        <v>120</v>
      </c>
      <c r="BM357" s="211" t="s">
        <v>453</v>
      </c>
    </row>
    <row r="358" spans="1:47" s="2" customFormat="1" ht="12">
      <c r="A358" s="39"/>
      <c r="B358" s="40"/>
      <c r="C358" s="41"/>
      <c r="D358" s="218" t="s">
        <v>124</v>
      </c>
      <c r="E358" s="41"/>
      <c r="F358" s="219" t="s">
        <v>449</v>
      </c>
      <c r="G358" s="41"/>
      <c r="H358" s="41"/>
      <c r="I358" s="215"/>
      <c r="J358" s="41"/>
      <c r="K358" s="41"/>
      <c r="L358" s="45"/>
      <c r="M358" s="216"/>
      <c r="N358" s="217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124</v>
      </c>
      <c r="AU358" s="18" t="s">
        <v>81</v>
      </c>
    </row>
    <row r="359" spans="1:65" s="2" customFormat="1" ht="16.5" customHeight="1">
      <c r="A359" s="39"/>
      <c r="B359" s="40"/>
      <c r="C359" s="201" t="s">
        <v>454</v>
      </c>
      <c r="D359" s="201" t="s">
        <v>115</v>
      </c>
      <c r="E359" s="202" t="s">
        <v>455</v>
      </c>
      <c r="F359" s="203" t="s">
        <v>456</v>
      </c>
      <c r="G359" s="204" t="s">
        <v>153</v>
      </c>
      <c r="H359" s="205">
        <v>847.5</v>
      </c>
      <c r="I359" s="206"/>
      <c r="J359" s="205">
        <f>ROUND(I359*H359,2)</f>
        <v>0</v>
      </c>
      <c r="K359" s="203" t="s">
        <v>119</v>
      </c>
      <c r="L359" s="45"/>
      <c r="M359" s="207" t="s">
        <v>20</v>
      </c>
      <c r="N359" s="208" t="s">
        <v>42</v>
      </c>
      <c r="O359" s="85"/>
      <c r="P359" s="209">
        <f>O359*H359</f>
        <v>0</v>
      </c>
      <c r="Q359" s="209">
        <v>0</v>
      </c>
      <c r="R359" s="209">
        <f>Q359*H359</f>
        <v>0</v>
      </c>
      <c r="S359" s="209">
        <v>0</v>
      </c>
      <c r="T359" s="21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1" t="s">
        <v>120</v>
      </c>
      <c r="AT359" s="211" t="s">
        <v>115</v>
      </c>
      <c r="AU359" s="211" t="s">
        <v>81</v>
      </c>
      <c r="AY359" s="18" t="s">
        <v>113</v>
      </c>
      <c r="BE359" s="212">
        <f>IF(N359="základní",J359,0)</f>
        <v>0</v>
      </c>
      <c r="BF359" s="212">
        <f>IF(N359="snížená",J359,0)</f>
        <v>0</v>
      </c>
      <c r="BG359" s="212">
        <f>IF(N359="zákl. přenesená",J359,0)</f>
        <v>0</v>
      </c>
      <c r="BH359" s="212">
        <f>IF(N359="sníž. přenesená",J359,0)</f>
        <v>0</v>
      </c>
      <c r="BI359" s="212">
        <f>IF(N359="nulová",J359,0)</f>
        <v>0</v>
      </c>
      <c r="BJ359" s="18" t="s">
        <v>79</v>
      </c>
      <c r="BK359" s="212">
        <f>ROUND(I359*H359,2)</f>
        <v>0</v>
      </c>
      <c r="BL359" s="18" t="s">
        <v>120</v>
      </c>
      <c r="BM359" s="211" t="s">
        <v>457</v>
      </c>
    </row>
    <row r="360" spans="1:47" s="2" customFormat="1" ht="12">
      <c r="A360" s="39"/>
      <c r="B360" s="40"/>
      <c r="C360" s="41"/>
      <c r="D360" s="213" t="s">
        <v>122</v>
      </c>
      <c r="E360" s="41"/>
      <c r="F360" s="214" t="s">
        <v>458</v>
      </c>
      <c r="G360" s="41"/>
      <c r="H360" s="41"/>
      <c r="I360" s="215"/>
      <c r="J360" s="41"/>
      <c r="K360" s="41"/>
      <c r="L360" s="45"/>
      <c r="M360" s="216"/>
      <c r="N360" s="217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122</v>
      </c>
      <c r="AU360" s="18" t="s">
        <v>81</v>
      </c>
    </row>
    <row r="361" spans="1:47" s="2" customFormat="1" ht="12">
      <c r="A361" s="39"/>
      <c r="B361" s="40"/>
      <c r="C361" s="41"/>
      <c r="D361" s="218" t="s">
        <v>124</v>
      </c>
      <c r="E361" s="41"/>
      <c r="F361" s="219" t="s">
        <v>125</v>
      </c>
      <c r="G361" s="41"/>
      <c r="H361" s="41"/>
      <c r="I361" s="215"/>
      <c r="J361" s="41"/>
      <c r="K361" s="41"/>
      <c r="L361" s="45"/>
      <c r="M361" s="216"/>
      <c r="N361" s="217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124</v>
      </c>
      <c r="AU361" s="18" t="s">
        <v>81</v>
      </c>
    </row>
    <row r="362" spans="1:65" s="2" customFormat="1" ht="16.5" customHeight="1">
      <c r="A362" s="39"/>
      <c r="B362" s="40"/>
      <c r="C362" s="201" t="s">
        <v>459</v>
      </c>
      <c r="D362" s="201" t="s">
        <v>115</v>
      </c>
      <c r="E362" s="202" t="s">
        <v>460</v>
      </c>
      <c r="F362" s="203" t="s">
        <v>461</v>
      </c>
      <c r="G362" s="204" t="s">
        <v>153</v>
      </c>
      <c r="H362" s="205">
        <v>847.5</v>
      </c>
      <c r="I362" s="206"/>
      <c r="J362" s="205">
        <f>ROUND(I362*H362,2)</f>
        <v>0</v>
      </c>
      <c r="K362" s="203" t="s">
        <v>119</v>
      </c>
      <c r="L362" s="45"/>
      <c r="M362" s="207" t="s">
        <v>20</v>
      </c>
      <c r="N362" s="208" t="s">
        <v>42</v>
      </c>
      <c r="O362" s="85"/>
      <c r="P362" s="209">
        <f>O362*H362</f>
        <v>0</v>
      </c>
      <c r="Q362" s="209">
        <v>0</v>
      </c>
      <c r="R362" s="209">
        <f>Q362*H362</f>
        <v>0</v>
      </c>
      <c r="S362" s="209">
        <v>0</v>
      </c>
      <c r="T362" s="21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1" t="s">
        <v>120</v>
      </c>
      <c r="AT362" s="211" t="s">
        <v>115</v>
      </c>
      <c r="AU362" s="211" t="s">
        <v>81</v>
      </c>
      <c r="AY362" s="18" t="s">
        <v>113</v>
      </c>
      <c r="BE362" s="212">
        <f>IF(N362="základní",J362,0)</f>
        <v>0</v>
      </c>
      <c r="BF362" s="212">
        <f>IF(N362="snížená",J362,0)</f>
        <v>0</v>
      </c>
      <c r="BG362" s="212">
        <f>IF(N362="zákl. přenesená",J362,0)</f>
        <v>0</v>
      </c>
      <c r="BH362" s="212">
        <f>IF(N362="sníž. přenesená",J362,0)</f>
        <v>0</v>
      </c>
      <c r="BI362" s="212">
        <f>IF(N362="nulová",J362,0)</f>
        <v>0</v>
      </c>
      <c r="BJ362" s="18" t="s">
        <v>79</v>
      </c>
      <c r="BK362" s="212">
        <f>ROUND(I362*H362,2)</f>
        <v>0</v>
      </c>
      <c r="BL362" s="18" t="s">
        <v>120</v>
      </c>
      <c r="BM362" s="211" t="s">
        <v>462</v>
      </c>
    </row>
    <row r="363" spans="1:47" s="2" customFormat="1" ht="12">
      <c r="A363" s="39"/>
      <c r="B363" s="40"/>
      <c r="C363" s="41"/>
      <c r="D363" s="213" t="s">
        <v>122</v>
      </c>
      <c r="E363" s="41"/>
      <c r="F363" s="214" t="s">
        <v>463</v>
      </c>
      <c r="G363" s="41"/>
      <c r="H363" s="41"/>
      <c r="I363" s="215"/>
      <c r="J363" s="41"/>
      <c r="K363" s="41"/>
      <c r="L363" s="45"/>
      <c r="M363" s="216"/>
      <c r="N363" s="217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122</v>
      </c>
      <c r="AU363" s="18" t="s">
        <v>81</v>
      </c>
    </row>
    <row r="364" spans="1:47" s="2" customFormat="1" ht="12">
      <c r="A364" s="39"/>
      <c r="B364" s="40"/>
      <c r="C364" s="41"/>
      <c r="D364" s="218" t="s">
        <v>124</v>
      </c>
      <c r="E364" s="41"/>
      <c r="F364" s="219" t="s">
        <v>125</v>
      </c>
      <c r="G364" s="41"/>
      <c r="H364" s="41"/>
      <c r="I364" s="215"/>
      <c r="J364" s="41"/>
      <c r="K364" s="41"/>
      <c r="L364" s="45"/>
      <c r="M364" s="216"/>
      <c r="N364" s="217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124</v>
      </c>
      <c r="AU364" s="18" t="s">
        <v>81</v>
      </c>
    </row>
    <row r="365" spans="1:63" s="12" customFormat="1" ht="22.8" customHeight="1">
      <c r="A365" s="12"/>
      <c r="B365" s="185"/>
      <c r="C365" s="186"/>
      <c r="D365" s="187" t="s">
        <v>70</v>
      </c>
      <c r="E365" s="199" t="s">
        <v>120</v>
      </c>
      <c r="F365" s="199" t="s">
        <v>464</v>
      </c>
      <c r="G365" s="186"/>
      <c r="H365" s="186"/>
      <c r="I365" s="189"/>
      <c r="J365" s="200">
        <f>BK365</f>
        <v>0</v>
      </c>
      <c r="K365" s="186"/>
      <c r="L365" s="191"/>
      <c r="M365" s="192"/>
      <c r="N365" s="193"/>
      <c r="O365" s="193"/>
      <c r="P365" s="194">
        <f>SUM(P366:P385)</f>
        <v>0</v>
      </c>
      <c r="Q365" s="193"/>
      <c r="R365" s="194">
        <f>SUM(R366:R385)</f>
        <v>15.163651999999999</v>
      </c>
      <c r="S365" s="193"/>
      <c r="T365" s="195">
        <f>SUM(T366:T385)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96" t="s">
        <v>79</v>
      </c>
      <c r="AT365" s="197" t="s">
        <v>70</v>
      </c>
      <c r="AU365" s="197" t="s">
        <v>79</v>
      </c>
      <c r="AY365" s="196" t="s">
        <v>113</v>
      </c>
      <c r="BK365" s="198">
        <f>SUM(BK366:BK385)</f>
        <v>0</v>
      </c>
    </row>
    <row r="366" spans="1:65" s="2" customFormat="1" ht="16.5" customHeight="1">
      <c r="A366" s="39"/>
      <c r="B366" s="40"/>
      <c r="C366" s="201" t="s">
        <v>465</v>
      </c>
      <c r="D366" s="201" t="s">
        <v>115</v>
      </c>
      <c r="E366" s="202" t="s">
        <v>466</v>
      </c>
      <c r="F366" s="203" t="s">
        <v>467</v>
      </c>
      <c r="G366" s="204" t="s">
        <v>175</v>
      </c>
      <c r="H366" s="205">
        <v>93.23</v>
      </c>
      <c r="I366" s="206"/>
      <c r="J366" s="205">
        <f>ROUND(I366*H366,2)</f>
        <v>0</v>
      </c>
      <c r="K366" s="203" t="s">
        <v>119</v>
      </c>
      <c r="L366" s="45"/>
      <c r="M366" s="207" t="s">
        <v>20</v>
      </c>
      <c r="N366" s="208" t="s">
        <v>42</v>
      </c>
      <c r="O366" s="85"/>
      <c r="P366" s="209">
        <f>O366*H366</f>
        <v>0</v>
      </c>
      <c r="Q366" s="209">
        <v>0</v>
      </c>
      <c r="R366" s="209">
        <f>Q366*H366</f>
        <v>0</v>
      </c>
      <c r="S366" s="209">
        <v>0</v>
      </c>
      <c r="T366" s="21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1" t="s">
        <v>120</v>
      </c>
      <c r="AT366" s="211" t="s">
        <v>115</v>
      </c>
      <c r="AU366" s="211" t="s">
        <v>81</v>
      </c>
      <c r="AY366" s="18" t="s">
        <v>113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18" t="s">
        <v>79</v>
      </c>
      <c r="BK366" s="212">
        <f>ROUND(I366*H366,2)</f>
        <v>0</v>
      </c>
      <c r="BL366" s="18" t="s">
        <v>120</v>
      </c>
      <c r="BM366" s="211" t="s">
        <v>468</v>
      </c>
    </row>
    <row r="367" spans="1:47" s="2" customFormat="1" ht="12">
      <c r="A367" s="39"/>
      <c r="B367" s="40"/>
      <c r="C367" s="41"/>
      <c r="D367" s="213" t="s">
        <v>122</v>
      </c>
      <c r="E367" s="41"/>
      <c r="F367" s="214" t="s">
        <v>469</v>
      </c>
      <c r="G367" s="41"/>
      <c r="H367" s="41"/>
      <c r="I367" s="215"/>
      <c r="J367" s="41"/>
      <c r="K367" s="41"/>
      <c r="L367" s="45"/>
      <c r="M367" s="216"/>
      <c r="N367" s="217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122</v>
      </c>
      <c r="AU367" s="18" t="s">
        <v>81</v>
      </c>
    </row>
    <row r="368" spans="1:47" s="2" customFormat="1" ht="12">
      <c r="A368" s="39"/>
      <c r="B368" s="40"/>
      <c r="C368" s="41"/>
      <c r="D368" s="218" t="s">
        <v>124</v>
      </c>
      <c r="E368" s="41"/>
      <c r="F368" s="219" t="s">
        <v>156</v>
      </c>
      <c r="G368" s="41"/>
      <c r="H368" s="41"/>
      <c r="I368" s="215"/>
      <c r="J368" s="41"/>
      <c r="K368" s="41"/>
      <c r="L368" s="45"/>
      <c r="M368" s="216"/>
      <c r="N368" s="217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124</v>
      </c>
      <c r="AU368" s="18" t="s">
        <v>81</v>
      </c>
    </row>
    <row r="369" spans="1:51" s="13" customFormat="1" ht="12">
      <c r="A369" s="13"/>
      <c r="B369" s="220"/>
      <c r="C369" s="221"/>
      <c r="D369" s="218" t="s">
        <v>126</v>
      </c>
      <c r="E369" s="222" t="s">
        <v>20</v>
      </c>
      <c r="F369" s="223" t="s">
        <v>470</v>
      </c>
      <c r="G369" s="221"/>
      <c r="H369" s="224">
        <v>93.23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0" t="s">
        <v>126</v>
      </c>
      <c r="AU369" s="230" t="s">
        <v>81</v>
      </c>
      <c r="AV369" s="13" t="s">
        <v>81</v>
      </c>
      <c r="AW369" s="13" t="s">
        <v>32</v>
      </c>
      <c r="AX369" s="13" t="s">
        <v>79</v>
      </c>
      <c r="AY369" s="230" t="s">
        <v>113</v>
      </c>
    </row>
    <row r="370" spans="1:65" s="2" customFormat="1" ht="16.5" customHeight="1">
      <c r="A370" s="39"/>
      <c r="B370" s="40"/>
      <c r="C370" s="201" t="s">
        <v>471</v>
      </c>
      <c r="D370" s="201" t="s">
        <v>115</v>
      </c>
      <c r="E370" s="202" t="s">
        <v>472</v>
      </c>
      <c r="F370" s="203" t="s">
        <v>473</v>
      </c>
      <c r="G370" s="204" t="s">
        <v>447</v>
      </c>
      <c r="H370" s="205">
        <v>41</v>
      </c>
      <c r="I370" s="206"/>
      <c r="J370" s="205">
        <f>ROUND(I370*H370,2)</f>
        <v>0</v>
      </c>
      <c r="K370" s="203" t="s">
        <v>119</v>
      </c>
      <c r="L370" s="45"/>
      <c r="M370" s="207" t="s">
        <v>20</v>
      </c>
      <c r="N370" s="208" t="s">
        <v>42</v>
      </c>
      <c r="O370" s="85"/>
      <c r="P370" s="209">
        <f>O370*H370</f>
        <v>0</v>
      </c>
      <c r="Q370" s="209">
        <v>0.223938</v>
      </c>
      <c r="R370" s="209">
        <f>Q370*H370</f>
        <v>9.181458</v>
      </c>
      <c r="S370" s="209">
        <v>0</v>
      </c>
      <c r="T370" s="21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1" t="s">
        <v>120</v>
      </c>
      <c r="AT370" s="211" t="s">
        <v>115</v>
      </c>
      <c r="AU370" s="211" t="s">
        <v>81</v>
      </c>
      <c r="AY370" s="18" t="s">
        <v>113</v>
      </c>
      <c r="BE370" s="212">
        <f>IF(N370="základní",J370,0)</f>
        <v>0</v>
      </c>
      <c r="BF370" s="212">
        <f>IF(N370="snížená",J370,0)</f>
        <v>0</v>
      </c>
      <c r="BG370" s="212">
        <f>IF(N370="zákl. přenesená",J370,0)</f>
        <v>0</v>
      </c>
      <c r="BH370" s="212">
        <f>IF(N370="sníž. přenesená",J370,0)</f>
        <v>0</v>
      </c>
      <c r="BI370" s="212">
        <f>IF(N370="nulová",J370,0)</f>
        <v>0</v>
      </c>
      <c r="BJ370" s="18" t="s">
        <v>79</v>
      </c>
      <c r="BK370" s="212">
        <f>ROUND(I370*H370,2)</f>
        <v>0</v>
      </c>
      <c r="BL370" s="18" t="s">
        <v>120</v>
      </c>
      <c r="BM370" s="211" t="s">
        <v>474</v>
      </c>
    </row>
    <row r="371" spans="1:47" s="2" customFormat="1" ht="12">
      <c r="A371" s="39"/>
      <c r="B371" s="40"/>
      <c r="C371" s="41"/>
      <c r="D371" s="213" t="s">
        <v>122</v>
      </c>
      <c r="E371" s="41"/>
      <c r="F371" s="214" t="s">
        <v>475</v>
      </c>
      <c r="G371" s="41"/>
      <c r="H371" s="41"/>
      <c r="I371" s="215"/>
      <c r="J371" s="41"/>
      <c r="K371" s="41"/>
      <c r="L371" s="45"/>
      <c r="M371" s="216"/>
      <c r="N371" s="217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122</v>
      </c>
      <c r="AU371" s="18" t="s">
        <v>81</v>
      </c>
    </row>
    <row r="372" spans="1:47" s="2" customFormat="1" ht="12">
      <c r="A372" s="39"/>
      <c r="B372" s="40"/>
      <c r="C372" s="41"/>
      <c r="D372" s="218" t="s">
        <v>124</v>
      </c>
      <c r="E372" s="41"/>
      <c r="F372" s="219" t="s">
        <v>476</v>
      </c>
      <c r="G372" s="41"/>
      <c r="H372" s="41"/>
      <c r="I372" s="215"/>
      <c r="J372" s="41"/>
      <c r="K372" s="41"/>
      <c r="L372" s="45"/>
      <c r="M372" s="216"/>
      <c r="N372" s="217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124</v>
      </c>
      <c r="AU372" s="18" t="s">
        <v>81</v>
      </c>
    </row>
    <row r="373" spans="1:65" s="2" customFormat="1" ht="16.5" customHeight="1">
      <c r="A373" s="39"/>
      <c r="B373" s="40"/>
      <c r="C373" s="252" t="s">
        <v>477</v>
      </c>
      <c r="D373" s="252" t="s">
        <v>398</v>
      </c>
      <c r="E373" s="253" t="s">
        <v>478</v>
      </c>
      <c r="F373" s="254" t="s">
        <v>479</v>
      </c>
      <c r="G373" s="255" t="s">
        <v>447</v>
      </c>
      <c r="H373" s="256">
        <v>10</v>
      </c>
      <c r="I373" s="257"/>
      <c r="J373" s="256">
        <f>ROUND(I373*H373,2)</f>
        <v>0</v>
      </c>
      <c r="K373" s="254" t="s">
        <v>119</v>
      </c>
      <c r="L373" s="258"/>
      <c r="M373" s="259" t="s">
        <v>20</v>
      </c>
      <c r="N373" s="260" t="s">
        <v>42</v>
      </c>
      <c r="O373" s="85"/>
      <c r="P373" s="209">
        <f>O373*H373</f>
        <v>0</v>
      </c>
      <c r="Q373" s="209">
        <v>0.028</v>
      </c>
      <c r="R373" s="209">
        <f>Q373*H373</f>
        <v>0.28</v>
      </c>
      <c r="S373" s="209">
        <v>0</v>
      </c>
      <c r="T373" s="21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1" t="s">
        <v>166</v>
      </c>
      <c r="AT373" s="211" t="s">
        <v>398</v>
      </c>
      <c r="AU373" s="211" t="s">
        <v>81</v>
      </c>
      <c r="AY373" s="18" t="s">
        <v>113</v>
      </c>
      <c r="BE373" s="212">
        <f>IF(N373="základní",J373,0)</f>
        <v>0</v>
      </c>
      <c r="BF373" s="212">
        <f>IF(N373="snížená",J373,0)</f>
        <v>0</v>
      </c>
      <c r="BG373" s="212">
        <f>IF(N373="zákl. přenesená",J373,0)</f>
        <v>0</v>
      </c>
      <c r="BH373" s="212">
        <f>IF(N373="sníž. přenesená",J373,0)</f>
        <v>0</v>
      </c>
      <c r="BI373" s="212">
        <f>IF(N373="nulová",J373,0)</f>
        <v>0</v>
      </c>
      <c r="BJ373" s="18" t="s">
        <v>79</v>
      </c>
      <c r="BK373" s="212">
        <f>ROUND(I373*H373,2)</f>
        <v>0</v>
      </c>
      <c r="BL373" s="18" t="s">
        <v>120</v>
      </c>
      <c r="BM373" s="211" t="s">
        <v>480</v>
      </c>
    </row>
    <row r="374" spans="1:47" s="2" customFormat="1" ht="12">
      <c r="A374" s="39"/>
      <c r="B374" s="40"/>
      <c r="C374" s="41"/>
      <c r="D374" s="218" t="s">
        <v>124</v>
      </c>
      <c r="E374" s="41"/>
      <c r="F374" s="219" t="s">
        <v>481</v>
      </c>
      <c r="G374" s="41"/>
      <c r="H374" s="41"/>
      <c r="I374" s="215"/>
      <c r="J374" s="41"/>
      <c r="K374" s="41"/>
      <c r="L374" s="45"/>
      <c r="M374" s="216"/>
      <c r="N374" s="217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124</v>
      </c>
      <c r="AU374" s="18" t="s">
        <v>81</v>
      </c>
    </row>
    <row r="375" spans="1:65" s="2" customFormat="1" ht="16.5" customHeight="1">
      <c r="A375" s="39"/>
      <c r="B375" s="40"/>
      <c r="C375" s="252" t="s">
        <v>482</v>
      </c>
      <c r="D375" s="252" t="s">
        <v>398</v>
      </c>
      <c r="E375" s="253" t="s">
        <v>483</v>
      </c>
      <c r="F375" s="254" t="s">
        <v>484</v>
      </c>
      <c r="G375" s="255" t="s">
        <v>447</v>
      </c>
      <c r="H375" s="256">
        <v>12</v>
      </c>
      <c r="I375" s="257"/>
      <c r="J375" s="256">
        <f>ROUND(I375*H375,2)</f>
        <v>0</v>
      </c>
      <c r="K375" s="254" t="s">
        <v>119</v>
      </c>
      <c r="L375" s="258"/>
      <c r="M375" s="259" t="s">
        <v>20</v>
      </c>
      <c r="N375" s="260" t="s">
        <v>42</v>
      </c>
      <c r="O375" s="85"/>
      <c r="P375" s="209">
        <f>O375*H375</f>
        <v>0</v>
      </c>
      <c r="Q375" s="209">
        <v>0.04</v>
      </c>
      <c r="R375" s="209">
        <f>Q375*H375</f>
        <v>0.48</v>
      </c>
      <c r="S375" s="209">
        <v>0</v>
      </c>
      <c r="T375" s="21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1" t="s">
        <v>166</v>
      </c>
      <c r="AT375" s="211" t="s">
        <v>398</v>
      </c>
      <c r="AU375" s="211" t="s">
        <v>81</v>
      </c>
      <c r="AY375" s="18" t="s">
        <v>113</v>
      </c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18" t="s">
        <v>79</v>
      </c>
      <c r="BK375" s="212">
        <f>ROUND(I375*H375,2)</f>
        <v>0</v>
      </c>
      <c r="BL375" s="18" t="s">
        <v>120</v>
      </c>
      <c r="BM375" s="211" t="s">
        <v>485</v>
      </c>
    </row>
    <row r="376" spans="1:47" s="2" customFormat="1" ht="12">
      <c r="A376" s="39"/>
      <c r="B376" s="40"/>
      <c r="C376" s="41"/>
      <c r="D376" s="218" t="s">
        <v>124</v>
      </c>
      <c r="E376" s="41"/>
      <c r="F376" s="219" t="s">
        <v>481</v>
      </c>
      <c r="G376" s="41"/>
      <c r="H376" s="41"/>
      <c r="I376" s="215"/>
      <c r="J376" s="41"/>
      <c r="K376" s="41"/>
      <c r="L376" s="45"/>
      <c r="M376" s="216"/>
      <c r="N376" s="217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124</v>
      </c>
      <c r="AU376" s="18" t="s">
        <v>81</v>
      </c>
    </row>
    <row r="377" spans="1:65" s="2" customFormat="1" ht="16.5" customHeight="1">
      <c r="A377" s="39"/>
      <c r="B377" s="40"/>
      <c r="C377" s="252" t="s">
        <v>486</v>
      </c>
      <c r="D377" s="252" t="s">
        <v>398</v>
      </c>
      <c r="E377" s="253" t="s">
        <v>487</v>
      </c>
      <c r="F377" s="254" t="s">
        <v>488</v>
      </c>
      <c r="G377" s="255" t="s">
        <v>447</v>
      </c>
      <c r="H377" s="256">
        <v>2</v>
      </c>
      <c r="I377" s="257"/>
      <c r="J377" s="256">
        <f>ROUND(I377*H377,2)</f>
        <v>0</v>
      </c>
      <c r="K377" s="254" t="s">
        <v>119</v>
      </c>
      <c r="L377" s="258"/>
      <c r="M377" s="259" t="s">
        <v>20</v>
      </c>
      <c r="N377" s="260" t="s">
        <v>42</v>
      </c>
      <c r="O377" s="85"/>
      <c r="P377" s="209">
        <f>O377*H377</f>
        <v>0</v>
      </c>
      <c r="Q377" s="209">
        <v>0.051</v>
      </c>
      <c r="R377" s="209">
        <f>Q377*H377</f>
        <v>0.102</v>
      </c>
      <c r="S377" s="209">
        <v>0</v>
      </c>
      <c r="T377" s="21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1" t="s">
        <v>166</v>
      </c>
      <c r="AT377" s="211" t="s">
        <v>398</v>
      </c>
      <c r="AU377" s="211" t="s">
        <v>81</v>
      </c>
      <c r="AY377" s="18" t="s">
        <v>113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8" t="s">
        <v>79</v>
      </c>
      <c r="BK377" s="212">
        <f>ROUND(I377*H377,2)</f>
        <v>0</v>
      </c>
      <c r="BL377" s="18" t="s">
        <v>120</v>
      </c>
      <c r="BM377" s="211" t="s">
        <v>489</v>
      </c>
    </row>
    <row r="378" spans="1:47" s="2" customFormat="1" ht="12">
      <c r="A378" s="39"/>
      <c r="B378" s="40"/>
      <c r="C378" s="41"/>
      <c r="D378" s="218" t="s">
        <v>124</v>
      </c>
      <c r="E378" s="41"/>
      <c r="F378" s="219" t="s">
        <v>481</v>
      </c>
      <c r="G378" s="41"/>
      <c r="H378" s="41"/>
      <c r="I378" s="215"/>
      <c r="J378" s="41"/>
      <c r="K378" s="41"/>
      <c r="L378" s="45"/>
      <c r="M378" s="216"/>
      <c r="N378" s="217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124</v>
      </c>
      <c r="AU378" s="18" t="s">
        <v>81</v>
      </c>
    </row>
    <row r="379" spans="1:65" s="2" customFormat="1" ht="16.5" customHeight="1">
      <c r="A379" s="39"/>
      <c r="B379" s="40"/>
      <c r="C379" s="252" t="s">
        <v>490</v>
      </c>
      <c r="D379" s="252" t="s">
        <v>398</v>
      </c>
      <c r="E379" s="253" t="s">
        <v>491</v>
      </c>
      <c r="F379" s="254" t="s">
        <v>492</v>
      </c>
      <c r="G379" s="255" t="s">
        <v>447</v>
      </c>
      <c r="H379" s="256">
        <v>17</v>
      </c>
      <c r="I379" s="257"/>
      <c r="J379" s="256">
        <f>ROUND(I379*H379,2)</f>
        <v>0</v>
      </c>
      <c r="K379" s="254" t="s">
        <v>119</v>
      </c>
      <c r="L379" s="258"/>
      <c r="M379" s="259" t="s">
        <v>20</v>
      </c>
      <c r="N379" s="260" t="s">
        <v>42</v>
      </c>
      <c r="O379" s="85"/>
      <c r="P379" s="209">
        <f>O379*H379</f>
        <v>0</v>
      </c>
      <c r="Q379" s="209">
        <v>0.068</v>
      </c>
      <c r="R379" s="209">
        <f>Q379*H379</f>
        <v>1.1560000000000001</v>
      </c>
      <c r="S379" s="209">
        <v>0</v>
      </c>
      <c r="T379" s="21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1" t="s">
        <v>166</v>
      </c>
      <c r="AT379" s="211" t="s">
        <v>398</v>
      </c>
      <c r="AU379" s="211" t="s">
        <v>81</v>
      </c>
      <c r="AY379" s="18" t="s">
        <v>113</v>
      </c>
      <c r="BE379" s="212">
        <f>IF(N379="základní",J379,0)</f>
        <v>0</v>
      </c>
      <c r="BF379" s="212">
        <f>IF(N379="snížená",J379,0)</f>
        <v>0</v>
      </c>
      <c r="BG379" s="212">
        <f>IF(N379="zákl. přenesená",J379,0)</f>
        <v>0</v>
      </c>
      <c r="BH379" s="212">
        <f>IF(N379="sníž. přenesená",J379,0)</f>
        <v>0</v>
      </c>
      <c r="BI379" s="212">
        <f>IF(N379="nulová",J379,0)</f>
        <v>0</v>
      </c>
      <c r="BJ379" s="18" t="s">
        <v>79</v>
      </c>
      <c r="BK379" s="212">
        <f>ROUND(I379*H379,2)</f>
        <v>0</v>
      </c>
      <c r="BL379" s="18" t="s">
        <v>120</v>
      </c>
      <c r="BM379" s="211" t="s">
        <v>493</v>
      </c>
    </row>
    <row r="380" spans="1:47" s="2" customFormat="1" ht="12">
      <c r="A380" s="39"/>
      <c r="B380" s="40"/>
      <c r="C380" s="41"/>
      <c r="D380" s="218" t="s">
        <v>124</v>
      </c>
      <c r="E380" s="41"/>
      <c r="F380" s="219" t="s">
        <v>481</v>
      </c>
      <c r="G380" s="41"/>
      <c r="H380" s="41"/>
      <c r="I380" s="215"/>
      <c r="J380" s="41"/>
      <c r="K380" s="41"/>
      <c r="L380" s="45"/>
      <c r="M380" s="216"/>
      <c r="N380" s="217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124</v>
      </c>
      <c r="AU380" s="18" t="s">
        <v>81</v>
      </c>
    </row>
    <row r="381" spans="1:65" s="2" customFormat="1" ht="21.75" customHeight="1">
      <c r="A381" s="39"/>
      <c r="B381" s="40"/>
      <c r="C381" s="201" t="s">
        <v>494</v>
      </c>
      <c r="D381" s="201" t="s">
        <v>115</v>
      </c>
      <c r="E381" s="202" t="s">
        <v>495</v>
      </c>
      <c r="F381" s="203" t="s">
        <v>496</v>
      </c>
      <c r="G381" s="204" t="s">
        <v>447</v>
      </c>
      <c r="H381" s="205">
        <v>13</v>
      </c>
      <c r="I381" s="206"/>
      <c r="J381" s="205">
        <f>ROUND(I381*H381,2)</f>
        <v>0</v>
      </c>
      <c r="K381" s="203" t="s">
        <v>119</v>
      </c>
      <c r="L381" s="45"/>
      <c r="M381" s="207" t="s">
        <v>20</v>
      </c>
      <c r="N381" s="208" t="s">
        <v>42</v>
      </c>
      <c r="O381" s="85"/>
      <c r="P381" s="209">
        <f>O381*H381</f>
        <v>0</v>
      </c>
      <c r="Q381" s="209">
        <v>0.223938</v>
      </c>
      <c r="R381" s="209">
        <f>Q381*H381</f>
        <v>2.911194</v>
      </c>
      <c r="S381" s="209">
        <v>0</v>
      </c>
      <c r="T381" s="21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1" t="s">
        <v>120</v>
      </c>
      <c r="AT381" s="211" t="s">
        <v>115</v>
      </c>
      <c r="AU381" s="211" t="s">
        <v>81</v>
      </c>
      <c r="AY381" s="18" t="s">
        <v>113</v>
      </c>
      <c r="BE381" s="212">
        <f>IF(N381="základní",J381,0)</f>
        <v>0</v>
      </c>
      <c r="BF381" s="212">
        <f>IF(N381="snížená",J381,0)</f>
        <v>0</v>
      </c>
      <c r="BG381" s="212">
        <f>IF(N381="zákl. přenesená",J381,0)</f>
        <v>0</v>
      </c>
      <c r="BH381" s="212">
        <f>IF(N381="sníž. přenesená",J381,0)</f>
        <v>0</v>
      </c>
      <c r="BI381" s="212">
        <f>IF(N381="nulová",J381,0)</f>
        <v>0</v>
      </c>
      <c r="BJ381" s="18" t="s">
        <v>79</v>
      </c>
      <c r="BK381" s="212">
        <f>ROUND(I381*H381,2)</f>
        <v>0</v>
      </c>
      <c r="BL381" s="18" t="s">
        <v>120</v>
      </c>
      <c r="BM381" s="211" t="s">
        <v>497</v>
      </c>
    </row>
    <row r="382" spans="1:47" s="2" customFormat="1" ht="12">
      <c r="A382" s="39"/>
      <c r="B382" s="40"/>
      <c r="C382" s="41"/>
      <c r="D382" s="213" t="s">
        <v>122</v>
      </c>
      <c r="E382" s="41"/>
      <c r="F382" s="214" t="s">
        <v>498</v>
      </c>
      <c r="G382" s="41"/>
      <c r="H382" s="41"/>
      <c r="I382" s="215"/>
      <c r="J382" s="41"/>
      <c r="K382" s="41"/>
      <c r="L382" s="45"/>
      <c r="M382" s="216"/>
      <c r="N382" s="217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122</v>
      </c>
      <c r="AU382" s="18" t="s">
        <v>81</v>
      </c>
    </row>
    <row r="383" spans="1:47" s="2" customFormat="1" ht="12">
      <c r="A383" s="39"/>
      <c r="B383" s="40"/>
      <c r="C383" s="41"/>
      <c r="D383" s="218" t="s">
        <v>124</v>
      </c>
      <c r="E383" s="41"/>
      <c r="F383" s="219" t="s">
        <v>476</v>
      </c>
      <c r="G383" s="41"/>
      <c r="H383" s="41"/>
      <c r="I383" s="215"/>
      <c r="J383" s="41"/>
      <c r="K383" s="41"/>
      <c r="L383" s="45"/>
      <c r="M383" s="216"/>
      <c r="N383" s="217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124</v>
      </c>
      <c r="AU383" s="18" t="s">
        <v>81</v>
      </c>
    </row>
    <row r="384" spans="1:65" s="2" customFormat="1" ht="16.5" customHeight="1">
      <c r="A384" s="39"/>
      <c r="B384" s="40"/>
      <c r="C384" s="252" t="s">
        <v>499</v>
      </c>
      <c r="D384" s="252" t="s">
        <v>398</v>
      </c>
      <c r="E384" s="253" t="s">
        <v>500</v>
      </c>
      <c r="F384" s="254" t="s">
        <v>501</v>
      </c>
      <c r="G384" s="255" t="s">
        <v>447</v>
      </c>
      <c r="H384" s="256">
        <v>13</v>
      </c>
      <c r="I384" s="257"/>
      <c r="J384" s="256">
        <f>ROUND(I384*H384,2)</f>
        <v>0</v>
      </c>
      <c r="K384" s="254" t="s">
        <v>119</v>
      </c>
      <c r="L384" s="258"/>
      <c r="M384" s="259" t="s">
        <v>20</v>
      </c>
      <c r="N384" s="260" t="s">
        <v>42</v>
      </c>
      <c r="O384" s="85"/>
      <c r="P384" s="209">
        <f>O384*H384</f>
        <v>0</v>
      </c>
      <c r="Q384" s="209">
        <v>0.081</v>
      </c>
      <c r="R384" s="209">
        <f>Q384*H384</f>
        <v>1.053</v>
      </c>
      <c r="S384" s="209">
        <v>0</v>
      </c>
      <c r="T384" s="21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1" t="s">
        <v>166</v>
      </c>
      <c r="AT384" s="211" t="s">
        <v>398</v>
      </c>
      <c r="AU384" s="211" t="s">
        <v>81</v>
      </c>
      <c r="AY384" s="18" t="s">
        <v>113</v>
      </c>
      <c r="BE384" s="212">
        <f>IF(N384="základní",J384,0)</f>
        <v>0</v>
      </c>
      <c r="BF384" s="212">
        <f>IF(N384="snížená",J384,0)</f>
        <v>0</v>
      </c>
      <c r="BG384" s="212">
        <f>IF(N384="zákl. přenesená",J384,0)</f>
        <v>0</v>
      </c>
      <c r="BH384" s="212">
        <f>IF(N384="sníž. přenesená",J384,0)</f>
        <v>0</v>
      </c>
      <c r="BI384" s="212">
        <f>IF(N384="nulová",J384,0)</f>
        <v>0</v>
      </c>
      <c r="BJ384" s="18" t="s">
        <v>79</v>
      </c>
      <c r="BK384" s="212">
        <f>ROUND(I384*H384,2)</f>
        <v>0</v>
      </c>
      <c r="BL384" s="18" t="s">
        <v>120</v>
      </c>
      <c r="BM384" s="211" t="s">
        <v>502</v>
      </c>
    </row>
    <row r="385" spans="1:47" s="2" customFormat="1" ht="12">
      <c r="A385" s="39"/>
      <c r="B385" s="40"/>
      <c r="C385" s="41"/>
      <c r="D385" s="218" t="s">
        <v>124</v>
      </c>
      <c r="E385" s="41"/>
      <c r="F385" s="219" t="s">
        <v>503</v>
      </c>
      <c r="G385" s="41"/>
      <c r="H385" s="41"/>
      <c r="I385" s="215"/>
      <c r="J385" s="41"/>
      <c r="K385" s="41"/>
      <c r="L385" s="45"/>
      <c r="M385" s="216"/>
      <c r="N385" s="217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124</v>
      </c>
      <c r="AU385" s="18" t="s">
        <v>81</v>
      </c>
    </row>
    <row r="386" spans="1:63" s="12" customFormat="1" ht="22.8" customHeight="1">
      <c r="A386" s="12"/>
      <c r="B386" s="185"/>
      <c r="C386" s="186"/>
      <c r="D386" s="187" t="s">
        <v>70</v>
      </c>
      <c r="E386" s="199" t="s">
        <v>144</v>
      </c>
      <c r="F386" s="199" t="s">
        <v>504</v>
      </c>
      <c r="G386" s="186"/>
      <c r="H386" s="186"/>
      <c r="I386" s="189"/>
      <c r="J386" s="200">
        <f>BK386</f>
        <v>0</v>
      </c>
      <c r="K386" s="186"/>
      <c r="L386" s="191"/>
      <c r="M386" s="192"/>
      <c r="N386" s="193"/>
      <c r="O386" s="193"/>
      <c r="P386" s="194">
        <f>SUM(P387:P406)</f>
        <v>0</v>
      </c>
      <c r="Q386" s="193"/>
      <c r="R386" s="194">
        <f>SUM(R387:R406)</f>
        <v>0</v>
      </c>
      <c r="S386" s="193"/>
      <c r="T386" s="195">
        <f>SUM(T387:T406)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96" t="s">
        <v>79</v>
      </c>
      <c r="AT386" s="197" t="s">
        <v>70</v>
      </c>
      <c r="AU386" s="197" t="s">
        <v>79</v>
      </c>
      <c r="AY386" s="196" t="s">
        <v>113</v>
      </c>
      <c r="BK386" s="198">
        <f>SUM(BK387:BK406)</f>
        <v>0</v>
      </c>
    </row>
    <row r="387" spans="1:65" s="2" customFormat="1" ht="24.15" customHeight="1">
      <c r="A387" s="39"/>
      <c r="B387" s="40"/>
      <c r="C387" s="201" t="s">
        <v>505</v>
      </c>
      <c r="D387" s="201" t="s">
        <v>115</v>
      </c>
      <c r="E387" s="202" t="s">
        <v>506</v>
      </c>
      <c r="F387" s="203" t="s">
        <v>507</v>
      </c>
      <c r="G387" s="204" t="s">
        <v>118</v>
      </c>
      <c r="H387" s="205">
        <v>81.4</v>
      </c>
      <c r="I387" s="206"/>
      <c r="J387" s="205">
        <f>ROUND(I387*H387,2)</f>
        <v>0</v>
      </c>
      <c r="K387" s="203" t="s">
        <v>119</v>
      </c>
      <c r="L387" s="45"/>
      <c r="M387" s="207" t="s">
        <v>20</v>
      </c>
      <c r="N387" s="208" t="s">
        <v>42</v>
      </c>
      <c r="O387" s="85"/>
      <c r="P387" s="209">
        <f>O387*H387</f>
        <v>0</v>
      </c>
      <c r="Q387" s="209">
        <v>0</v>
      </c>
      <c r="R387" s="209">
        <f>Q387*H387</f>
        <v>0</v>
      </c>
      <c r="S387" s="209">
        <v>0</v>
      </c>
      <c r="T387" s="21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1" t="s">
        <v>120</v>
      </c>
      <c r="AT387" s="211" t="s">
        <v>115</v>
      </c>
      <c r="AU387" s="211" t="s">
        <v>81</v>
      </c>
      <c r="AY387" s="18" t="s">
        <v>113</v>
      </c>
      <c r="BE387" s="212">
        <f>IF(N387="základní",J387,0)</f>
        <v>0</v>
      </c>
      <c r="BF387" s="212">
        <f>IF(N387="snížená",J387,0)</f>
        <v>0</v>
      </c>
      <c r="BG387" s="212">
        <f>IF(N387="zákl. přenesená",J387,0)</f>
        <v>0</v>
      </c>
      <c r="BH387" s="212">
        <f>IF(N387="sníž. přenesená",J387,0)</f>
        <v>0</v>
      </c>
      <c r="BI387" s="212">
        <f>IF(N387="nulová",J387,0)</f>
        <v>0</v>
      </c>
      <c r="BJ387" s="18" t="s">
        <v>79</v>
      </c>
      <c r="BK387" s="212">
        <f>ROUND(I387*H387,2)</f>
        <v>0</v>
      </c>
      <c r="BL387" s="18" t="s">
        <v>120</v>
      </c>
      <c r="BM387" s="211" t="s">
        <v>508</v>
      </c>
    </row>
    <row r="388" spans="1:47" s="2" customFormat="1" ht="12">
      <c r="A388" s="39"/>
      <c r="B388" s="40"/>
      <c r="C388" s="41"/>
      <c r="D388" s="213" t="s">
        <v>122</v>
      </c>
      <c r="E388" s="41"/>
      <c r="F388" s="214" t="s">
        <v>509</v>
      </c>
      <c r="G388" s="41"/>
      <c r="H388" s="41"/>
      <c r="I388" s="215"/>
      <c r="J388" s="41"/>
      <c r="K388" s="41"/>
      <c r="L388" s="45"/>
      <c r="M388" s="216"/>
      <c r="N388" s="217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122</v>
      </c>
      <c r="AU388" s="18" t="s">
        <v>81</v>
      </c>
    </row>
    <row r="389" spans="1:47" s="2" customFormat="1" ht="12">
      <c r="A389" s="39"/>
      <c r="B389" s="40"/>
      <c r="C389" s="41"/>
      <c r="D389" s="218" t="s">
        <v>124</v>
      </c>
      <c r="E389" s="41"/>
      <c r="F389" s="219" t="s">
        <v>125</v>
      </c>
      <c r="G389" s="41"/>
      <c r="H389" s="41"/>
      <c r="I389" s="215"/>
      <c r="J389" s="41"/>
      <c r="K389" s="41"/>
      <c r="L389" s="45"/>
      <c r="M389" s="216"/>
      <c r="N389" s="217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124</v>
      </c>
      <c r="AU389" s="18" t="s">
        <v>81</v>
      </c>
    </row>
    <row r="390" spans="1:51" s="13" customFormat="1" ht="12">
      <c r="A390" s="13"/>
      <c r="B390" s="220"/>
      <c r="C390" s="221"/>
      <c r="D390" s="218" t="s">
        <v>126</v>
      </c>
      <c r="E390" s="222" t="s">
        <v>20</v>
      </c>
      <c r="F390" s="223" t="s">
        <v>127</v>
      </c>
      <c r="G390" s="221"/>
      <c r="H390" s="224">
        <v>81.4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0" t="s">
        <v>126</v>
      </c>
      <c r="AU390" s="230" t="s">
        <v>81</v>
      </c>
      <c r="AV390" s="13" t="s">
        <v>81</v>
      </c>
      <c r="AW390" s="13" t="s">
        <v>32</v>
      </c>
      <c r="AX390" s="13" t="s">
        <v>79</v>
      </c>
      <c r="AY390" s="230" t="s">
        <v>113</v>
      </c>
    </row>
    <row r="391" spans="1:65" s="2" customFormat="1" ht="24.15" customHeight="1">
      <c r="A391" s="39"/>
      <c r="B391" s="40"/>
      <c r="C391" s="201" t="s">
        <v>510</v>
      </c>
      <c r="D391" s="201" t="s">
        <v>115</v>
      </c>
      <c r="E391" s="202" t="s">
        <v>511</v>
      </c>
      <c r="F391" s="203" t="s">
        <v>512</v>
      </c>
      <c r="G391" s="204" t="s">
        <v>118</v>
      </c>
      <c r="H391" s="205">
        <v>81.4</v>
      </c>
      <c r="I391" s="206"/>
      <c r="J391" s="205">
        <f>ROUND(I391*H391,2)</f>
        <v>0</v>
      </c>
      <c r="K391" s="203" t="s">
        <v>119</v>
      </c>
      <c r="L391" s="45"/>
      <c r="M391" s="207" t="s">
        <v>20</v>
      </c>
      <c r="N391" s="208" t="s">
        <v>42</v>
      </c>
      <c r="O391" s="85"/>
      <c r="P391" s="209">
        <f>O391*H391</f>
        <v>0</v>
      </c>
      <c r="Q391" s="209">
        <v>0</v>
      </c>
      <c r="R391" s="209">
        <f>Q391*H391</f>
        <v>0</v>
      </c>
      <c r="S391" s="209">
        <v>0</v>
      </c>
      <c r="T391" s="21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1" t="s">
        <v>120</v>
      </c>
      <c r="AT391" s="211" t="s">
        <v>115</v>
      </c>
      <c r="AU391" s="211" t="s">
        <v>81</v>
      </c>
      <c r="AY391" s="18" t="s">
        <v>113</v>
      </c>
      <c r="BE391" s="212">
        <f>IF(N391="základní",J391,0)</f>
        <v>0</v>
      </c>
      <c r="BF391" s="212">
        <f>IF(N391="snížená",J391,0)</f>
        <v>0</v>
      </c>
      <c r="BG391" s="212">
        <f>IF(N391="zákl. přenesená",J391,0)</f>
        <v>0</v>
      </c>
      <c r="BH391" s="212">
        <f>IF(N391="sníž. přenesená",J391,0)</f>
        <v>0</v>
      </c>
      <c r="BI391" s="212">
        <f>IF(N391="nulová",J391,0)</f>
        <v>0</v>
      </c>
      <c r="BJ391" s="18" t="s">
        <v>79</v>
      </c>
      <c r="BK391" s="212">
        <f>ROUND(I391*H391,2)</f>
        <v>0</v>
      </c>
      <c r="BL391" s="18" t="s">
        <v>120</v>
      </c>
      <c r="BM391" s="211" t="s">
        <v>513</v>
      </c>
    </row>
    <row r="392" spans="1:47" s="2" customFormat="1" ht="12">
      <c r="A392" s="39"/>
      <c r="B392" s="40"/>
      <c r="C392" s="41"/>
      <c r="D392" s="213" t="s">
        <v>122</v>
      </c>
      <c r="E392" s="41"/>
      <c r="F392" s="214" t="s">
        <v>514</v>
      </c>
      <c r="G392" s="41"/>
      <c r="H392" s="41"/>
      <c r="I392" s="215"/>
      <c r="J392" s="41"/>
      <c r="K392" s="41"/>
      <c r="L392" s="45"/>
      <c r="M392" s="216"/>
      <c r="N392" s="217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122</v>
      </c>
      <c r="AU392" s="18" t="s">
        <v>81</v>
      </c>
    </row>
    <row r="393" spans="1:47" s="2" customFormat="1" ht="12">
      <c r="A393" s="39"/>
      <c r="B393" s="40"/>
      <c r="C393" s="41"/>
      <c r="D393" s="218" t="s">
        <v>124</v>
      </c>
      <c r="E393" s="41"/>
      <c r="F393" s="219" t="s">
        <v>125</v>
      </c>
      <c r="G393" s="41"/>
      <c r="H393" s="41"/>
      <c r="I393" s="215"/>
      <c r="J393" s="41"/>
      <c r="K393" s="41"/>
      <c r="L393" s="45"/>
      <c r="M393" s="216"/>
      <c r="N393" s="217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124</v>
      </c>
      <c r="AU393" s="18" t="s">
        <v>81</v>
      </c>
    </row>
    <row r="394" spans="1:65" s="2" customFormat="1" ht="16.5" customHeight="1">
      <c r="A394" s="39"/>
      <c r="B394" s="40"/>
      <c r="C394" s="201" t="s">
        <v>515</v>
      </c>
      <c r="D394" s="201" t="s">
        <v>115</v>
      </c>
      <c r="E394" s="202" t="s">
        <v>516</v>
      </c>
      <c r="F394" s="203" t="s">
        <v>517</v>
      </c>
      <c r="G394" s="204" t="s">
        <v>118</v>
      </c>
      <c r="H394" s="205">
        <v>111</v>
      </c>
      <c r="I394" s="206"/>
      <c r="J394" s="205">
        <f>ROUND(I394*H394,2)</f>
        <v>0</v>
      </c>
      <c r="K394" s="203" t="s">
        <v>119</v>
      </c>
      <c r="L394" s="45"/>
      <c r="M394" s="207" t="s">
        <v>20</v>
      </c>
      <c r="N394" s="208" t="s">
        <v>42</v>
      </c>
      <c r="O394" s="85"/>
      <c r="P394" s="209">
        <f>O394*H394</f>
        <v>0</v>
      </c>
      <c r="Q394" s="209">
        <v>0</v>
      </c>
      <c r="R394" s="209">
        <f>Q394*H394</f>
        <v>0</v>
      </c>
      <c r="S394" s="209">
        <v>0</v>
      </c>
      <c r="T394" s="210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1" t="s">
        <v>120</v>
      </c>
      <c r="AT394" s="211" t="s">
        <v>115</v>
      </c>
      <c r="AU394" s="211" t="s">
        <v>81</v>
      </c>
      <c r="AY394" s="18" t="s">
        <v>113</v>
      </c>
      <c r="BE394" s="212">
        <f>IF(N394="základní",J394,0)</f>
        <v>0</v>
      </c>
      <c r="BF394" s="212">
        <f>IF(N394="snížená",J394,0)</f>
        <v>0</v>
      </c>
      <c r="BG394" s="212">
        <f>IF(N394="zákl. přenesená",J394,0)</f>
        <v>0</v>
      </c>
      <c r="BH394" s="212">
        <f>IF(N394="sníž. přenesená",J394,0)</f>
        <v>0</v>
      </c>
      <c r="BI394" s="212">
        <f>IF(N394="nulová",J394,0)</f>
        <v>0</v>
      </c>
      <c r="BJ394" s="18" t="s">
        <v>79</v>
      </c>
      <c r="BK394" s="212">
        <f>ROUND(I394*H394,2)</f>
        <v>0</v>
      </c>
      <c r="BL394" s="18" t="s">
        <v>120</v>
      </c>
      <c r="BM394" s="211" t="s">
        <v>518</v>
      </c>
    </row>
    <row r="395" spans="1:47" s="2" customFormat="1" ht="12">
      <c r="A395" s="39"/>
      <c r="B395" s="40"/>
      <c r="C395" s="41"/>
      <c r="D395" s="213" t="s">
        <v>122</v>
      </c>
      <c r="E395" s="41"/>
      <c r="F395" s="214" t="s">
        <v>519</v>
      </c>
      <c r="G395" s="41"/>
      <c r="H395" s="41"/>
      <c r="I395" s="215"/>
      <c r="J395" s="41"/>
      <c r="K395" s="41"/>
      <c r="L395" s="45"/>
      <c r="M395" s="216"/>
      <c r="N395" s="217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122</v>
      </c>
      <c r="AU395" s="18" t="s">
        <v>81</v>
      </c>
    </row>
    <row r="396" spans="1:47" s="2" customFormat="1" ht="12">
      <c r="A396" s="39"/>
      <c r="B396" s="40"/>
      <c r="C396" s="41"/>
      <c r="D396" s="218" t="s">
        <v>124</v>
      </c>
      <c r="E396" s="41"/>
      <c r="F396" s="219" t="s">
        <v>125</v>
      </c>
      <c r="G396" s="41"/>
      <c r="H396" s="41"/>
      <c r="I396" s="215"/>
      <c r="J396" s="41"/>
      <c r="K396" s="41"/>
      <c r="L396" s="45"/>
      <c r="M396" s="216"/>
      <c r="N396" s="217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124</v>
      </c>
      <c r="AU396" s="18" t="s">
        <v>81</v>
      </c>
    </row>
    <row r="397" spans="1:51" s="13" customFormat="1" ht="12">
      <c r="A397" s="13"/>
      <c r="B397" s="220"/>
      <c r="C397" s="221"/>
      <c r="D397" s="218" t="s">
        <v>126</v>
      </c>
      <c r="E397" s="222" t="s">
        <v>20</v>
      </c>
      <c r="F397" s="223" t="s">
        <v>137</v>
      </c>
      <c r="G397" s="221"/>
      <c r="H397" s="224">
        <v>111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0" t="s">
        <v>126</v>
      </c>
      <c r="AU397" s="230" t="s">
        <v>81</v>
      </c>
      <c r="AV397" s="13" t="s">
        <v>81</v>
      </c>
      <c r="AW397" s="13" t="s">
        <v>32</v>
      </c>
      <c r="AX397" s="13" t="s">
        <v>79</v>
      </c>
      <c r="AY397" s="230" t="s">
        <v>113</v>
      </c>
    </row>
    <row r="398" spans="1:65" s="2" customFormat="1" ht="24.15" customHeight="1">
      <c r="A398" s="39"/>
      <c r="B398" s="40"/>
      <c r="C398" s="201" t="s">
        <v>520</v>
      </c>
      <c r="D398" s="201" t="s">
        <v>115</v>
      </c>
      <c r="E398" s="202" t="s">
        <v>521</v>
      </c>
      <c r="F398" s="203" t="s">
        <v>522</v>
      </c>
      <c r="G398" s="204" t="s">
        <v>118</v>
      </c>
      <c r="H398" s="205">
        <v>111</v>
      </c>
      <c r="I398" s="206"/>
      <c r="J398" s="205">
        <f>ROUND(I398*H398,2)</f>
        <v>0</v>
      </c>
      <c r="K398" s="203" t="s">
        <v>119</v>
      </c>
      <c r="L398" s="45"/>
      <c r="M398" s="207" t="s">
        <v>20</v>
      </c>
      <c r="N398" s="208" t="s">
        <v>42</v>
      </c>
      <c r="O398" s="85"/>
      <c r="P398" s="209">
        <f>O398*H398</f>
        <v>0</v>
      </c>
      <c r="Q398" s="209">
        <v>0</v>
      </c>
      <c r="R398" s="209">
        <f>Q398*H398</f>
        <v>0</v>
      </c>
      <c r="S398" s="209">
        <v>0</v>
      </c>
      <c r="T398" s="21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1" t="s">
        <v>120</v>
      </c>
      <c r="AT398" s="211" t="s">
        <v>115</v>
      </c>
      <c r="AU398" s="211" t="s">
        <v>81</v>
      </c>
      <c r="AY398" s="18" t="s">
        <v>113</v>
      </c>
      <c r="BE398" s="212">
        <f>IF(N398="základní",J398,0)</f>
        <v>0</v>
      </c>
      <c r="BF398" s="212">
        <f>IF(N398="snížená",J398,0)</f>
        <v>0</v>
      </c>
      <c r="BG398" s="212">
        <f>IF(N398="zákl. přenesená",J398,0)</f>
        <v>0</v>
      </c>
      <c r="BH398" s="212">
        <f>IF(N398="sníž. přenesená",J398,0)</f>
        <v>0</v>
      </c>
      <c r="BI398" s="212">
        <f>IF(N398="nulová",J398,0)</f>
        <v>0</v>
      </c>
      <c r="BJ398" s="18" t="s">
        <v>79</v>
      </c>
      <c r="BK398" s="212">
        <f>ROUND(I398*H398,2)</f>
        <v>0</v>
      </c>
      <c r="BL398" s="18" t="s">
        <v>120</v>
      </c>
      <c r="BM398" s="211" t="s">
        <v>523</v>
      </c>
    </row>
    <row r="399" spans="1:47" s="2" customFormat="1" ht="12">
      <c r="A399" s="39"/>
      <c r="B399" s="40"/>
      <c r="C399" s="41"/>
      <c r="D399" s="213" t="s">
        <v>122</v>
      </c>
      <c r="E399" s="41"/>
      <c r="F399" s="214" t="s">
        <v>524</v>
      </c>
      <c r="G399" s="41"/>
      <c r="H399" s="41"/>
      <c r="I399" s="215"/>
      <c r="J399" s="41"/>
      <c r="K399" s="41"/>
      <c r="L399" s="45"/>
      <c r="M399" s="216"/>
      <c r="N399" s="217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122</v>
      </c>
      <c r="AU399" s="18" t="s">
        <v>81</v>
      </c>
    </row>
    <row r="400" spans="1:47" s="2" customFormat="1" ht="12">
      <c r="A400" s="39"/>
      <c r="B400" s="40"/>
      <c r="C400" s="41"/>
      <c r="D400" s="218" t="s">
        <v>124</v>
      </c>
      <c r="E400" s="41"/>
      <c r="F400" s="219" t="s">
        <v>125</v>
      </c>
      <c r="G400" s="41"/>
      <c r="H400" s="41"/>
      <c r="I400" s="215"/>
      <c r="J400" s="41"/>
      <c r="K400" s="41"/>
      <c r="L400" s="45"/>
      <c r="M400" s="216"/>
      <c r="N400" s="217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124</v>
      </c>
      <c r="AU400" s="18" t="s">
        <v>81</v>
      </c>
    </row>
    <row r="401" spans="1:65" s="2" customFormat="1" ht="24.15" customHeight="1">
      <c r="A401" s="39"/>
      <c r="B401" s="40"/>
      <c r="C401" s="201" t="s">
        <v>525</v>
      </c>
      <c r="D401" s="201" t="s">
        <v>115</v>
      </c>
      <c r="E401" s="202" t="s">
        <v>526</v>
      </c>
      <c r="F401" s="203" t="s">
        <v>527</v>
      </c>
      <c r="G401" s="204" t="s">
        <v>118</v>
      </c>
      <c r="H401" s="205">
        <v>111</v>
      </c>
      <c r="I401" s="206"/>
      <c r="J401" s="205">
        <f>ROUND(I401*H401,2)</f>
        <v>0</v>
      </c>
      <c r="K401" s="203" t="s">
        <v>119</v>
      </c>
      <c r="L401" s="45"/>
      <c r="M401" s="207" t="s">
        <v>20</v>
      </c>
      <c r="N401" s="208" t="s">
        <v>42</v>
      </c>
      <c r="O401" s="85"/>
      <c r="P401" s="209">
        <f>O401*H401</f>
        <v>0</v>
      </c>
      <c r="Q401" s="209">
        <v>0</v>
      </c>
      <c r="R401" s="209">
        <f>Q401*H401</f>
        <v>0</v>
      </c>
      <c r="S401" s="209">
        <v>0</v>
      </c>
      <c r="T401" s="21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1" t="s">
        <v>120</v>
      </c>
      <c r="AT401" s="211" t="s">
        <v>115</v>
      </c>
      <c r="AU401" s="211" t="s">
        <v>81</v>
      </c>
      <c r="AY401" s="18" t="s">
        <v>113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18" t="s">
        <v>79</v>
      </c>
      <c r="BK401" s="212">
        <f>ROUND(I401*H401,2)</f>
        <v>0</v>
      </c>
      <c r="BL401" s="18" t="s">
        <v>120</v>
      </c>
      <c r="BM401" s="211" t="s">
        <v>528</v>
      </c>
    </row>
    <row r="402" spans="1:47" s="2" customFormat="1" ht="12">
      <c r="A402" s="39"/>
      <c r="B402" s="40"/>
      <c r="C402" s="41"/>
      <c r="D402" s="213" t="s">
        <v>122</v>
      </c>
      <c r="E402" s="41"/>
      <c r="F402" s="214" t="s">
        <v>529</v>
      </c>
      <c r="G402" s="41"/>
      <c r="H402" s="41"/>
      <c r="I402" s="215"/>
      <c r="J402" s="41"/>
      <c r="K402" s="41"/>
      <c r="L402" s="45"/>
      <c r="M402" s="216"/>
      <c r="N402" s="217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122</v>
      </c>
      <c r="AU402" s="18" t="s">
        <v>81</v>
      </c>
    </row>
    <row r="403" spans="1:47" s="2" customFormat="1" ht="12">
      <c r="A403" s="39"/>
      <c r="B403" s="40"/>
      <c r="C403" s="41"/>
      <c r="D403" s="218" t="s">
        <v>124</v>
      </c>
      <c r="E403" s="41"/>
      <c r="F403" s="219" t="s">
        <v>125</v>
      </c>
      <c r="G403" s="41"/>
      <c r="H403" s="41"/>
      <c r="I403" s="215"/>
      <c r="J403" s="41"/>
      <c r="K403" s="41"/>
      <c r="L403" s="45"/>
      <c r="M403" s="216"/>
      <c r="N403" s="217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124</v>
      </c>
      <c r="AU403" s="18" t="s">
        <v>81</v>
      </c>
    </row>
    <row r="404" spans="1:65" s="2" customFormat="1" ht="24.15" customHeight="1">
      <c r="A404" s="39"/>
      <c r="B404" s="40"/>
      <c r="C404" s="201" t="s">
        <v>530</v>
      </c>
      <c r="D404" s="201" t="s">
        <v>115</v>
      </c>
      <c r="E404" s="202" t="s">
        <v>531</v>
      </c>
      <c r="F404" s="203" t="s">
        <v>532</v>
      </c>
      <c r="G404" s="204" t="s">
        <v>153</v>
      </c>
      <c r="H404" s="205">
        <v>148</v>
      </c>
      <c r="I404" s="206"/>
      <c r="J404" s="205">
        <f>ROUND(I404*H404,2)</f>
        <v>0</v>
      </c>
      <c r="K404" s="203" t="s">
        <v>20</v>
      </c>
      <c r="L404" s="45"/>
      <c r="M404" s="207" t="s">
        <v>20</v>
      </c>
      <c r="N404" s="208" t="s">
        <v>42</v>
      </c>
      <c r="O404" s="85"/>
      <c r="P404" s="209">
        <f>O404*H404</f>
        <v>0</v>
      </c>
      <c r="Q404" s="209">
        <v>0</v>
      </c>
      <c r="R404" s="209">
        <f>Q404*H404</f>
        <v>0</v>
      </c>
      <c r="S404" s="209">
        <v>0</v>
      </c>
      <c r="T404" s="210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1" t="s">
        <v>120</v>
      </c>
      <c r="AT404" s="211" t="s">
        <v>115</v>
      </c>
      <c r="AU404" s="211" t="s">
        <v>81</v>
      </c>
      <c r="AY404" s="18" t="s">
        <v>113</v>
      </c>
      <c r="BE404" s="212">
        <f>IF(N404="základní",J404,0)</f>
        <v>0</v>
      </c>
      <c r="BF404" s="212">
        <f>IF(N404="snížená",J404,0)</f>
        <v>0</v>
      </c>
      <c r="BG404" s="212">
        <f>IF(N404="zákl. přenesená",J404,0)</f>
        <v>0</v>
      </c>
      <c r="BH404" s="212">
        <f>IF(N404="sníž. přenesená",J404,0)</f>
        <v>0</v>
      </c>
      <c r="BI404" s="212">
        <f>IF(N404="nulová",J404,0)</f>
        <v>0</v>
      </c>
      <c r="BJ404" s="18" t="s">
        <v>79</v>
      </c>
      <c r="BK404" s="212">
        <f>ROUND(I404*H404,2)</f>
        <v>0</v>
      </c>
      <c r="BL404" s="18" t="s">
        <v>120</v>
      </c>
      <c r="BM404" s="211" t="s">
        <v>533</v>
      </c>
    </row>
    <row r="405" spans="1:47" s="2" customFormat="1" ht="12">
      <c r="A405" s="39"/>
      <c r="B405" s="40"/>
      <c r="C405" s="41"/>
      <c r="D405" s="218" t="s">
        <v>124</v>
      </c>
      <c r="E405" s="41"/>
      <c r="F405" s="219" t="s">
        <v>125</v>
      </c>
      <c r="G405" s="41"/>
      <c r="H405" s="41"/>
      <c r="I405" s="215"/>
      <c r="J405" s="41"/>
      <c r="K405" s="41"/>
      <c r="L405" s="45"/>
      <c r="M405" s="216"/>
      <c r="N405" s="217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124</v>
      </c>
      <c r="AU405" s="18" t="s">
        <v>81</v>
      </c>
    </row>
    <row r="406" spans="1:51" s="13" customFormat="1" ht="12">
      <c r="A406" s="13"/>
      <c r="B406" s="220"/>
      <c r="C406" s="221"/>
      <c r="D406" s="218" t="s">
        <v>126</v>
      </c>
      <c r="E406" s="222" t="s">
        <v>20</v>
      </c>
      <c r="F406" s="223" t="s">
        <v>534</v>
      </c>
      <c r="G406" s="221"/>
      <c r="H406" s="224">
        <v>148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0" t="s">
        <v>126</v>
      </c>
      <c r="AU406" s="230" t="s">
        <v>81</v>
      </c>
      <c r="AV406" s="13" t="s">
        <v>81</v>
      </c>
      <c r="AW406" s="13" t="s">
        <v>32</v>
      </c>
      <c r="AX406" s="13" t="s">
        <v>79</v>
      </c>
      <c r="AY406" s="230" t="s">
        <v>113</v>
      </c>
    </row>
    <row r="407" spans="1:63" s="12" customFormat="1" ht="22.8" customHeight="1">
      <c r="A407" s="12"/>
      <c r="B407" s="185"/>
      <c r="C407" s="186"/>
      <c r="D407" s="187" t="s">
        <v>70</v>
      </c>
      <c r="E407" s="199" t="s">
        <v>166</v>
      </c>
      <c r="F407" s="199" t="s">
        <v>535</v>
      </c>
      <c r="G407" s="186"/>
      <c r="H407" s="186"/>
      <c r="I407" s="189"/>
      <c r="J407" s="200">
        <f>BK407</f>
        <v>0</v>
      </c>
      <c r="K407" s="186"/>
      <c r="L407" s="191"/>
      <c r="M407" s="192"/>
      <c r="N407" s="193"/>
      <c r="O407" s="193"/>
      <c r="P407" s="194">
        <f>SUM(P408:P439)</f>
        <v>0</v>
      </c>
      <c r="Q407" s="193"/>
      <c r="R407" s="194">
        <f>SUM(R408:R439)</f>
        <v>224.37082450875002</v>
      </c>
      <c r="S407" s="193"/>
      <c r="T407" s="195">
        <f>SUM(T408:T439)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96" t="s">
        <v>79</v>
      </c>
      <c r="AT407" s="197" t="s">
        <v>70</v>
      </c>
      <c r="AU407" s="197" t="s">
        <v>79</v>
      </c>
      <c r="AY407" s="196" t="s">
        <v>113</v>
      </c>
      <c r="BK407" s="198">
        <f>SUM(BK408:BK439)</f>
        <v>0</v>
      </c>
    </row>
    <row r="408" spans="1:65" s="2" customFormat="1" ht="24.15" customHeight="1">
      <c r="A408" s="39"/>
      <c r="B408" s="40"/>
      <c r="C408" s="201" t="s">
        <v>536</v>
      </c>
      <c r="D408" s="201" t="s">
        <v>115</v>
      </c>
      <c r="E408" s="202" t="s">
        <v>537</v>
      </c>
      <c r="F408" s="203" t="s">
        <v>538</v>
      </c>
      <c r="G408" s="204" t="s">
        <v>153</v>
      </c>
      <c r="H408" s="205">
        <v>847.5</v>
      </c>
      <c r="I408" s="206"/>
      <c r="J408" s="205">
        <f>ROUND(I408*H408,2)</f>
        <v>0</v>
      </c>
      <c r="K408" s="203" t="s">
        <v>119</v>
      </c>
      <c r="L408" s="45"/>
      <c r="M408" s="207" t="s">
        <v>20</v>
      </c>
      <c r="N408" s="208" t="s">
        <v>42</v>
      </c>
      <c r="O408" s="85"/>
      <c r="P408" s="209">
        <f>O408*H408</f>
        <v>0</v>
      </c>
      <c r="Q408" s="209">
        <v>0.0164124001</v>
      </c>
      <c r="R408" s="209">
        <f>Q408*H408</f>
        <v>13.909509084749999</v>
      </c>
      <c r="S408" s="209">
        <v>0</v>
      </c>
      <c r="T408" s="21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1" t="s">
        <v>120</v>
      </c>
      <c r="AT408" s="211" t="s">
        <v>115</v>
      </c>
      <c r="AU408" s="211" t="s">
        <v>81</v>
      </c>
      <c r="AY408" s="18" t="s">
        <v>113</v>
      </c>
      <c r="BE408" s="212">
        <f>IF(N408="základní",J408,0)</f>
        <v>0</v>
      </c>
      <c r="BF408" s="212">
        <f>IF(N408="snížená",J408,0)</f>
        <v>0</v>
      </c>
      <c r="BG408" s="212">
        <f>IF(N408="zákl. přenesená",J408,0)</f>
        <v>0</v>
      </c>
      <c r="BH408" s="212">
        <f>IF(N408="sníž. přenesená",J408,0)</f>
        <v>0</v>
      </c>
      <c r="BI408" s="212">
        <f>IF(N408="nulová",J408,0)</f>
        <v>0</v>
      </c>
      <c r="BJ408" s="18" t="s">
        <v>79</v>
      </c>
      <c r="BK408" s="212">
        <f>ROUND(I408*H408,2)</f>
        <v>0</v>
      </c>
      <c r="BL408" s="18" t="s">
        <v>120</v>
      </c>
      <c r="BM408" s="211" t="s">
        <v>539</v>
      </c>
    </row>
    <row r="409" spans="1:47" s="2" customFormat="1" ht="12">
      <c r="A409" s="39"/>
      <c r="B409" s="40"/>
      <c r="C409" s="41"/>
      <c r="D409" s="213" t="s">
        <v>122</v>
      </c>
      <c r="E409" s="41"/>
      <c r="F409" s="214" t="s">
        <v>540</v>
      </c>
      <c r="G409" s="41"/>
      <c r="H409" s="41"/>
      <c r="I409" s="215"/>
      <c r="J409" s="41"/>
      <c r="K409" s="41"/>
      <c r="L409" s="45"/>
      <c r="M409" s="216"/>
      <c r="N409" s="217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122</v>
      </c>
      <c r="AU409" s="18" t="s">
        <v>81</v>
      </c>
    </row>
    <row r="410" spans="1:47" s="2" customFormat="1" ht="12">
      <c r="A410" s="39"/>
      <c r="B410" s="40"/>
      <c r="C410" s="41"/>
      <c r="D410" s="218" t="s">
        <v>124</v>
      </c>
      <c r="E410" s="41"/>
      <c r="F410" s="219" t="s">
        <v>156</v>
      </c>
      <c r="G410" s="41"/>
      <c r="H410" s="41"/>
      <c r="I410" s="215"/>
      <c r="J410" s="41"/>
      <c r="K410" s="41"/>
      <c r="L410" s="45"/>
      <c r="M410" s="216"/>
      <c r="N410" s="217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124</v>
      </c>
      <c r="AU410" s="18" t="s">
        <v>81</v>
      </c>
    </row>
    <row r="411" spans="1:65" s="2" customFormat="1" ht="24.15" customHeight="1">
      <c r="A411" s="39"/>
      <c r="B411" s="40"/>
      <c r="C411" s="201" t="s">
        <v>541</v>
      </c>
      <c r="D411" s="201" t="s">
        <v>115</v>
      </c>
      <c r="E411" s="202" t="s">
        <v>542</v>
      </c>
      <c r="F411" s="203" t="s">
        <v>543</v>
      </c>
      <c r="G411" s="204" t="s">
        <v>447</v>
      </c>
      <c r="H411" s="205">
        <v>8</v>
      </c>
      <c r="I411" s="206"/>
      <c r="J411" s="205">
        <f>ROUND(I411*H411,2)</f>
        <v>0</v>
      </c>
      <c r="K411" s="203" t="s">
        <v>119</v>
      </c>
      <c r="L411" s="45"/>
      <c r="M411" s="207" t="s">
        <v>20</v>
      </c>
      <c r="N411" s="208" t="s">
        <v>42</v>
      </c>
      <c r="O411" s="85"/>
      <c r="P411" s="209">
        <f>O411*H411</f>
        <v>0</v>
      </c>
      <c r="Q411" s="209">
        <v>2.25E-05</v>
      </c>
      <c r="R411" s="209">
        <f>Q411*H411</f>
        <v>0.00018</v>
      </c>
      <c r="S411" s="209">
        <v>0</v>
      </c>
      <c r="T411" s="21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1" t="s">
        <v>120</v>
      </c>
      <c r="AT411" s="211" t="s">
        <v>115</v>
      </c>
      <c r="AU411" s="211" t="s">
        <v>81</v>
      </c>
      <c r="AY411" s="18" t="s">
        <v>113</v>
      </c>
      <c r="BE411" s="212">
        <f>IF(N411="základní",J411,0)</f>
        <v>0</v>
      </c>
      <c r="BF411" s="212">
        <f>IF(N411="snížená",J411,0)</f>
        <v>0</v>
      </c>
      <c r="BG411" s="212">
        <f>IF(N411="zákl. přenesená",J411,0)</f>
        <v>0</v>
      </c>
      <c r="BH411" s="212">
        <f>IF(N411="sníž. přenesená",J411,0)</f>
        <v>0</v>
      </c>
      <c r="BI411" s="212">
        <f>IF(N411="nulová",J411,0)</f>
        <v>0</v>
      </c>
      <c r="BJ411" s="18" t="s">
        <v>79</v>
      </c>
      <c r="BK411" s="212">
        <f>ROUND(I411*H411,2)</f>
        <v>0</v>
      </c>
      <c r="BL411" s="18" t="s">
        <v>120</v>
      </c>
      <c r="BM411" s="211" t="s">
        <v>544</v>
      </c>
    </row>
    <row r="412" spans="1:47" s="2" customFormat="1" ht="12">
      <c r="A412" s="39"/>
      <c r="B412" s="40"/>
      <c r="C412" s="41"/>
      <c r="D412" s="213" t="s">
        <v>122</v>
      </c>
      <c r="E412" s="41"/>
      <c r="F412" s="214" t="s">
        <v>545</v>
      </c>
      <c r="G412" s="41"/>
      <c r="H412" s="41"/>
      <c r="I412" s="215"/>
      <c r="J412" s="41"/>
      <c r="K412" s="41"/>
      <c r="L412" s="45"/>
      <c r="M412" s="216"/>
      <c r="N412" s="217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122</v>
      </c>
      <c r="AU412" s="18" t="s">
        <v>81</v>
      </c>
    </row>
    <row r="413" spans="1:47" s="2" customFormat="1" ht="12">
      <c r="A413" s="39"/>
      <c r="B413" s="40"/>
      <c r="C413" s="41"/>
      <c r="D413" s="218" t="s">
        <v>124</v>
      </c>
      <c r="E413" s="41"/>
      <c r="F413" s="219" t="s">
        <v>125</v>
      </c>
      <c r="G413" s="41"/>
      <c r="H413" s="41"/>
      <c r="I413" s="215"/>
      <c r="J413" s="41"/>
      <c r="K413" s="41"/>
      <c r="L413" s="45"/>
      <c r="M413" s="216"/>
      <c r="N413" s="217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124</v>
      </c>
      <c r="AU413" s="18" t="s">
        <v>81</v>
      </c>
    </row>
    <row r="414" spans="1:65" s="2" customFormat="1" ht="16.5" customHeight="1">
      <c r="A414" s="39"/>
      <c r="B414" s="40"/>
      <c r="C414" s="252" t="s">
        <v>546</v>
      </c>
      <c r="D414" s="252" t="s">
        <v>398</v>
      </c>
      <c r="E414" s="253" t="s">
        <v>547</v>
      </c>
      <c r="F414" s="254" t="s">
        <v>548</v>
      </c>
      <c r="G414" s="255" t="s">
        <v>447</v>
      </c>
      <c r="H414" s="256">
        <v>8</v>
      </c>
      <c r="I414" s="257"/>
      <c r="J414" s="256">
        <f>ROUND(I414*H414,2)</f>
        <v>0</v>
      </c>
      <c r="K414" s="254" t="s">
        <v>119</v>
      </c>
      <c r="L414" s="258"/>
      <c r="M414" s="259" t="s">
        <v>20</v>
      </c>
      <c r="N414" s="260" t="s">
        <v>42</v>
      </c>
      <c r="O414" s="85"/>
      <c r="P414" s="209">
        <f>O414*H414</f>
        <v>0</v>
      </c>
      <c r="Q414" s="209">
        <v>0.0073</v>
      </c>
      <c r="R414" s="209">
        <f>Q414*H414</f>
        <v>0.0584</v>
      </c>
      <c r="S414" s="209">
        <v>0</v>
      </c>
      <c r="T414" s="21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1" t="s">
        <v>166</v>
      </c>
      <c r="AT414" s="211" t="s">
        <v>398</v>
      </c>
      <c r="AU414" s="211" t="s">
        <v>81</v>
      </c>
      <c r="AY414" s="18" t="s">
        <v>113</v>
      </c>
      <c r="BE414" s="212">
        <f>IF(N414="základní",J414,0)</f>
        <v>0</v>
      </c>
      <c r="BF414" s="212">
        <f>IF(N414="snížená",J414,0)</f>
        <v>0</v>
      </c>
      <c r="BG414" s="212">
        <f>IF(N414="zákl. přenesená",J414,0)</f>
        <v>0</v>
      </c>
      <c r="BH414" s="212">
        <f>IF(N414="sníž. přenesená",J414,0)</f>
        <v>0</v>
      </c>
      <c r="BI414" s="212">
        <f>IF(N414="nulová",J414,0)</f>
        <v>0</v>
      </c>
      <c r="BJ414" s="18" t="s">
        <v>79</v>
      </c>
      <c r="BK414" s="212">
        <f>ROUND(I414*H414,2)</f>
        <v>0</v>
      </c>
      <c r="BL414" s="18" t="s">
        <v>120</v>
      </c>
      <c r="BM414" s="211" t="s">
        <v>549</v>
      </c>
    </row>
    <row r="415" spans="1:47" s="2" customFormat="1" ht="12">
      <c r="A415" s="39"/>
      <c r="B415" s="40"/>
      <c r="C415" s="41"/>
      <c r="D415" s="218" t="s">
        <v>124</v>
      </c>
      <c r="E415" s="41"/>
      <c r="F415" s="219" t="s">
        <v>550</v>
      </c>
      <c r="G415" s="41"/>
      <c r="H415" s="41"/>
      <c r="I415" s="215"/>
      <c r="J415" s="41"/>
      <c r="K415" s="41"/>
      <c r="L415" s="45"/>
      <c r="M415" s="216"/>
      <c r="N415" s="217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124</v>
      </c>
      <c r="AU415" s="18" t="s">
        <v>81</v>
      </c>
    </row>
    <row r="416" spans="1:65" s="2" customFormat="1" ht="24.15" customHeight="1">
      <c r="A416" s="39"/>
      <c r="B416" s="40"/>
      <c r="C416" s="201" t="s">
        <v>551</v>
      </c>
      <c r="D416" s="201" t="s">
        <v>115</v>
      </c>
      <c r="E416" s="202" t="s">
        <v>552</v>
      </c>
      <c r="F416" s="203" t="s">
        <v>553</v>
      </c>
      <c r="G416" s="204" t="s">
        <v>447</v>
      </c>
      <c r="H416" s="205">
        <v>46</v>
      </c>
      <c r="I416" s="206"/>
      <c r="J416" s="205">
        <f>ROUND(I416*H416,2)</f>
        <v>0</v>
      </c>
      <c r="K416" s="203" t="s">
        <v>119</v>
      </c>
      <c r="L416" s="45"/>
      <c r="M416" s="207" t="s">
        <v>20</v>
      </c>
      <c r="N416" s="208" t="s">
        <v>42</v>
      </c>
      <c r="O416" s="85"/>
      <c r="P416" s="209">
        <f>O416*H416</f>
        <v>0</v>
      </c>
      <c r="Q416" s="209">
        <v>2.116764944</v>
      </c>
      <c r="R416" s="209">
        <f>Q416*H416</f>
        <v>97.371187424</v>
      </c>
      <c r="S416" s="209">
        <v>0</v>
      </c>
      <c r="T416" s="21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1" t="s">
        <v>120</v>
      </c>
      <c r="AT416" s="211" t="s">
        <v>115</v>
      </c>
      <c r="AU416" s="211" t="s">
        <v>81</v>
      </c>
      <c r="AY416" s="18" t="s">
        <v>113</v>
      </c>
      <c r="BE416" s="212">
        <f>IF(N416="základní",J416,0)</f>
        <v>0</v>
      </c>
      <c r="BF416" s="212">
        <f>IF(N416="snížená",J416,0)</f>
        <v>0</v>
      </c>
      <c r="BG416" s="212">
        <f>IF(N416="zákl. přenesená",J416,0)</f>
        <v>0</v>
      </c>
      <c r="BH416" s="212">
        <f>IF(N416="sníž. přenesená",J416,0)</f>
        <v>0</v>
      </c>
      <c r="BI416" s="212">
        <f>IF(N416="nulová",J416,0)</f>
        <v>0</v>
      </c>
      <c r="BJ416" s="18" t="s">
        <v>79</v>
      </c>
      <c r="BK416" s="212">
        <f>ROUND(I416*H416,2)</f>
        <v>0</v>
      </c>
      <c r="BL416" s="18" t="s">
        <v>120</v>
      </c>
      <c r="BM416" s="211" t="s">
        <v>554</v>
      </c>
    </row>
    <row r="417" spans="1:47" s="2" customFormat="1" ht="12">
      <c r="A417" s="39"/>
      <c r="B417" s="40"/>
      <c r="C417" s="41"/>
      <c r="D417" s="213" t="s">
        <v>122</v>
      </c>
      <c r="E417" s="41"/>
      <c r="F417" s="214" t="s">
        <v>555</v>
      </c>
      <c r="G417" s="41"/>
      <c r="H417" s="41"/>
      <c r="I417" s="215"/>
      <c r="J417" s="41"/>
      <c r="K417" s="41"/>
      <c r="L417" s="45"/>
      <c r="M417" s="216"/>
      <c r="N417" s="217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122</v>
      </c>
      <c r="AU417" s="18" t="s">
        <v>81</v>
      </c>
    </row>
    <row r="418" spans="1:47" s="2" customFormat="1" ht="12">
      <c r="A418" s="39"/>
      <c r="B418" s="40"/>
      <c r="C418" s="41"/>
      <c r="D418" s="218" t="s">
        <v>124</v>
      </c>
      <c r="E418" s="41"/>
      <c r="F418" s="219" t="s">
        <v>556</v>
      </c>
      <c r="G418" s="41"/>
      <c r="H418" s="41"/>
      <c r="I418" s="215"/>
      <c r="J418" s="41"/>
      <c r="K418" s="41"/>
      <c r="L418" s="45"/>
      <c r="M418" s="216"/>
      <c r="N418" s="217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124</v>
      </c>
      <c r="AU418" s="18" t="s">
        <v>81</v>
      </c>
    </row>
    <row r="419" spans="1:65" s="2" customFormat="1" ht="16.5" customHeight="1">
      <c r="A419" s="39"/>
      <c r="B419" s="40"/>
      <c r="C419" s="252" t="s">
        <v>557</v>
      </c>
      <c r="D419" s="252" t="s">
        <v>398</v>
      </c>
      <c r="E419" s="253" t="s">
        <v>558</v>
      </c>
      <c r="F419" s="254" t="s">
        <v>559</v>
      </c>
      <c r="G419" s="255" t="s">
        <v>447</v>
      </c>
      <c r="H419" s="256">
        <v>16</v>
      </c>
      <c r="I419" s="257"/>
      <c r="J419" s="256">
        <f>ROUND(I419*H419,2)</f>
        <v>0</v>
      </c>
      <c r="K419" s="254" t="s">
        <v>119</v>
      </c>
      <c r="L419" s="258"/>
      <c r="M419" s="259" t="s">
        <v>20</v>
      </c>
      <c r="N419" s="260" t="s">
        <v>42</v>
      </c>
      <c r="O419" s="85"/>
      <c r="P419" s="209">
        <f>O419*H419</f>
        <v>0</v>
      </c>
      <c r="Q419" s="209">
        <v>0.585</v>
      </c>
      <c r="R419" s="209">
        <f>Q419*H419</f>
        <v>9.36</v>
      </c>
      <c r="S419" s="209">
        <v>0</v>
      </c>
      <c r="T419" s="21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1" t="s">
        <v>166</v>
      </c>
      <c r="AT419" s="211" t="s">
        <v>398</v>
      </c>
      <c r="AU419" s="211" t="s">
        <v>81</v>
      </c>
      <c r="AY419" s="18" t="s">
        <v>113</v>
      </c>
      <c r="BE419" s="212">
        <f>IF(N419="základní",J419,0)</f>
        <v>0</v>
      </c>
      <c r="BF419" s="212">
        <f>IF(N419="snížená",J419,0)</f>
        <v>0</v>
      </c>
      <c r="BG419" s="212">
        <f>IF(N419="zákl. přenesená",J419,0)</f>
        <v>0</v>
      </c>
      <c r="BH419" s="212">
        <f>IF(N419="sníž. přenesená",J419,0)</f>
        <v>0</v>
      </c>
      <c r="BI419" s="212">
        <f>IF(N419="nulová",J419,0)</f>
        <v>0</v>
      </c>
      <c r="BJ419" s="18" t="s">
        <v>79</v>
      </c>
      <c r="BK419" s="212">
        <f>ROUND(I419*H419,2)</f>
        <v>0</v>
      </c>
      <c r="BL419" s="18" t="s">
        <v>120</v>
      </c>
      <c r="BM419" s="211" t="s">
        <v>560</v>
      </c>
    </row>
    <row r="420" spans="1:47" s="2" customFormat="1" ht="12">
      <c r="A420" s="39"/>
      <c r="B420" s="40"/>
      <c r="C420" s="41"/>
      <c r="D420" s="218" t="s">
        <v>124</v>
      </c>
      <c r="E420" s="41"/>
      <c r="F420" s="219" t="s">
        <v>561</v>
      </c>
      <c r="G420" s="41"/>
      <c r="H420" s="41"/>
      <c r="I420" s="215"/>
      <c r="J420" s="41"/>
      <c r="K420" s="41"/>
      <c r="L420" s="45"/>
      <c r="M420" s="216"/>
      <c r="N420" s="217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124</v>
      </c>
      <c r="AU420" s="18" t="s">
        <v>81</v>
      </c>
    </row>
    <row r="421" spans="1:65" s="2" customFormat="1" ht="16.5" customHeight="1">
      <c r="A421" s="39"/>
      <c r="B421" s="40"/>
      <c r="C421" s="252" t="s">
        <v>562</v>
      </c>
      <c r="D421" s="252" t="s">
        <v>398</v>
      </c>
      <c r="E421" s="253" t="s">
        <v>563</v>
      </c>
      <c r="F421" s="254" t="s">
        <v>564</v>
      </c>
      <c r="G421" s="255" t="s">
        <v>447</v>
      </c>
      <c r="H421" s="256">
        <v>30</v>
      </c>
      <c r="I421" s="257"/>
      <c r="J421" s="256">
        <f>ROUND(I421*H421,2)</f>
        <v>0</v>
      </c>
      <c r="K421" s="254" t="s">
        <v>119</v>
      </c>
      <c r="L421" s="258"/>
      <c r="M421" s="259" t="s">
        <v>20</v>
      </c>
      <c r="N421" s="260" t="s">
        <v>42</v>
      </c>
      <c r="O421" s="85"/>
      <c r="P421" s="209">
        <f>O421*H421</f>
        <v>0</v>
      </c>
      <c r="Q421" s="209">
        <v>0.449</v>
      </c>
      <c r="R421" s="209">
        <f>Q421*H421</f>
        <v>13.47</v>
      </c>
      <c r="S421" s="209">
        <v>0</v>
      </c>
      <c r="T421" s="210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1" t="s">
        <v>166</v>
      </c>
      <c r="AT421" s="211" t="s">
        <v>398</v>
      </c>
      <c r="AU421" s="211" t="s">
        <v>81</v>
      </c>
      <c r="AY421" s="18" t="s">
        <v>113</v>
      </c>
      <c r="BE421" s="212">
        <f>IF(N421="základní",J421,0)</f>
        <v>0</v>
      </c>
      <c r="BF421" s="212">
        <f>IF(N421="snížená",J421,0)</f>
        <v>0</v>
      </c>
      <c r="BG421" s="212">
        <f>IF(N421="zákl. přenesená",J421,0)</f>
        <v>0</v>
      </c>
      <c r="BH421" s="212">
        <f>IF(N421="sníž. přenesená",J421,0)</f>
        <v>0</v>
      </c>
      <c r="BI421" s="212">
        <f>IF(N421="nulová",J421,0)</f>
        <v>0</v>
      </c>
      <c r="BJ421" s="18" t="s">
        <v>79</v>
      </c>
      <c r="BK421" s="212">
        <f>ROUND(I421*H421,2)</f>
        <v>0</v>
      </c>
      <c r="BL421" s="18" t="s">
        <v>120</v>
      </c>
      <c r="BM421" s="211" t="s">
        <v>565</v>
      </c>
    </row>
    <row r="422" spans="1:47" s="2" customFormat="1" ht="12">
      <c r="A422" s="39"/>
      <c r="B422" s="40"/>
      <c r="C422" s="41"/>
      <c r="D422" s="218" t="s">
        <v>124</v>
      </c>
      <c r="E422" s="41"/>
      <c r="F422" s="219" t="s">
        <v>561</v>
      </c>
      <c r="G422" s="41"/>
      <c r="H422" s="41"/>
      <c r="I422" s="215"/>
      <c r="J422" s="41"/>
      <c r="K422" s="41"/>
      <c r="L422" s="45"/>
      <c r="M422" s="216"/>
      <c r="N422" s="217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124</v>
      </c>
      <c r="AU422" s="18" t="s">
        <v>81</v>
      </c>
    </row>
    <row r="423" spans="1:65" s="2" customFormat="1" ht="16.5" customHeight="1">
      <c r="A423" s="39"/>
      <c r="B423" s="40"/>
      <c r="C423" s="252" t="s">
        <v>566</v>
      </c>
      <c r="D423" s="252" t="s">
        <v>398</v>
      </c>
      <c r="E423" s="253" t="s">
        <v>567</v>
      </c>
      <c r="F423" s="254" t="s">
        <v>568</v>
      </c>
      <c r="G423" s="255" t="s">
        <v>447</v>
      </c>
      <c r="H423" s="256">
        <v>17</v>
      </c>
      <c r="I423" s="257"/>
      <c r="J423" s="256">
        <f>ROUND(I423*H423,2)</f>
        <v>0</v>
      </c>
      <c r="K423" s="254" t="s">
        <v>119</v>
      </c>
      <c r="L423" s="258"/>
      <c r="M423" s="259" t="s">
        <v>20</v>
      </c>
      <c r="N423" s="260" t="s">
        <v>42</v>
      </c>
      <c r="O423" s="85"/>
      <c r="P423" s="209">
        <f>O423*H423</f>
        <v>0</v>
      </c>
      <c r="Q423" s="209">
        <v>0.262</v>
      </c>
      <c r="R423" s="209">
        <f>Q423*H423</f>
        <v>4.454000000000001</v>
      </c>
      <c r="S423" s="209">
        <v>0</v>
      </c>
      <c r="T423" s="21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1" t="s">
        <v>166</v>
      </c>
      <c r="AT423" s="211" t="s">
        <v>398</v>
      </c>
      <c r="AU423" s="211" t="s">
        <v>81</v>
      </c>
      <c r="AY423" s="18" t="s">
        <v>113</v>
      </c>
      <c r="BE423" s="212">
        <f>IF(N423="základní",J423,0)</f>
        <v>0</v>
      </c>
      <c r="BF423" s="212">
        <f>IF(N423="snížená",J423,0)</f>
        <v>0</v>
      </c>
      <c r="BG423" s="212">
        <f>IF(N423="zákl. přenesená",J423,0)</f>
        <v>0</v>
      </c>
      <c r="BH423" s="212">
        <f>IF(N423="sníž. přenesená",J423,0)</f>
        <v>0</v>
      </c>
      <c r="BI423" s="212">
        <f>IF(N423="nulová",J423,0)</f>
        <v>0</v>
      </c>
      <c r="BJ423" s="18" t="s">
        <v>79</v>
      </c>
      <c r="BK423" s="212">
        <f>ROUND(I423*H423,2)</f>
        <v>0</v>
      </c>
      <c r="BL423" s="18" t="s">
        <v>120</v>
      </c>
      <c r="BM423" s="211" t="s">
        <v>569</v>
      </c>
    </row>
    <row r="424" spans="1:47" s="2" customFormat="1" ht="12">
      <c r="A424" s="39"/>
      <c r="B424" s="40"/>
      <c r="C424" s="41"/>
      <c r="D424" s="218" t="s">
        <v>124</v>
      </c>
      <c r="E424" s="41"/>
      <c r="F424" s="219" t="s">
        <v>561</v>
      </c>
      <c r="G424" s="41"/>
      <c r="H424" s="41"/>
      <c r="I424" s="215"/>
      <c r="J424" s="41"/>
      <c r="K424" s="41"/>
      <c r="L424" s="45"/>
      <c r="M424" s="216"/>
      <c r="N424" s="217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124</v>
      </c>
      <c r="AU424" s="18" t="s">
        <v>81</v>
      </c>
    </row>
    <row r="425" spans="1:65" s="2" customFormat="1" ht="16.5" customHeight="1">
      <c r="A425" s="39"/>
      <c r="B425" s="40"/>
      <c r="C425" s="252" t="s">
        <v>570</v>
      </c>
      <c r="D425" s="252" t="s">
        <v>398</v>
      </c>
      <c r="E425" s="253" t="s">
        <v>571</v>
      </c>
      <c r="F425" s="254" t="s">
        <v>572</v>
      </c>
      <c r="G425" s="255" t="s">
        <v>447</v>
      </c>
      <c r="H425" s="256">
        <v>17</v>
      </c>
      <c r="I425" s="257"/>
      <c r="J425" s="256">
        <f>ROUND(I425*H425,2)</f>
        <v>0</v>
      </c>
      <c r="K425" s="254" t="s">
        <v>119</v>
      </c>
      <c r="L425" s="258"/>
      <c r="M425" s="259" t="s">
        <v>20</v>
      </c>
      <c r="N425" s="260" t="s">
        <v>42</v>
      </c>
      <c r="O425" s="85"/>
      <c r="P425" s="209">
        <f>O425*H425</f>
        <v>0</v>
      </c>
      <c r="Q425" s="209">
        <v>0.002</v>
      </c>
      <c r="R425" s="209">
        <f>Q425*H425</f>
        <v>0.034</v>
      </c>
      <c r="S425" s="209">
        <v>0</v>
      </c>
      <c r="T425" s="210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1" t="s">
        <v>166</v>
      </c>
      <c r="AT425" s="211" t="s">
        <v>398</v>
      </c>
      <c r="AU425" s="211" t="s">
        <v>81</v>
      </c>
      <c r="AY425" s="18" t="s">
        <v>113</v>
      </c>
      <c r="BE425" s="212">
        <f>IF(N425="základní",J425,0)</f>
        <v>0</v>
      </c>
      <c r="BF425" s="212">
        <f>IF(N425="snížená",J425,0)</f>
        <v>0</v>
      </c>
      <c r="BG425" s="212">
        <f>IF(N425="zákl. přenesená",J425,0)</f>
        <v>0</v>
      </c>
      <c r="BH425" s="212">
        <f>IF(N425="sníž. přenesená",J425,0)</f>
        <v>0</v>
      </c>
      <c r="BI425" s="212">
        <f>IF(N425="nulová",J425,0)</f>
        <v>0</v>
      </c>
      <c r="BJ425" s="18" t="s">
        <v>79</v>
      </c>
      <c r="BK425" s="212">
        <f>ROUND(I425*H425,2)</f>
        <v>0</v>
      </c>
      <c r="BL425" s="18" t="s">
        <v>120</v>
      </c>
      <c r="BM425" s="211" t="s">
        <v>573</v>
      </c>
    </row>
    <row r="426" spans="1:47" s="2" customFormat="1" ht="12">
      <c r="A426" s="39"/>
      <c r="B426" s="40"/>
      <c r="C426" s="41"/>
      <c r="D426" s="218" t="s">
        <v>124</v>
      </c>
      <c r="E426" s="41"/>
      <c r="F426" s="219" t="s">
        <v>561</v>
      </c>
      <c r="G426" s="41"/>
      <c r="H426" s="41"/>
      <c r="I426" s="215"/>
      <c r="J426" s="41"/>
      <c r="K426" s="41"/>
      <c r="L426" s="45"/>
      <c r="M426" s="216"/>
      <c r="N426" s="217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124</v>
      </c>
      <c r="AU426" s="18" t="s">
        <v>81</v>
      </c>
    </row>
    <row r="427" spans="1:65" s="2" customFormat="1" ht="16.5" customHeight="1">
      <c r="A427" s="39"/>
      <c r="B427" s="40"/>
      <c r="C427" s="252" t="s">
        <v>574</v>
      </c>
      <c r="D427" s="252" t="s">
        <v>398</v>
      </c>
      <c r="E427" s="253" t="s">
        <v>575</v>
      </c>
      <c r="F427" s="254" t="s">
        <v>576</v>
      </c>
      <c r="G427" s="255" t="s">
        <v>447</v>
      </c>
      <c r="H427" s="256">
        <v>46</v>
      </c>
      <c r="I427" s="257"/>
      <c r="J427" s="256">
        <f>ROUND(I427*H427,2)</f>
        <v>0</v>
      </c>
      <c r="K427" s="254" t="s">
        <v>119</v>
      </c>
      <c r="L427" s="258"/>
      <c r="M427" s="259" t="s">
        <v>20</v>
      </c>
      <c r="N427" s="260" t="s">
        <v>42</v>
      </c>
      <c r="O427" s="85"/>
      <c r="P427" s="209">
        <f>O427*H427</f>
        <v>0</v>
      </c>
      <c r="Q427" s="209">
        <v>1.45</v>
      </c>
      <c r="R427" s="209">
        <f>Q427*H427</f>
        <v>66.7</v>
      </c>
      <c r="S427" s="209">
        <v>0</v>
      </c>
      <c r="T427" s="210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1" t="s">
        <v>166</v>
      </c>
      <c r="AT427" s="211" t="s">
        <v>398</v>
      </c>
      <c r="AU427" s="211" t="s">
        <v>81</v>
      </c>
      <c r="AY427" s="18" t="s">
        <v>113</v>
      </c>
      <c r="BE427" s="212">
        <f>IF(N427="základní",J427,0)</f>
        <v>0</v>
      </c>
      <c r="BF427" s="212">
        <f>IF(N427="snížená",J427,0)</f>
        <v>0</v>
      </c>
      <c r="BG427" s="212">
        <f>IF(N427="zákl. přenesená",J427,0)</f>
        <v>0</v>
      </c>
      <c r="BH427" s="212">
        <f>IF(N427="sníž. přenesená",J427,0)</f>
        <v>0</v>
      </c>
      <c r="BI427" s="212">
        <f>IF(N427="nulová",J427,0)</f>
        <v>0</v>
      </c>
      <c r="BJ427" s="18" t="s">
        <v>79</v>
      </c>
      <c r="BK427" s="212">
        <f>ROUND(I427*H427,2)</f>
        <v>0</v>
      </c>
      <c r="BL427" s="18" t="s">
        <v>120</v>
      </c>
      <c r="BM427" s="211" t="s">
        <v>577</v>
      </c>
    </row>
    <row r="428" spans="1:47" s="2" customFormat="1" ht="12">
      <c r="A428" s="39"/>
      <c r="B428" s="40"/>
      <c r="C428" s="41"/>
      <c r="D428" s="218" t="s">
        <v>124</v>
      </c>
      <c r="E428" s="41"/>
      <c r="F428" s="219" t="s">
        <v>561</v>
      </c>
      <c r="G428" s="41"/>
      <c r="H428" s="41"/>
      <c r="I428" s="215"/>
      <c r="J428" s="41"/>
      <c r="K428" s="41"/>
      <c r="L428" s="45"/>
      <c r="M428" s="216"/>
      <c r="N428" s="217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124</v>
      </c>
      <c r="AU428" s="18" t="s">
        <v>81</v>
      </c>
    </row>
    <row r="429" spans="1:65" s="2" customFormat="1" ht="16.5" customHeight="1">
      <c r="A429" s="39"/>
      <c r="B429" s="40"/>
      <c r="C429" s="201" t="s">
        <v>578</v>
      </c>
      <c r="D429" s="201" t="s">
        <v>115</v>
      </c>
      <c r="E429" s="202" t="s">
        <v>579</v>
      </c>
      <c r="F429" s="203" t="s">
        <v>580</v>
      </c>
      <c r="G429" s="204" t="s">
        <v>447</v>
      </c>
      <c r="H429" s="205">
        <v>46</v>
      </c>
      <c r="I429" s="206"/>
      <c r="J429" s="205">
        <f>ROUND(I429*H429,2)</f>
        <v>0</v>
      </c>
      <c r="K429" s="203" t="s">
        <v>119</v>
      </c>
      <c r="L429" s="45"/>
      <c r="M429" s="207" t="s">
        <v>20</v>
      </c>
      <c r="N429" s="208" t="s">
        <v>42</v>
      </c>
      <c r="O429" s="85"/>
      <c r="P429" s="209">
        <f>O429*H429</f>
        <v>0</v>
      </c>
      <c r="Q429" s="209">
        <v>0.217338</v>
      </c>
      <c r="R429" s="209">
        <f>Q429*H429</f>
        <v>9.997548</v>
      </c>
      <c r="S429" s="209">
        <v>0</v>
      </c>
      <c r="T429" s="21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1" t="s">
        <v>120</v>
      </c>
      <c r="AT429" s="211" t="s">
        <v>115</v>
      </c>
      <c r="AU429" s="211" t="s">
        <v>81</v>
      </c>
      <c r="AY429" s="18" t="s">
        <v>113</v>
      </c>
      <c r="BE429" s="212">
        <f>IF(N429="základní",J429,0)</f>
        <v>0</v>
      </c>
      <c r="BF429" s="212">
        <f>IF(N429="snížená",J429,0)</f>
        <v>0</v>
      </c>
      <c r="BG429" s="212">
        <f>IF(N429="zákl. přenesená",J429,0)</f>
        <v>0</v>
      </c>
      <c r="BH429" s="212">
        <f>IF(N429="sníž. přenesená",J429,0)</f>
        <v>0</v>
      </c>
      <c r="BI429" s="212">
        <f>IF(N429="nulová",J429,0)</f>
        <v>0</v>
      </c>
      <c r="BJ429" s="18" t="s">
        <v>79</v>
      </c>
      <c r="BK429" s="212">
        <f>ROUND(I429*H429,2)</f>
        <v>0</v>
      </c>
      <c r="BL429" s="18" t="s">
        <v>120</v>
      </c>
      <c r="BM429" s="211" t="s">
        <v>581</v>
      </c>
    </row>
    <row r="430" spans="1:47" s="2" customFormat="1" ht="12">
      <c r="A430" s="39"/>
      <c r="B430" s="40"/>
      <c r="C430" s="41"/>
      <c r="D430" s="213" t="s">
        <v>122</v>
      </c>
      <c r="E430" s="41"/>
      <c r="F430" s="214" t="s">
        <v>582</v>
      </c>
      <c r="G430" s="41"/>
      <c r="H430" s="41"/>
      <c r="I430" s="215"/>
      <c r="J430" s="41"/>
      <c r="K430" s="41"/>
      <c r="L430" s="45"/>
      <c r="M430" s="216"/>
      <c r="N430" s="217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122</v>
      </c>
      <c r="AU430" s="18" t="s">
        <v>81</v>
      </c>
    </row>
    <row r="431" spans="1:47" s="2" customFormat="1" ht="12">
      <c r="A431" s="39"/>
      <c r="B431" s="40"/>
      <c r="C431" s="41"/>
      <c r="D431" s="218" t="s">
        <v>124</v>
      </c>
      <c r="E431" s="41"/>
      <c r="F431" s="219" t="s">
        <v>561</v>
      </c>
      <c r="G431" s="41"/>
      <c r="H431" s="41"/>
      <c r="I431" s="215"/>
      <c r="J431" s="41"/>
      <c r="K431" s="41"/>
      <c r="L431" s="45"/>
      <c r="M431" s="216"/>
      <c r="N431" s="217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124</v>
      </c>
      <c r="AU431" s="18" t="s">
        <v>81</v>
      </c>
    </row>
    <row r="432" spans="1:65" s="2" customFormat="1" ht="16.5" customHeight="1">
      <c r="A432" s="39"/>
      <c r="B432" s="40"/>
      <c r="C432" s="252" t="s">
        <v>583</v>
      </c>
      <c r="D432" s="252" t="s">
        <v>398</v>
      </c>
      <c r="E432" s="253" t="s">
        <v>584</v>
      </c>
      <c r="F432" s="254" t="s">
        <v>585</v>
      </c>
      <c r="G432" s="255" t="s">
        <v>447</v>
      </c>
      <c r="H432" s="256">
        <v>46</v>
      </c>
      <c r="I432" s="257"/>
      <c r="J432" s="256">
        <f>ROUND(I432*H432,2)</f>
        <v>0</v>
      </c>
      <c r="K432" s="254" t="s">
        <v>119</v>
      </c>
      <c r="L432" s="258"/>
      <c r="M432" s="259" t="s">
        <v>20</v>
      </c>
      <c r="N432" s="260" t="s">
        <v>42</v>
      </c>
      <c r="O432" s="85"/>
      <c r="P432" s="209">
        <f>O432*H432</f>
        <v>0</v>
      </c>
      <c r="Q432" s="209">
        <v>0.196</v>
      </c>
      <c r="R432" s="209">
        <f>Q432*H432</f>
        <v>9.016</v>
      </c>
      <c r="S432" s="209">
        <v>0</v>
      </c>
      <c r="T432" s="210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1" t="s">
        <v>166</v>
      </c>
      <c r="AT432" s="211" t="s">
        <v>398</v>
      </c>
      <c r="AU432" s="211" t="s">
        <v>81</v>
      </c>
      <c r="AY432" s="18" t="s">
        <v>113</v>
      </c>
      <c r="BE432" s="212">
        <f>IF(N432="základní",J432,0)</f>
        <v>0</v>
      </c>
      <c r="BF432" s="212">
        <f>IF(N432="snížená",J432,0)</f>
        <v>0</v>
      </c>
      <c r="BG432" s="212">
        <f>IF(N432="zákl. přenesená",J432,0)</f>
        <v>0</v>
      </c>
      <c r="BH432" s="212">
        <f>IF(N432="sníž. přenesená",J432,0)</f>
        <v>0</v>
      </c>
      <c r="BI432" s="212">
        <f>IF(N432="nulová",J432,0)</f>
        <v>0</v>
      </c>
      <c r="BJ432" s="18" t="s">
        <v>79</v>
      </c>
      <c r="BK432" s="212">
        <f>ROUND(I432*H432,2)</f>
        <v>0</v>
      </c>
      <c r="BL432" s="18" t="s">
        <v>120</v>
      </c>
      <c r="BM432" s="211" t="s">
        <v>586</v>
      </c>
    </row>
    <row r="433" spans="1:47" s="2" customFormat="1" ht="12">
      <c r="A433" s="39"/>
      <c r="B433" s="40"/>
      <c r="C433" s="41"/>
      <c r="D433" s="218" t="s">
        <v>124</v>
      </c>
      <c r="E433" s="41"/>
      <c r="F433" s="219" t="s">
        <v>587</v>
      </c>
      <c r="G433" s="41"/>
      <c r="H433" s="41"/>
      <c r="I433" s="215"/>
      <c r="J433" s="41"/>
      <c r="K433" s="41"/>
      <c r="L433" s="45"/>
      <c r="M433" s="216"/>
      <c r="N433" s="217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124</v>
      </c>
      <c r="AU433" s="18" t="s">
        <v>81</v>
      </c>
    </row>
    <row r="434" spans="1:65" s="2" customFormat="1" ht="16.5" customHeight="1">
      <c r="A434" s="39"/>
      <c r="B434" s="40"/>
      <c r="C434" s="201" t="s">
        <v>588</v>
      </c>
      <c r="D434" s="201" t="s">
        <v>115</v>
      </c>
      <c r="E434" s="202" t="s">
        <v>589</v>
      </c>
      <c r="F434" s="203" t="s">
        <v>590</v>
      </c>
      <c r="G434" s="204" t="s">
        <v>591</v>
      </c>
      <c r="H434" s="205">
        <v>40</v>
      </c>
      <c r="I434" s="206"/>
      <c r="J434" s="205">
        <f>ROUND(I434*H434,2)</f>
        <v>0</v>
      </c>
      <c r="K434" s="203" t="s">
        <v>20</v>
      </c>
      <c r="L434" s="45"/>
      <c r="M434" s="207" t="s">
        <v>20</v>
      </c>
      <c r="N434" s="208" t="s">
        <v>42</v>
      </c>
      <c r="O434" s="85"/>
      <c r="P434" s="209">
        <f>O434*H434</f>
        <v>0</v>
      </c>
      <c r="Q434" s="209">
        <v>0</v>
      </c>
      <c r="R434" s="209">
        <f>Q434*H434</f>
        <v>0</v>
      </c>
      <c r="S434" s="209">
        <v>0</v>
      </c>
      <c r="T434" s="210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1" t="s">
        <v>120</v>
      </c>
      <c r="AT434" s="211" t="s">
        <v>115</v>
      </c>
      <c r="AU434" s="211" t="s">
        <v>81</v>
      </c>
      <c r="AY434" s="18" t="s">
        <v>113</v>
      </c>
      <c r="BE434" s="212">
        <f>IF(N434="základní",J434,0)</f>
        <v>0</v>
      </c>
      <c r="BF434" s="212">
        <f>IF(N434="snížená",J434,0)</f>
        <v>0</v>
      </c>
      <c r="BG434" s="212">
        <f>IF(N434="zákl. přenesená",J434,0)</f>
        <v>0</v>
      </c>
      <c r="BH434" s="212">
        <f>IF(N434="sníž. přenesená",J434,0)</f>
        <v>0</v>
      </c>
      <c r="BI434" s="212">
        <f>IF(N434="nulová",J434,0)</f>
        <v>0</v>
      </c>
      <c r="BJ434" s="18" t="s">
        <v>79</v>
      </c>
      <c r="BK434" s="212">
        <f>ROUND(I434*H434,2)</f>
        <v>0</v>
      </c>
      <c r="BL434" s="18" t="s">
        <v>120</v>
      </c>
      <c r="BM434" s="211" t="s">
        <v>592</v>
      </c>
    </row>
    <row r="435" spans="1:47" s="2" customFormat="1" ht="12">
      <c r="A435" s="39"/>
      <c r="B435" s="40"/>
      <c r="C435" s="41"/>
      <c r="D435" s="218" t="s">
        <v>124</v>
      </c>
      <c r="E435" s="41"/>
      <c r="F435" s="219" t="s">
        <v>156</v>
      </c>
      <c r="G435" s="41"/>
      <c r="H435" s="41"/>
      <c r="I435" s="215"/>
      <c r="J435" s="41"/>
      <c r="K435" s="41"/>
      <c r="L435" s="45"/>
      <c r="M435" s="216"/>
      <c r="N435" s="217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124</v>
      </c>
      <c r="AU435" s="18" t="s">
        <v>81</v>
      </c>
    </row>
    <row r="436" spans="1:65" s="2" customFormat="1" ht="16.5" customHeight="1">
      <c r="A436" s="39"/>
      <c r="B436" s="40"/>
      <c r="C436" s="201" t="s">
        <v>593</v>
      </c>
      <c r="D436" s="201" t="s">
        <v>115</v>
      </c>
      <c r="E436" s="202" t="s">
        <v>594</v>
      </c>
      <c r="F436" s="203" t="s">
        <v>595</v>
      </c>
      <c r="G436" s="204" t="s">
        <v>447</v>
      </c>
      <c r="H436" s="205">
        <v>1</v>
      </c>
      <c r="I436" s="206"/>
      <c r="J436" s="205">
        <f>ROUND(I436*H436,2)</f>
        <v>0</v>
      </c>
      <c r="K436" s="203" t="s">
        <v>20</v>
      </c>
      <c r="L436" s="45"/>
      <c r="M436" s="207" t="s">
        <v>20</v>
      </c>
      <c r="N436" s="208" t="s">
        <v>42</v>
      </c>
      <c r="O436" s="85"/>
      <c r="P436" s="209">
        <f>O436*H436</f>
        <v>0</v>
      </c>
      <c r="Q436" s="209">
        <v>0</v>
      </c>
      <c r="R436" s="209">
        <f>Q436*H436</f>
        <v>0</v>
      </c>
      <c r="S436" s="209">
        <v>0</v>
      </c>
      <c r="T436" s="21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1" t="s">
        <v>120</v>
      </c>
      <c r="AT436" s="211" t="s">
        <v>115</v>
      </c>
      <c r="AU436" s="211" t="s">
        <v>81</v>
      </c>
      <c r="AY436" s="18" t="s">
        <v>113</v>
      </c>
      <c r="BE436" s="212">
        <f>IF(N436="základní",J436,0)</f>
        <v>0</v>
      </c>
      <c r="BF436" s="212">
        <f>IF(N436="snížená",J436,0)</f>
        <v>0</v>
      </c>
      <c r="BG436" s="212">
        <f>IF(N436="zákl. přenesená",J436,0)</f>
        <v>0</v>
      </c>
      <c r="BH436" s="212">
        <f>IF(N436="sníž. přenesená",J436,0)</f>
        <v>0</v>
      </c>
      <c r="BI436" s="212">
        <f>IF(N436="nulová",J436,0)</f>
        <v>0</v>
      </c>
      <c r="BJ436" s="18" t="s">
        <v>79</v>
      </c>
      <c r="BK436" s="212">
        <f>ROUND(I436*H436,2)</f>
        <v>0</v>
      </c>
      <c r="BL436" s="18" t="s">
        <v>120</v>
      </c>
      <c r="BM436" s="211" t="s">
        <v>596</v>
      </c>
    </row>
    <row r="437" spans="1:47" s="2" customFormat="1" ht="12">
      <c r="A437" s="39"/>
      <c r="B437" s="40"/>
      <c r="C437" s="41"/>
      <c r="D437" s="218" t="s">
        <v>124</v>
      </c>
      <c r="E437" s="41"/>
      <c r="F437" s="219" t="s">
        <v>125</v>
      </c>
      <c r="G437" s="41"/>
      <c r="H437" s="41"/>
      <c r="I437" s="215"/>
      <c r="J437" s="41"/>
      <c r="K437" s="41"/>
      <c r="L437" s="45"/>
      <c r="M437" s="216"/>
      <c r="N437" s="217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124</v>
      </c>
      <c r="AU437" s="18" t="s">
        <v>81</v>
      </c>
    </row>
    <row r="438" spans="1:65" s="2" customFormat="1" ht="16.5" customHeight="1">
      <c r="A438" s="39"/>
      <c r="B438" s="40"/>
      <c r="C438" s="201" t="s">
        <v>597</v>
      </c>
      <c r="D438" s="201" t="s">
        <v>115</v>
      </c>
      <c r="E438" s="202" t="s">
        <v>598</v>
      </c>
      <c r="F438" s="203" t="s">
        <v>599</v>
      </c>
      <c r="G438" s="204" t="s">
        <v>447</v>
      </c>
      <c r="H438" s="205">
        <v>12</v>
      </c>
      <c r="I438" s="206"/>
      <c r="J438" s="205">
        <f>ROUND(I438*H438,2)</f>
        <v>0</v>
      </c>
      <c r="K438" s="203" t="s">
        <v>20</v>
      </c>
      <c r="L438" s="45"/>
      <c r="M438" s="207" t="s">
        <v>20</v>
      </c>
      <c r="N438" s="208" t="s">
        <v>42</v>
      </c>
      <c r="O438" s="85"/>
      <c r="P438" s="209">
        <f>O438*H438</f>
        <v>0</v>
      </c>
      <c r="Q438" s="209">
        <v>0</v>
      </c>
      <c r="R438" s="209">
        <f>Q438*H438</f>
        <v>0</v>
      </c>
      <c r="S438" s="209">
        <v>0</v>
      </c>
      <c r="T438" s="210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1" t="s">
        <v>120</v>
      </c>
      <c r="AT438" s="211" t="s">
        <v>115</v>
      </c>
      <c r="AU438" s="211" t="s">
        <v>81</v>
      </c>
      <c r="AY438" s="18" t="s">
        <v>113</v>
      </c>
      <c r="BE438" s="212">
        <f>IF(N438="základní",J438,0)</f>
        <v>0</v>
      </c>
      <c r="BF438" s="212">
        <f>IF(N438="snížená",J438,0)</f>
        <v>0</v>
      </c>
      <c r="BG438" s="212">
        <f>IF(N438="zákl. přenesená",J438,0)</f>
        <v>0</v>
      </c>
      <c r="BH438" s="212">
        <f>IF(N438="sníž. přenesená",J438,0)</f>
        <v>0</v>
      </c>
      <c r="BI438" s="212">
        <f>IF(N438="nulová",J438,0)</f>
        <v>0</v>
      </c>
      <c r="BJ438" s="18" t="s">
        <v>79</v>
      </c>
      <c r="BK438" s="212">
        <f>ROUND(I438*H438,2)</f>
        <v>0</v>
      </c>
      <c r="BL438" s="18" t="s">
        <v>120</v>
      </c>
      <c r="BM438" s="211" t="s">
        <v>600</v>
      </c>
    </row>
    <row r="439" spans="1:47" s="2" customFormat="1" ht="12">
      <c r="A439" s="39"/>
      <c r="B439" s="40"/>
      <c r="C439" s="41"/>
      <c r="D439" s="218" t="s">
        <v>124</v>
      </c>
      <c r="E439" s="41"/>
      <c r="F439" s="219" t="s">
        <v>125</v>
      </c>
      <c r="G439" s="41"/>
      <c r="H439" s="41"/>
      <c r="I439" s="215"/>
      <c r="J439" s="41"/>
      <c r="K439" s="41"/>
      <c r="L439" s="45"/>
      <c r="M439" s="216"/>
      <c r="N439" s="217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124</v>
      </c>
      <c r="AU439" s="18" t="s">
        <v>81</v>
      </c>
    </row>
    <row r="440" spans="1:63" s="12" customFormat="1" ht="22.8" customHeight="1">
      <c r="A440" s="12"/>
      <c r="B440" s="185"/>
      <c r="C440" s="186"/>
      <c r="D440" s="187" t="s">
        <v>70</v>
      </c>
      <c r="E440" s="199" t="s">
        <v>172</v>
      </c>
      <c r="F440" s="199" t="s">
        <v>601</v>
      </c>
      <c r="G440" s="186"/>
      <c r="H440" s="186"/>
      <c r="I440" s="189"/>
      <c r="J440" s="200">
        <f>BK440</f>
        <v>0</v>
      </c>
      <c r="K440" s="186"/>
      <c r="L440" s="191"/>
      <c r="M440" s="192"/>
      <c r="N440" s="193"/>
      <c r="O440" s="193"/>
      <c r="P440" s="194">
        <f>SUM(P441:P445)</f>
        <v>0</v>
      </c>
      <c r="Q440" s="193"/>
      <c r="R440" s="194">
        <f>SUM(R441:R445)</f>
        <v>0.00024345999999999998</v>
      </c>
      <c r="S440" s="193"/>
      <c r="T440" s="195">
        <f>SUM(T441:T445)</f>
        <v>0.07500000000000001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96" t="s">
        <v>79</v>
      </c>
      <c r="AT440" s="197" t="s">
        <v>70</v>
      </c>
      <c r="AU440" s="197" t="s">
        <v>79</v>
      </c>
      <c r="AY440" s="196" t="s">
        <v>113</v>
      </c>
      <c r="BK440" s="198">
        <f>SUM(BK441:BK445)</f>
        <v>0</v>
      </c>
    </row>
    <row r="441" spans="1:65" s="2" customFormat="1" ht="16.5" customHeight="1">
      <c r="A441" s="39"/>
      <c r="B441" s="40"/>
      <c r="C441" s="201" t="s">
        <v>602</v>
      </c>
      <c r="D441" s="201" t="s">
        <v>115</v>
      </c>
      <c r="E441" s="202" t="s">
        <v>603</v>
      </c>
      <c r="F441" s="203" t="s">
        <v>604</v>
      </c>
      <c r="G441" s="204" t="s">
        <v>153</v>
      </c>
      <c r="H441" s="205">
        <v>148</v>
      </c>
      <c r="I441" s="206"/>
      <c r="J441" s="205">
        <f>ROUND(I441*H441,2)</f>
        <v>0</v>
      </c>
      <c r="K441" s="203" t="s">
        <v>119</v>
      </c>
      <c r="L441" s="45"/>
      <c r="M441" s="207" t="s">
        <v>20</v>
      </c>
      <c r="N441" s="208" t="s">
        <v>42</v>
      </c>
      <c r="O441" s="85"/>
      <c r="P441" s="209">
        <f>O441*H441</f>
        <v>0</v>
      </c>
      <c r="Q441" s="209">
        <v>1.645E-06</v>
      </c>
      <c r="R441" s="209">
        <f>Q441*H441</f>
        <v>0.00024345999999999998</v>
      </c>
      <c r="S441" s="209">
        <v>0</v>
      </c>
      <c r="T441" s="21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1" t="s">
        <v>120</v>
      </c>
      <c r="AT441" s="211" t="s">
        <v>115</v>
      </c>
      <c r="AU441" s="211" t="s">
        <v>81</v>
      </c>
      <c r="AY441" s="18" t="s">
        <v>113</v>
      </c>
      <c r="BE441" s="212">
        <f>IF(N441="základní",J441,0)</f>
        <v>0</v>
      </c>
      <c r="BF441" s="212">
        <f>IF(N441="snížená",J441,0)</f>
        <v>0</v>
      </c>
      <c r="BG441" s="212">
        <f>IF(N441="zákl. přenesená",J441,0)</f>
        <v>0</v>
      </c>
      <c r="BH441" s="212">
        <f>IF(N441="sníž. přenesená",J441,0)</f>
        <v>0</v>
      </c>
      <c r="BI441" s="212">
        <f>IF(N441="nulová",J441,0)</f>
        <v>0</v>
      </c>
      <c r="BJ441" s="18" t="s">
        <v>79</v>
      </c>
      <c r="BK441" s="212">
        <f>ROUND(I441*H441,2)</f>
        <v>0</v>
      </c>
      <c r="BL441" s="18" t="s">
        <v>120</v>
      </c>
      <c r="BM441" s="211" t="s">
        <v>605</v>
      </c>
    </row>
    <row r="442" spans="1:47" s="2" customFormat="1" ht="12">
      <c r="A442" s="39"/>
      <c r="B442" s="40"/>
      <c r="C442" s="41"/>
      <c r="D442" s="213" t="s">
        <v>122</v>
      </c>
      <c r="E442" s="41"/>
      <c r="F442" s="214" t="s">
        <v>606</v>
      </c>
      <c r="G442" s="41"/>
      <c r="H442" s="41"/>
      <c r="I442" s="215"/>
      <c r="J442" s="41"/>
      <c r="K442" s="41"/>
      <c r="L442" s="45"/>
      <c r="M442" s="216"/>
      <c r="N442" s="217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122</v>
      </c>
      <c r="AU442" s="18" t="s">
        <v>81</v>
      </c>
    </row>
    <row r="443" spans="1:47" s="2" customFormat="1" ht="12">
      <c r="A443" s="39"/>
      <c r="B443" s="40"/>
      <c r="C443" s="41"/>
      <c r="D443" s="218" t="s">
        <v>124</v>
      </c>
      <c r="E443" s="41"/>
      <c r="F443" s="219" t="s">
        <v>125</v>
      </c>
      <c r="G443" s="41"/>
      <c r="H443" s="41"/>
      <c r="I443" s="215"/>
      <c r="J443" s="41"/>
      <c r="K443" s="41"/>
      <c r="L443" s="45"/>
      <c r="M443" s="216"/>
      <c r="N443" s="217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124</v>
      </c>
      <c r="AU443" s="18" t="s">
        <v>81</v>
      </c>
    </row>
    <row r="444" spans="1:65" s="2" customFormat="1" ht="44.25" customHeight="1">
      <c r="A444" s="39"/>
      <c r="B444" s="40"/>
      <c r="C444" s="201" t="s">
        <v>607</v>
      </c>
      <c r="D444" s="201" t="s">
        <v>115</v>
      </c>
      <c r="E444" s="202" t="s">
        <v>608</v>
      </c>
      <c r="F444" s="203" t="s">
        <v>609</v>
      </c>
      <c r="G444" s="204" t="s">
        <v>153</v>
      </c>
      <c r="H444" s="205">
        <v>3</v>
      </c>
      <c r="I444" s="206"/>
      <c r="J444" s="205">
        <f>ROUND(I444*H444,2)</f>
        <v>0</v>
      </c>
      <c r="K444" s="203" t="s">
        <v>421</v>
      </c>
      <c r="L444" s="45"/>
      <c r="M444" s="207" t="s">
        <v>20</v>
      </c>
      <c r="N444" s="208" t="s">
        <v>42</v>
      </c>
      <c r="O444" s="85"/>
      <c r="P444" s="209">
        <f>O444*H444</f>
        <v>0</v>
      </c>
      <c r="Q444" s="209">
        <v>0</v>
      </c>
      <c r="R444" s="209">
        <f>Q444*H444</f>
        <v>0</v>
      </c>
      <c r="S444" s="209">
        <v>0.025</v>
      </c>
      <c r="T444" s="210">
        <f>S444*H444</f>
        <v>0.07500000000000001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1" t="s">
        <v>120</v>
      </c>
      <c r="AT444" s="211" t="s">
        <v>115</v>
      </c>
      <c r="AU444" s="211" t="s">
        <v>81</v>
      </c>
      <c r="AY444" s="18" t="s">
        <v>113</v>
      </c>
      <c r="BE444" s="212">
        <f>IF(N444="základní",J444,0)</f>
        <v>0</v>
      </c>
      <c r="BF444" s="212">
        <f>IF(N444="snížená",J444,0)</f>
        <v>0</v>
      </c>
      <c r="BG444" s="212">
        <f>IF(N444="zákl. přenesená",J444,0)</f>
        <v>0</v>
      </c>
      <c r="BH444" s="212">
        <f>IF(N444="sníž. přenesená",J444,0)</f>
        <v>0</v>
      </c>
      <c r="BI444" s="212">
        <f>IF(N444="nulová",J444,0)</f>
        <v>0</v>
      </c>
      <c r="BJ444" s="18" t="s">
        <v>79</v>
      </c>
      <c r="BK444" s="212">
        <f>ROUND(I444*H444,2)</f>
        <v>0</v>
      </c>
      <c r="BL444" s="18" t="s">
        <v>120</v>
      </c>
      <c r="BM444" s="211" t="s">
        <v>610</v>
      </c>
    </row>
    <row r="445" spans="1:47" s="2" customFormat="1" ht="12">
      <c r="A445" s="39"/>
      <c r="B445" s="40"/>
      <c r="C445" s="41"/>
      <c r="D445" s="218" t="s">
        <v>124</v>
      </c>
      <c r="E445" s="41"/>
      <c r="F445" s="219" t="s">
        <v>125</v>
      </c>
      <c r="G445" s="41"/>
      <c r="H445" s="41"/>
      <c r="I445" s="215"/>
      <c r="J445" s="41"/>
      <c r="K445" s="41"/>
      <c r="L445" s="45"/>
      <c r="M445" s="216"/>
      <c r="N445" s="217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124</v>
      </c>
      <c r="AU445" s="18" t="s">
        <v>81</v>
      </c>
    </row>
    <row r="446" spans="1:63" s="12" customFormat="1" ht="22.8" customHeight="1">
      <c r="A446" s="12"/>
      <c r="B446" s="185"/>
      <c r="C446" s="186"/>
      <c r="D446" s="187" t="s">
        <v>70</v>
      </c>
      <c r="E446" s="199" t="s">
        <v>611</v>
      </c>
      <c r="F446" s="199" t="s">
        <v>612</v>
      </c>
      <c r="G446" s="186"/>
      <c r="H446" s="186"/>
      <c r="I446" s="189"/>
      <c r="J446" s="200">
        <f>BK446</f>
        <v>0</v>
      </c>
      <c r="K446" s="186"/>
      <c r="L446" s="191"/>
      <c r="M446" s="192"/>
      <c r="N446" s="193"/>
      <c r="O446" s="193"/>
      <c r="P446" s="194">
        <f>SUM(P447:P455)</f>
        <v>0</v>
      </c>
      <c r="Q446" s="193"/>
      <c r="R446" s="194">
        <f>SUM(R447:R455)</f>
        <v>0</v>
      </c>
      <c r="S446" s="193"/>
      <c r="T446" s="195">
        <f>SUM(T447:T455)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196" t="s">
        <v>79</v>
      </c>
      <c r="AT446" s="197" t="s">
        <v>70</v>
      </c>
      <c r="AU446" s="197" t="s">
        <v>79</v>
      </c>
      <c r="AY446" s="196" t="s">
        <v>113</v>
      </c>
      <c r="BK446" s="198">
        <f>SUM(BK447:BK455)</f>
        <v>0</v>
      </c>
    </row>
    <row r="447" spans="1:65" s="2" customFormat="1" ht="24.15" customHeight="1">
      <c r="A447" s="39"/>
      <c r="B447" s="40"/>
      <c r="C447" s="201" t="s">
        <v>613</v>
      </c>
      <c r="D447" s="201" t="s">
        <v>115</v>
      </c>
      <c r="E447" s="202" t="s">
        <v>614</v>
      </c>
      <c r="F447" s="203" t="s">
        <v>615</v>
      </c>
      <c r="G447" s="204" t="s">
        <v>376</v>
      </c>
      <c r="H447" s="205">
        <v>72.52</v>
      </c>
      <c r="I447" s="206"/>
      <c r="J447" s="205">
        <f>ROUND(I447*H447,2)</f>
        <v>0</v>
      </c>
      <c r="K447" s="203" t="s">
        <v>119</v>
      </c>
      <c r="L447" s="45"/>
      <c r="M447" s="207" t="s">
        <v>20</v>
      </c>
      <c r="N447" s="208" t="s">
        <v>42</v>
      </c>
      <c r="O447" s="85"/>
      <c r="P447" s="209">
        <f>O447*H447</f>
        <v>0</v>
      </c>
      <c r="Q447" s="209">
        <v>0</v>
      </c>
      <c r="R447" s="209">
        <f>Q447*H447</f>
        <v>0</v>
      </c>
      <c r="S447" s="209">
        <v>0</v>
      </c>
      <c r="T447" s="21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1" t="s">
        <v>120</v>
      </c>
      <c r="AT447" s="211" t="s">
        <v>115</v>
      </c>
      <c r="AU447" s="211" t="s">
        <v>81</v>
      </c>
      <c r="AY447" s="18" t="s">
        <v>113</v>
      </c>
      <c r="BE447" s="212">
        <f>IF(N447="základní",J447,0)</f>
        <v>0</v>
      </c>
      <c r="BF447" s="212">
        <f>IF(N447="snížená",J447,0)</f>
        <v>0</v>
      </c>
      <c r="BG447" s="212">
        <f>IF(N447="zákl. přenesená",J447,0)</f>
        <v>0</v>
      </c>
      <c r="BH447" s="212">
        <f>IF(N447="sníž. přenesená",J447,0)</f>
        <v>0</v>
      </c>
      <c r="BI447" s="212">
        <f>IF(N447="nulová",J447,0)</f>
        <v>0</v>
      </c>
      <c r="BJ447" s="18" t="s">
        <v>79</v>
      </c>
      <c r="BK447" s="212">
        <f>ROUND(I447*H447,2)</f>
        <v>0</v>
      </c>
      <c r="BL447" s="18" t="s">
        <v>120</v>
      </c>
      <c r="BM447" s="211" t="s">
        <v>616</v>
      </c>
    </row>
    <row r="448" spans="1:47" s="2" customFormat="1" ht="12">
      <c r="A448" s="39"/>
      <c r="B448" s="40"/>
      <c r="C448" s="41"/>
      <c r="D448" s="213" t="s">
        <v>122</v>
      </c>
      <c r="E448" s="41"/>
      <c r="F448" s="214" t="s">
        <v>617</v>
      </c>
      <c r="G448" s="41"/>
      <c r="H448" s="41"/>
      <c r="I448" s="215"/>
      <c r="J448" s="41"/>
      <c r="K448" s="41"/>
      <c r="L448" s="45"/>
      <c r="M448" s="216"/>
      <c r="N448" s="217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122</v>
      </c>
      <c r="AU448" s="18" t="s">
        <v>81</v>
      </c>
    </row>
    <row r="449" spans="1:65" s="2" customFormat="1" ht="24.15" customHeight="1">
      <c r="A449" s="39"/>
      <c r="B449" s="40"/>
      <c r="C449" s="201" t="s">
        <v>618</v>
      </c>
      <c r="D449" s="201" t="s">
        <v>115</v>
      </c>
      <c r="E449" s="202" t="s">
        <v>619</v>
      </c>
      <c r="F449" s="203" t="s">
        <v>620</v>
      </c>
      <c r="G449" s="204" t="s">
        <v>376</v>
      </c>
      <c r="H449" s="205">
        <v>652.68</v>
      </c>
      <c r="I449" s="206"/>
      <c r="J449" s="205">
        <f>ROUND(I449*H449,2)</f>
        <v>0</v>
      </c>
      <c r="K449" s="203" t="s">
        <v>119</v>
      </c>
      <c r="L449" s="45"/>
      <c r="M449" s="207" t="s">
        <v>20</v>
      </c>
      <c r="N449" s="208" t="s">
        <v>42</v>
      </c>
      <c r="O449" s="85"/>
      <c r="P449" s="209">
        <f>O449*H449</f>
        <v>0</v>
      </c>
      <c r="Q449" s="209">
        <v>0</v>
      </c>
      <c r="R449" s="209">
        <f>Q449*H449</f>
        <v>0</v>
      </c>
      <c r="S449" s="209">
        <v>0</v>
      </c>
      <c r="T449" s="21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1" t="s">
        <v>120</v>
      </c>
      <c r="AT449" s="211" t="s">
        <v>115</v>
      </c>
      <c r="AU449" s="211" t="s">
        <v>81</v>
      </c>
      <c r="AY449" s="18" t="s">
        <v>113</v>
      </c>
      <c r="BE449" s="212">
        <f>IF(N449="základní",J449,0)</f>
        <v>0</v>
      </c>
      <c r="BF449" s="212">
        <f>IF(N449="snížená",J449,0)</f>
        <v>0</v>
      </c>
      <c r="BG449" s="212">
        <f>IF(N449="zákl. přenesená",J449,0)</f>
        <v>0</v>
      </c>
      <c r="BH449" s="212">
        <f>IF(N449="sníž. přenesená",J449,0)</f>
        <v>0</v>
      </c>
      <c r="BI449" s="212">
        <f>IF(N449="nulová",J449,0)</f>
        <v>0</v>
      </c>
      <c r="BJ449" s="18" t="s">
        <v>79</v>
      </c>
      <c r="BK449" s="212">
        <f>ROUND(I449*H449,2)</f>
        <v>0</v>
      </c>
      <c r="BL449" s="18" t="s">
        <v>120</v>
      </c>
      <c r="BM449" s="211" t="s">
        <v>621</v>
      </c>
    </row>
    <row r="450" spans="1:47" s="2" customFormat="1" ht="12">
      <c r="A450" s="39"/>
      <c r="B450" s="40"/>
      <c r="C450" s="41"/>
      <c r="D450" s="213" t="s">
        <v>122</v>
      </c>
      <c r="E450" s="41"/>
      <c r="F450" s="214" t="s">
        <v>622</v>
      </c>
      <c r="G450" s="41"/>
      <c r="H450" s="41"/>
      <c r="I450" s="215"/>
      <c r="J450" s="41"/>
      <c r="K450" s="41"/>
      <c r="L450" s="45"/>
      <c r="M450" s="216"/>
      <c r="N450" s="217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122</v>
      </c>
      <c r="AU450" s="18" t="s">
        <v>81</v>
      </c>
    </row>
    <row r="451" spans="1:51" s="13" customFormat="1" ht="12">
      <c r="A451" s="13"/>
      <c r="B451" s="220"/>
      <c r="C451" s="221"/>
      <c r="D451" s="218" t="s">
        <v>126</v>
      </c>
      <c r="E451" s="221"/>
      <c r="F451" s="223" t="s">
        <v>623</v>
      </c>
      <c r="G451" s="221"/>
      <c r="H451" s="224">
        <v>652.68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0" t="s">
        <v>126</v>
      </c>
      <c r="AU451" s="230" t="s">
        <v>81</v>
      </c>
      <c r="AV451" s="13" t="s">
        <v>81</v>
      </c>
      <c r="AW451" s="13" t="s">
        <v>4</v>
      </c>
      <c r="AX451" s="13" t="s">
        <v>79</v>
      </c>
      <c r="AY451" s="230" t="s">
        <v>113</v>
      </c>
    </row>
    <row r="452" spans="1:65" s="2" customFormat="1" ht="16.5" customHeight="1">
      <c r="A452" s="39"/>
      <c r="B452" s="40"/>
      <c r="C452" s="201" t="s">
        <v>624</v>
      </c>
      <c r="D452" s="201" t="s">
        <v>115</v>
      </c>
      <c r="E452" s="202" t="s">
        <v>625</v>
      </c>
      <c r="F452" s="203" t="s">
        <v>626</v>
      </c>
      <c r="G452" s="204" t="s">
        <v>376</v>
      </c>
      <c r="H452" s="205">
        <v>72.52</v>
      </c>
      <c r="I452" s="206"/>
      <c r="J452" s="205">
        <f>ROUND(I452*H452,2)</f>
        <v>0</v>
      </c>
      <c r="K452" s="203" t="s">
        <v>119</v>
      </c>
      <c r="L452" s="45"/>
      <c r="M452" s="207" t="s">
        <v>20</v>
      </c>
      <c r="N452" s="208" t="s">
        <v>42</v>
      </c>
      <c r="O452" s="85"/>
      <c r="P452" s="209">
        <f>O452*H452</f>
        <v>0</v>
      </c>
      <c r="Q452" s="209">
        <v>0</v>
      </c>
      <c r="R452" s="209">
        <f>Q452*H452</f>
        <v>0</v>
      </c>
      <c r="S452" s="209">
        <v>0</v>
      </c>
      <c r="T452" s="210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1" t="s">
        <v>120</v>
      </c>
      <c r="AT452" s="211" t="s">
        <v>115</v>
      </c>
      <c r="AU452" s="211" t="s">
        <v>81</v>
      </c>
      <c r="AY452" s="18" t="s">
        <v>113</v>
      </c>
      <c r="BE452" s="212">
        <f>IF(N452="základní",J452,0)</f>
        <v>0</v>
      </c>
      <c r="BF452" s="212">
        <f>IF(N452="snížená",J452,0)</f>
        <v>0</v>
      </c>
      <c r="BG452" s="212">
        <f>IF(N452="zákl. přenesená",J452,0)</f>
        <v>0</v>
      </c>
      <c r="BH452" s="212">
        <f>IF(N452="sníž. přenesená",J452,0)</f>
        <v>0</v>
      </c>
      <c r="BI452" s="212">
        <f>IF(N452="nulová",J452,0)</f>
        <v>0</v>
      </c>
      <c r="BJ452" s="18" t="s">
        <v>79</v>
      </c>
      <c r="BK452" s="212">
        <f>ROUND(I452*H452,2)</f>
        <v>0</v>
      </c>
      <c r="BL452" s="18" t="s">
        <v>120</v>
      </c>
      <c r="BM452" s="211" t="s">
        <v>627</v>
      </c>
    </row>
    <row r="453" spans="1:47" s="2" customFormat="1" ht="12">
      <c r="A453" s="39"/>
      <c r="B453" s="40"/>
      <c r="C453" s="41"/>
      <c r="D453" s="213" t="s">
        <v>122</v>
      </c>
      <c r="E453" s="41"/>
      <c r="F453" s="214" t="s">
        <v>628</v>
      </c>
      <c r="G453" s="41"/>
      <c r="H453" s="41"/>
      <c r="I453" s="215"/>
      <c r="J453" s="41"/>
      <c r="K453" s="41"/>
      <c r="L453" s="45"/>
      <c r="M453" s="216"/>
      <c r="N453" s="217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122</v>
      </c>
      <c r="AU453" s="18" t="s">
        <v>81</v>
      </c>
    </row>
    <row r="454" spans="1:65" s="2" customFormat="1" ht="24.15" customHeight="1">
      <c r="A454" s="39"/>
      <c r="B454" s="40"/>
      <c r="C454" s="201" t="s">
        <v>629</v>
      </c>
      <c r="D454" s="201" t="s">
        <v>115</v>
      </c>
      <c r="E454" s="202" t="s">
        <v>630</v>
      </c>
      <c r="F454" s="203" t="s">
        <v>375</v>
      </c>
      <c r="G454" s="204" t="s">
        <v>376</v>
      </c>
      <c r="H454" s="205">
        <v>72.52</v>
      </c>
      <c r="I454" s="206"/>
      <c r="J454" s="205">
        <f>ROUND(I454*H454,2)</f>
        <v>0</v>
      </c>
      <c r="K454" s="203" t="s">
        <v>119</v>
      </c>
      <c r="L454" s="45"/>
      <c r="M454" s="207" t="s">
        <v>20</v>
      </c>
      <c r="N454" s="208" t="s">
        <v>42</v>
      </c>
      <c r="O454" s="85"/>
      <c r="P454" s="209">
        <f>O454*H454</f>
        <v>0</v>
      </c>
      <c r="Q454" s="209">
        <v>0</v>
      </c>
      <c r="R454" s="209">
        <f>Q454*H454</f>
        <v>0</v>
      </c>
      <c r="S454" s="209">
        <v>0</v>
      </c>
      <c r="T454" s="210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1" t="s">
        <v>120</v>
      </c>
      <c r="AT454" s="211" t="s">
        <v>115</v>
      </c>
      <c r="AU454" s="211" t="s">
        <v>81</v>
      </c>
      <c r="AY454" s="18" t="s">
        <v>113</v>
      </c>
      <c r="BE454" s="212">
        <f>IF(N454="základní",J454,0)</f>
        <v>0</v>
      </c>
      <c r="BF454" s="212">
        <f>IF(N454="snížená",J454,0)</f>
        <v>0</v>
      </c>
      <c r="BG454" s="212">
        <f>IF(N454="zákl. přenesená",J454,0)</f>
        <v>0</v>
      </c>
      <c r="BH454" s="212">
        <f>IF(N454="sníž. přenesená",J454,0)</f>
        <v>0</v>
      </c>
      <c r="BI454" s="212">
        <f>IF(N454="nulová",J454,0)</f>
        <v>0</v>
      </c>
      <c r="BJ454" s="18" t="s">
        <v>79</v>
      </c>
      <c r="BK454" s="212">
        <f>ROUND(I454*H454,2)</f>
        <v>0</v>
      </c>
      <c r="BL454" s="18" t="s">
        <v>120</v>
      </c>
      <c r="BM454" s="211" t="s">
        <v>631</v>
      </c>
    </row>
    <row r="455" spans="1:47" s="2" customFormat="1" ht="12">
      <c r="A455" s="39"/>
      <c r="B455" s="40"/>
      <c r="C455" s="41"/>
      <c r="D455" s="213" t="s">
        <v>122</v>
      </c>
      <c r="E455" s="41"/>
      <c r="F455" s="214" t="s">
        <v>632</v>
      </c>
      <c r="G455" s="41"/>
      <c r="H455" s="41"/>
      <c r="I455" s="215"/>
      <c r="J455" s="41"/>
      <c r="K455" s="41"/>
      <c r="L455" s="45"/>
      <c r="M455" s="216"/>
      <c r="N455" s="217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122</v>
      </c>
      <c r="AU455" s="18" t="s">
        <v>81</v>
      </c>
    </row>
    <row r="456" spans="1:63" s="12" customFormat="1" ht="22.8" customHeight="1">
      <c r="A456" s="12"/>
      <c r="B456" s="185"/>
      <c r="C456" s="186"/>
      <c r="D456" s="187" t="s">
        <v>70</v>
      </c>
      <c r="E456" s="199" t="s">
        <v>633</v>
      </c>
      <c r="F456" s="199" t="s">
        <v>634</v>
      </c>
      <c r="G456" s="186"/>
      <c r="H456" s="186"/>
      <c r="I456" s="189"/>
      <c r="J456" s="200">
        <f>BK456</f>
        <v>0</v>
      </c>
      <c r="K456" s="186"/>
      <c r="L456" s="191"/>
      <c r="M456" s="192"/>
      <c r="N456" s="193"/>
      <c r="O456" s="193"/>
      <c r="P456" s="194">
        <f>SUM(P457:P458)</f>
        <v>0</v>
      </c>
      <c r="Q456" s="193"/>
      <c r="R456" s="194">
        <f>SUM(R457:R458)</f>
        <v>0</v>
      </c>
      <c r="S456" s="193"/>
      <c r="T456" s="195">
        <f>SUM(T457:T458)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196" t="s">
        <v>79</v>
      </c>
      <c r="AT456" s="197" t="s">
        <v>70</v>
      </c>
      <c r="AU456" s="197" t="s">
        <v>79</v>
      </c>
      <c r="AY456" s="196" t="s">
        <v>113</v>
      </c>
      <c r="BK456" s="198">
        <f>SUM(BK457:BK458)</f>
        <v>0</v>
      </c>
    </row>
    <row r="457" spans="1:65" s="2" customFormat="1" ht="24.15" customHeight="1">
      <c r="A457" s="39"/>
      <c r="B457" s="40"/>
      <c r="C457" s="201" t="s">
        <v>635</v>
      </c>
      <c r="D457" s="201" t="s">
        <v>115</v>
      </c>
      <c r="E457" s="202" t="s">
        <v>636</v>
      </c>
      <c r="F457" s="203" t="s">
        <v>637</v>
      </c>
      <c r="G457" s="204" t="s">
        <v>376</v>
      </c>
      <c r="H457" s="205">
        <v>1715.07</v>
      </c>
      <c r="I457" s="206"/>
      <c r="J457" s="205">
        <f>ROUND(I457*H457,2)</f>
        <v>0</v>
      </c>
      <c r="K457" s="203" t="s">
        <v>119</v>
      </c>
      <c r="L457" s="45"/>
      <c r="M457" s="207" t="s">
        <v>20</v>
      </c>
      <c r="N457" s="208" t="s">
        <v>42</v>
      </c>
      <c r="O457" s="85"/>
      <c r="P457" s="209">
        <f>O457*H457</f>
        <v>0</v>
      </c>
      <c r="Q457" s="209">
        <v>0</v>
      </c>
      <c r="R457" s="209">
        <f>Q457*H457</f>
        <v>0</v>
      </c>
      <c r="S457" s="209">
        <v>0</v>
      </c>
      <c r="T457" s="210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1" t="s">
        <v>120</v>
      </c>
      <c r="AT457" s="211" t="s">
        <v>115</v>
      </c>
      <c r="AU457" s="211" t="s">
        <v>81</v>
      </c>
      <c r="AY457" s="18" t="s">
        <v>113</v>
      </c>
      <c r="BE457" s="212">
        <f>IF(N457="základní",J457,0)</f>
        <v>0</v>
      </c>
      <c r="BF457" s="212">
        <f>IF(N457="snížená",J457,0)</f>
        <v>0</v>
      </c>
      <c r="BG457" s="212">
        <f>IF(N457="zákl. přenesená",J457,0)</f>
        <v>0</v>
      </c>
      <c r="BH457" s="212">
        <f>IF(N457="sníž. přenesená",J457,0)</f>
        <v>0</v>
      </c>
      <c r="BI457" s="212">
        <f>IF(N457="nulová",J457,0)</f>
        <v>0</v>
      </c>
      <c r="BJ457" s="18" t="s">
        <v>79</v>
      </c>
      <c r="BK457" s="212">
        <f>ROUND(I457*H457,2)</f>
        <v>0</v>
      </c>
      <c r="BL457" s="18" t="s">
        <v>120</v>
      </c>
      <c r="BM457" s="211" t="s">
        <v>638</v>
      </c>
    </row>
    <row r="458" spans="1:47" s="2" customFormat="1" ht="12">
      <c r="A458" s="39"/>
      <c r="B458" s="40"/>
      <c r="C458" s="41"/>
      <c r="D458" s="213" t="s">
        <v>122</v>
      </c>
      <c r="E458" s="41"/>
      <c r="F458" s="214" t="s">
        <v>639</v>
      </c>
      <c r="G458" s="41"/>
      <c r="H458" s="41"/>
      <c r="I458" s="215"/>
      <c r="J458" s="41"/>
      <c r="K458" s="41"/>
      <c r="L458" s="45"/>
      <c r="M458" s="261"/>
      <c r="N458" s="262"/>
      <c r="O458" s="263"/>
      <c r="P458" s="263"/>
      <c r="Q458" s="263"/>
      <c r="R458" s="263"/>
      <c r="S458" s="263"/>
      <c r="T458" s="264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122</v>
      </c>
      <c r="AU458" s="18" t="s">
        <v>81</v>
      </c>
    </row>
    <row r="459" spans="1:31" s="2" customFormat="1" ht="6.95" customHeight="1">
      <c r="A459" s="39"/>
      <c r="B459" s="60"/>
      <c r="C459" s="61"/>
      <c r="D459" s="61"/>
      <c r="E459" s="61"/>
      <c r="F459" s="61"/>
      <c r="G459" s="61"/>
      <c r="H459" s="61"/>
      <c r="I459" s="61"/>
      <c r="J459" s="61"/>
      <c r="K459" s="61"/>
      <c r="L459" s="45"/>
      <c r="M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</row>
  </sheetData>
  <sheetProtection password="CC35" sheet="1" objects="1" scenarios="1" formatColumns="0" formatRows="0" autoFilter="0"/>
  <autoFilter ref="C87:K4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13107152"/>
    <hyperlink ref="F96" r:id="rId2" display="https://podminky.urs.cz/item/CS_URS_2022_01/113107162"/>
    <hyperlink ref="F100" r:id="rId3" display="https://podminky.urs.cz/item/CS_URS_2022_01/113107182"/>
    <hyperlink ref="F104" r:id="rId4" display="https://podminky.urs.cz/item/CS_URS_2022_01/115101201"/>
    <hyperlink ref="F107" r:id="rId5" display="https://podminky.urs.cz/item/CS_URS_2022_01/115101301"/>
    <hyperlink ref="F110" r:id="rId6" display="https://podminky.urs.cz/item/CS_URS_2022_01/119001405"/>
    <hyperlink ref="F116" r:id="rId7" display="https://podminky.urs.cz/item/CS_URS_2022_01/119001406"/>
    <hyperlink ref="F120" r:id="rId8" display="https://podminky.urs.cz/item/CS_URS_2022_01/119001421"/>
    <hyperlink ref="F124" r:id="rId9" display="https://podminky.urs.cz/item/CS_URS_2022_01/132254205"/>
    <hyperlink ref="F177" r:id="rId10" display="https://podminky.urs.cz/item/CS_URS_2022_01/133251104"/>
    <hyperlink ref="F227" r:id="rId11" display="https://podminky.urs.cz/item/CS_URS_2022_01/139001101"/>
    <hyperlink ref="F234" r:id="rId12" display="https://podminky.urs.cz/item/CS_URS_2022_01/139951121"/>
    <hyperlink ref="F241" r:id="rId13" display="https://podminky.urs.cz/item/CS_URS_2022_01/151201101"/>
    <hyperlink ref="F294" r:id="rId14" display="https://podminky.urs.cz/item/CS_URS_2022_01/151201111"/>
    <hyperlink ref="F297" r:id="rId15" display="https://podminky.urs.cz/item/CS_URS_2022_01/162751117"/>
    <hyperlink ref="F304" r:id="rId16" display="https://podminky.urs.cz/item/CS_URS_2022_01/162751137"/>
    <hyperlink ref="F308" r:id="rId17" display="https://podminky.urs.cz/item/CS_URS_2022_01/167151102"/>
    <hyperlink ref="F311" r:id="rId18" display="https://podminky.urs.cz/item/CS_URS_2022_01/167151111"/>
    <hyperlink ref="F314" r:id="rId19" display="https://podminky.urs.cz/item/CS_URS_2022_01/171201221"/>
    <hyperlink ref="F318" r:id="rId20" display="https://podminky.urs.cz/item/CS_URS_2022_01/171251201"/>
    <hyperlink ref="F322" r:id="rId21" display="https://podminky.urs.cz/item/CS_URS_2022_01/174151101"/>
    <hyperlink ref="F334" r:id="rId22" display="https://podminky.urs.cz/item/CS_URS_2022_01/175111201"/>
    <hyperlink ref="F360" r:id="rId23" display="https://podminky.urs.cz/item/CS_URS_2022_01/359901111"/>
    <hyperlink ref="F363" r:id="rId24" display="https://podminky.urs.cz/item/CS_URS_2022_01/359901211"/>
    <hyperlink ref="F367" r:id="rId25" display="https://podminky.urs.cz/item/CS_URS_2022_01/451573111"/>
    <hyperlink ref="F371" r:id="rId26" display="https://podminky.urs.cz/item/CS_URS_2022_01/452112111"/>
    <hyperlink ref="F382" r:id="rId27" display="https://podminky.urs.cz/item/CS_URS_2022_01/452112121"/>
    <hyperlink ref="F388" r:id="rId28" display="https://podminky.urs.cz/item/CS_URS_2022_01/564261111"/>
    <hyperlink ref="F392" r:id="rId29" display="https://podminky.urs.cz/item/CS_URS_2022_01/564761111"/>
    <hyperlink ref="F395" r:id="rId30" display="https://podminky.urs.cz/item/CS_URS_2022_01/573111111"/>
    <hyperlink ref="F399" r:id="rId31" display="https://podminky.urs.cz/item/CS_URS_2022_01/577144131"/>
    <hyperlink ref="F402" r:id="rId32" display="https://podminky.urs.cz/item/CS_URS_2022_01/577146111"/>
    <hyperlink ref="F409" r:id="rId33" display="https://podminky.urs.cz/item/CS_URS_2022_01/871375231"/>
    <hyperlink ref="F412" r:id="rId34" display="https://podminky.urs.cz/item/CS_URS_2022_01/877375221"/>
    <hyperlink ref="F417" r:id="rId35" display="https://podminky.urs.cz/item/CS_URS_2022_01/894411121"/>
    <hyperlink ref="F430" r:id="rId36" display="https://podminky.urs.cz/item/CS_URS_2022_01/899104112"/>
    <hyperlink ref="F442" r:id="rId37" display="https://podminky.urs.cz/item/CS_URS_2022_01/919735112"/>
    <hyperlink ref="F448" r:id="rId38" display="https://podminky.urs.cz/item/CS_URS_2022_01/997221551"/>
    <hyperlink ref="F450" r:id="rId39" display="https://podminky.urs.cz/item/CS_URS_2022_01/997221559"/>
    <hyperlink ref="F453" r:id="rId40" display="https://podminky.urs.cz/item/CS_URS_2022_01/997221611"/>
    <hyperlink ref="F455" r:id="rId41" display="https://podminky.urs.cz/item/CS_URS_2022_01/997221655"/>
    <hyperlink ref="F458" r:id="rId42" display="https://podminky.urs.cz/item/CS_URS_2022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6" customFormat="1" ht="45" customHeight="1">
      <c r="B3" s="269"/>
      <c r="C3" s="270" t="s">
        <v>640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641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642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643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644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645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646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647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648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649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650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78</v>
      </c>
      <c r="F18" s="276" t="s">
        <v>651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652</v>
      </c>
      <c r="F19" s="276" t="s">
        <v>653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654</v>
      </c>
      <c r="F20" s="276" t="s">
        <v>655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656</v>
      </c>
      <c r="F21" s="276" t="s">
        <v>657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658</v>
      </c>
      <c r="F22" s="276" t="s">
        <v>659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660</v>
      </c>
      <c r="F23" s="276" t="s">
        <v>661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662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663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664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665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666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667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668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669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670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99</v>
      </c>
      <c r="F36" s="276"/>
      <c r="G36" s="276" t="s">
        <v>671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672</v>
      </c>
      <c r="F37" s="276"/>
      <c r="G37" s="276" t="s">
        <v>673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52</v>
      </c>
      <c r="F38" s="276"/>
      <c r="G38" s="276" t="s">
        <v>674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53</v>
      </c>
      <c r="F39" s="276"/>
      <c r="G39" s="276" t="s">
        <v>675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100</v>
      </c>
      <c r="F40" s="276"/>
      <c r="G40" s="276" t="s">
        <v>676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101</v>
      </c>
      <c r="F41" s="276"/>
      <c r="G41" s="276" t="s">
        <v>677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678</v>
      </c>
      <c r="F42" s="276"/>
      <c r="G42" s="276" t="s">
        <v>679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680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681</v>
      </c>
      <c r="F44" s="276"/>
      <c r="G44" s="276" t="s">
        <v>682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103</v>
      </c>
      <c r="F45" s="276"/>
      <c r="G45" s="276" t="s">
        <v>683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684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685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686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687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688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689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690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691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692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693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694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695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696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697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698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699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700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701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702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703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704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705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706</v>
      </c>
      <c r="D76" s="294"/>
      <c r="E76" s="294"/>
      <c r="F76" s="294" t="s">
        <v>707</v>
      </c>
      <c r="G76" s="295"/>
      <c r="H76" s="294" t="s">
        <v>53</v>
      </c>
      <c r="I76" s="294" t="s">
        <v>56</v>
      </c>
      <c r="J76" s="294" t="s">
        <v>708</v>
      </c>
      <c r="K76" s="293"/>
    </row>
    <row r="77" spans="2:11" s="1" customFormat="1" ht="17.25" customHeight="1">
      <c r="B77" s="291"/>
      <c r="C77" s="296" t="s">
        <v>709</v>
      </c>
      <c r="D77" s="296"/>
      <c r="E77" s="296"/>
      <c r="F77" s="297" t="s">
        <v>710</v>
      </c>
      <c r="G77" s="298"/>
      <c r="H77" s="296"/>
      <c r="I77" s="296"/>
      <c r="J77" s="296" t="s">
        <v>711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52</v>
      </c>
      <c r="D79" s="301"/>
      <c r="E79" s="301"/>
      <c r="F79" s="302" t="s">
        <v>712</v>
      </c>
      <c r="G79" s="303"/>
      <c r="H79" s="279" t="s">
        <v>713</v>
      </c>
      <c r="I79" s="279" t="s">
        <v>714</v>
      </c>
      <c r="J79" s="279">
        <v>20</v>
      </c>
      <c r="K79" s="293"/>
    </row>
    <row r="80" spans="2:11" s="1" customFormat="1" ht="15" customHeight="1">
      <c r="B80" s="291"/>
      <c r="C80" s="279" t="s">
        <v>715</v>
      </c>
      <c r="D80" s="279"/>
      <c r="E80" s="279"/>
      <c r="F80" s="302" t="s">
        <v>712</v>
      </c>
      <c r="G80" s="303"/>
      <c r="H80" s="279" t="s">
        <v>716</v>
      </c>
      <c r="I80" s="279" t="s">
        <v>714</v>
      </c>
      <c r="J80" s="279">
        <v>120</v>
      </c>
      <c r="K80" s="293"/>
    </row>
    <row r="81" spans="2:11" s="1" customFormat="1" ht="15" customHeight="1">
      <c r="B81" s="304"/>
      <c r="C81" s="279" t="s">
        <v>717</v>
      </c>
      <c r="D81" s="279"/>
      <c r="E81" s="279"/>
      <c r="F81" s="302" t="s">
        <v>718</v>
      </c>
      <c r="G81" s="303"/>
      <c r="H81" s="279" t="s">
        <v>719</v>
      </c>
      <c r="I81" s="279" t="s">
        <v>714</v>
      </c>
      <c r="J81" s="279">
        <v>50</v>
      </c>
      <c r="K81" s="293"/>
    </row>
    <row r="82" spans="2:11" s="1" customFormat="1" ht="15" customHeight="1">
      <c r="B82" s="304"/>
      <c r="C82" s="279" t="s">
        <v>720</v>
      </c>
      <c r="D82" s="279"/>
      <c r="E82" s="279"/>
      <c r="F82" s="302" t="s">
        <v>712</v>
      </c>
      <c r="G82" s="303"/>
      <c r="H82" s="279" t="s">
        <v>721</v>
      </c>
      <c r="I82" s="279" t="s">
        <v>722</v>
      </c>
      <c r="J82" s="279"/>
      <c r="K82" s="293"/>
    </row>
    <row r="83" spans="2:11" s="1" customFormat="1" ht="15" customHeight="1">
      <c r="B83" s="304"/>
      <c r="C83" s="305" t="s">
        <v>723</v>
      </c>
      <c r="D83" s="305"/>
      <c r="E83" s="305"/>
      <c r="F83" s="306" t="s">
        <v>718</v>
      </c>
      <c r="G83" s="305"/>
      <c r="H83" s="305" t="s">
        <v>724</v>
      </c>
      <c r="I83" s="305" t="s">
        <v>714</v>
      </c>
      <c r="J83" s="305">
        <v>15</v>
      </c>
      <c r="K83" s="293"/>
    </row>
    <row r="84" spans="2:11" s="1" customFormat="1" ht="15" customHeight="1">
      <c r="B84" s="304"/>
      <c r="C84" s="305" t="s">
        <v>725</v>
      </c>
      <c r="D84" s="305"/>
      <c r="E84" s="305"/>
      <c r="F84" s="306" t="s">
        <v>718</v>
      </c>
      <c r="G84" s="305"/>
      <c r="H84" s="305" t="s">
        <v>726</v>
      </c>
      <c r="I84" s="305" t="s">
        <v>714</v>
      </c>
      <c r="J84" s="305">
        <v>15</v>
      </c>
      <c r="K84" s="293"/>
    </row>
    <row r="85" spans="2:11" s="1" customFormat="1" ht="15" customHeight="1">
      <c r="B85" s="304"/>
      <c r="C85" s="305" t="s">
        <v>727</v>
      </c>
      <c r="D85" s="305"/>
      <c r="E85" s="305"/>
      <c r="F85" s="306" t="s">
        <v>718</v>
      </c>
      <c r="G85" s="305"/>
      <c r="H85" s="305" t="s">
        <v>728</v>
      </c>
      <c r="I85" s="305" t="s">
        <v>714</v>
      </c>
      <c r="J85" s="305">
        <v>20</v>
      </c>
      <c r="K85" s="293"/>
    </row>
    <row r="86" spans="2:11" s="1" customFormat="1" ht="15" customHeight="1">
      <c r="B86" s="304"/>
      <c r="C86" s="305" t="s">
        <v>729</v>
      </c>
      <c r="D86" s="305"/>
      <c r="E86" s="305"/>
      <c r="F86" s="306" t="s">
        <v>718</v>
      </c>
      <c r="G86" s="305"/>
      <c r="H86" s="305" t="s">
        <v>730</v>
      </c>
      <c r="I86" s="305" t="s">
        <v>714</v>
      </c>
      <c r="J86" s="305">
        <v>20</v>
      </c>
      <c r="K86" s="293"/>
    </row>
    <row r="87" spans="2:11" s="1" customFormat="1" ht="15" customHeight="1">
      <c r="B87" s="304"/>
      <c r="C87" s="279" t="s">
        <v>731</v>
      </c>
      <c r="D87" s="279"/>
      <c r="E87" s="279"/>
      <c r="F87" s="302" t="s">
        <v>718</v>
      </c>
      <c r="G87" s="303"/>
      <c r="H87" s="279" t="s">
        <v>732</v>
      </c>
      <c r="I87" s="279" t="s">
        <v>714</v>
      </c>
      <c r="J87" s="279">
        <v>50</v>
      </c>
      <c r="K87" s="293"/>
    </row>
    <row r="88" spans="2:11" s="1" customFormat="1" ht="15" customHeight="1">
      <c r="B88" s="304"/>
      <c r="C88" s="279" t="s">
        <v>733</v>
      </c>
      <c r="D88" s="279"/>
      <c r="E88" s="279"/>
      <c r="F88" s="302" t="s">
        <v>718</v>
      </c>
      <c r="G88" s="303"/>
      <c r="H88" s="279" t="s">
        <v>734</v>
      </c>
      <c r="I88" s="279" t="s">
        <v>714</v>
      </c>
      <c r="J88" s="279">
        <v>20</v>
      </c>
      <c r="K88" s="293"/>
    </row>
    <row r="89" spans="2:11" s="1" customFormat="1" ht="15" customHeight="1">
      <c r="B89" s="304"/>
      <c r="C89" s="279" t="s">
        <v>735</v>
      </c>
      <c r="D89" s="279"/>
      <c r="E89" s="279"/>
      <c r="F89" s="302" t="s">
        <v>718</v>
      </c>
      <c r="G89" s="303"/>
      <c r="H89" s="279" t="s">
        <v>736</v>
      </c>
      <c r="I89" s="279" t="s">
        <v>714</v>
      </c>
      <c r="J89" s="279">
        <v>20</v>
      </c>
      <c r="K89" s="293"/>
    </row>
    <row r="90" spans="2:11" s="1" customFormat="1" ht="15" customHeight="1">
      <c r="B90" s="304"/>
      <c r="C90" s="279" t="s">
        <v>737</v>
      </c>
      <c r="D90" s="279"/>
      <c r="E90" s="279"/>
      <c r="F90" s="302" t="s">
        <v>718</v>
      </c>
      <c r="G90" s="303"/>
      <c r="H90" s="279" t="s">
        <v>738</v>
      </c>
      <c r="I90" s="279" t="s">
        <v>714</v>
      </c>
      <c r="J90" s="279">
        <v>50</v>
      </c>
      <c r="K90" s="293"/>
    </row>
    <row r="91" spans="2:11" s="1" customFormat="1" ht="15" customHeight="1">
      <c r="B91" s="304"/>
      <c r="C91" s="279" t="s">
        <v>739</v>
      </c>
      <c r="D91" s="279"/>
      <c r="E91" s="279"/>
      <c r="F91" s="302" t="s">
        <v>718</v>
      </c>
      <c r="G91" s="303"/>
      <c r="H91" s="279" t="s">
        <v>739</v>
      </c>
      <c r="I91" s="279" t="s">
        <v>714</v>
      </c>
      <c r="J91" s="279">
        <v>50</v>
      </c>
      <c r="K91" s="293"/>
    </row>
    <row r="92" spans="2:11" s="1" customFormat="1" ht="15" customHeight="1">
      <c r="B92" s="304"/>
      <c r="C92" s="279" t="s">
        <v>740</v>
      </c>
      <c r="D92" s="279"/>
      <c r="E92" s="279"/>
      <c r="F92" s="302" t="s">
        <v>718</v>
      </c>
      <c r="G92" s="303"/>
      <c r="H92" s="279" t="s">
        <v>741</v>
      </c>
      <c r="I92" s="279" t="s">
        <v>714</v>
      </c>
      <c r="J92" s="279">
        <v>255</v>
      </c>
      <c r="K92" s="293"/>
    </row>
    <row r="93" spans="2:11" s="1" customFormat="1" ht="15" customHeight="1">
      <c r="B93" s="304"/>
      <c r="C93" s="279" t="s">
        <v>742</v>
      </c>
      <c r="D93" s="279"/>
      <c r="E93" s="279"/>
      <c r="F93" s="302" t="s">
        <v>712</v>
      </c>
      <c r="G93" s="303"/>
      <c r="H93" s="279" t="s">
        <v>743</v>
      </c>
      <c r="I93" s="279" t="s">
        <v>744</v>
      </c>
      <c r="J93" s="279"/>
      <c r="K93" s="293"/>
    </row>
    <row r="94" spans="2:11" s="1" customFormat="1" ht="15" customHeight="1">
      <c r="B94" s="304"/>
      <c r="C94" s="279" t="s">
        <v>745</v>
      </c>
      <c r="D94" s="279"/>
      <c r="E94" s="279"/>
      <c r="F94" s="302" t="s">
        <v>712</v>
      </c>
      <c r="G94" s="303"/>
      <c r="H94" s="279" t="s">
        <v>746</v>
      </c>
      <c r="I94" s="279" t="s">
        <v>747</v>
      </c>
      <c r="J94" s="279"/>
      <c r="K94" s="293"/>
    </row>
    <row r="95" spans="2:11" s="1" customFormat="1" ht="15" customHeight="1">
      <c r="B95" s="304"/>
      <c r="C95" s="279" t="s">
        <v>748</v>
      </c>
      <c r="D95" s="279"/>
      <c r="E95" s="279"/>
      <c r="F95" s="302" t="s">
        <v>712</v>
      </c>
      <c r="G95" s="303"/>
      <c r="H95" s="279" t="s">
        <v>748</v>
      </c>
      <c r="I95" s="279" t="s">
        <v>747</v>
      </c>
      <c r="J95" s="279"/>
      <c r="K95" s="293"/>
    </row>
    <row r="96" spans="2:11" s="1" customFormat="1" ht="15" customHeight="1">
      <c r="B96" s="304"/>
      <c r="C96" s="279" t="s">
        <v>37</v>
      </c>
      <c r="D96" s="279"/>
      <c r="E96" s="279"/>
      <c r="F96" s="302" t="s">
        <v>712</v>
      </c>
      <c r="G96" s="303"/>
      <c r="H96" s="279" t="s">
        <v>749</v>
      </c>
      <c r="I96" s="279" t="s">
        <v>747</v>
      </c>
      <c r="J96" s="279"/>
      <c r="K96" s="293"/>
    </row>
    <row r="97" spans="2:11" s="1" customFormat="1" ht="15" customHeight="1">
      <c r="B97" s="304"/>
      <c r="C97" s="279" t="s">
        <v>47</v>
      </c>
      <c r="D97" s="279"/>
      <c r="E97" s="279"/>
      <c r="F97" s="302" t="s">
        <v>712</v>
      </c>
      <c r="G97" s="303"/>
      <c r="H97" s="279" t="s">
        <v>750</v>
      </c>
      <c r="I97" s="279" t="s">
        <v>747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751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706</v>
      </c>
      <c r="D103" s="294"/>
      <c r="E103" s="294"/>
      <c r="F103" s="294" t="s">
        <v>707</v>
      </c>
      <c r="G103" s="295"/>
      <c r="H103" s="294" t="s">
        <v>53</v>
      </c>
      <c r="I103" s="294" t="s">
        <v>56</v>
      </c>
      <c r="J103" s="294" t="s">
        <v>708</v>
      </c>
      <c r="K103" s="293"/>
    </row>
    <row r="104" spans="2:11" s="1" customFormat="1" ht="17.25" customHeight="1">
      <c r="B104" s="291"/>
      <c r="C104" s="296" t="s">
        <v>709</v>
      </c>
      <c r="D104" s="296"/>
      <c r="E104" s="296"/>
      <c r="F104" s="297" t="s">
        <v>710</v>
      </c>
      <c r="G104" s="298"/>
      <c r="H104" s="296"/>
      <c r="I104" s="296"/>
      <c r="J104" s="296" t="s">
        <v>711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52</v>
      </c>
      <c r="D106" s="301"/>
      <c r="E106" s="301"/>
      <c r="F106" s="302" t="s">
        <v>712</v>
      </c>
      <c r="G106" s="279"/>
      <c r="H106" s="279" t="s">
        <v>752</v>
      </c>
      <c r="I106" s="279" t="s">
        <v>714</v>
      </c>
      <c r="J106" s="279">
        <v>20</v>
      </c>
      <c r="K106" s="293"/>
    </row>
    <row r="107" spans="2:11" s="1" customFormat="1" ht="15" customHeight="1">
      <c r="B107" s="291"/>
      <c r="C107" s="279" t="s">
        <v>715</v>
      </c>
      <c r="D107" s="279"/>
      <c r="E107" s="279"/>
      <c r="F107" s="302" t="s">
        <v>712</v>
      </c>
      <c r="G107" s="279"/>
      <c r="H107" s="279" t="s">
        <v>752</v>
      </c>
      <c r="I107" s="279" t="s">
        <v>714</v>
      </c>
      <c r="J107" s="279">
        <v>120</v>
      </c>
      <c r="K107" s="293"/>
    </row>
    <row r="108" spans="2:11" s="1" customFormat="1" ht="15" customHeight="1">
      <c r="B108" s="304"/>
      <c r="C108" s="279" t="s">
        <v>717</v>
      </c>
      <c r="D108" s="279"/>
      <c r="E108" s="279"/>
      <c r="F108" s="302" t="s">
        <v>718</v>
      </c>
      <c r="G108" s="279"/>
      <c r="H108" s="279" t="s">
        <v>752</v>
      </c>
      <c r="I108" s="279" t="s">
        <v>714</v>
      </c>
      <c r="J108" s="279">
        <v>50</v>
      </c>
      <c r="K108" s="293"/>
    </row>
    <row r="109" spans="2:11" s="1" customFormat="1" ht="15" customHeight="1">
      <c r="B109" s="304"/>
      <c r="C109" s="279" t="s">
        <v>720</v>
      </c>
      <c r="D109" s="279"/>
      <c r="E109" s="279"/>
      <c r="F109" s="302" t="s">
        <v>712</v>
      </c>
      <c r="G109" s="279"/>
      <c r="H109" s="279" t="s">
        <v>752</v>
      </c>
      <c r="I109" s="279" t="s">
        <v>722</v>
      </c>
      <c r="J109" s="279"/>
      <c r="K109" s="293"/>
    </row>
    <row r="110" spans="2:11" s="1" customFormat="1" ht="15" customHeight="1">
      <c r="B110" s="304"/>
      <c r="C110" s="279" t="s">
        <v>731</v>
      </c>
      <c r="D110" s="279"/>
      <c r="E110" s="279"/>
      <c r="F110" s="302" t="s">
        <v>718</v>
      </c>
      <c r="G110" s="279"/>
      <c r="H110" s="279" t="s">
        <v>752</v>
      </c>
      <c r="I110" s="279" t="s">
        <v>714</v>
      </c>
      <c r="J110" s="279">
        <v>50</v>
      </c>
      <c r="K110" s="293"/>
    </row>
    <row r="111" spans="2:11" s="1" customFormat="1" ht="15" customHeight="1">
      <c r="B111" s="304"/>
      <c r="C111" s="279" t="s">
        <v>739</v>
      </c>
      <c r="D111" s="279"/>
      <c r="E111" s="279"/>
      <c r="F111" s="302" t="s">
        <v>718</v>
      </c>
      <c r="G111" s="279"/>
      <c r="H111" s="279" t="s">
        <v>752</v>
      </c>
      <c r="I111" s="279" t="s">
        <v>714</v>
      </c>
      <c r="J111" s="279">
        <v>50</v>
      </c>
      <c r="K111" s="293"/>
    </row>
    <row r="112" spans="2:11" s="1" customFormat="1" ht="15" customHeight="1">
      <c r="B112" s="304"/>
      <c r="C112" s="279" t="s">
        <v>737</v>
      </c>
      <c r="D112" s="279"/>
      <c r="E112" s="279"/>
      <c r="F112" s="302" t="s">
        <v>718</v>
      </c>
      <c r="G112" s="279"/>
      <c r="H112" s="279" t="s">
        <v>752</v>
      </c>
      <c r="I112" s="279" t="s">
        <v>714</v>
      </c>
      <c r="J112" s="279">
        <v>50</v>
      </c>
      <c r="K112" s="293"/>
    </row>
    <row r="113" spans="2:11" s="1" customFormat="1" ht="15" customHeight="1">
      <c r="B113" s="304"/>
      <c r="C113" s="279" t="s">
        <v>52</v>
      </c>
      <c r="D113" s="279"/>
      <c r="E113" s="279"/>
      <c r="F113" s="302" t="s">
        <v>712</v>
      </c>
      <c r="G113" s="279"/>
      <c r="H113" s="279" t="s">
        <v>753</v>
      </c>
      <c r="I113" s="279" t="s">
        <v>714</v>
      </c>
      <c r="J113" s="279">
        <v>20</v>
      </c>
      <c r="K113" s="293"/>
    </row>
    <row r="114" spans="2:11" s="1" customFormat="1" ht="15" customHeight="1">
      <c r="B114" s="304"/>
      <c r="C114" s="279" t="s">
        <v>754</v>
      </c>
      <c r="D114" s="279"/>
      <c r="E114" s="279"/>
      <c r="F114" s="302" t="s">
        <v>712</v>
      </c>
      <c r="G114" s="279"/>
      <c r="H114" s="279" t="s">
        <v>755</v>
      </c>
      <c r="I114" s="279" t="s">
        <v>714</v>
      </c>
      <c r="J114" s="279">
        <v>120</v>
      </c>
      <c r="K114" s="293"/>
    </row>
    <row r="115" spans="2:11" s="1" customFormat="1" ht="15" customHeight="1">
      <c r="B115" s="304"/>
      <c r="C115" s="279" t="s">
        <v>37</v>
      </c>
      <c r="D115" s="279"/>
      <c r="E115" s="279"/>
      <c r="F115" s="302" t="s">
        <v>712</v>
      </c>
      <c r="G115" s="279"/>
      <c r="H115" s="279" t="s">
        <v>756</v>
      </c>
      <c r="I115" s="279" t="s">
        <v>747</v>
      </c>
      <c r="J115" s="279"/>
      <c r="K115" s="293"/>
    </row>
    <row r="116" spans="2:11" s="1" customFormat="1" ht="15" customHeight="1">
      <c r="B116" s="304"/>
      <c r="C116" s="279" t="s">
        <v>47</v>
      </c>
      <c r="D116" s="279"/>
      <c r="E116" s="279"/>
      <c r="F116" s="302" t="s">
        <v>712</v>
      </c>
      <c r="G116" s="279"/>
      <c r="H116" s="279" t="s">
        <v>757</v>
      </c>
      <c r="I116" s="279" t="s">
        <v>747</v>
      </c>
      <c r="J116" s="279"/>
      <c r="K116" s="293"/>
    </row>
    <row r="117" spans="2:11" s="1" customFormat="1" ht="15" customHeight="1">
      <c r="B117" s="304"/>
      <c r="C117" s="279" t="s">
        <v>56</v>
      </c>
      <c r="D117" s="279"/>
      <c r="E117" s="279"/>
      <c r="F117" s="302" t="s">
        <v>712</v>
      </c>
      <c r="G117" s="279"/>
      <c r="H117" s="279" t="s">
        <v>758</v>
      </c>
      <c r="I117" s="279" t="s">
        <v>759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760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706</v>
      </c>
      <c r="D123" s="294"/>
      <c r="E123" s="294"/>
      <c r="F123" s="294" t="s">
        <v>707</v>
      </c>
      <c r="G123" s="295"/>
      <c r="H123" s="294" t="s">
        <v>53</v>
      </c>
      <c r="I123" s="294" t="s">
        <v>56</v>
      </c>
      <c r="J123" s="294" t="s">
        <v>708</v>
      </c>
      <c r="K123" s="323"/>
    </row>
    <row r="124" spans="2:11" s="1" customFormat="1" ht="17.25" customHeight="1">
      <c r="B124" s="322"/>
      <c r="C124" s="296" t="s">
        <v>709</v>
      </c>
      <c r="D124" s="296"/>
      <c r="E124" s="296"/>
      <c r="F124" s="297" t="s">
        <v>710</v>
      </c>
      <c r="G124" s="298"/>
      <c r="H124" s="296"/>
      <c r="I124" s="296"/>
      <c r="J124" s="296" t="s">
        <v>711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715</v>
      </c>
      <c r="D126" s="301"/>
      <c r="E126" s="301"/>
      <c r="F126" s="302" t="s">
        <v>712</v>
      </c>
      <c r="G126" s="279"/>
      <c r="H126" s="279" t="s">
        <v>752</v>
      </c>
      <c r="I126" s="279" t="s">
        <v>714</v>
      </c>
      <c r="J126" s="279">
        <v>120</v>
      </c>
      <c r="K126" s="327"/>
    </row>
    <row r="127" spans="2:11" s="1" customFormat="1" ht="15" customHeight="1">
      <c r="B127" s="324"/>
      <c r="C127" s="279" t="s">
        <v>761</v>
      </c>
      <c r="D127" s="279"/>
      <c r="E127" s="279"/>
      <c r="F127" s="302" t="s">
        <v>712</v>
      </c>
      <c r="G127" s="279"/>
      <c r="H127" s="279" t="s">
        <v>762</v>
      </c>
      <c r="I127" s="279" t="s">
        <v>714</v>
      </c>
      <c r="J127" s="279" t="s">
        <v>763</v>
      </c>
      <c r="K127" s="327"/>
    </row>
    <row r="128" spans="2:11" s="1" customFormat="1" ht="15" customHeight="1">
      <c r="B128" s="324"/>
      <c r="C128" s="279" t="s">
        <v>660</v>
      </c>
      <c r="D128" s="279"/>
      <c r="E128" s="279"/>
      <c r="F128" s="302" t="s">
        <v>712</v>
      </c>
      <c r="G128" s="279"/>
      <c r="H128" s="279" t="s">
        <v>764</v>
      </c>
      <c r="I128" s="279" t="s">
        <v>714</v>
      </c>
      <c r="J128" s="279" t="s">
        <v>763</v>
      </c>
      <c r="K128" s="327"/>
    </row>
    <row r="129" spans="2:11" s="1" customFormat="1" ht="15" customHeight="1">
      <c r="B129" s="324"/>
      <c r="C129" s="279" t="s">
        <v>723</v>
      </c>
      <c r="D129" s="279"/>
      <c r="E129" s="279"/>
      <c r="F129" s="302" t="s">
        <v>718</v>
      </c>
      <c r="G129" s="279"/>
      <c r="H129" s="279" t="s">
        <v>724</v>
      </c>
      <c r="I129" s="279" t="s">
        <v>714</v>
      </c>
      <c r="J129" s="279">
        <v>15</v>
      </c>
      <c r="K129" s="327"/>
    </row>
    <row r="130" spans="2:11" s="1" customFormat="1" ht="15" customHeight="1">
      <c r="B130" s="324"/>
      <c r="C130" s="305" t="s">
        <v>725</v>
      </c>
      <c r="D130" s="305"/>
      <c r="E130" s="305"/>
      <c r="F130" s="306" t="s">
        <v>718</v>
      </c>
      <c r="G130" s="305"/>
      <c r="H130" s="305" t="s">
        <v>726</v>
      </c>
      <c r="I130" s="305" t="s">
        <v>714</v>
      </c>
      <c r="J130" s="305">
        <v>15</v>
      </c>
      <c r="K130" s="327"/>
    </row>
    <row r="131" spans="2:11" s="1" customFormat="1" ht="15" customHeight="1">
      <c r="B131" s="324"/>
      <c r="C131" s="305" t="s">
        <v>727</v>
      </c>
      <c r="D131" s="305"/>
      <c r="E131" s="305"/>
      <c r="F131" s="306" t="s">
        <v>718</v>
      </c>
      <c r="G131" s="305"/>
      <c r="H131" s="305" t="s">
        <v>728</v>
      </c>
      <c r="I131" s="305" t="s">
        <v>714</v>
      </c>
      <c r="J131" s="305">
        <v>20</v>
      </c>
      <c r="K131" s="327"/>
    </row>
    <row r="132" spans="2:11" s="1" customFormat="1" ht="15" customHeight="1">
      <c r="B132" s="324"/>
      <c r="C132" s="305" t="s">
        <v>729</v>
      </c>
      <c r="D132" s="305"/>
      <c r="E132" s="305"/>
      <c r="F132" s="306" t="s">
        <v>718</v>
      </c>
      <c r="G132" s="305"/>
      <c r="H132" s="305" t="s">
        <v>730</v>
      </c>
      <c r="I132" s="305" t="s">
        <v>714</v>
      </c>
      <c r="J132" s="305">
        <v>20</v>
      </c>
      <c r="K132" s="327"/>
    </row>
    <row r="133" spans="2:11" s="1" customFormat="1" ht="15" customHeight="1">
      <c r="B133" s="324"/>
      <c r="C133" s="279" t="s">
        <v>717</v>
      </c>
      <c r="D133" s="279"/>
      <c r="E133" s="279"/>
      <c r="F133" s="302" t="s">
        <v>718</v>
      </c>
      <c r="G133" s="279"/>
      <c r="H133" s="279" t="s">
        <v>752</v>
      </c>
      <c r="I133" s="279" t="s">
        <v>714</v>
      </c>
      <c r="J133" s="279">
        <v>50</v>
      </c>
      <c r="K133" s="327"/>
    </row>
    <row r="134" spans="2:11" s="1" customFormat="1" ht="15" customHeight="1">
      <c r="B134" s="324"/>
      <c r="C134" s="279" t="s">
        <v>731</v>
      </c>
      <c r="D134" s="279"/>
      <c r="E134" s="279"/>
      <c r="F134" s="302" t="s">
        <v>718</v>
      </c>
      <c r="G134" s="279"/>
      <c r="H134" s="279" t="s">
        <v>752</v>
      </c>
      <c r="I134" s="279" t="s">
        <v>714</v>
      </c>
      <c r="J134" s="279">
        <v>50</v>
      </c>
      <c r="K134" s="327"/>
    </row>
    <row r="135" spans="2:11" s="1" customFormat="1" ht="15" customHeight="1">
      <c r="B135" s="324"/>
      <c r="C135" s="279" t="s">
        <v>737</v>
      </c>
      <c r="D135" s="279"/>
      <c r="E135" s="279"/>
      <c r="F135" s="302" t="s">
        <v>718</v>
      </c>
      <c r="G135" s="279"/>
      <c r="H135" s="279" t="s">
        <v>752</v>
      </c>
      <c r="I135" s="279" t="s">
        <v>714</v>
      </c>
      <c r="J135" s="279">
        <v>50</v>
      </c>
      <c r="K135" s="327"/>
    </row>
    <row r="136" spans="2:11" s="1" customFormat="1" ht="15" customHeight="1">
      <c r="B136" s="324"/>
      <c r="C136" s="279" t="s">
        <v>739</v>
      </c>
      <c r="D136" s="279"/>
      <c r="E136" s="279"/>
      <c r="F136" s="302" t="s">
        <v>718</v>
      </c>
      <c r="G136" s="279"/>
      <c r="H136" s="279" t="s">
        <v>752</v>
      </c>
      <c r="I136" s="279" t="s">
        <v>714</v>
      </c>
      <c r="J136" s="279">
        <v>50</v>
      </c>
      <c r="K136" s="327"/>
    </row>
    <row r="137" spans="2:11" s="1" customFormat="1" ht="15" customHeight="1">
      <c r="B137" s="324"/>
      <c r="C137" s="279" t="s">
        <v>740</v>
      </c>
      <c r="D137" s="279"/>
      <c r="E137" s="279"/>
      <c r="F137" s="302" t="s">
        <v>718</v>
      </c>
      <c r="G137" s="279"/>
      <c r="H137" s="279" t="s">
        <v>765</v>
      </c>
      <c r="I137" s="279" t="s">
        <v>714</v>
      </c>
      <c r="J137" s="279">
        <v>255</v>
      </c>
      <c r="K137" s="327"/>
    </row>
    <row r="138" spans="2:11" s="1" customFormat="1" ht="15" customHeight="1">
      <c r="B138" s="324"/>
      <c r="C138" s="279" t="s">
        <v>742</v>
      </c>
      <c r="D138" s="279"/>
      <c r="E138" s="279"/>
      <c r="F138" s="302" t="s">
        <v>712</v>
      </c>
      <c r="G138" s="279"/>
      <c r="H138" s="279" t="s">
        <v>766</v>
      </c>
      <c r="I138" s="279" t="s">
        <v>744</v>
      </c>
      <c r="J138" s="279"/>
      <c r="K138" s="327"/>
    </row>
    <row r="139" spans="2:11" s="1" customFormat="1" ht="15" customHeight="1">
      <c r="B139" s="324"/>
      <c r="C139" s="279" t="s">
        <v>745</v>
      </c>
      <c r="D139" s="279"/>
      <c r="E139" s="279"/>
      <c r="F139" s="302" t="s">
        <v>712</v>
      </c>
      <c r="G139" s="279"/>
      <c r="H139" s="279" t="s">
        <v>767</v>
      </c>
      <c r="I139" s="279" t="s">
        <v>747</v>
      </c>
      <c r="J139" s="279"/>
      <c r="K139" s="327"/>
    </row>
    <row r="140" spans="2:11" s="1" customFormat="1" ht="15" customHeight="1">
      <c r="B140" s="324"/>
      <c r="C140" s="279" t="s">
        <v>748</v>
      </c>
      <c r="D140" s="279"/>
      <c r="E140" s="279"/>
      <c r="F140" s="302" t="s">
        <v>712</v>
      </c>
      <c r="G140" s="279"/>
      <c r="H140" s="279" t="s">
        <v>748</v>
      </c>
      <c r="I140" s="279" t="s">
        <v>747</v>
      </c>
      <c r="J140" s="279"/>
      <c r="K140" s="327"/>
    </row>
    <row r="141" spans="2:11" s="1" customFormat="1" ht="15" customHeight="1">
      <c r="B141" s="324"/>
      <c r="C141" s="279" t="s">
        <v>37</v>
      </c>
      <c r="D141" s="279"/>
      <c r="E141" s="279"/>
      <c r="F141" s="302" t="s">
        <v>712</v>
      </c>
      <c r="G141" s="279"/>
      <c r="H141" s="279" t="s">
        <v>768</v>
      </c>
      <c r="I141" s="279" t="s">
        <v>747</v>
      </c>
      <c r="J141" s="279"/>
      <c r="K141" s="327"/>
    </row>
    <row r="142" spans="2:11" s="1" customFormat="1" ht="15" customHeight="1">
      <c r="B142" s="324"/>
      <c r="C142" s="279" t="s">
        <v>769</v>
      </c>
      <c r="D142" s="279"/>
      <c r="E142" s="279"/>
      <c r="F142" s="302" t="s">
        <v>712</v>
      </c>
      <c r="G142" s="279"/>
      <c r="H142" s="279" t="s">
        <v>770</v>
      </c>
      <c r="I142" s="279" t="s">
        <v>747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771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706</v>
      </c>
      <c r="D148" s="294"/>
      <c r="E148" s="294"/>
      <c r="F148" s="294" t="s">
        <v>707</v>
      </c>
      <c r="G148" s="295"/>
      <c r="H148" s="294" t="s">
        <v>53</v>
      </c>
      <c r="I148" s="294" t="s">
        <v>56</v>
      </c>
      <c r="J148" s="294" t="s">
        <v>708</v>
      </c>
      <c r="K148" s="293"/>
    </row>
    <row r="149" spans="2:11" s="1" customFormat="1" ht="17.25" customHeight="1">
      <c r="B149" s="291"/>
      <c r="C149" s="296" t="s">
        <v>709</v>
      </c>
      <c r="D149" s="296"/>
      <c r="E149" s="296"/>
      <c r="F149" s="297" t="s">
        <v>710</v>
      </c>
      <c r="G149" s="298"/>
      <c r="H149" s="296"/>
      <c r="I149" s="296"/>
      <c r="J149" s="296" t="s">
        <v>711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715</v>
      </c>
      <c r="D151" s="279"/>
      <c r="E151" s="279"/>
      <c r="F151" s="332" t="s">
        <v>712</v>
      </c>
      <c r="G151" s="279"/>
      <c r="H151" s="331" t="s">
        <v>752</v>
      </c>
      <c r="I151" s="331" t="s">
        <v>714</v>
      </c>
      <c r="J151" s="331">
        <v>120</v>
      </c>
      <c r="K151" s="327"/>
    </row>
    <row r="152" spans="2:11" s="1" customFormat="1" ht="15" customHeight="1">
      <c r="B152" s="304"/>
      <c r="C152" s="331" t="s">
        <v>761</v>
      </c>
      <c r="D152" s="279"/>
      <c r="E152" s="279"/>
      <c r="F152" s="332" t="s">
        <v>712</v>
      </c>
      <c r="G152" s="279"/>
      <c r="H152" s="331" t="s">
        <v>772</v>
      </c>
      <c r="I152" s="331" t="s">
        <v>714</v>
      </c>
      <c r="J152" s="331" t="s">
        <v>763</v>
      </c>
      <c r="K152" s="327"/>
    </row>
    <row r="153" spans="2:11" s="1" customFormat="1" ht="15" customHeight="1">
      <c r="B153" s="304"/>
      <c r="C153" s="331" t="s">
        <v>660</v>
      </c>
      <c r="D153" s="279"/>
      <c r="E153" s="279"/>
      <c r="F153" s="332" t="s">
        <v>712</v>
      </c>
      <c r="G153" s="279"/>
      <c r="H153" s="331" t="s">
        <v>773</v>
      </c>
      <c r="I153" s="331" t="s">
        <v>714</v>
      </c>
      <c r="J153" s="331" t="s">
        <v>763</v>
      </c>
      <c r="K153" s="327"/>
    </row>
    <row r="154" spans="2:11" s="1" customFormat="1" ht="15" customHeight="1">
      <c r="B154" s="304"/>
      <c r="C154" s="331" t="s">
        <v>717</v>
      </c>
      <c r="D154" s="279"/>
      <c r="E154" s="279"/>
      <c r="F154" s="332" t="s">
        <v>718</v>
      </c>
      <c r="G154" s="279"/>
      <c r="H154" s="331" t="s">
        <v>752</v>
      </c>
      <c r="I154" s="331" t="s">
        <v>714</v>
      </c>
      <c r="J154" s="331">
        <v>50</v>
      </c>
      <c r="K154" s="327"/>
    </row>
    <row r="155" spans="2:11" s="1" customFormat="1" ht="15" customHeight="1">
      <c r="B155" s="304"/>
      <c r="C155" s="331" t="s">
        <v>720</v>
      </c>
      <c r="D155" s="279"/>
      <c r="E155" s="279"/>
      <c r="F155" s="332" t="s">
        <v>712</v>
      </c>
      <c r="G155" s="279"/>
      <c r="H155" s="331" t="s">
        <v>752</v>
      </c>
      <c r="I155" s="331" t="s">
        <v>722</v>
      </c>
      <c r="J155" s="331"/>
      <c r="K155" s="327"/>
    </row>
    <row r="156" spans="2:11" s="1" customFormat="1" ht="15" customHeight="1">
      <c r="B156" s="304"/>
      <c r="C156" s="331" t="s">
        <v>731</v>
      </c>
      <c r="D156" s="279"/>
      <c r="E156" s="279"/>
      <c r="F156" s="332" t="s">
        <v>718</v>
      </c>
      <c r="G156" s="279"/>
      <c r="H156" s="331" t="s">
        <v>752</v>
      </c>
      <c r="I156" s="331" t="s">
        <v>714</v>
      </c>
      <c r="J156" s="331">
        <v>50</v>
      </c>
      <c r="K156" s="327"/>
    </row>
    <row r="157" spans="2:11" s="1" customFormat="1" ht="15" customHeight="1">
      <c r="B157" s="304"/>
      <c r="C157" s="331" t="s">
        <v>739</v>
      </c>
      <c r="D157" s="279"/>
      <c r="E157" s="279"/>
      <c r="F157" s="332" t="s">
        <v>718</v>
      </c>
      <c r="G157" s="279"/>
      <c r="H157" s="331" t="s">
        <v>752</v>
      </c>
      <c r="I157" s="331" t="s">
        <v>714</v>
      </c>
      <c r="J157" s="331">
        <v>50</v>
      </c>
      <c r="K157" s="327"/>
    </row>
    <row r="158" spans="2:11" s="1" customFormat="1" ht="15" customHeight="1">
      <c r="B158" s="304"/>
      <c r="C158" s="331" t="s">
        <v>737</v>
      </c>
      <c r="D158" s="279"/>
      <c r="E158" s="279"/>
      <c r="F158" s="332" t="s">
        <v>718</v>
      </c>
      <c r="G158" s="279"/>
      <c r="H158" s="331" t="s">
        <v>752</v>
      </c>
      <c r="I158" s="331" t="s">
        <v>714</v>
      </c>
      <c r="J158" s="331">
        <v>50</v>
      </c>
      <c r="K158" s="327"/>
    </row>
    <row r="159" spans="2:11" s="1" customFormat="1" ht="15" customHeight="1">
      <c r="B159" s="304"/>
      <c r="C159" s="331" t="s">
        <v>86</v>
      </c>
      <c r="D159" s="279"/>
      <c r="E159" s="279"/>
      <c r="F159" s="332" t="s">
        <v>712</v>
      </c>
      <c r="G159" s="279"/>
      <c r="H159" s="331" t="s">
        <v>774</v>
      </c>
      <c r="I159" s="331" t="s">
        <v>714</v>
      </c>
      <c r="J159" s="331" t="s">
        <v>775</v>
      </c>
      <c r="K159" s="327"/>
    </row>
    <row r="160" spans="2:11" s="1" customFormat="1" ht="15" customHeight="1">
      <c r="B160" s="304"/>
      <c r="C160" s="331" t="s">
        <v>776</v>
      </c>
      <c r="D160" s="279"/>
      <c r="E160" s="279"/>
      <c r="F160" s="332" t="s">
        <v>712</v>
      </c>
      <c r="G160" s="279"/>
      <c r="H160" s="331" t="s">
        <v>777</v>
      </c>
      <c r="I160" s="331" t="s">
        <v>747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778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706</v>
      </c>
      <c r="D166" s="294"/>
      <c r="E166" s="294"/>
      <c r="F166" s="294" t="s">
        <v>707</v>
      </c>
      <c r="G166" s="336"/>
      <c r="H166" s="337" t="s">
        <v>53</v>
      </c>
      <c r="I166" s="337" t="s">
        <v>56</v>
      </c>
      <c r="J166" s="294" t="s">
        <v>708</v>
      </c>
      <c r="K166" s="271"/>
    </row>
    <row r="167" spans="2:11" s="1" customFormat="1" ht="17.25" customHeight="1">
      <c r="B167" s="272"/>
      <c r="C167" s="296" t="s">
        <v>709</v>
      </c>
      <c r="D167" s="296"/>
      <c r="E167" s="296"/>
      <c r="F167" s="297" t="s">
        <v>710</v>
      </c>
      <c r="G167" s="338"/>
      <c r="H167" s="339"/>
      <c r="I167" s="339"/>
      <c r="J167" s="296" t="s">
        <v>711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715</v>
      </c>
      <c r="D169" s="279"/>
      <c r="E169" s="279"/>
      <c r="F169" s="302" t="s">
        <v>712</v>
      </c>
      <c r="G169" s="279"/>
      <c r="H169" s="279" t="s">
        <v>752</v>
      </c>
      <c r="I169" s="279" t="s">
        <v>714</v>
      </c>
      <c r="J169" s="279">
        <v>120</v>
      </c>
      <c r="K169" s="327"/>
    </row>
    <row r="170" spans="2:11" s="1" customFormat="1" ht="15" customHeight="1">
      <c r="B170" s="304"/>
      <c r="C170" s="279" t="s">
        <v>761</v>
      </c>
      <c r="D170" s="279"/>
      <c r="E170" s="279"/>
      <c r="F170" s="302" t="s">
        <v>712</v>
      </c>
      <c r="G170" s="279"/>
      <c r="H170" s="279" t="s">
        <v>762</v>
      </c>
      <c r="I170" s="279" t="s">
        <v>714</v>
      </c>
      <c r="J170" s="279" t="s">
        <v>763</v>
      </c>
      <c r="K170" s="327"/>
    </row>
    <row r="171" spans="2:11" s="1" customFormat="1" ht="15" customHeight="1">
      <c r="B171" s="304"/>
      <c r="C171" s="279" t="s">
        <v>660</v>
      </c>
      <c r="D171" s="279"/>
      <c r="E171" s="279"/>
      <c r="F171" s="302" t="s">
        <v>712</v>
      </c>
      <c r="G171" s="279"/>
      <c r="H171" s="279" t="s">
        <v>779</v>
      </c>
      <c r="I171" s="279" t="s">
        <v>714</v>
      </c>
      <c r="J171" s="279" t="s">
        <v>763</v>
      </c>
      <c r="K171" s="327"/>
    </row>
    <row r="172" spans="2:11" s="1" customFormat="1" ht="15" customHeight="1">
      <c r="B172" s="304"/>
      <c r="C172" s="279" t="s">
        <v>717</v>
      </c>
      <c r="D172" s="279"/>
      <c r="E172" s="279"/>
      <c r="F172" s="302" t="s">
        <v>718</v>
      </c>
      <c r="G172" s="279"/>
      <c r="H172" s="279" t="s">
        <v>779</v>
      </c>
      <c r="I172" s="279" t="s">
        <v>714</v>
      </c>
      <c r="J172" s="279">
        <v>50</v>
      </c>
      <c r="K172" s="327"/>
    </row>
    <row r="173" spans="2:11" s="1" customFormat="1" ht="15" customHeight="1">
      <c r="B173" s="304"/>
      <c r="C173" s="279" t="s">
        <v>720</v>
      </c>
      <c r="D173" s="279"/>
      <c r="E173" s="279"/>
      <c r="F173" s="302" t="s">
        <v>712</v>
      </c>
      <c r="G173" s="279"/>
      <c r="H173" s="279" t="s">
        <v>779</v>
      </c>
      <c r="I173" s="279" t="s">
        <v>722</v>
      </c>
      <c r="J173" s="279"/>
      <c r="K173" s="327"/>
    </row>
    <row r="174" spans="2:11" s="1" customFormat="1" ht="15" customHeight="1">
      <c r="B174" s="304"/>
      <c r="C174" s="279" t="s">
        <v>731</v>
      </c>
      <c r="D174" s="279"/>
      <c r="E174" s="279"/>
      <c r="F174" s="302" t="s">
        <v>718</v>
      </c>
      <c r="G174" s="279"/>
      <c r="H174" s="279" t="s">
        <v>779</v>
      </c>
      <c r="I174" s="279" t="s">
        <v>714</v>
      </c>
      <c r="J174" s="279">
        <v>50</v>
      </c>
      <c r="K174" s="327"/>
    </row>
    <row r="175" spans="2:11" s="1" customFormat="1" ht="15" customHeight="1">
      <c r="B175" s="304"/>
      <c r="C175" s="279" t="s">
        <v>739</v>
      </c>
      <c r="D175" s="279"/>
      <c r="E175" s="279"/>
      <c r="F175" s="302" t="s">
        <v>718</v>
      </c>
      <c r="G175" s="279"/>
      <c r="H175" s="279" t="s">
        <v>779</v>
      </c>
      <c r="I175" s="279" t="s">
        <v>714</v>
      </c>
      <c r="J175" s="279">
        <v>50</v>
      </c>
      <c r="K175" s="327"/>
    </row>
    <row r="176" spans="2:11" s="1" customFormat="1" ht="15" customHeight="1">
      <c r="B176" s="304"/>
      <c r="C176" s="279" t="s">
        <v>737</v>
      </c>
      <c r="D176" s="279"/>
      <c r="E176" s="279"/>
      <c r="F176" s="302" t="s">
        <v>718</v>
      </c>
      <c r="G176" s="279"/>
      <c r="H176" s="279" t="s">
        <v>779</v>
      </c>
      <c r="I176" s="279" t="s">
        <v>714</v>
      </c>
      <c r="J176" s="279">
        <v>50</v>
      </c>
      <c r="K176" s="327"/>
    </row>
    <row r="177" spans="2:11" s="1" customFormat="1" ht="15" customHeight="1">
      <c r="B177" s="304"/>
      <c r="C177" s="279" t="s">
        <v>99</v>
      </c>
      <c r="D177" s="279"/>
      <c r="E177" s="279"/>
      <c r="F177" s="302" t="s">
        <v>712</v>
      </c>
      <c r="G177" s="279"/>
      <c r="H177" s="279" t="s">
        <v>780</v>
      </c>
      <c r="I177" s="279" t="s">
        <v>781</v>
      </c>
      <c r="J177" s="279"/>
      <c r="K177" s="327"/>
    </row>
    <row r="178" spans="2:11" s="1" customFormat="1" ht="15" customHeight="1">
      <c r="B178" s="304"/>
      <c r="C178" s="279" t="s">
        <v>56</v>
      </c>
      <c r="D178" s="279"/>
      <c r="E178" s="279"/>
      <c r="F178" s="302" t="s">
        <v>712</v>
      </c>
      <c r="G178" s="279"/>
      <c r="H178" s="279" t="s">
        <v>782</v>
      </c>
      <c r="I178" s="279" t="s">
        <v>783</v>
      </c>
      <c r="J178" s="279">
        <v>1</v>
      </c>
      <c r="K178" s="327"/>
    </row>
    <row r="179" spans="2:11" s="1" customFormat="1" ht="15" customHeight="1">
      <c r="B179" s="304"/>
      <c r="C179" s="279" t="s">
        <v>52</v>
      </c>
      <c r="D179" s="279"/>
      <c r="E179" s="279"/>
      <c r="F179" s="302" t="s">
        <v>712</v>
      </c>
      <c r="G179" s="279"/>
      <c r="H179" s="279" t="s">
        <v>784</v>
      </c>
      <c r="I179" s="279" t="s">
        <v>714</v>
      </c>
      <c r="J179" s="279">
        <v>20</v>
      </c>
      <c r="K179" s="327"/>
    </row>
    <row r="180" spans="2:11" s="1" customFormat="1" ht="15" customHeight="1">
      <c r="B180" s="304"/>
      <c r="C180" s="279" t="s">
        <v>53</v>
      </c>
      <c r="D180" s="279"/>
      <c r="E180" s="279"/>
      <c r="F180" s="302" t="s">
        <v>712</v>
      </c>
      <c r="G180" s="279"/>
      <c r="H180" s="279" t="s">
        <v>785</v>
      </c>
      <c r="I180" s="279" t="s">
        <v>714</v>
      </c>
      <c r="J180" s="279">
        <v>255</v>
      </c>
      <c r="K180" s="327"/>
    </row>
    <row r="181" spans="2:11" s="1" customFormat="1" ht="15" customHeight="1">
      <c r="B181" s="304"/>
      <c r="C181" s="279" t="s">
        <v>100</v>
      </c>
      <c r="D181" s="279"/>
      <c r="E181" s="279"/>
      <c r="F181" s="302" t="s">
        <v>712</v>
      </c>
      <c r="G181" s="279"/>
      <c r="H181" s="279" t="s">
        <v>676</v>
      </c>
      <c r="I181" s="279" t="s">
        <v>714</v>
      </c>
      <c r="J181" s="279">
        <v>10</v>
      </c>
      <c r="K181" s="327"/>
    </row>
    <row r="182" spans="2:11" s="1" customFormat="1" ht="15" customHeight="1">
      <c r="B182" s="304"/>
      <c r="C182" s="279" t="s">
        <v>101</v>
      </c>
      <c r="D182" s="279"/>
      <c r="E182" s="279"/>
      <c r="F182" s="302" t="s">
        <v>712</v>
      </c>
      <c r="G182" s="279"/>
      <c r="H182" s="279" t="s">
        <v>786</v>
      </c>
      <c r="I182" s="279" t="s">
        <v>747</v>
      </c>
      <c r="J182" s="279"/>
      <c r="K182" s="327"/>
    </row>
    <row r="183" spans="2:11" s="1" customFormat="1" ht="15" customHeight="1">
      <c r="B183" s="304"/>
      <c r="C183" s="279" t="s">
        <v>787</v>
      </c>
      <c r="D183" s="279"/>
      <c r="E183" s="279"/>
      <c r="F183" s="302" t="s">
        <v>712</v>
      </c>
      <c r="G183" s="279"/>
      <c r="H183" s="279" t="s">
        <v>788</v>
      </c>
      <c r="I183" s="279" t="s">
        <v>747</v>
      </c>
      <c r="J183" s="279"/>
      <c r="K183" s="327"/>
    </row>
    <row r="184" spans="2:11" s="1" customFormat="1" ht="15" customHeight="1">
      <c r="B184" s="304"/>
      <c r="C184" s="279" t="s">
        <v>776</v>
      </c>
      <c r="D184" s="279"/>
      <c r="E184" s="279"/>
      <c r="F184" s="302" t="s">
        <v>712</v>
      </c>
      <c r="G184" s="279"/>
      <c r="H184" s="279" t="s">
        <v>789</v>
      </c>
      <c r="I184" s="279" t="s">
        <v>747</v>
      </c>
      <c r="J184" s="279"/>
      <c r="K184" s="327"/>
    </row>
    <row r="185" spans="2:11" s="1" customFormat="1" ht="15" customHeight="1">
      <c r="B185" s="304"/>
      <c r="C185" s="279" t="s">
        <v>103</v>
      </c>
      <c r="D185" s="279"/>
      <c r="E185" s="279"/>
      <c r="F185" s="302" t="s">
        <v>718</v>
      </c>
      <c r="G185" s="279"/>
      <c r="H185" s="279" t="s">
        <v>790</v>
      </c>
      <c r="I185" s="279" t="s">
        <v>714</v>
      </c>
      <c r="J185" s="279">
        <v>50</v>
      </c>
      <c r="K185" s="327"/>
    </row>
    <row r="186" spans="2:11" s="1" customFormat="1" ht="15" customHeight="1">
      <c r="B186" s="304"/>
      <c r="C186" s="279" t="s">
        <v>791</v>
      </c>
      <c r="D186" s="279"/>
      <c r="E186" s="279"/>
      <c r="F186" s="302" t="s">
        <v>718</v>
      </c>
      <c r="G186" s="279"/>
      <c r="H186" s="279" t="s">
        <v>792</v>
      </c>
      <c r="I186" s="279" t="s">
        <v>793</v>
      </c>
      <c r="J186" s="279"/>
      <c r="K186" s="327"/>
    </row>
    <row r="187" spans="2:11" s="1" customFormat="1" ht="15" customHeight="1">
      <c r="B187" s="304"/>
      <c r="C187" s="279" t="s">
        <v>794</v>
      </c>
      <c r="D187" s="279"/>
      <c r="E187" s="279"/>
      <c r="F187" s="302" t="s">
        <v>718</v>
      </c>
      <c r="G187" s="279"/>
      <c r="H187" s="279" t="s">
        <v>795</v>
      </c>
      <c r="I187" s="279" t="s">
        <v>793</v>
      </c>
      <c r="J187" s="279"/>
      <c r="K187" s="327"/>
    </row>
    <row r="188" spans="2:11" s="1" customFormat="1" ht="15" customHeight="1">
      <c r="B188" s="304"/>
      <c r="C188" s="279" t="s">
        <v>796</v>
      </c>
      <c r="D188" s="279"/>
      <c r="E188" s="279"/>
      <c r="F188" s="302" t="s">
        <v>718</v>
      </c>
      <c r="G188" s="279"/>
      <c r="H188" s="279" t="s">
        <v>797</v>
      </c>
      <c r="I188" s="279" t="s">
        <v>793</v>
      </c>
      <c r="J188" s="279"/>
      <c r="K188" s="327"/>
    </row>
    <row r="189" spans="2:11" s="1" customFormat="1" ht="15" customHeight="1">
      <c r="B189" s="304"/>
      <c r="C189" s="340" t="s">
        <v>798</v>
      </c>
      <c r="D189" s="279"/>
      <c r="E189" s="279"/>
      <c r="F189" s="302" t="s">
        <v>718</v>
      </c>
      <c r="G189" s="279"/>
      <c r="H189" s="279" t="s">
        <v>799</v>
      </c>
      <c r="I189" s="279" t="s">
        <v>800</v>
      </c>
      <c r="J189" s="341" t="s">
        <v>801</v>
      </c>
      <c r="K189" s="327"/>
    </row>
    <row r="190" spans="2:11" s="1" customFormat="1" ht="15" customHeight="1">
      <c r="B190" s="304"/>
      <c r="C190" s="340" t="s">
        <v>41</v>
      </c>
      <c r="D190" s="279"/>
      <c r="E190" s="279"/>
      <c r="F190" s="302" t="s">
        <v>712</v>
      </c>
      <c r="G190" s="279"/>
      <c r="H190" s="276" t="s">
        <v>802</v>
      </c>
      <c r="I190" s="279" t="s">
        <v>803</v>
      </c>
      <c r="J190" s="279"/>
      <c r="K190" s="327"/>
    </row>
    <row r="191" spans="2:11" s="1" customFormat="1" ht="15" customHeight="1">
      <c r="B191" s="304"/>
      <c r="C191" s="340" t="s">
        <v>804</v>
      </c>
      <c r="D191" s="279"/>
      <c r="E191" s="279"/>
      <c r="F191" s="302" t="s">
        <v>712</v>
      </c>
      <c r="G191" s="279"/>
      <c r="H191" s="279" t="s">
        <v>805</v>
      </c>
      <c r="I191" s="279" t="s">
        <v>747</v>
      </c>
      <c r="J191" s="279"/>
      <c r="K191" s="327"/>
    </row>
    <row r="192" spans="2:11" s="1" customFormat="1" ht="15" customHeight="1">
      <c r="B192" s="304"/>
      <c r="C192" s="340" t="s">
        <v>806</v>
      </c>
      <c r="D192" s="279"/>
      <c r="E192" s="279"/>
      <c r="F192" s="302" t="s">
        <v>712</v>
      </c>
      <c r="G192" s="279"/>
      <c r="H192" s="279" t="s">
        <v>807</v>
      </c>
      <c r="I192" s="279" t="s">
        <v>747</v>
      </c>
      <c r="J192" s="279"/>
      <c r="K192" s="327"/>
    </row>
    <row r="193" spans="2:11" s="1" customFormat="1" ht="15" customHeight="1">
      <c r="B193" s="304"/>
      <c r="C193" s="340" t="s">
        <v>808</v>
      </c>
      <c r="D193" s="279"/>
      <c r="E193" s="279"/>
      <c r="F193" s="302" t="s">
        <v>718</v>
      </c>
      <c r="G193" s="279"/>
      <c r="H193" s="279" t="s">
        <v>809</v>
      </c>
      <c r="I193" s="279" t="s">
        <v>747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810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811</v>
      </c>
      <c r="D200" s="343"/>
      <c r="E200" s="343"/>
      <c r="F200" s="343" t="s">
        <v>812</v>
      </c>
      <c r="G200" s="344"/>
      <c r="H200" s="343" t="s">
        <v>813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803</v>
      </c>
      <c r="D202" s="279"/>
      <c r="E202" s="279"/>
      <c r="F202" s="302" t="s">
        <v>42</v>
      </c>
      <c r="G202" s="279"/>
      <c r="H202" s="279" t="s">
        <v>814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43</v>
      </c>
      <c r="G203" s="279"/>
      <c r="H203" s="279" t="s">
        <v>815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46</v>
      </c>
      <c r="G204" s="279"/>
      <c r="H204" s="279" t="s">
        <v>816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44</v>
      </c>
      <c r="G205" s="279"/>
      <c r="H205" s="279" t="s">
        <v>817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45</v>
      </c>
      <c r="G206" s="279"/>
      <c r="H206" s="279" t="s">
        <v>818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759</v>
      </c>
      <c r="D208" s="279"/>
      <c r="E208" s="279"/>
      <c r="F208" s="302" t="s">
        <v>78</v>
      </c>
      <c r="G208" s="279"/>
      <c r="H208" s="279" t="s">
        <v>819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654</v>
      </c>
      <c r="G209" s="279"/>
      <c r="H209" s="279" t="s">
        <v>655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652</v>
      </c>
      <c r="G210" s="279"/>
      <c r="H210" s="279" t="s">
        <v>820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656</v>
      </c>
      <c r="G211" s="340"/>
      <c r="H211" s="331" t="s">
        <v>657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658</v>
      </c>
      <c r="G212" s="340"/>
      <c r="H212" s="331" t="s">
        <v>821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783</v>
      </c>
      <c r="D214" s="279"/>
      <c r="E214" s="279"/>
      <c r="F214" s="302">
        <v>1</v>
      </c>
      <c r="G214" s="340"/>
      <c r="H214" s="331" t="s">
        <v>822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823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824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825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WKS2\Ruzicka</dc:creator>
  <cp:keywords/>
  <dc:description/>
  <cp:lastModifiedBy>WKS2\Ruzicka</cp:lastModifiedBy>
  <dcterms:created xsi:type="dcterms:W3CDTF">2022-05-19T10:37:34Z</dcterms:created>
  <dcterms:modified xsi:type="dcterms:W3CDTF">2022-05-19T10:37:39Z</dcterms:modified>
  <cp:category/>
  <cp:version/>
  <cp:contentType/>
  <cp:contentStatus/>
</cp:coreProperties>
</file>