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.1 - Komunikace a zpev..." sheetId="2" r:id="rId2"/>
    <sheet name="101.2 - Nové zpevněné plo..." sheetId="3" r:id="rId3"/>
    <sheet name="102 - Provizorní komunikace" sheetId="4" r:id="rId4"/>
    <sheet name="01 - Trubní vedení" sheetId="5" r:id="rId5"/>
    <sheet name="02 - Vsakovací objekt" sheetId="6" r:id="rId6"/>
    <sheet name="03 - Obnova povrchů po do..." sheetId="7" r:id="rId7"/>
    <sheet name="421 - Veřejné osvětlení" sheetId="8" r:id="rId8"/>
    <sheet name="SO 501 - Přeložky plynovo..." sheetId="9" r:id="rId9"/>
    <sheet name="800-1 - Rozpočet rostlinn..." sheetId="10" r:id="rId10"/>
    <sheet name="800-2 - Rozpočet ostatní ..." sheetId="11" r:id="rId11"/>
    <sheet name="800-3 - Rozpočet zahradni..." sheetId="12" r:id="rId12"/>
    <sheet name="900 - Ovládání branky a k..." sheetId="13" r:id="rId13"/>
  </sheets>
  <definedNames>
    <definedName name="_xlnm.Print_Area" localSheetId="0">'Rekapitulace stavby'!$D$4:$AO$76,'Rekapitulace stavby'!$C$82:$AQ$110</definedName>
    <definedName name="_xlnm._FilterDatabase" localSheetId="1" hidden="1">'101.1 - Komunikace a zpev...'!$C$130:$K$533</definedName>
    <definedName name="_xlnm.Print_Area" localSheetId="1">'101.1 - Komunikace a zpev...'!$C$118:$J$533</definedName>
    <definedName name="_xlnm._FilterDatabase" localSheetId="2" hidden="1">'101.2 - Nové zpevněné plo...'!$C$122:$K$285</definedName>
    <definedName name="_xlnm.Print_Area" localSheetId="2">'101.2 - Nové zpevněné plo...'!$C$110:$J$285</definedName>
    <definedName name="_xlnm._FilterDatabase" localSheetId="3" hidden="1">'102 - Provizorní komunikace'!$C$123:$K$210</definedName>
    <definedName name="_xlnm.Print_Area" localSheetId="3">'102 - Provizorní komunikace'!$C$111:$J$210</definedName>
    <definedName name="_xlnm._FilterDatabase" localSheetId="4" hidden="1">'01 - Trubní vedení'!$C$130:$K$300</definedName>
    <definedName name="_xlnm.Print_Area" localSheetId="4">'01 - Trubní vedení'!$C$116:$J$300</definedName>
    <definedName name="_xlnm._FilterDatabase" localSheetId="5" hidden="1">'02 - Vsakovací objekt'!$C$125:$K$173</definedName>
    <definedName name="_xlnm.Print_Area" localSheetId="5">'02 - Vsakovací objekt'!$C$111:$J$173</definedName>
    <definedName name="_xlnm._FilterDatabase" localSheetId="6" hidden="1">'03 - Obnova povrchů po do...'!$C$124:$K$162</definedName>
    <definedName name="_xlnm.Print_Area" localSheetId="6">'03 - Obnova povrchů po do...'!$C$110:$J$162</definedName>
    <definedName name="_xlnm._FilterDatabase" localSheetId="7" hidden="1">'421 - Veřejné osvětlení'!$C$119:$K$164</definedName>
    <definedName name="_xlnm.Print_Area" localSheetId="7">'421 - Veřejné osvětlení'!$C$107:$J$164</definedName>
    <definedName name="_xlnm._FilterDatabase" localSheetId="8" hidden="1">'SO 501 - Přeložky plynovo...'!$C$129:$K$345</definedName>
    <definedName name="_xlnm.Print_Area" localSheetId="8">'SO 501 - Přeložky plynovo...'!$C$115:$J$345</definedName>
    <definedName name="_xlnm._FilterDatabase" localSheetId="9" hidden="1">'800-1 - Rozpočet rostlinn...'!$C$125:$K$148</definedName>
    <definedName name="_xlnm.Print_Area" localSheetId="9">'800-1 - Rozpočet rostlinn...'!$C$111:$J$148</definedName>
    <definedName name="_xlnm._FilterDatabase" localSheetId="10" hidden="1">'800-2 - Rozpočet ostatní ...'!$C$125:$K$177</definedName>
    <definedName name="_xlnm.Print_Area" localSheetId="10">'800-2 - Rozpočet ostatní ...'!$C$111:$J$177</definedName>
    <definedName name="_xlnm._FilterDatabase" localSheetId="11" hidden="1">'800-3 - Rozpočet zahradni...'!$C$130:$K$251</definedName>
    <definedName name="_xlnm.Print_Area" localSheetId="11">'800-3 - Rozpočet zahradni...'!$C$116:$J$251</definedName>
    <definedName name="_xlnm._FilterDatabase" localSheetId="12" hidden="1">'900 - Ovládání branky a k...'!$C$121:$K$154</definedName>
    <definedName name="_xlnm.Print_Area" localSheetId="12">'900 - Ovládání branky a k...'!$C$109:$J$154</definedName>
    <definedName name="_xlnm.Print_Titles" localSheetId="0">'Rekapitulace stavby'!$92:$92</definedName>
    <definedName name="_xlnm.Print_Titles" localSheetId="1">'101.1 - Komunikace a zpev...'!$130:$130</definedName>
    <definedName name="_xlnm.Print_Titles" localSheetId="2">'101.2 - Nové zpevněné plo...'!$122:$122</definedName>
    <definedName name="_xlnm.Print_Titles" localSheetId="3">'102 - Provizorní komunikace'!$123:$123</definedName>
    <definedName name="_xlnm.Print_Titles" localSheetId="4">'01 - Trubní vedení'!$130:$130</definedName>
    <definedName name="_xlnm.Print_Titles" localSheetId="5">'02 - Vsakovací objekt'!$125:$125</definedName>
    <definedName name="_xlnm.Print_Titles" localSheetId="6">'03 - Obnova povrchů po do...'!$124:$124</definedName>
    <definedName name="_xlnm.Print_Titles" localSheetId="7">'421 - Veřejné osvětlení'!$119:$119</definedName>
    <definedName name="_xlnm.Print_Titles" localSheetId="8">'SO 501 - Přeložky plynovo...'!$129:$129</definedName>
    <definedName name="_xlnm.Print_Titles" localSheetId="9">'800-1 - Rozpočet rostlinn...'!$125:$125</definedName>
    <definedName name="_xlnm.Print_Titles" localSheetId="10">'800-2 - Rozpočet ostatní ...'!$125:$125</definedName>
    <definedName name="_xlnm.Print_Titles" localSheetId="11">'800-3 - Rozpočet zahradni...'!$130:$130</definedName>
    <definedName name="_xlnm.Print_Titles" localSheetId="12">'900 - Ovládání branky a k...'!$121:$121</definedName>
  </definedNames>
  <calcPr fullCalcOnLoad="1"/>
</workbook>
</file>

<file path=xl/sharedStrings.xml><?xml version="1.0" encoding="utf-8"?>
<sst xmlns="http://schemas.openxmlformats.org/spreadsheetml/2006/main" count="16549" uniqueCount="2246">
  <si>
    <t>Export Komplet</t>
  </si>
  <si>
    <t/>
  </si>
  <si>
    <t>2.0</t>
  </si>
  <si>
    <t>ZAMOK</t>
  </si>
  <si>
    <t>False</t>
  </si>
  <si>
    <t>{904a1ba7-25ac-4345-809b-a8edfc4c699e}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</si>
  <si>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</si>
  <si>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</si>
  <si>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</si>
  <si>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</si>
  <si>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</si>
  <si>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</si>
  <si>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</si>
  <si>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</si>
  <si>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0261-10up2205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</si>
  <si>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</si>
  <si>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</si>
  <si>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- Domov U Biřičky</t>
  </si>
  <si>
    <t>KSO:</t>
  </si>
  <si>
    <t>CC-CZ:</t>
  </si>
  <si>
    <t>Místo:</t>
  </si>
  <si>
    <t>Město Hradec Králové</t>
  </si>
  <si>
    <t>Datum:</t>
  </si>
  <si>
    <t>25. 3. 2022</t>
  </si>
  <si>
    <t>Zadavatel:</t>
  </si>
  <si>
    <t>IČ:</t>
  </si>
  <si>
    <t>Královéhradecký kraj</t>
  </si>
  <si>
    <t>DIČ:</t>
  </si>
  <si>
    <t>Uchazeč:</t>
  </si>
  <si>
    <t>Vyplň údaj</t>
  </si>
  <si>
    <t>Projektant:</t>
  </si>
  <si>
    <t>ADVISIA, s.r.o.</t>
  </si>
  <si>
    <t>True</t>
  </si>
  <si>
    <t>Zpracovatel:</t>
  </si>
  <si>
    <t>764 89 337</t>
  </si>
  <si>
    <t>Tomáš Valenta</t>
  </si>
  <si>
    <t>CZ8002143259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</si>
  <si>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</si>
  <si>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</si>
  <si>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</si>
  <si>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</si>
  <si>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</si>
  <si>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</si>
  <si>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</si>
  <si>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</si>
  <si>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</si>
  <si>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</si>
  <si>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</si>
  <si>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</si>
  <si>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</si>
  <si>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</si>
  <si>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</si>
  <si>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</si>
  <si>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</si>
  <si>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</si>
  <si>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</si>
  <si>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</si>
  <si>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</si>
  <si>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</si>
  <si>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</si>
  <si>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</si>
  <si>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</si>
  <si>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</si>
  <si>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</si>
  <si>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</si>
  <si>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</si>
  <si>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</si>
  <si>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</si>
  <si>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</si>
  <si>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</si>
  <si>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</si>
  <si>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</si>
  <si>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</si>
  <si>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</si>
  <si>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</si>
  <si>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</si>
  <si>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</si>
  <si>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</si>
  <si>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</si>
  <si>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</si>
  <si>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</si>
  <si>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</si>
  <si>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</si>
  <si>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101.1</t>
  </si>
  <si>
    <t>Komunikace a zpevněné plochy</t>
  </si>
  <si>
    <t>STA</t>
  </si>
  <si>
    <t>1</t>
  </si>
  <si>
    <t>{2da96aa9-359a-493b-804f-d78399272482}</t>
  </si>
  <si>
    <t>2</t>
  </si>
  <si>
    <t>101.2</t>
  </si>
  <si>
    <t>Nové zpevněné plochy na pozemku města HK</t>
  </si>
  <si>
    <t>{1ee74676-8df7-4dfb-b3c4-adc8cbe774ab}</t>
  </si>
  <si>
    <t>102</t>
  </si>
  <si>
    <t>Provizorní komunikace</t>
  </si>
  <si>
    <t>{f3a9be4b-aced-4601-8266-e048fa3c4f9e}</t>
  </si>
  <si>
    <t>301</t>
  </si>
  <si>
    <t>Odvodnění</t>
  </si>
  <si>
    <t>{7782d33d-a3de-415e-8850-47cde54ceafb}</t>
  </si>
  <si>
    <t>01</t>
  </si>
  <si>
    <t>Trubní vedení</t>
  </si>
  <si>
    <t>Soupis</t>
  </si>
  <si>
    <t>{13e915dd-1323-4c22-a038-c49ef75df064}</t>
  </si>
  <si>
    <t>827 21 11</t>
  </si>
  <si>
    <t>02</t>
  </si>
  <si>
    <t>Vsakovací objekt</t>
  </si>
  <si>
    <t>{3624b677-ed01-4846-b031-f6b17b29d3f2}</t>
  </si>
  <si>
    <t>03</t>
  </si>
  <si>
    <t>Obnova povrchů po dokončení objektu 301</t>
  </si>
  <si>
    <t>{d350a0ed-7580-4106-9d90-55451cb8c9ff}</t>
  </si>
  <si>
    <t>421</t>
  </si>
  <si>
    <t>Veřejné osvětlení</t>
  </si>
  <si>
    <t>{074842b0-063c-4d88-85a1-1638737c99c4}</t>
  </si>
  <si>
    <t>501</t>
  </si>
  <si>
    <t>Přeložky plynovodu a přípojek</t>
  </si>
  <si>
    <t>{c57c25c3-2ae1-40b4-b3d8-46960bf73814}</t>
  </si>
  <si>
    <t>SO 501</t>
  </si>
  <si>
    <t>{f2a3bd9b-15d3-41e9-935b-aef1e1c216af}</t>
  </si>
  <si>
    <t>800</t>
  </si>
  <si>
    <t>Sadové úpravy</t>
  </si>
  <si>
    <t>{bb08ff86-9395-4c30-8b4e-ac004f485984}</t>
  </si>
  <si>
    <t>800-1</t>
  </si>
  <si>
    <t>Rozpočet rostlinný materiál</t>
  </si>
  <si>
    <t>{85dfe404-e775-49ec-8bb3-454c17be37e0}</t>
  </si>
  <si>
    <t>800-2</t>
  </si>
  <si>
    <t>Rozpočet ostatní materiál</t>
  </si>
  <si>
    <t>{bea109ad-1c9d-44e3-9941-3ebd152c2378}</t>
  </si>
  <si>
    <t>800-3</t>
  </si>
  <si>
    <t>Rozpočet zahradnické práce</t>
  </si>
  <si>
    <t>{96111c54-8dba-4825-9ca8-0da5d41542b1}</t>
  </si>
  <si>
    <t>900</t>
  </si>
  <si>
    <t>Ovládání branky a kamery</t>
  </si>
  <si>
    <t>{379f4000-5e2c-49e2-923a-7d60a378f1dd}</t>
  </si>
  <si>
    <t>KRYCÍ LIST SOUPISU PRACÍ</t>
  </si>
  <si>
    <t>Objekt:</t>
  </si>
  <si>
    <t>101.1 - Komunikace a zpevněné plochy</t>
  </si>
  <si>
    <t>76489337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</si>
  <si>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</si>
  <si>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</si>
  <si>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</si>
  <si>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</si>
  <si>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</si>
  <si>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</si>
  <si>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</si>
  <si>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</si>
  <si>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</si>
  <si>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</si>
  <si>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</si>
  <si>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</si>
  <si>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</si>
  <si>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</si>
  <si>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</si>
  <si>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</si>
  <si>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</si>
  <si>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741 - Elektroinstalace - silnoproud</t>
  </si>
  <si>
    <t>VRN - Vedlejší rozpočtové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</si>
  <si>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</si>
  <si>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</si>
  <si>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</si>
  <si>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</si>
  <si>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</si>
  <si>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</si>
  <si>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</si>
  <si>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</si>
  <si>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</si>
  <si>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</si>
  <si>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</si>
  <si>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</si>
  <si>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</si>
  <si>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</si>
  <si>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</si>
  <si>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</si>
  <si>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</si>
  <si>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</si>
  <si>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</si>
  <si>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113106144</t>
  </si>
  <si>
    <t>Rozebrání dlažeb ze zámkových dlaždic komunikací pro pěší strojně pl přes 50 m2</t>
  </si>
  <si>
    <t>m2</t>
  </si>
  <si>
    <t>4</t>
  </si>
  <si>
    <t>595453682</t>
  </si>
  <si>
    <t>VV</t>
  </si>
  <si>
    <t>240,00-22,60</t>
  </si>
  <si>
    <t xml:space="preserve">rozebrání </t>
  </si>
  <si>
    <t>14,10</t>
  </si>
  <si>
    <t>předláždění</t>
  </si>
  <si>
    <t>Součet</t>
  </si>
  <si>
    <t>113107223x</t>
  </si>
  <si>
    <t>Odstranění podkladu z kameniva drceného tl 250 mm strojně pl přes 200 m2</t>
  </si>
  <si>
    <t>1547303492</t>
  </si>
  <si>
    <t>P</t>
  </si>
  <si>
    <t>Poznámka k položce:
„ZPĚTNÉ VYUŽITÍ MATERIÁLU - RECYKLACE K POUŽITÍ NAPŘ. DO ŠDB“</t>
  </si>
  <si>
    <t>137,03/0,25</t>
  </si>
  <si>
    <t>3</t>
  </si>
  <si>
    <t>113107243</t>
  </si>
  <si>
    <t>Odstranění podkladu živičného tl 150 mm strojně pl přes 200 m2</t>
  </si>
  <si>
    <t>-1454898623</t>
  </si>
  <si>
    <t>59,50/0,15</t>
  </si>
  <si>
    <t>113154123</t>
  </si>
  <si>
    <t>Frézování živičného krytu tl 50 mm pruh š 1 m pl do 500 m2 bez překážek v trase</t>
  </si>
  <si>
    <t>279692264</t>
  </si>
  <si>
    <t>22,40/0,05</t>
  </si>
  <si>
    <t>5</t>
  </si>
  <si>
    <t>113155124</t>
  </si>
  <si>
    <t>Frézování betonového krytu tl 100 mm pruh š 1 m pl do 500 m2 bez překážek v trase</t>
  </si>
  <si>
    <t>-2141580346</t>
  </si>
  <si>
    <t>Poznámka k položce:
„ZPĚTNÉ VYUŽITÍ MATERIÁLU - RECYKLACE K POUŽITÍ NAPŘ. DO ŠDB"</t>
  </si>
  <si>
    <t>6</t>
  </si>
  <si>
    <t>113201112</t>
  </si>
  <si>
    <t>Vytrhání obrub silničních</t>
  </si>
  <si>
    <t>m</t>
  </si>
  <si>
    <t>437311036</t>
  </si>
  <si>
    <t>160,00</t>
  </si>
  <si>
    <t>OBRUBA SILNIČNÍ - ŽULOVÁ</t>
  </si>
  <si>
    <t>7</t>
  </si>
  <si>
    <t>113204111</t>
  </si>
  <si>
    <t>Vytrhání obrub záhonových</t>
  </si>
  <si>
    <t>-876843295</t>
  </si>
  <si>
    <t>102,00</t>
  </si>
  <si>
    <t>OBRUBA PARKOVÁ</t>
  </si>
  <si>
    <t>8</t>
  </si>
  <si>
    <t>121151123</t>
  </si>
  <si>
    <t>Sejmutí ornice plochy přes 500 m2 tl vrstvy do 200 mm strojně</t>
  </si>
  <si>
    <t>-2062982045</t>
  </si>
  <si>
    <t>9</t>
  </si>
  <si>
    <t>162651112</t>
  </si>
  <si>
    <t>Vodorovné přemístění do 5000 m výkopku/sypaniny z horniny třídy těžitelnosti I, skupiny 1 až 3</t>
  </si>
  <si>
    <t>m3</t>
  </si>
  <si>
    <t>1098567616</t>
  </si>
  <si>
    <t>225*0,15</t>
  </si>
  <si>
    <t>ornice - zpětné použití</t>
  </si>
  <si>
    <t>10</t>
  </si>
  <si>
    <t>162751117</t>
  </si>
  <si>
    <t>Vodorovné přemístění do 10000 m výkopku/sypaniny z horniny třídy těžitelnosti I, skupiny 1 až 3</t>
  </si>
  <si>
    <t>1334362661</t>
  </si>
  <si>
    <t>157,50-225*0,15</t>
  </si>
  <si>
    <t>ornice - odvoz na skládku</t>
  </si>
  <si>
    <t>11</t>
  </si>
  <si>
    <t>162751119</t>
  </si>
  <si>
    <t>Příplatek k vodorovnému přemístění výkopku/sypaniny z horniny třídy těžitelnosti I, skupiny 1 až 3 ZKD 1000 m přes 10000 m</t>
  </si>
  <si>
    <t>443160320</t>
  </si>
  <si>
    <t>123,75*10 'Přepočtené koeficientem množství</t>
  </si>
  <si>
    <t>12</t>
  </si>
  <si>
    <t>171251201</t>
  </si>
  <si>
    <t>Uložení sypaniny na skládky nebo meziskládky</t>
  </si>
  <si>
    <t>-1069621808</t>
  </si>
  <si>
    <t>13</t>
  </si>
  <si>
    <t>171201231</t>
  </si>
  <si>
    <t>Poplatek za uložení zeminy a kamení na recyklační skládce (skládkovné) kód odpadu 17 05 04</t>
  </si>
  <si>
    <t>t</t>
  </si>
  <si>
    <t>90918096</t>
  </si>
  <si>
    <t>123,75*1,8 'Přepočtené koeficientem množství</t>
  </si>
  <si>
    <t>14</t>
  </si>
  <si>
    <t>151101101</t>
  </si>
  <si>
    <t>Zřízení příložného pažení a rozepření stěn hl do 2 m</t>
  </si>
  <si>
    <t>226172188</t>
  </si>
  <si>
    <t>40,00*1,00</t>
  </si>
  <si>
    <t>151101111</t>
  </si>
  <si>
    <t>Odstranění příložného pažení a rozepření stěn rýh hl do 2 m</t>
  </si>
  <si>
    <t>-385591860</t>
  </si>
  <si>
    <t>16</t>
  </si>
  <si>
    <t>122252204</t>
  </si>
  <si>
    <t>Odkopávky a prokopávky nezapažené pro silnice a dálnice v hornině třídy těžitelnosti I objem do 500 m3 strojně</t>
  </si>
  <si>
    <t>-822609306</t>
  </si>
  <si>
    <t>58,66/2</t>
  </si>
  <si>
    <t>1667,34/2</t>
  </si>
  <si>
    <t>17</t>
  </si>
  <si>
    <t>122452204</t>
  </si>
  <si>
    <t>Odkopávky a prokopávky nezapažené pro silnice a dálnice v hornině třídy těžitelnosti II objem do 500 m3 strojně</t>
  </si>
  <si>
    <t>2013326442</t>
  </si>
  <si>
    <t>18</t>
  </si>
  <si>
    <t>132151104</t>
  </si>
  <si>
    <t>Hloubení rýh nezapažených  š do 800 mm v hornině třídy těžitelnosti I, skupiny 1 a 2 objem přes 100 m3 strojně</t>
  </si>
  <si>
    <t>-986456042</t>
  </si>
  <si>
    <t>34,00/2</t>
  </si>
  <si>
    <t>drenáž</t>
  </si>
  <si>
    <t>8,46/2</t>
  </si>
  <si>
    <t>kanalizace - odhad 30% - čerpání pouze se souhlasem TDI</t>
  </si>
  <si>
    <t>19</t>
  </si>
  <si>
    <t>132251104</t>
  </si>
  <si>
    <t>Hloubení rýh nezapažených  š do 800 mm v hornině třídy těžitelnosti I, skupiny 3 objem přes 100 m3 strojně</t>
  </si>
  <si>
    <t>1326518553</t>
  </si>
  <si>
    <t>20</t>
  </si>
  <si>
    <t>133151101</t>
  </si>
  <si>
    <t>Hloubení šachet nezapažených v hornině třídy těžitelnosti I, skupiny 1 a 2 objem do 20 m3</t>
  </si>
  <si>
    <t>2130322754</t>
  </si>
  <si>
    <t>7,00/2</t>
  </si>
  <si>
    <t>uliční vpusti</t>
  </si>
  <si>
    <t>133251101</t>
  </si>
  <si>
    <t>Hloubení šachet nezapažených v hornině třídy těžitelnosti I, skupiny 3 objem do 20 m3</t>
  </si>
  <si>
    <t>1052335907</t>
  </si>
  <si>
    <t>22</t>
  </si>
  <si>
    <t>129001101</t>
  </si>
  <si>
    <t>Příplatek za ztížení odkopávky nebo prokopávky v blízkosti inženýrských sítí</t>
  </si>
  <si>
    <t>157300796</t>
  </si>
  <si>
    <t>1726,00</t>
  </si>
  <si>
    <t>42,46</t>
  </si>
  <si>
    <t>7,00</t>
  </si>
  <si>
    <t>1775,46*0,05 'Přepočtené koeficientem množství</t>
  </si>
  <si>
    <t>23</t>
  </si>
  <si>
    <t>1674358343</t>
  </si>
  <si>
    <t>24</t>
  </si>
  <si>
    <t>1159823</t>
  </si>
  <si>
    <t>1775,46*10 'Přepočtené koeficientem množství</t>
  </si>
  <si>
    <t>25</t>
  </si>
  <si>
    <t>37127872</t>
  </si>
  <si>
    <t>26</t>
  </si>
  <si>
    <t>1312527944</t>
  </si>
  <si>
    <t>1775,46*2 'Přepočtené koeficientem množství</t>
  </si>
  <si>
    <t>27</t>
  </si>
  <si>
    <t>171152111</t>
  </si>
  <si>
    <t>Uložení sypaniny z hornin nesoudržných a sypkých do násypů zhutněných v aktivní zóně silnic a dálnic</t>
  </si>
  <si>
    <t>1869489200</t>
  </si>
  <si>
    <t>594,60</t>
  </si>
  <si>
    <t>AKTIVNÍ ZÓNA</t>
  </si>
  <si>
    <t>28</t>
  </si>
  <si>
    <t>M</t>
  </si>
  <si>
    <t>58344229</t>
  </si>
  <si>
    <t>štěrkodrť frakce 0/125</t>
  </si>
  <si>
    <t>-1526171279</t>
  </si>
  <si>
    <t>594,6*1,8 'Přepočtené koeficientem množství</t>
  </si>
  <si>
    <t>29</t>
  </si>
  <si>
    <t>175151101</t>
  </si>
  <si>
    <t>Obsypání potrubí strojně sypaninou bez prohození, uloženou do 3 m</t>
  </si>
  <si>
    <t>-1858805822</t>
  </si>
  <si>
    <t>32,67</t>
  </si>
  <si>
    <t>DRENÁŽ</t>
  </si>
  <si>
    <t>30</t>
  </si>
  <si>
    <t>58333651</t>
  </si>
  <si>
    <t>kamenivo těžené hrubé frakce 8/16</t>
  </si>
  <si>
    <t>1014800600</t>
  </si>
  <si>
    <t>32,67*1,8 'Přepočtené koeficientem množství</t>
  </si>
  <si>
    <t>31</t>
  </si>
  <si>
    <t>308202551</t>
  </si>
  <si>
    <t>14,10*0,60*(1,00-0,10)</t>
  </si>
  <si>
    <t>obnova stávající přípojky - čerpání pouze se souhlasem TDI</t>
  </si>
  <si>
    <t>32</t>
  </si>
  <si>
    <t>58331200</t>
  </si>
  <si>
    <t>štěrkopísek netříděný zásypový</t>
  </si>
  <si>
    <t>-1468998368</t>
  </si>
  <si>
    <t>7,614*2 'Přepočtené koeficientem množství</t>
  </si>
  <si>
    <t>33</t>
  </si>
  <si>
    <t>181152302</t>
  </si>
  <si>
    <t>Úprava pláně pro silnice a dálnice v zářezech se zhutněním</t>
  </si>
  <si>
    <t>-594190029</t>
  </si>
  <si>
    <t>1336,50</t>
  </si>
  <si>
    <t>AKTIVNÍ ZÓNA (ZEMNÍ PLÁŇ)</t>
  </si>
  <si>
    <t>34</t>
  </si>
  <si>
    <t>167151111</t>
  </si>
  <si>
    <t>Nakládání výkopku z hornin třídy těžitelnosti I, skupiny 1 až 3 přes 100 m3</t>
  </si>
  <si>
    <t>1403423661</t>
  </si>
  <si>
    <t>225,00*0,15</t>
  </si>
  <si>
    <t>ornice</t>
  </si>
  <si>
    <t>35</t>
  </si>
  <si>
    <t>162351103</t>
  </si>
  <si>
    <t>Vodorovné přemístění do 500 m výkopku/sypaniny z horniny třídy těžitelnosti I, skupiny 1 až 3</t>
  </si>
  <si>
    <t>1254161446</t>
  </si>
  <si>
    <t>36</t>
  </si>
  <si>
    <t>181351103</t>
  </si>
  <si>
    <t>Rozprostření ornice tl vrstvy do 200 mm pl do 500 m2 v rovině nebo ve svahu do 1:5 strojně</t>
  </si>
  <si>
    <t>261667641</t>
  </si>
  <si>
    <t>37</t>
  </si>
  <si>
    <t>181411131</t>
  </si>
  <si>
    <t>Založení parkového trávníku výsevem plochy do 1000 m2 v rovině a ve svahu do 1:5</t>
  </si>
  <si>
    <t>-1170112714</t>
  </si>
  <si>
    <t>38</t>
  </si>
  <si>
    <t>00572410</t>
  </si>
  <si>
    <t>osivo směs travní parková</t>
  </si>
  <si>
    <t>kg</t>
  </si>
  <si>
    <t>-506539975</t>
  </si>
  <si>
    <t>89*0,02 'Přepočtené koeficientem množství</t>
  </si>
  <si>
    <t>39</t>
  </si>
  <si>
    <t>185804312</t>
  </si>
  <si>
    <t>Zalití rostlin vodou plocha přes 20 m2</t>
  </si>
  <si>
    <t>-668692765</t>
  </si>
  <si>
    <t>89*0,040</t>
  </si>
  <si>
    <t>Zakládání</t>
  </si>
  <si>
    <t>40</t>
  </si>
  <si>
    <t>212755214</t>
  </si>
  <si>
    <t>Trativody z drenážních trubek plastových flexibilních D 100 mm bez lože</t>
  </si>
  <si>
    <t>-1137702767</t>
  </si>
  <si>
    <t>41</t>
  </si>
  <si>
    <t>212572111</t>
  </si>
  <si>
    <t>Lože pro trativody ze štěrkopísku tříděného</t>
  </si>
  <si>
    <t>-647438785</t>
  </si>
  <si>
    <t>170,000*0,30*0,30</t>
  </si>
  <si>
    <t>42</t>
  </si>
  <si>
    <t>213141121</t>
  </si>
  <si>
    <t>Zřízení vrstvy z geotextilie ve sklonu do 1:2 š do 3 m</t>
  </si>
  <si>
    <t>1226050432</t>
  </si>
  <si>
    <t>170,00*0,30*4</t>
  </si>
  <si>
    <t>43</t>
  </si>
  <si>
    <t>69311081</t>
  </si>
  <si>
    <t>geotextilie netkaná separační, ochranná, filtrační, drenážní PES 300g/m2</t>
  </si>
  <si>
    <t>1165060481</t>
  </si>
  <si>
    <t>204*1,1845 'Přepočtené koeficientem množství</t>
  </si>
  <si>
    <t>Svislé a kompletní konstrukce</t>
  </si>
  <si>
    <t>44</t>
  </si>
  <si>
    <t>271532212</t>
  </si>
  <si>
    <t>Podsyp pod základové konstrukce se zhutněním z hrubého kameniva frakce 16 až 32 mm</t>
  </si>
  <si>
    <t>1469998401</t>
  </si>
  <si>
    <t>palisády</t>
  </si>
  <si>
    <t>45</t>
  </si>
  <si>
    <t>274313611</t>
  </si>
  <si>
    <t>Základové pásy z betonu tř. C 16/20</t>
  </si>
  <si>
    <t>-96141207</t>
  </si>
  <si>
    <t>70*0,50*1,00</t>
  </si>
  <si>
    <t>46</t>
  </si>
  <si>
    <t>339921133</t>
  </si>
  <si>
    <t>Osazování betonových palisád do betonového základu v řadě výšky prvku přes 1 do 1,5 m</t>
  </si>
  <si>
    <t>-1714853764</t>
  </si>
  <si>
    <t>47</t>
  </si>
  <si>
    <t>59228416</t>
  </si>
  <si>
    <t>palisáda tyčová půlkulatá armovaná 175x200x1500mm</t>
  </si>
  <si>
    <t>kus</t>
  </si>
  <si>
    <t>2022886654</t>
  </si>
  <si>
    <t>70*5,88571 'Přepočtené koeficientem množství</t>
  </si>
  <si>
    <t>48</t>
  </si>
  <si>
    <t>348101220</t>
  </si>
  <si>
    <t>Osazení vrat nebo vrátek k oplocení na ocelové sloupky do 4 m2</t>
  </si>
  <si>
    <t>-585099517</t>
  </si>
  <si>
    <t>49</t>
  </si>
  <si>
    <t>55342335</t>
  </si>
  <si>
    <t>branka plotová jednokřídlá Pz s PVC vrstvou</t>
  </si>
  <si>
    <t>-880713460</t>
  </si>
  <si>
    <t>50</t>
  </si>
  <si>
    <t>34817114x</t>
  </si>
  <si>
    <t>Montáž systémového plastového plotu</t>
  </si>
  <si>
    <t>bm</t>
  </si>
  <si>
    <t>-2092267719</t>
  </si>
  <si>
    <t>51</t>
  </si>
  <si>
    <t>3481810</t>
  </si>
  <si>
    <t>deska plotová</t>
  </si>
  <si>
    <t>-2098491568</t>
  </si>
  <si>
    <t>144</t>
  </si>
  <si>
    <t>52</t>
  </si>
  <si>
    <t>3481811</t>
  </si>
  <si>
    <t>sloupek vč. krytky, konzoly, U profilu</t>
  </si>
  <si>
    <t>-474124406</t>
  </si>
  <si>
    <t>19,00</t>
  </si>
  <si>
    <t>53</t>
  </si>
  <si>
    <t>338171111</t>
  </si>
  <si>
    <t>Osazování sloupků a vzpěr plotových ocelových v do 2,00 m se zalitím MC</t>
  </si>
  <si>
    <t>-973111972</t>
  </si>
  <si>
    <t>22,00</t>
  </si>
  <si>
    <t>11,00</t>
  </si>
  <si>
    <t>54</t>
  </si>
  <si>
    <t>55342180</t>
  </si>
  <si>
    <t>plotový sloupek D 40-50mm dl 1,5-2,0m pro svařované pletivo v návinu povrchová úprava Pz a komaxit</t>
  </si>
  <si>
    <t>602729183</t>
  </si>
  <si>
    <t>55</t>
  </si>
  <si>
    <t>338171121</t>
  </si>
  <si>
    <t>Osazování sloupků a vzpěr plotových ocelových v do 2,60 m se zalitím MC</t>
  </si>
  <si>
    <t>1097058912</t>
  </si>
  <si>
    <t>6,00</t>
  </si>
  <si>
    <t>2,00</t>
  </si>
  <si>
    <t>56</t>
  </si>
  <si>
    <t>55342274</t>
  </si>
  <si>
    <t>vzpěra plotová 38x1,5mm včetně krytky s uchem 2500mm</t>
  </si>
  <si>
    <t>-2002796991</t>
  </si>
  <si>
    <t>57</t>
  </si>
  <si>
    <t>348401120</t>
  </si>
  <si>
    <t>Montáž oplocení ze strojového pletiva s napínacími dráty výšky do 1,6 m</t>
  </si>
  <si>
    <t>863966253</t>
  </si>
  <si>
    <t>52,00</t>
  </si>
  <si>
    <t>25,00</t>
  </si>
  <si>
    <t>58</t>
  </si>
  <si>
    <t>31327502</t>
  </si>
  <si>
    <t>pletivo drátěné plastifikované se čtvercovými oky 50/2,2mm v 1500mm</t>
  </si>
  <si>
    <t>995002362</t>
  </si>
  <si>
    <t>77*1,05 'Přepočtené koeficientem množství</t>
  </si>
  <si>
    <t>59</t>
  </si>
  <si>
    <t>15619200</t>
  </si>
  <si>
    <t>drát poplastovaný kruhový vázací 1,1/1,5mm</t>
  </si>
  <si>
    <t>-898610970</t>
  </si>
  <si>
    <t>60</t>
  </si>
  <si>
    <t>15619201</t>
  </si>
  <si>
    <t>drát poplastovaný kruhový vázací 2,0mm</t>
  </si>
  <si>
    <t>-1979249698</t>
  </si>
  <si>
    <t>61</t>
  </si>
  <si>
    <t>31324826</t>
  </si>
  <si>
    <t xml:space="preserve">napínák na drát </t>
  </si>
  <si>
    <t>-1148985333</t>
  </si>
  <si>
    <t>8,57142857142857*1,05 'Přepočtené koeficientem množství</t>
  </si>
  <si>
    <t>62</t>
  </si>
  <si>
    <t>348402100</t>
  </si>
  <si>
    <t xml:space="preserve">Napojení nového plotu na stávající </t>
  </si>
  <si>
    <t>soub</t>
  </si>
  <si>
    <t>-2117707586</t>
  </si>
  <si>
    <t>63</t>
  </si>
  <si>
    <t>348942142</t>
  </si>
  <si>
    <t>Zábradlí ocelové osazené do vynechaných otvorů ze tří vodorovných trubek</t>
  </si>
  <si>
    <t>-1814341541</t>
  </si>
  <si>
    <t>64</t>
  </si>
  <si>
    <t>311113153</t>
  </si>
  <si>
    <t>Nosná zeď tl do 250 mm z hladkých tvárnic ztraceného bednění včetně výplně z betonu tř. C 25/30</t>
  </si>
  <si>
    <t>1574216793</t>
  </si>
  <si>
    <t>23,44/0,25</t>
  </si>
  <si>
    <t>65</t>
  </si>
  <si>
    <t>311361821</t>
  </si>
  <si>
    <t>Výztuž nosných zdí betonářskou ocelí 10 505</t>
  </si>
  <si>
    <t>43118752</t>
  </si>
  <si>
    <t>93,76*0,617*2/0,40*1,00*1,15/1000</t>
  </si>
  <si>
    <t>vodorovná výztuž po cca  40cm 2x D10</t>
  </si>
  <si>
    <t>93,76*0,89*2/0,25*1,00*1,15/1000</t>
  </si>
  <si>
    <t>svislá výztuž každá vrstva 2x D12</t>
  </si>
  <si>
    <t>66</t>
  </si>
  <si>
    <t>274313811</t>
  </si>
  <si>
    <t>Základové pásy z betonu tř. C 25/30</t>
  </si>
  <si>
    <t>2091899863</t>
  </si>
  <si>
    <t>46,75</t>
  </si>
  <si>
    <t>podezdívka</t>
  </si>
  <si>
    <t>67</t>
  </si>
  <si>
    <t>-1643481625</t>
  </si>
  <si>
    <t>68</t>
  </si>
  <si>
    <t>711161212</t>
  </si>
  <si>
    <t>Izolace proti zemní vlhkosti nopovou fólií svislá, nopek v 8,0 mm, tl do 0,6 mm</t>
  </si>
  <si>
    <t>-10723918</t>
  </si>
  <si>
    <t>Vodorovné konstrukce</t>
  </si>
  <si>
    <t>69</t>
  </si>
  <si>
    <t>451573111</t>
  </si>
  <si>
    <t>Lože pod potrubí otevřený výkop ze štěrkopísku</t>
  </si>
  <si>
    <t>-227190181</t>
  </si>
  <si>
    <t>14,10*0,60*0,10</t>
  </si>
  <si>
    <t>70</t>
  </si>
  <si>
    <t>462512162</t>
  </si>
  <si>
    <t>Zához z lomového kamene záhozového hmotnost kamenů do 200 kg</t>
  </si>
  <si>
    <t>780684649</t>
  </si>
  <si>
    <t>Komunikace pozemní</t>
  </si>
  <si>
    <t>71</t>
  </si>
  <si>
    <t>561041121</t>
  </si>
  <si>
    <t>Zřízení podkladu ze zeminy upravené vápnem, cementem, směsnými pojivy tl 300 mm plochy do 5000 m2</t>
  </si>
  <si>
    <t>-1168695980</t>
  </si>
  <si>
    <t>72</t>
  </si>
  <si>
    <t>58530170</t>
  </si>
  <si>
    <t>vápno nehašené CL 90-Q pro úpravu zemin standardní</t>
  </si>
  <si>
    <t>-1561100816</t>
  </si>
  <si>
    <t>1336,5*0,1 'Přepočtené koeficientem množství</t>
  </si>
  <si>
    <t>73</t>
  </si>
  <si>
    <t>577133111</t>
  </si>
  <si>
    <t>Asfaltový beton vrstva obrusná ACO 8 (ABJ) tl 40 mm š do 3 m z nemodifikovaného asfaltu</t>
  </si>
  <si>
    <t>1694372852</t>
  </si>
  <si>
    <t>74</t>
  </si>
  <si>
    <t>-1468540949</t>
  </si>
  <si>
    <t>126,00*0,06</t>
  </si>
  <si>
    <t>použití vytěženého materiálu</t>
  </si>
  <si>
    <t>75</t>
  </si>
  <si>
    <t>162351104</t>
  </si>
  <si>
    <t>Vodorovné přemístění do 1000 m výkopku/sypaniny z horniny třídy těžitelnosti I, skupiny 1 až 3</t>
  </si>
  <si>
    <t>1450546700</t>
  </si>
  <si>
    <t>76</t>
  </si>
  <si>
    <t>564921311x</t>
  </si>
  <si>
    <t>Podklad z vlastního recyklátu tl 60 mm</t>
  </si>
  <si>
    <t>1144747055</t>
  </si>
  <si>
    <t>Poznámka k položce:
„ZPĚTNÉ VYUŽITÍ MATERIÁLU ODSTRANĚNÉHO ZE STÁVAJÍCÍ DEMOLOVANÉ VOZOVKY“</t>
  </si>
  <si>
    <t>77</t>
  </si>
  <si>
    <t>564952111</t>
  </si>
  <si>
    <t>Podklad z mechanicky zpevněného kameniva MZK tl 150 mm</t>
  </si>
  <si>
    <t>-928630592</t>
  </si>
  <si>
    <t>78</t>
  </si>
  <si>
    <t>577134131</t>
  </si>
  <si>
    <t>Asfaltový beton vrstva obrusná ACO 11 (ABS) tř. I tl 40 mm š do 3 m z modifikovaného asfaltu</t>
  </si>
  <si>
    <t>-1621306732</t>
  </si>
  <si>
    <t>621,50</t>
  </si>
  <si>
    <t>79</t>
  </si>
  <si>
    <t>573211109</t>
  </si>
  <si>
    <t>Postřik živičný spojovací z asfaltu v množství 0,50 kg/m2</t>
  </si>
  <si>
    <t>-812548849</t>
  </si>
  <si>
    <t>80</t>
  </si>
  <si>
    <t>577155132</t>
  </si>
  <si>
    <t>Asfaltový beton vrstva ložní ACL 16 (ABH) tl 60 mm š do 3 m z modifikovaného asfaltu</t>
  </si>
  <si>
    <t>-474615146</t>
  </si>
  <si>
    <t>81</t>
  </si>
  <si>
    <t>-1316835768</t>
  </si>
  <si>
    <t>82</t>
  </si>
  <si>
    <t>565135111</t>
  </si>
  <si>
    <t>Asfaltový beton vrstva podkladní ACP 16 (obalované kamenivo OKS) tl 50 mm š do 3 m</t>
  </si>
  <si>
    <t>-618876461</t>
  </si>
  <si>
    <t>83</t>
  </si>
  <si>
    <t>573111112</t>
  </si>
  <si>
    <t>Postřik živičný infiltrační s posypem z asfaltu množství 1 kg/m2</t>
  </si>
  <si>
    <t>-365697300</t>
  </si>
  <si>
    <t>84</t>
  </si>
  <si>
    <t>567121114</t>
  </si>
  <si>
    <t>Podklad ze směsi stmelené cementem SC C 3/4 (SC I) tl 150 mm</t>
  </si>
  <si>
    <t>-1260143100</t>
  </si>
  <si>
    <t>85</t>
  </si>
  <si>
    <t>-1519932856</t>
  </si>
  <si>
    <t>683,65*0,25</t>
  </si>
  <si>
    <t>86</t>
  </si>
  <si>
    <t>-2083423270</t>
  </si>
  <si>
    <t>87</t>
  </si>
  <si>
    <t>564971315x</t>
  </si>
  <si>
    <t>Podklad z betonového recyklátu plochy přes 100 m2 tl 250 mm</t>
  </si>
  <si>
    <t>986848346</t>
  </si>
  <si>
    <t>683,65</t>
  </si>
  <si>
    <t>88</t>
  </si>
  <si>
    <t>596211112</t>
  </si>
  <si>
    <t>Kladení zámkové dlažby komunikací pro pěší tl 60 mm skupiny A pl do 300 m2</t>
  </si>
  <si>
    <t>506070579</t>
  </si>
  <si>
    <t>9,50</t>
  </si>
  <si>
    <t>VAROVNÉ A SIGNÁLNÍ PÁSY</t>
  </si>
  <si>
    <t>199,00</t>
  </si>
  <si>
    <t>chodník</t>
  </si>
  <si>
    <t>89</t>
  </si>
  <si>
    <t>59245018</t>
  </si>
  <si>
    <t>dlažba tvar obdélník betonová 200x100x60mm přírodní</t>
  </si>
  <si>
    <t>-166076686</t>
  </si>
  <si>
    <t>NOVÝ CHODNÍK</t>
  </si>
  <si>
    <t>14,10*0,30</t>
  </si>
  <si>
    <t>PŘEDLÁŽDĚNÍ CHODNÍKU - 30% NOVÁ DLAŽBA</t>
  </si>
  <si>
    <t>203,23*1,05 'Přepočtené koeficientem množství</t>
  </si>
  <si>
    <t>90</t>
  </si>
  <si>
    <t>59245006</t>
  </si>
  <si>
    <t>dlažba tvar obdélník betonová pro nevidomé 200x100x60mm barevná</t>
  </si>
  <si>
    <t>174404175</t>
  </si>
  <si>
    <t>9,5*1,05 'Přepočtené koeficientem množství</t>
  </si>
  <si>
    <t>91</t>
  </si>
  <si>
    <t>-1928262032</t>
  </si>
  <si>
    <t>9,50*0,15</t>
  </si>
  <si>
    <t>199,00*0,15</t>
  </si>
  <si>
    <t>92</t>
  </si>
  <si>
    <t>-504429246</t>
  </si>
  <si>
    <t>93</t>
  </si>
  <si>
    <t>564951313</t>
  </si>
  <si>
    <t>Podklad z vlastního recyklátu tl 150 mm</t>
  </si>
  <si>
    <t>834492474</t>
  </si>
  <si>
    <t>94</t>
  </si>
  <si>
    <t>596412213</t>
  </si>
  <si>
    <t>Kladení dlažby z vegetačních tvárnic pozemních komunikací tl 80 mm přes 300 m2</t>
  </si>
  <si>
    <t>-756622465</t>
  </si>
  <si>
    <t>95</t>
  </si>
  <si>
    <t>5924601x</t>
  </si>
  <si>
    <t>dlažba betonová drenážní 235x235x80mm přírodní</t>
  </si>
  <si>
    <t>-165688059</t>
  </si>
  <si>
    <t>715*1,05 'Přepočtené koeficientem množství</t>
  </si>
  <si>
    <t>96</t>
  </si>
  <si>
    <t>564730011</t>
  </si>
  <si>
    <t>Podklad z kameniva hrubého drceného vel. 8-16 mm tl 100 mm</t>
  </si>
  <si>
    <t>-2014401167</t>
  </si>
  <si>
    <t>97</t>
  </si>
  <si>
    <t>564760111</t>
  </si>
  <si>
    <t>Podklad z kameniva hrubého drceného vel. 16-32 mm tl 200 mm</t>
  </si>
  <si>
    <t>-937800442</t>
  </si>
  <si>
    <t>98</t>
  </si>
  <si>
    <t>564231111</t>
  </si>
  <si>
    <t>Podklad nebo podsyp ze štěrkopísku ŠP tl 100 mm</t>
  </si>
  <si>
    <t>-1155145788</t>
  </si>
  <si>
    <t>99</t>
  </si>
  <si>
    <t>919726123</t>
  </si>
  <si>
    <t>Geotextilie pro ochranu, separaci a filtraci netkaná měrná hmotnost do 500 g/m2</t>
  </si>
  <si>
    <t>1350901785</t>
  </si>
  <si>
    <t>100</t>
  </si>
  <si>
    <t>721170977</t>
  </si>
  <si>
    <t>Potrubí z PVC krácení trub DN 200</t>
  </si>
  <si>
    <t>172436407</t>
  </si>
  <si>
    <t>101</t>
  </si>
  <si>
    <t>721171918</t>
  </si>
  <si>
    <t>Potrubí z PVC propojení potrubí DN 200</t>
  </si>
  <si>
    <t>-1490485063</t>
  </si>
  <si>
    <t>871355251</t>
  </si>
  <si>
    <t>Kanalizační potrubí z tvrdého PVC vícevrstvé tuhost třídy SN16 DN 200</t>
  </si>
  <si>
    <t>2042825130</t>
  </si>
  <si>
    <t>103</t>
  </si>
  <si>
    <t>890211851</t>
  </si>
  <si>
    <t>Bourání šachet z prostého betonu strojně obestavěného prostoru do 1,5 m3</t>
  </si>
  <si>
    <t>-1639394019</t>
  </si>
  <si>
    <t>(1,00*1,00*1,20)-(0,60*0,60*1,00)</t>
  </si>
  <si>
    <t>bourání uliční vpusti</t>
  </si>
  <si>
    <t>104</t>
  </si>
  <si>
    <t>895941111</t>
  </si>
  <si>
    <t>Zřízení vpusti kanalizační uliční z betonových dílců typ UV-50 normální</t>
  </si>
  <si>
    <t>1208783717</t>
  </si>
  <si>
    <t>105</t>
  </si>
  <si>
    <t>59223852</t>
  </si>
  <si>
    <t>dno pro uliční vpusť s kalovou prohlubní betonové 450x300x50mm</t>
  </si>
  <si>
    <t>-1041792326</t>
  </si>
  <si>
    <t>106</t>
  </si>
  <si>
    <t>59223854</t>
  </si>
  <si>
    <t>skruž pro uliční vpusť s výtokovým otvorem PVC betonová 450x350x50mm</t>
  </si>
  <si>
    <t>-1794349238</t>
  </si>
  <si>
    <t>107</t>
  </si>
  <si>
    <t>59223862</t>
  </si>
  <si>
    <t>skruž pro uliční vpusť středová betonová 450x295x50mm</t>
  </si>
  <si>
    <t>-1103623657</t>
  </si>
  <si>
    <t>108</t>
  </si>
  <si>
    <t>59223858</t>
  </si>
  <si>
    <t>skruž pro uliční vpusť horní betonová 450x570x50mm</t>
  </si>
  <si>
    <t>676203497</t>
  </si>
  <si>
    <t>109</t>
  </si>
  <si>
    <t>899204112</t>
  </si>
  <si>
    <t>Osazení mříží litinových včetně rámů a košů na bahno pro třídu zatížení D400, E600</t>
  </si>
  <si>
    <t>1604294915</t>
  </si>
  <si>
    <t>110</t>
  </si>
  <si>
    <t>59223870</t>
  </si>
  <si>
    <t>koš nízký pro uliční vpusti žárově Pz plech pro rám 500/300mm</t>
  </si>
  <si>
    <t>216245607</t>
  </si>
  <si>
    <t>111</t>
  </si>
  <si>
    <t>55242320</t>
  </si>
  <si>
    <t>mříž vtoková litinová plochá 500x500mm</t>
  </si>
  <si>
    <t>2075233889</t>
  </si>
  <si>
    <t>112</t>
  </si>
  <si>
    <t>899431111</t>
  </si>
  <si>
    <t>Výšková úprava uličního vstupu nebo vpusti do 200 mm krycího hrnce, šoupěte nebo hydrantu</t>
  </si>
  <si>
    <t>-1563334470</t>
  </si>
  <si>
    <t>Ostatní konstrukce a práce, bourání</t>
  </si>
  <si>
    <t>113</t>
  </si>
  <si>
    <t>912111121</t>
  </si>
  <si>
    <t>Montáž zábrany parkovací tvaru U přichycené šrouby</t>
  </si>
  <si>
    <t>416819537</t>
  </si>
  <si>
    <t>114</t>
  </si>
  <si>
    <t>74910310</t>
  </si>
  <si>
    <t>zábrana parkovací 1000x23x230mm</t>
  </si>
  <si>
    <t>-239572572</t>
  </si>
  <si>
    <t>115</t>
  </si>
  <si>
    <t>914111111</t>
  </si>
  <si>
    <t>Montáž svislé dopravní značky do velikosti 1 m2 objímkami na sloupek nebo konzolu</t>
  </si>
  <si>
    <t>-738302816</t>
  </si>
  <si>
    <t>116</t>
  </si>
  <si>
    <t>40445643</t>
  </si>
  <si>
    <t>informativní značky jiné</t>
  </si>
  <si>
    <t>817060037</t>
  </si>
  <si>
    <t>117</t>
  </si>
  <si>
    <t>914511111</t>
  </si>
  <si>
    <t>Montáž sloupku dopravních značek délky do 3,5 m s betonovým základem</t>
  </si>
  <si>
    <t>1281041248</t>
  </si>
  <si>
    <t>118</t>
  </si>
  <si>
    <t>40445225</t>
  </si>
  <si>
    <t>sloupek pro dopravní značku Zn D 60mm v 3,5m</t>
  </si>
  <si>
    <t>720807694</t>
  </si>
  <si>
    <t>119</t>
  </si>
  <si>
    <t>915131112</t>
  </si>
  <si>
    <t>Vodorovné dopravní značení přechody pro chodce, šipky, symboly retroreflexní bílá barva</t>
  </si>
  <si>
    <t>-1927908276</t>
  </si>
  <si>
    <t>120</t>
  </si>
  <si>
    <t>915621111</t>
  </si>
  <si>
    <t>Předznačení vodorovného plošného značení</t>
  </si>
  <si>
    <t>-1543540020</t>
  </si>
  <si>
    <t>121</t>
  </si>
  <si>
    <t>915211112</t>
  </si>
  <si>
    <t>Vodorovné dopravní značení dělící čáry souvislé š 125 mm retroreflexní bílý plast</t>
  </si>
  <si>
    <t>-856864023</t>
  </si>
  <si>
    <t>122</t>
  </si>
  <si>
    <t>915611111</t>
  </si>
  <si>
    <t>Předznačení vodorovného liniového značení</t>
  </si>
  <si>
    <t>-1274677678</t>
  </si>
  <si>
    <t>123</t>
  </si>
  <si>
    <t>916131213</t>
  </si>
  <si>
    <t>Osazení silničního obrubníku betonového stojatého s boční opěrou do lože z betonu prostého</t>
  </si>
  <si>
    <t>1558973044</t>
  </si>
  <si>
    <t>334,80</t>
  </si>
  <si>
    <t>SILNIČNÍ OBRUBY</t>
  </si>
  <si>
    <t>124</t>
  </si>
  <si>
    <t>59217031</t>
  </si>
  <si>
    <t>obrubník betonový silniční 1000x150x250mm</t>
  </si>
  <si>
    <t>-1806328409</t>
  </si>
  <si>
    <t>334,8*1,02 'Přepočtené koeficientem množství</t>
  </si>
  <si>
    <t>125</t>
  </si>
  <si>
    <t>916231213</t>
  </si>
  <si>
    <t>Osazení chodníkového obrubníku betonového stojatého s boční opěrou do lože z betonu prostého</t>
  </si>
  <si>
    <t>-1139462071</t>
  </si>
  <si>
    <t>ZÁHONOVÉ OBRUBY</t>
  </si>
  <si>
    <t>126</t>
  </si>
  <si>
    <t>59217001</t>
  </si>
  <si>
    <t>obrubník betonový zahradní 1000x50x250mm</t>
  </si>
  <si>
    <t>-566024457</t>
  </si>
  <si>
    <t>49*1,02 'Přepočtené koeficientem množství</t>
  </si>
  <si>
    <t>127</t>
  </si>
  <si>
    <t>919121211</t>
  </si>
  <si>
    <t>Těsnění spár zálivkou za studena pro komůrky do 800mm2</t>
  </si>
  <si>
    <t>1206337849</t>
  </si>
  <si>
    <t>128</t>
  </si>
  <si>
    <t>919735111</t>
  </si>
  <si>
    <t>Řezání stávajícího živičného krytu hl do 50 mm</t>
  </si>
  <si>
    <t>498104277</t>
  </si>
  <si>
    <t>129</t>
  </si>
  <si>
    <t>935113211</t>
  </si>
  <si>
    <t>Osazení odvodňovacího betonového žlabu s krycím roštem šířky do 200 mm</t>
  </si>
  <si>
    <t>-1085238494</t>
  </si>
  <si>
    <t>130</t>
  </si>
  <si>
    <t>59227006</t>
  </si>
  <si>
    <t>žlab odvodňovací polymerbetonový se spádem vč. roštu</t>
  </si>
  <si>
    <t>-1593153658</t>
  </si>
  <si>
    <t>131</t>
  </si>
  <si>
    <t>56241411</t>
  </si>
  <si>
    <t>svislé odtokové hrdlo DN 100 pro žlab</t>
  </si>
  <si>
    <t>2005330576</t>
  </si>
  <si>
    <t>132</t>
  </si>
  <si>
    <t>56241455</t>
  </si>
  <si>
    <t>čelní stěna plná Pz začátek/konec žlabu</t>
  </si>
  <si>
    <t>-686870844</t>
  </si>
  <si>
    <t>133</t>
  </si>
  <si>
    <t>961055111</t>
  </si>
  <si>
    <t>Bourání schodiště ze ŽB</t>
  </si>
  <si>
    <t>-1753583161</t>
  </si>
  <si>
    <t>4*0,20+0,25*0,5*3,4</t>
  </si>
  <si>
    <t>BETONOVÉ SCHODIŠTĚ</t>
  </si>
  <si>
    <t xml:space="preserve">Součet </t>
  </si>
  <si>
    <t>134</t>
  </si>
  <si>
    <t>962052211</t>
  </si>
  <si>
    <t>Bourání zdiva nadzákladového ze ŽB přes 1 m3</t>
  </si>
  <si>
    <t>338440030</t>
  </si>
  <si>
    <t>140,00*0,70*0,20</t>
  </si>
  <si>
    <t>135</t>
  </si>
  <si>
    <t>962052314</t>
  </si>
  <si>
    <t>Bourání pilířů ze ŽB</t>
  </si>
  <si>
    <t>12734256</t>
  </si>
  <si>
    <t>0,20*0,20*1,80*7</t>
  </si>
  <si>
    <t>136</t>
  </si>
  <si>
    <t>966006132</t>
  </si>
  <si>
    <t>Odstranění značek dopravních nebo orientačních se sloupky s betonovými patkami</t>
  </si>
  <si>
    <t>744343698</t>
  </si>
  <si>
    <t>137</t>
  </si>
  <si>
    <t>966006253</t>
  </si>
  <si>
    <t>Odstranění zábrany parkovací přichycené šrouby</t>
  </si>
  <si>
    <t>619326095</t>
  </si>
  <si>
    <t>138</t>
  </si>
  <si>
    <t>966008221</t>
  </si>
  <si>
    <t>Bourání betonového nebo polymerbetonového odvodňovacího žlabu š do 200 mm</t>
  </si>
  <si>
    <t>-1333546850</t>
  </si>
  <si>
    <t>139</t>
  </si>
  <si>
    <t>966062112</t>
  </si>
  <si>
    <t>Bourání sloupků a vzpěr plotových dřevěných zalitých cementovou maltou</t>
  </si>
  <si>
    <t>446799322</t>
  </si>
  <si>
    <t>12*0,50</t>
  </si>
  <si>
    <t>140</t>
  </si>
  <si>
    <t>966071711</t>
  </si>
  <si>
    <t>Bourání sloupků a vzpěr plotových ocelových do 2,5 m zabetonovaných</t>
  </si>
  <si>
    <t>-1462125840</t>
  </si>
  <si>
    <t>215,000/2,5</t>
  </si>
  <si>
    <t>141</t>
  </si>
  <si>
    <t>966071822</t>
  </si>
  <si>
    <t>Rozebrání oplocení z drátěného pletiva se čtvercovými oky výšky do 2,0 m</t>
  </si>
  <si>
    <t>1144599842</t>
  </si>
  <si>
    <t>997</t>
  </si>
  <si>
    <t>Přesun sutě</t>
  </si>
  <si>
    <t>142</t>
  </si>
  <si>
    <t>997221551</t>
  </si>
  <si>
    <t>Vodorovná doprava suti ze sypkých materiálů do 1 km</t>
  </si>
  <si>
    <t>1213267860</t>
  </si>
  <si>
    <t>23,040</t>
  </si>
  <si>
    <t>beton</t>
  </si>
  <si>
    <t>51,52</t>
  </si>
  <si>
    <t>125,347</t>
  </si>
  <si>
    <t>asfalt</t>
  </si>
  <si>
    <t>200,974</t>
  </si>
  <si>
    <t>kamenivo</t>
  </si>
  <si>
    <t>143</t>
  </si>
  <si>
    <t>997006002</t>
  </si>
  <si>
    <t>Třídění stavebního odpadu na jednotlivé druhy</t>
  </si>
  <si>
    <t>1317376798</t>
  </si>
  <si>
    <t>997006512</t>
  </si>
  <si>
    <t>Vodorovné doprava s naložením a složením ze skládky do 1 km</t>
  </si>
  <si>
    <t>-1958901795</t>
  </si>
  <si>
    <t>145</t>
  </si>
  <si>
    <t>997221561</t>
  </si>
  <si>
    <t>Vodorovná doprava suti z kusových materiálů do 1 km</t>
  </si>
  <si>
    <t>-232628907</t>
  </si>
  <si>
    <t>60,19</t>
  </si>
  <si>
    <t>4,08</t>
  </si>
  <si>
    <t>1,478</t>
  </si>
  <si>
    <t>5,40</t>
  </si>
  <si>
    <t>14,19</t>
  </si>
  <si>
    <t>46,40</t>
  </si>
  <si>
    <t>2,94</t>
  </si>
  <si>
    <t>47,04</t>
  </si>
  <si>
    <t>1,21</t>
  </si>
  <si>
    <t>0,246</t>
  </si>
  <si>
    <t>žlb</t>
  </si>
  <si>
    <t>0,456</t>
  </si>
  <si>
    <t>0,504</t>
  </si>
  <si>
    <t>ostatní</t>
  </si>
  <si>
    <t>146</t>
  </si>
  <si>
    <t>997221569</t>
  </si>
  <si>
    <t>Příplatek ZKD 1 km u vodorovné dopravy suti z kusových materiálů</t>
  </si>
  <si>
    <t>1459156426</t>
  </si>
  <si>
    <t>184,134*10 'Přepočtené koeficientem množství</t>
  </si>
  <si>
    <t>147</t>
  </si>
  <si>
    <t>997221861</t>
  </si>
  <si>
    <t>Poplatek za uložení stavebního odpadu na recyklační skládce (skládkovné) z prostého betonu pod kódem 17 01 01</t>
  </si>
  <si>
    <t>-812117235</t>
  </si>
  <si>
    <t>148</t>
  </si>
  <si>
    <t>997221862</t>
  </si>
  <si>
    <t>Poplatek za uložení stavebního odpadu na recyklační skládce (skládkovné) z armovaného betonu pod kódem 17 01 01</t>
  </si>
  <si>
    <t>-1762127491</t>
  </si>
  <si>
    <t>149</t>
  </si>
  <si>
    <t>997221873</t>
  </si>
  <si>
    <t>Poplatek za uložení stavebního odpadu na recyklační skládce (skládkovné) zeminy a kamení zatříděného do Katalogu odpadů pod kódem 17 05 04</t>
  </si>
  <si>
    <t>-826098183</t>
  </si>
  <si>
    <t>obruby</t>
  </si>
  <si>
    <t>150</t>
  </si>
  <si>
    <t>997013631</t>
  </si>
  <si>
    <t>Poplatek za uložení na skládce (skládkovné) stavebního odpadu směsného kód odpadu 17 09 04</t>
  </si>
  <si>
    <t>967614562</t>
  </si>
  <si>
    <t>998</t>
  </si>
  <si>
    <t>Přesun hmot</t>
  </si>
  <si>
    <t>151</t>
  </si>
  <si>
    <t>998223011</t>
  </si>
  <si>
    <t>Přesun hmot pro pozemní komunikace s krytem dlážděným</t>
  </si>
  <si>
    <t>-1522862095</t>
  </si>
  <si>
    <t>PSV</t>
  </si>
  <si>
    <t>Práce a dodávky PSV</t>
  </si>
  <si>
    <t>712</t>
  </si>
  <si>
    <t>Povlakové krytiny</t>
  </si>
  <si>
    <t>152</t>
  </si>
  <si>
    <t>71200</t>
  </si>
  <si>
    <t>Vodonepropustná fólie u retenční nádrže</t>
  </si>
  <si>
    <t>435886337</t>
  </si>
  <si>
    <t>153</t>
  </si>
  <si>
    <t>998712201</t>
  </si>
  <si>
    <t>Přesun hmot procentní pro krytiny povlakové v objektech v do 6 m</t>
  </si>
  <si>
    <t>%</t>
  </si>
  <si>
    <t>2121944323</t>
  </si>
  <si>
    <t>741</t>
  </si>
  <si>
    <t>Elektroinstalace - silnoproud</t>
  </si>
  <si>
    <t>154</t>
  </si>
  <si>
    <t>741110512</t>
  </si>
  <si>
    <t>Montáž lišta a kanálek vkládací šířky přes 60 do 120 mm s víčkem</t>
  </si>
  <si>
    <t>-1714589319</t>
  </si>
  <si>
    <t>155</t>
  </si>
  <si>
    <t>34575131</t>
  </si>
  <si>
    <t>žlab kabelový s víkem PVC (100x100)</t>
  </si>
  <si>
    <t>1867755524</t>
  </si>
  <si>
    <t>68*1,01 'Přepočtené koeficientem množství</t>
  </si>
  <si>
    <t>156</t>
  </si>
  <si>
    <t>742121002</t>
  </si>
  <si>
    <t>Montáž kabelů sdělovacích</t>
  </si>
  <si>
    <t>-41318953</t>
  </si>
  <si>
    <t>157</t>
  </si>
  <si>
    <t>998741101</t>
  </si>
  <si>
    <t>Přesun hmot tonážní pro silno a slaboproud</t>
  </si>
  <si>
    <t>1348705624</t>
  </si>
  <si>
    <t>VRN</t>
  </si>
  <si>
    <t>Vedlejší rozpočtové náklady</t>
  </si>
  <si>
    <t>158</t>
  </si>
  <si>
    <t>031002000</t>
  </si>
  <si>
    <t>Zařízení staveniště</t>
  </si>
  <si>
    <t>1667636327</t>
  </si>
  <si>
    <t>159</t>
  </si>
  <si>
    <t>090001000</t>
  </si>
  <si>
    <t>Geodetické zaměření skutečného provedení stavby</t>
  </si>
  <si>
    <t>soubor</t>
  </si>
  <si>
    <t>-1236987113</t>
  </si>
  <si>
    <t>160</t>
  </si>
  <si>
    <t>090001001</t>
  </si>
  <si>
    <t>Geodetická činnost v průběhu provádění prací</t>
  </si>
  <si>
    <t>990759420</t>
  </si>
  <si>
    <t>161</t>
  </si>
  <si>
    <t>091002000</t>
  </si>
  <si>
    <t>Geodetická činnost - geometrický plán</t>
  </si>
  <si>
    <t>1024</t>
  </si>
  <si>
    <t>1315256696</t>
  </si>
  <si>
    <t>162</t>
  </si>
  <si>
    <t>091003000</t>
  </si>
  <si>
    <t>Dokumentace skutečného provedení</t>
  </si>
  <si>
    <t>2060465798</t>
  </si>
  <si>
    <t>163</t>
  </si>
  <si>
    <t>091404000</t>
  </si>
  <si>
    <t>Pasport a monitoring dotčených objektů</t>
  </si>
  <si>
    <t>1367361014</t>
  </si>
  <si>
    <t>164</t>
  </si>
  <si>
    <t>091405000</t>
  </si>
  <si>
    <t>Realizační dokumentace stavby</t>
  </si>
  <si>
    <t>-1148757623</t>
  </si>
  <si>
    <t>165</t>
  </si>
  <si>
    <t>091406000</t>
  </si>
  <si>
    <t>Ochrana všech podzemních i nadzemních vedení v místě stavby</t>
  </si>
  <si>
    <t>873975826</t>
  </si>
  <si>
    <t>166</t>
  </si>
  <si>
    <t>091407000</t>
  </si>
  <si>
    <t>Dopravně inženýrská opatření - DIO</t>
  </si>
  <si>
    <t>855735061</t>
  </si>
  <si>
    <t>VRN7</t>
  </si>
  <si>
    <t>Provozní vlivy</t>
  </si>
  <si>
    <t>167</t>
  </si>
  <si>
    <t>075002000</t>
  </si>
  <si>
    <t>Ochrana základů objektů - č.p. 1238/1 a 1239/3</t>
  </si>
  <si>
    <t>-1248616286</t>
  </si>
  <si>
    <t>101.2 - Nové zpevněné plochy na pozemku města HK</t>
  </si>
  <si>
    <t>22,60</t>
  </si>
  <si>
    <t>CHODNÍK + PARKOVIŠTĚ - DLAŽBA</t>
  </si>
  <si>
    <t>47,00</t>
  </si>
  <si>
    <t>104,00</t>
  </si>
  <si>
    <t>151,00</t>
  </si>
  <si>
    <t>VOZOVKA - ASFALT</t>
  </si>
  <si>
    <t>7,55/0,05</t>
  </si>
  <si>
    <t>30,00</t>
  </si>
  <si>
    <t>33,00</t>
  </si>
  <si>
    <t>26,00</t>
  </si>
  <si>
    <t>stávající zeleň</t>
  </si>
  <si>
    <t>26,00*0,15</t>
  </si>
  <si>
    <t>3,29/2</t>
  </si>
  <si>
    <t>53,36/2</t>
  </si>
  <si>
    <t>aktivní zóna</t>
  </si>
  <si>
    <t>3,29</t>
  </si>
  <si>
    <t>53,36</t>
  </si>
  <si>
    <t>Součet - předpoklad 5% výkopku</t>
  </si>
  <si>
    <t>56,65*0,05 'Přepočtené koeficientem množství</t>
  </si>
  <si>
    <t>56,65*10 'Přepočtené koeficientem množství</t>
  </si>
  <si>
    <t>141167663</t>
  </si>
  <si>
    <t>56,65*2 'Přepočtené koeficientem množství</t>
  </si>
  <si>
    <t>23,20</t>
  </si>
  <si>
    <t>58981108</t>
  </si>
  <si>
    <t>recyklát směsný frakce 0/32 - vytěžený materiál</t>
  </si>
  <si>
    <t>1425124274</t>
  </si>
  <si>
    <t>23,2*1,8 'Přepočtené koeficientem množství</t>
  </si>
  <si>
    <t>-910696895</t>
  </si>
  <si>
    <t>58,00</t>
  </si>
  <si>
    <t>26*0,02 'Přepočtené koeficientem množství</t>
  </si>
  <si>
    <t>26,00*0,040</t>
  </si>
  <si>
    <t>1041171902</t>
  </si>
  <si>
    <t>-1406320763</t>
  </si>
  <si>
    <t>58*0,1 'Přepočtené koeficientem množství</t>
  </si>
  <si>
    <t>77,00</t>
  </si>
  <si>
    <t>NOVÁ KCE VOZOVKY</t>
  </si>
  <si>
    <t>573111111</t>
  </si>
  <si>
    <t>Postřik živičný infiltrační s posypem z asfaltu množství 0,60 kg/m2</t>
  </si>
  <si>
    <t>564861113</t>
  </si>
  <si>
    <t>Podklad ze štěrkodrtě ŠD tl 220 mm</t>
  </si>
  <si>
    <t>364683000</t>
  </si>
  <si>
    <t>3,5*1,05 'Přepočtené koeficientem množství</t>
  </si>
  <si>
    <t>22*1,02 'Přepočtené koeficientem množství</t>
  </si>
  <si>
    <t>11*1,02 'Přepočtené koeficientem množství</t>
  </si>
  <si>
    <t>-2076112041</t>
  </si>
  <si>
    <t>17,365</t>
  </si>
  <si>
    <t xml:space="preserve">asfalt </t>
  </si>
  <si>
    <t>47,716</t>
  </si>
  <si>
    <t>podklad s asfaltem</t>
  </si>
  <si>
    <t>63,652</t>
  </si>
  <si>
    <t>-783389660</t>
  </si>
  <si>
    <t>2023830822</t>
  </si>
  <si>
    <t>5,876</t>
  </si>
  <si>
    <t>dlažba</t>
  </si>
  <si>
    <t>8,70</t>
  </si>
  <si>
    <t>1,32</t>
  </si>
  <si>
    <t>15,896*19 'Přepočtené koeficientem množství</t>
  </si>
  <si>
    <t>998225111</t>
  </si>
  <si>
    <t>Přesun hmot pro pozemní komunikace s krytem z kamene, monolitickým betonovým nebo živičným</t>
  </si>
  <si>
    <t>1158036088</t>
  </si>
  <si>
    <t>102 - Provizorní komunikace</t>
  </si>
  <si>
    <t>113106123</t>
  </si>
  <si>
    <t>Rozebrání dlažeb ze zámkových dlaždic komunikací pro pěší ručně</t>
  </si>
  <si>
    <t>-1745819069</t>
  </si>
  <si>
    <t>113106242</t>
  </si>
  <si>
    <t>Rozebrání vozovek ze silničních dílců se spárami zalitými cementovou maltou strojně pl přes 200 m2</t>
  </si>
  <si>
    <t>1310100014</t>
  </si>
  <si>
    <t>113154124</t>
  </si>
  <si>
    <t>Frézování živičného krytu tl 100 mm pruh š 1 m pl do 500 m2 bez překážek v trase</t>
  </si>
  <si>
    <t>-1036847236</t>
  </si>
  <si>
    <t>17,00/0,10</t>
  </si>
  <si>
    <t>-591913804</t>
  </si>
  <si>
    <t>121151115</t>
  </si>
  <si>
    <t>Sejmutí ornice plochy do 500 m2 tl vrstvy do 300 mm strojně</t>
  </si>
  <si>
    <t>1171161147</t>
  </si>
  <si>
    <t>-1323178194</t>
  </si>
  <si>
    <t>88,00</t>
  </si>
  <si>
    <t>2104313706</t>
  </si>
  <si>
    <t>167151101</t>
  </si>
  <si>
    <t>Nakládání výkopku z hornin třídy těžitelnosti I, skupiny 1 až 3 do 100 m3</t>
  </si>
  <si>
    <t>-1602577579</t>
  </si>
  <si>
    <t>219809724</t>
  </si>
  <si>
    <t>-883270948</t>
  </si>
  <si>
    <t>181351105</t>
  </si>
  <si>
    <t>Rozprostření ornice tl vrstvy do 300 mm pl do 500 m2 v rovině nebo ve svahu do 1:5 strojně</t>
  </si>
  <si>
    <t>-763538996</t>
  </si>
  <si>
    <t>289605438</t>
  </si>
  <si>
    <t>-1619081764</t>
  </si>
  <si>
    <t>329*0,02 'Přepočtené koeficientem množství</t>
  </si>
  <si>
    <t>-1574471586</t>
  </si>
  <si>
    <t>329*0,040</t>
  </si>
  <si>
    <t>131111322</t>
  </si>
  <si>
    <t>Vrtání jamek pro plotové sloupky D do 200 mm - ručně s mechanickým vrtákem</t>
  </si>
  <si>
    <t>633498145</t>
  </si>
  <si>
    <t>131111359</t>
  </si>
  <si>
    <t>Příplatek za vtrání v kamenité nebo kořeny prorostlé půdě</t>
  </si>
  <si>
    <t>1816803068</t>
  </si>
  <si>
    <t>338171123</t>
  </si>
  <si>
    <t>Osazování sloupků a vzpěr plotových ocelových v do 2,60 m se zabetonováním</t>
  </si>
  <si>
    <t>-1563090209</t>
  </si>
  <si>
    <t>55342263</t>
  </si>
  <si>
    <t>sloupek plotový koncový Pz a komaxitový 2500/48x1,5mm</t>
  </si>
  <si>
    <t>-951851232</t>
  </si>
  <si>
    <t>1701746767</t>
  </si>
  <si>
    <t>-2111154061</t>
  </si>
  <si>
    <t>2123861907</t>
  </si>
  <si>
    <t>348401350</t>
  </si>
  <si>
    <t>Rozvinutí, montáž a napnutí napínacího drátu na oplocení</t>
  </si>
  <si>
    <t>-1891960207</t>
  </si>
  <si>
    <t>15615300</t>
  </si>
  <si>
    <t>drát kruhový Pz napínací  D 2,80mm</t>
  </si>
  <si>
    <t>-1981596535</t>
  </si>
  <si>
    <t>10*1,05 'Přepočtené koeficientem množství</t>
  </si>
  <si>
    <t>564871116</t>
  </si>
  <si>
    <t>Podklad ze štěrkodrtě ŠD tl. 300 mm</t>
  </si>
  <si>
    <t>-2105018603</t>
  </si>
  <si>
    <t>2128547974</t>
  </si>
  <si>
    <t>464422138</t>
  </si>
  <si>
    <t>-1660039187</t>
  </si>
  <si>
    <t>-424479321</t>
  </si>
  <si>
    <t>58412111x1</t>
  </si>
  <si>
    <t>Osazení silničních dílců z ŽB do lože z kameniva těženého</t>
  </si>
  <si>
    <t>-1971722268</t>
  </si>
  <si>
    <t>58412111x2</t>
  </si>
  <si>
    <t>Pronájem</t>
  </si>
  <si>
    <t>den</t>
  </si>
  <si>
    <t>386913931</t>
  </si>
  <si>
    <t>329*90 'Přepočtené koeficientem množství</t>
  </si>
  <si>
    <t>58412111x3</t>
  </si>
  <si>
    <t>Nakládka / vykládka</t>
  </si>
  <si>
    <t>681891898</t>
  </si>
  <si>
    <t xml:space="preserve">329*2 </t>
  </si>
  <si>
    <t>Součet nakládka/vykládka</t>
  </si>
  <si>
    <t>658*0,278 'Přepočtené koeficientem množství</t>
  </si>
  <si>
    <t>58412111x4</t>
  </si>
  <si>
    <t>Doprava</t>
  </si>
  <si>
    <t>km</t>
  </si>
  <si>
    <t>-181827041</t>
  </si>
  <si>
    <t>596211110</t>
  </si>
  <si>
    <t>Kladení zámkové dlažby komunikací pro pěší tl 60 mm skupiny A pl do 50 m2</t>
  </si>
  <si>
    <t>-982373772</t>
  </si>
  <si>
    <t>2090497089</t>
  </si>
  <si>
    <t>7,00*0,20</t>
  </si>
  <si>
    <t>7,00*0,05</t>
  </si>
  <si>
    <t>Součet - předpoklad  dodávky do 20% nové dlažby + prořez</t>
  </si>
  <si>
    <t>1,75*1,05 'Přepočtené koeficientem množství</t>
  </si>
  <si>
    <t>59245018x</t>
  </si>
  <si>
    <t>dlažba tvar obdélník betonová 200x100x60mm přírodní - stávající dlažba</t>
  </si>
  <si>
    <t>-1912203741</t>
  </si>
  <si>
    <t>7,00*0,80</t>
  </si>
  <si>
    <t>Součet - předpoklad  položení 80% stávající dlažby</t>
  </si>
  <si>
    <t>5,6*1,05 'Přepočtené koeficientem množství</t>
  </si>
  <si>
    <t>-1268100141</t>
  </si>
  <si>
    <t>919726122</t>
  </si>
  <si>
    <t>Geotextilie pro ochranu, separaci a filtraci netkaná měrná hmotnost do 300 g/m2</t>
  </si>
  <si>
    <t>1736405636</t>
  </si>
  <si>
    <t>-830364421</t>
  </si>
  <si>
    <t>-108350057</t>
  </si>
  <si>
    <t>26*1,02 'Přepočtené koeficientem množství</t>
  </si>
  <si>
    <t>1118585733</t>
  </si>
  <si>
    <t>-112014900</t>
  </si>
  <si>
    <t>1733821420</t>
  </si>
  <si>
    <t>997221559</t>
  </si>
  <si>
    <t>Příplatek ZKD 1 km u vodorovné dopravy suti ze sypkých materiálů</t>
  </si>
  <si>
    <t>-1539122484</t>
  </si>
  <si>
    <t>39,1*10 'Přepočtené koeficientem množství</t>
  </si>
  <si>
    <t>-1953374357</t>
  </si>
  <si>
    <t>1400438326</t>
  </si>
  <si>
    <t>6,182*10 'Přepočtené koeficientem množství</t>
  </si>
  <si>
    <t>-1906464096</t>
  </si>
  <si>
    <t>997221875</t>
  </si>
  <si>
    <t>Poplatek za uložení stavebního odpadu na recyklační skládce (skládkovné) asfaltového bez obsahu dehtu zatříděného do Katalogu odpadů pod kódem 17 03 02</t>
  </si>
  <si>
    <t>-1804939058</t>
  </si>
  <si>
    <t>781574462</t>
  </si>
  <si>
    <t>203928369</t>
  </si>
  <si>
    <t>301 - Odvodnění</t>
  </si>
  <si>
    <t>Soupis:</t>
  </si>
  <si>
    <t>01 - Trubní vedení</t>
  </si>
  <si>
    <t>Ing. Petr Koblenc</t>
  </si>
  <si>
    <t xml:space="preserve">    1.3 - Výkopové práce</t>
  </si>
  <si>
    <t xml:space="preserve">    1.4 - Zemní práce - přesuny</t>
  </si>
  <si>
    <t xml:space="preserve">    8.1 - Gravitační stoky</t>
  </si>
  <si>
    <t xml:space="preserve">    8.2 - Kanalizační šachty prefabrikované</t>
  </si>
  <si>
    <t xml:space="preserve">    8.3 - Kanalizační šachty plastové</t>
  </si>
  <si>
    <t xml:space="preserve">    8.4 - Ostatní</t>
  </si>
  <si>
    <t xml:space="preserve">    9 - Ostatní konstrukce a práce</t>
  </si>
  <si>
    <t>1.3</t>
  </si>
  <si>
    <t>Výkopové práce</t>
  </si>
  <si>
    <t>115101202</t>
  </si>
  <si>
    <t>Čerpání vody na dopravní výšku do 10 m průměrný přítok do 1000 l/min</t>
  </si>
  <si>
    <t>hod</t>
  </si>
  <si>
    <t>-1946800552</t>
  </si>
  <si>
    <t>"nátok"24,1</t>
  </si>
  <si>
    <t>"přípojky UV"39</t>
  </si>
  <si>
    <t>"odtok"68,1</t>
  </si>
  <si>
    <t>Mezisoučet</t>
  </si>
  <si>
    <t>131,2/20*24</t>
  </si>
  <si>
    <t>115101302</t>
  </si>
  <si>
    <t>Pohotovost čerpací soupravy pro dopravní výšku do 10 m přítok do 1000 l/min</t>
  </si>
  <si>
    <t>1513366981</t>
  </si>
  <si>
    <t>131,2/20</t>
  </si>
  <si>
    <t>119001401</t>
  </si>
  <si>
    <t>Dočasné zajištění potrubí ocelového nebo litinového DN do 200 mm</t>
  </si>
  <si>
    <t>749364318</t>
  </si>
  <si>
    <t>"křížení vodovodního řadu"4*1,2</t>
  </si>
  <si>
    <t>119001405</t>
  </si>
  <si>
    <t>Dočasné zajištění potrubí z PE DN do 200 mm</t>
  </si>
  <si>
    <t>-1509930856</t>
  </si>
  <si>
    <t>"křížení plynovodu"2*1,2</t>
  </si>
  <si>
    <t>119001412</t>
  </si>
  <si>
    <t>Dočasné zajištění potrubí betonového, ŽB nebo kameninového DN do 500 mm</t>
  </si>
  <si>
    <t>-799931036</t>
  </si>
  <si>
    <t>"křížení kanalizačních přípojek"2*1,2</t>
  </si>
  <si>
    <t>119001421</t>
  </si>
  <si>
    <t>Dočasné zajištění kabelů a kabelových tratí ze 3 volně ložených kabelů</t>
  </si>
  <si>
    <t>1556902455</t>
  </si>
  <si>
    <t>"křížení sdělovacího kabelu"1*1,2</t>
  </si>
  <si>
    <t>139001101</t>
  </si>
  <si>
    <t>Příplatek za ztížení vykopávky v blízkosti podzemního vedení</t>
  </si>
  <si>
    <t>-814326994</t>
  </si>
  <si>
    <t>(4,8+2,4+2,4+1,2)*1,5*1,5</t>
  </si>
  <si>
    <t>132354204</t>
  </si>
  <si>
    <t>Hloubení zapažených rýh š do 2000 mm v hornině třídy těžitelnosti II, skupiny 4 objem do 500 m3</t>
  </si>
  <si>
    <t>1628878187</t>
  </si>
  <si>
    <t>"nátok"24,1*1,2*1,9</t>
  </si>
  <si>
    <t>"přípojky UV"39*1,2*1,9</t>
  </si>
  <si>
    <t>"odtok"68,1*1,2*1,8</t>
  </si>
  <si>
    <t>"rozšíření pro šachty"7*(2,5*(2,5-1,2)*1,9)</t>
  </si>
  <si>
    <t>151811132</t>
  </si>
  <si>
    <t>Osazení pažicího boxu hl výkopu do 4 m š do 2,5 m</t>
  </si>
  <si>
    <t>-174976119</t>
  </si>
  <si>
    <t>"nátok"24,1*1,9*2</t>
  </si>
  <si>
    <t>"přípojky UV"39*1,9*2</t>
  </si>
  <si>
    <t>"odtok"68,1*1,8*2</t>
  </si>
  <si>
    <t>151811133</t>
  </si>
  <si>
    <t>Osazení pažicího boxu hl výkopu do 4 m š do 5 m</t>
  </si>
  <si>
    <t>-1677500929</t>
  </si>
  <si>
    <t>1.4</t>
  </si>
  <si>
    <t>Zemní práce - přesuny</t>
  </si>
  <si>
    <t>162351124</t>
  </si>
  <si>
    <t>Vodorovné přemístění do 1000 m výkopku/sypaniny z hornin třídy těžitelnosti II, skupiny 4 a 5</t>
  </si>
  <si>
    <t>-557060091</t>
  </si>
  <si>
    <t>"výkopek na mezideponii"334,189</t>
  </si>
  <si>
    <t>"zásyp výkopkem"226,995</t>
  </si>
  <si>
    <t>"podsyp a obsyp potrubí"80,166+27,029</t>
  </si>
  <si>
    <t>162751137</t>
  </si>
  <si>
    <t>Vodorovné přemístění do 10000 m výkopku/sypaniny z horniny třídy těžitelnosti II, skupiny 4 a 5</t>
  </si>
  <si>
    <t>98915997</t>
  </si>
  <si>
    <t>"odvoz výkopku na skládku"334,189-226,995</t>
  </si>
  <si>
    <t>162751139</t>
  </si>
  <si>
    <t>Příplatek k vodorovnému přemístění výkopku/sypaniny z horniny třídy těžitelnosti II, skupiny 4 a 5 ZKD 1000 m přes 10000 m</t>
  </si>
  <si>
    <t>1403444505</t>
  </si>
  <si>
    <t>"odvoz výkopku na skládku"(334,189-226,995)*10</t>
  </si>
  <si>
    <t>1006720299</t>
  </si>
  <si>
    <t>-1893765814</t>
  </si>
  <si>
    <t>"odvoz výkopku na skládku"(334,189-226,995)*2</t>
  </si>
  <si>
    <t>167151112</t>
  </si>
  <si>
    <t>Nakládání výkopku z hornin třídy těžitelnosti II, skupiny 4 a 5 přes 100 m3</t>
  </si>
  <si>
    <t>-580805030</t>
  </si>
  <si>
    <t>174101101</t>
  </si>
  <si>
    <t>Zásyp jam, šachet rýh nebo kolem objektů sypaninou se zhutněním</t>
  </si>
  <si>
    <t>1415715128</t>
  </si>
  <si>
    <t>"nátok"24,1*1,2*(1,9-0,15-0,25-0,3)</t>
  </si>
  <si>
    <t>"přípojky UV"39*1,2*(1,9-0,15-0,2-0,3)</t>
  </si>
  <si>
    <t>"odtok"68,1*1,2*(1,8-0,15-0,2-0,3)</t>
  </si>
  <si>
    <t>"rozšíření pro šachty"7*(2,5*(2,5-1,2)*(1,9-0,15))</t>
  </si>
  <si>
    <t>-2136278769</t>
  </si>
  <si>
    <t>"nátok"24,1*1,2*(0,25+0,3)</t>
  </si>
  <si>
    <t>"přípojky UV"39*1,2*(0,2+0,3)</t>
  </si>
  <si>
    <t>"odtok"68,1*1,2*(0,2+0,3)</t>
  </si>
  <si>
    <t>58341341</t>
  </si>
  <si>
    <t>kamenivo drcené drobné frakce 0/4</t>
  </si>
  <si>
    <t>951552643</t>
  </si>
  <si>
    <t>Poznámka k položce:
včetně dopravy</t>
  </si>
  <si>
    <t>80,166*2 'Přepočtené koeficientem množství</t>
  </si>
  <si>
    <t>212750104</t>
  </si>
  <si>
    <t>Trativod z drenážních trubek PVC-U SN 4 perforace 360° včetně lože otevřený výkop DN 200 pro budovy plocha pro vtékání vody min. 80 cm2/m</t>
  </si>
  <si>
    <t>1541127328</t>
  </si>
  <si>
    <t>451572111</t>
  </si>
  <si>
    <t>Lože pod potrubí otevřený výkop z kameniva drobného těženého</t>
  </si>
  <si>
    <t>1995133664</t>
  </si>
  <si>
    <t>"nátok"24,1*1,2*0,15</t>
  </si>
  <si>
    <t>"přípojky UV"39*1,2*0,15</t>
  </si>
  <si>
    <t>"odtok"68,1*1,2*0,15</t>
  </si>
  <si>
    <t>"rozšíření pro šachty"7*(2,5*(2,5-1,2)*0,15)</t>
  </si>
  <si>
    <t>8.1</t>
  </si>
  <si>
    <t>Gravitační stoky</t>
  </si>
  <si>
    <t>871355221</t>
  </si>
  <si>
    <t>Kanalizační potrubí z tvrdého PVC jednovrstvé tuhost třídy SN8 DN 200</t>
  </si>
  <si>
    <t>1284312075</t>
  </si>
  <si>
    <t>28611168</t>
  </si>
  <si>
    <t>trubka kanalizační PVC DN 200x3000mm SN8</t>
  </si>
  <si>
    <t>-802499509</t>
  </si>
  <si>
    <t>107,1*1,05 'Přepočtené koeficientem množství</t>
  </si>
  <si>
    <t>871365241</t>
  </si>
  <si>
    <t>Kanalizační potrubí z tvrdého PVC vícevrstvé tuhost třídy SN12 DN 250</t>
  </si>
  <si>
    <t>1839055723</t>
  </si>
  <si>
    <t>28611108</t>
  </si>
  <si>
    <t>trubka kanalizační PVC-U DN 250x6000mm SN12</t>
  </si>
  <si>
    <t>1835225864</t>
  </si>
  <si>
    <t>24,1*1,05 'Přepočtené koeficientem množství</t>
  </si>
  <si>
    <t>8.2</t>
  </si>
  <si>
    <t>Kanalizační šachty prefabrikované</t>
  </si>
  <si>
    <t>899104112</t>
  </si>
  <si>
    <t>Osazení poklopů litinových nebo ocelových včetně rámů pro třídu zatížení D400, E600</t>
  </si>
  <si>
    <t>-1753850610</t>
  </si>
  <si>
    <t>"Š4, FŠ1, FŠ2, RŠ"4</t>
  </si>
  <si>
    <t>55241402</t>
  </si>
  <si>
    <t>poklop šachtový s rámem DN600 třída D 400,  bez odvětrání</t>
  </si>
  <si>
    <t>1300283130</t>
  </si>
  <si>
    <t>452112111</t>
  </si>
  <si>
    <t>Osazení betonových prstenců nebo rámů v do 100 mm</t>
  </si>
  <si>
    <t>1067153872</t>
  </si>
  <si>
    <t>PFB.1120103OZ</t>
  </si>
  <si>
    <t>Prstenec šachtový vyrovnávací  TBW-Q.1 63/10</t>
  </si>
  <si>
    <t>-1982961402</t>
  </si>
  <si>
    <t>Poznámka k položce:
625/120/100</t>
  </si>
  <si>
    <t>PFB.1120102OZ</t>
  </si>
  <si>
    <t>Prstenec šachtový vyrovnávací (OZ) TBW-Q.1 63/8</t>
  </si>
  <si>
    <t>804595924</t>
  </si>
  <si>
    <t>894411311</t>
  </si>
  <si>
    <t>Osazení železobetonových dílců pro šachty skruží rovných</t>
  </si>
  <si>
    <t>-1996487551</t>
  </si>
  <si>
    <t>PFB.1122123</t>
  </si>
  <si>
    <t>Skruž výšky 1000 mm TBS-Q.1 100/100/12 PS</t>
  </si>
  <si>
    <t>-164071106</t>
  </si>
  <si>
    <t>Poznámka k položce:
1000/1000/120</t>
  </si>
  <si>
    <t>PFB.1122113</t>
  </si>
  <si>
    <t>Skruž výšky 500 mm TBS-Q.1 100/50/12 PS</t>
  </si>
  <si>
    <t>-1344949765</t>
  </si>
  <si>
    <t>Poznámka k položce:
1000/500/120</t>
  </si>
  <si>
    <t>PFB.1122103</t>
  </si>
  <si>
    <t>Skruž výšky 250 mm TBS-Q.1 100/25/12 PS</t>
  </si>
  <si>
    <t>1941286253</t>
  </si>
  <si>
    <t>Poznámka k položce:
1000/250/120</t>
  </si>
  <si>
    <t>894412411</t>
  </si>
  <si>
    <t>Osazení železobetonových dílců pro šachty skruží přechodových</t>
  </si>
  <si>
    <t>1131007017</t>
  </si>
  <si>
    <t>PFB.1121104</t>
  </si>
  <si>
    <t>Konus TBR-Q.1 100-63/58/12 KPS</t>
  </si>
  <si>
    <t>-123547308</t>
  </si>
  <si>
    <t>Poznámka k položce:
1000/625/580</t>
  </si>
  <si>
    <t>894414111</t>
  </si>
  <si>
    <t>Osazení železobetonových dílců pro šachty skruží základových (dno)</t>
  </si>
  <si>
    <t>1818108197</t>
  </si>
  <si>
    <t>PFB.1135107</t>
  </si>
  <si>
    <t xml:space="preserve">Dno jednolité šachtové </t>
  </si>
  <si>
    <t>1650176599</t>
  </si>
  <si>
    <t>59224348</t>
  </si>
  <si>
    <t>těsnění elastomerové pro spojení šachetních dílů DN 1000</t>
  </si>
  <si>
    <t>-1266147245</t>
  </si>
  <si>
    <t>"Š4, FŠ1, FŠ2, RŠ"20</t>
  </si>
  <si>
    <t>8.3</t>
  </si>
  <si>
    <t>Kanalizační šachty plastové</t>
  </si>
  <si>
    <t>894812315</t>
  </si>
  <si>
    <t>Revizní a čistící šachta z PP typ DN 600/200 šachtové dno průtočné</t>
  </si>
  <si>
    <t>-831332004</t>
  </si>
  <si>
    <t>"Š1, Š2, Š3"3</t>
  </si>
  <si>
    <t>894812332</t>
  </si>
  <si>
    <t>Revizní a čistící šachta z PP DN 600 šachtová roura korugovaná světlé hloubky 2000 mm</t>
  </si>
  <si>
    <t>1673607493</t>
  </si>
  <si>
    <t>894812339</t>
  </si>
  <si>
    <t>Příplatek k rourám revizní a čistící šachty z PP DN 600 za uříznutí šachtové roury</t>
  </si>
  <si>
    <t>-1006185843</t>
  </si>
  <si>
    <t>894812377</t>
  </si>
  <si>
    <t>Revizní a čistící šachta z PP DN 600 poklop litinový pro třídu zatížení D400 s teleskopickým adaptérem</t>
  </si>
  <si>
    <t>773075833</t>
  </si>
  <si>
    <t>8.4</t>
  </si>
  <si>
    <t>Ostatní</t>
  </si>
  <si>
    <t>359901211</t>
  </si>
  <si>
    <t>Monitoring stoky jakékoli výšky na nové kanalizaci</t>
  </si>
  <si>
    <t>338929019</t>
  </si>
  <si>
    <t>899722112</t>
  </si>
  <si>
    <t>Krytí potrubí z plastů výstražnou fólií z PVC 25 cm</t>
  </si>
  <si>
    <t>-935169671</t>
  </si>
  <si>
    <t>899914116</t>
  </si>
  <si>
    <t>Montáž ocelové chráničky D 426 x 10 mm</t>
  </si>
  <si>
    <t>-1880672194</t>
  </si>
  <si>
    <t>"uložení vodovodu do OC chráničky"2*(1,5+1,5+0,5)</t>
  </si>
  <si>
    <t>14033234</t>
  </si>
  <si>
    <t>trubka ocelová bezešvá hladká tl 10mm ČSN 41 1375.1 D 426mm</t>
  </si>
  <si>
    <t>-1601611108</t>
  </si>
  <si>
    <t>28655126_R</t>
  </si>
  <si>
    <t xml:space="preserve">manžeta chráničky vč. upínací pásky </t>
  </si>
  <si>
    <t>19176423</t>
  </si>
  <si>
    <t>"utěsnění chráničky"4</t>
  </si>
  <si>
    <t>Ostatní konstrukce a práce</t>
  </si>
  <si>
    <t>119003223</t>
  </si>
  <si>
    <t>Mobilní plotová zábrana s profilovaným plechem výšky do 2,2 m pro zabezpečení výkopu zřízení</t>
  </si>
  <si>
    <t>-1952425263</t>
  </si>
  <si>
    <t>120*2+5*2</t>
  </si>
  <si>
    <t>119003224</t>
  </si>
  <si>
    <t>Mobilní plotová zábrana s profilovaným plechem výšky do 2,2 m pro zabezpečení výkopu odstranění</t>
  </si>
  <si>
    <t>-1404914711</t>
  </si>
  <si>
    <t>998276101</t>
  </si>
  <si>
    <t>Přesun hmot pro trubní vedení z trub z plastických hmot otevřený výkop</t>
  </si>
  <si>
    <t>862480402</t>
  </si>
  <si>
    <t>25,790</t>
  </si>
  <si>
    <t>998276125</t>
  </si>
  <si>
    <t>Příplatek k přesunu hmot pro trubní vedení z trub z plastických hmot za zvětšený přesun do 1000 m</t>
  </si>
  <si>
    <t>-1368442536</t>
  </si>
  <si>
    <t>-1544035720</t>
  </si>
  <si>
    <t>02 - Vsakovací objekt</t>
  </si>
  <si>
    <t xml:space="preserve">    8 - Vsakovací objekt</t>
  </si>
  <si>
    <t>1848150167</t>
  </si>
  <si>
    <t>10*24</t>
  </si>
  <si>
    <t>-168107491</t>
  </si>
  <si>
    <t>131351104</t>
  </si>
  <si>
    <t>Hloubení jam nezapažených v hornině třídy těžitelnosti II, skupiny 4 objem do 500 m3 strojně</t>
  </si>
  <si>
    <t>-324471995</t>
  </si>
  <si>
    <t>17*10*2</t>
  </si>
  <si>
    <t>1974613869</t>
  </si>
  <si>
    <t>"výkopek na mezideponii"340</t>
  </si>
  <si>
    <t>"výkopek k zásypu"170</t>
  </si>
  <si>
    <t>"podsyp"170*0,2</t>
  </si>
  <si>
    <t>"obsyp"97</t>
  </si>
  <si>
    <t>-48010740</t>
  </si>
  <si>
    <t>"odvoz na skládku"340-170</t>
  </si>
  <si>
    <t>-2114666125</t>
  </si>
  <si>
    <t>"odvoz na skládku"(340-170)*10</t>
  </si>
  <si>
    <t>1646263868</t>
  </si>
  <si>
    <t>-855679232</t>
  </si>
  <si>
    <t>"odvoz na skládku"(340-170)*2</t>
  </si>
  <si>
    <t>512892083</t>
  </si>
  <si>
    <t>1801712710</t>
  </si>
  <si>
    <t>"zásyp výkopkem"17*10*(2-0,2-0,6-0,2)</t>
  </si>
  <si>
    <t>"zásyp kamenivem 8/16"(17*10*(0,2+0,6))-39</t>
  </si>
  <si>
    <t>58343872</t>
  </si>
  <si>
    <t>kamenivo drcené hrubé frakce 8/16</t>
  </si>
  <si>
    <t>660109776</t>
  </si>
  <si>
    <t>"zásyp kamenivem 8/16"((17*10*(0,6+0,2))-39)*2</t>
  </si>
  <si>
    <t>564261111</t>
  </si>
  <si>
    <t>Podklad nebo podsyp ze štěrkopísku ŠP tl 200 mm</t>
  </si>
  <si>
    <t>-1310527243</t>
  </si>
  <si>
    <t>"štěrkopískový podsyp 2-8"17*10</t>
  </si>
  <si>
    <t>56241730_R1</t>
  </si>
  <si>
    <t>Vsakovací galerie ze vsakovacích boxů. Celkový objem 39 m3. Včetně geotextílie a odvětrání. Položka obsahuje materiál, montáž dopravu. Před realizací bude provedena vsakovací zkouška a aktualizace návrhu. Součástí položky je zřízení nepropustné folie na s</t>
  </si>
  <si>
    <t>kpl</t>
  </si>
  <si>
    <t>-1062001199</t>
  </si>
  <si>
    <t>56241730_R2</t>
  </si>
  <si>
    <t>Vírový ventil Q=0,6 l/s. Položka obsahuje materiál, montáž do kanalizační šachty a dopravu</t>
  </si>
  <si>
    <t>519298416</t>
  </si>
  <si>
    <t>451752054</t>
  </si>
  <si>
    <t>03 - Obnova povrchů po dokončení objektu 301</t>
  </si>
  <si>
    <t>146175476</t>
  </si>
  <si>
    <t>11*0,15</t>
  </si>
  <si>
    <t>Součet - ornice</t>
  </si>
  <si>
    <t>-1129651339</t>
  </si>
  <si>
    <t>1974116903</t>
  </si>
  <si>
    <t>181351003</t>
  </si>
  <si>
    <t>Rozprostření ornice tl vrstvy do 200 mm pl do 100 m2 v rovině nebo ve svahu do 1:5 strojně</t>
  </si>
  <si>
    <t>2016218234</t>
  </si>
  <si>
    <t>10364100</t>
  </si>
  <si>
    <t>zemina pro terénní úpravy - tříděná</t>
  </si>
  <si>
    <t>-2026214641</t>
  </si>
  <si>
    <t>11*0,15*1,8</t>
  </si>
  <si>
    <t>940329895</t>
  </si>
  <si>
    <t>-2020237006</t>
  </si>
  <si>
    <t>11*0,02 'Přepočtené koeficientem množství</t>
  </si>
  <si>
    <t>185803112</t>
  </si>
  <si>
    <t>Ošetření trávníku shrabáním ve svahu do 1:2</t>
  </si>
  <si>
    <t>-657551242</t>
  </si>
  <si>
    <t>1714449848</t>
  </si>
  <si>
    <t>564871111</t>
  </si>
  <si>
    <t>Podklad ze štěrkodrtě ŠD tl 250 mm</t>
  </si>
  <si>
    <t>-1167095182</t>
  </si>
  <si>
    <t>567120114</t>
  </si>
  <si>
    <t>Podklad ze směsi stmelené cementem SC C 1,5/2,0 (SC II) tl 150 mm</t>
  </si>
  <si>
    <t>-2131168241</t>
  </si>
  <si>
    <t>-2060499412</t>
  </si>
  <si>
    <t>565135101</t>
  </si>
  <si>
    <t>Asfaltový beton vrstva podkladní ACP 16 (obalované kamenivo OKS) tl 50 mm š do 1,5 m</t>
  </si>
  <si>
    <t>293861001</t>
  </si>
  <si>
    <t>-332686009</t>
  </si>
  <si>
    <t>577155142</t>
  </si>
  <si>
    <t>Asfaltový beton vrstva ložní ACL 16 (ABH) tl 60 mm š přes 3 m z modifikovaného asfaltu</t>
  </si>
  <si>
    <t>-36943567</t>
  </si>
  <si>
    <t>752548271</t>
  </si>
  <si>
    <t>2016073924</t>
  </si>
  <si>
    <t>564851111</t>
  </si>
  <si>
    <t>Podklad ze štěrkodrtě ŠD tl 150 mm</t>
  </si>
  <si>
    <t>-1602669243</t>
  </si>
  <si>
    <t>1556430503</t>
  </si>
  <si>
    <t>-1565551322</t>
  </si>
  <si>
    <t>2*1,03 'Přepočtené koeficientem množství</t>
  </si>
  <si>
    <t>-2076197785</t>
  </si>
  <si>
    <t>-1618028104</t>
  </si>
  <si>
    <t>421 - Veřejné osvětlení</t>
  </si>
  <si>
    <t>Ing. Petr Krupička</t>
  </si>
  <si>
    <t>D1 - Popis Materiály</t>
  </si>
  <si>
    <t>D2 - Popis Montážní práce</t>
  </si>
  <si>
    <t>D3 - Popis Práce v HZS</t>
  </si>
  <si>
    <t>D1</t>
  </si>
  <si>
    <t>Popis Materiály</t>
  </si>
  <si>
    <t>Pol1</t>
  </si>
  <si>
    <t>STB 8-B Stožár bezpaticový třístupňový s manžetou, žárový zinek</t>
  </si>
  <si>
    <t>ks</t>
  </si>
  <si>
    <t>Pol2</t>
  </si>
  <si>
    <t>SV 6.16.4/x1 Elektrovýzbroj 1. poj</t>
  </si>
  <si>
    <t>Pol3</t>
  </si>
  <si>
    <t>SV 6.16.4/x2 Elektrovýzbroj 2. poj</t>
  </si>
  <si>
    <t>Pol4</t>
  </si>
  <si>
    <t>UD 1/76-300 Výložník rovný na průměr 76mm</t>
  </si>
  <si>
    <t>Pol5</t>
  </si>
  <si>
    <t>UD 2/76-500/180 Výložník rovný dvojitý na průměr 76mm</t>
  </si>
  <si>
    <t>Pol6</t>
  </si>
  <si>
    <t>sv.výpočet Svítidlo LED, 37W, 3000K, 4778lm, řízení světelného výkonu</t>
  </si>
  <si>
    <t>Pol7</t>
  </si>
  <si>
    <t>na sloup Rozvaděč pro řízení výkonu svítidel</t>
  </si>
  <si>
    <t>Pol8</t>
  </si>
  <si>
    <t>CYKY-J 4x10 Zemní vedení</t>
  </si>
  <si>
    <t>Pol9</t>
  </si>
  <si>
    <t>CYKY-J 5x1,5 Kabel pro svítidlo (elektrovýzbroj-svítidlo)</t>
  </si>
  <si>
    <t>Pol10</t>
  </si>
  <si>
    <t>do 1kV, IP68, 3-5x2,5-16 Kabelová spojka zemní gelová</t>
  </si>
  <si>
    <t>Pol11</t>
  </si>
  <si>
    <t>SR 3a Svorka spojovací páska-drát</t>
  </si>
  <si>
    <t>Pol12</t>
  </si>
  <si>
    <t>SR 2b Svorka spojovací páska-páska</t>
  </si>
  <si>
    <t>Pol13</t>
  </si>
  <si>
    <t>Kabelové oko šroubové</t>
  </si>
  <si>
    <t>Pol14</t>
  </si>
  <si>
    <t>Zemnící pásek FeZn30x4</t>
  </si>
  <si>
    <t>Pol15</t>
  </si>
  <si>
    <t>Zemnící drát FeZn10</t>
  </si>
  <si>
    <t>Pol16</t>
  </si>
  <si>
    <t>Chránička Kopoflex, průměr 50</t>
  </si>
  <si>
    <t>Pol17</t>
  </si>
  <si>
    <t>rezervní propoj 2x Chránička Kopoflex, průměr 110</t>
  </si>
  <si>
    <t>Pol18</t>
  </si>
  <si>
    <t>Výstražná folie</t>
  </si>
  <si>
    <t>Pol19</t>
  </si>
  <si>
    <t>sada Pomocný materiál</t>
  </si>
  <si>
    <t>D2</t>
  </si>
  <si>
    <t>Popis Montážní práce</t>
  </si>
  <si>
    <t>Pol20</t>
  </si>
  <si>
    <t>Hloubení rýh do šířky 600mm</t>
  </si>
  <si>
    <t>Pol21</t>
  </si>
  <si>
    <t>Hloubení šachet pro patky</t>
  </si>
  <si>
    <t>Pol22</t>
  </si>
  <si>
    <t>Obsyp kabelu, vč. položení výstražné folie</t>
  </si>
  <si>
    <t>Pol23</t>
  </si>
  <si>
    <t>Zásyp výkopu, zhutnění</t>
  </si>
  <si>
    <t>Pol24</t>
  </si>
  <si>
    <t>beton a zásyp Patka a ukotvení sloupu včetně materiálu</t>
  </si>
  <si>
    <t>Pol25</t>
  </si>
  <si>
    <t>Instalace stožáru</t>
  </si>
  <si>
    <t>h</t>
  </si>
  <si>
    <t>Pol26</t>
  </si>
  <si>
    <t>Montáž svítidel s přívodem</t>
  </si>
  <si>
    <t>Pol27</t>
  </si>
  <si>
    <t>Montáž rozvaděče řízení výkonu</t>
  </si>
  <si>
    <t>Pol28</t>
  </si>
  <si>
    <t>Uložení zemního vedení - kabel silový s Cu jádrem do 4x16mm2</t>
  </si>
  <si>
    <t>Pol29</t>
  </si>
  <si>
    <t>Příplatek za zatahování do chráničky do 0,75kg/m</t>
  </si>
  <si>
    <t>Pol30</t>
  </si>
  <si>
    <t>Montáž zemní kabelové spojky</t>
  </si>
  <si>
    <t>Pol31</t>
  </si>
  <si>
    <t>Uložení uzemnění - zemnící pásek</t>
  </si>
  <si>
    <t>Pol32</t>
  </si>
  <si>
    <t>Propojení zemnícího pásku a připojení odboček drát do 10mm</t>
  </si>
  <si>
    <t>Pol33</t>
  </si>
  <si>
    <t>Připojení svítidla a elektrovýzbroje stožáru</t>
  </si>
  <si>
    <t>Pol34</t>
  </si>
  <si>
    <t>Připojení zemnících drátů ke stožárům</t>
  </si>
  <si>
    <t>Pol35</t>
  </si>
  <si>
    <t>Práce vysokozdvižné plošiny</t>
  </si>
  <si>
    <t>Pol36</t>
  </si>
  <si>
    <t>Poplatek za recyklaci svítidla</t>
  </si>
  <si>
    <t>Pol37</t>
  </si>
  <si>
    <t>Poplatek za recyklaci světelného zdroje</t>
  </si>
  <si>
    <t>D3</t>
  </si>
  <si>
    <t>Popis Práce v HZS</t>
  </si>
  <si>
    <t>Pol38</t>
  </si>
  <si>
    <t>Práce v HZS</t>
  </si>
  <si>
    <t>Pol39</t>
  </si>
  <si>
    <t>sada Revize</t>
  </si>
  <si>
    <t>1529125000</t>
  </si>
  <si>
    <t>501 - Přeložky plynovodu a přípojek</t>
  </si>
  <si>
    <t>SO 501 - Přeložky plynovodu a přípojek</t>
  </si>
  <si>
    <t>ul. K Biřičce</t>
  </si>
  <si>
    <t xml:space="preserve"> </t>
  </si>
  <si>
    <t>25670590</t>
  </si>
  <si>
    <t>LABRON s.r.o.</t>
  </si>
  <si>
    <t>Soupis prací nezahrnuje HTÚ, kácení a obnovu vzrostlé zeleně. Soupis prací nezahrnuje rekonstrukci stávajících zpevněných povrchů, ta je součástí stavebního objektu - Komunikace.</t>
  </si>
  <si>
    <t>M - Práce a dodávky M</t>
  </si>
  <si>
    <t xml:space="preserve">    23-M - Montáže potrubí</t>
  </si>
  <si>
    <t xml:space="preserve">    23-M.OP - Odpoje a propoje</t>
  </si>
  <si>
    <t xml:space="preserve">    23-M.OCH - Dočasné ochozy</t>
  </si>
  <si>
    <t>HZS - Hodinové zúčtovací sazby</t>
  </si>
  <si>
    <t>119003215</t>
  </si>
  <si>
    <t>Pomocné konstrukce při zabezpečení výkopu svislé ocelové mobilní oplocení, výšky do 1,5 m panely ze svařovaných trubek zřízení</t>
  </si>
  <si>
    <t>1702604799</t>
  </si>
  <si>
    <t>2*75+2*2+2*2*5+2*3+2*2+2*6+2*2+2*12</t>
  </si>
  <si>
    <t>119003216</t>
  </si>
  <si>
    <t>Pomocné konstrukce při zabezpečení výkopu svislé ocelové mobilní oplocení, výšky do 1,5 m panely ze svařovaných trubek odstranění</t>
  </si>
  <si>
    <t>-912786221</t>
  </si>
  <si>
    <t>119004111</t>
  </si>
  <si>
    <t>Pomocné konstrukce při zabezpečení výkopu bezpečný vstup nebo výstup žebříkem zřízení</t>
  </si>
  <si>
    <t>-429089666</t>
  </si>
  <si>
    <t>3*1,8</t>
  </si>
  <si>
    <t>119004112</t>
  </si>
  <si>
    <t>Pomocné konstrukce při zabezpečení výkopu bezpečný vstup nebo výstup žebříkem odstranění</t>
  </si>
  <si>
    <t>-899001873</t>
  </si>
  <si>
    <t>130001101</t>
  </si>
  <si>
    <t>Příplatek k cenám hloubených vykopávek za ztížení vykopávky v blízkosti podzemního vedení nebo výbušnin pro jakoukoliv třídu horniny</t>
  </si>
  <si>
    <t>744712598</t>
  </si>
  <si>
    <t>84,708*0,15 "uvažováno 15% z rozsahu strojního výkopu</t>
  </si>
  <si>
    <t>131313101</t>
  </si>
  <si>
    <t>Hloubení jam ručně zapažených i nezapažených s urovnáním dna do předepsaného profilu a spádu v hornině třídy těžitelnosti II skupiny 4 soudržných</t>
  </si>
  <si>
    <t>2132342923</t>
  </si>
  <si>
    <t>"100% uvažován ruční výkop</t>
  </si>
  <si>
    <t>2*2,5*1,5*(1,8-0,52) "jámy odpoje a propoje - vozovka živice</t>
  </si>
  <si>
    <t>2,5*1,5*(1,8-0,25) "jáma odpoj - chodník živice</t>
  </si>
  <si>
    <t>1,5*1,5*(1,8-0,52) "jáma ochoz - vozovka živice</t>
  </si>
  <si>
    <t>1,5*1,5*(1,8-0,25) "jáma ochoz - chodník živice</t>
  </si>
  <si>
    <t>132351103</t>
  </si>
  <si>
    <t>Hloubení nezapažených rýh šířky do 800 mm strojně s urovnáním dna do předepsaného profilu a spádu v hornině třídy těžitelnosti II skupiny 4 přes 50 do 100 m3</t>
  </si>
  <si>
    <t>131723062</t>
  </si>
  <si>
    <t>(6+6)*0,8*(1,3-0,52) "rýha řad - vozovka živice</t>
  </si>
  <si>
    <t>5,5*0,8*(1,3-0,25) "rýha řad - chodník živice</t>
  </si>
  <si>
    <t>(63+1+2)*0,8*(1,3-0,15) "rýha řad - nezpevněný terén (zeleň)</t>
  </si>
  <si>
    <t>1*0,8*(1,3-0,2) "rýha řad - chodník bet. dlaždice</t>
  </si>
  <si>
    <t>11*0,8*(1,3-0,15) "rýha přípojky - nezpevněný terén (zeleň)</t>
  </si>
  <si>
    <t>1*0,8*(1,3-0,2) "rýha přípojky - chodník bet. dlaždice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</si>
  <si>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</si>
  <si>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858881923</t>
  </si>
  <si>
    <t>32,078+9,295+20,361</t>
  </si>
  <si>
    <t xml:space="preserve"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</t>
  </si>
  <si>
    <t>-1071926577</t>
  </si>
  <si>
    <t>61,734*5</t>
  </si>
  <si>
    <t>Uložení sypaniny na skládky nebo meziskládky bez hutnění s upravením uložené sypaniny do předepsaného tvaru</t>
  </si>
  <si>
    <t>-1161996634</t>
  </si>
  <si>
    <t>61,734 "přebytečný výkopek na skládku</t>
  </si>
  <si>
    <t>289578428</t>
  </si>
  <si>
    <t>61,734*1,8</t>
  </si>
  <si>
    <t>Zásyp sypaninou z jakékoliv horniny strojně s uložením výkopku ve vrstvách se zhutněním jam, šachet, rýh nebo kolem objektů v těchto vykopávkách</t>
  </si>
  <si>
    <t>1796486429</t>
  </si>
  <si>
    <t>"zásyp štěrkodrtí</t>
  </si>
  <si>
    <t>2*2,5*1,5*(1,8-0,52-0,1-0,35) "jámy odpoje a propoje - vozovka živice</t>
  </si>
  <si>
    <t>2,5*1,5*(1,8-0,25-0,1-0,35) "jáma odpoj - chodník živice</t>
  </si>
  <si>
    <t>1,5*1,5*(1,8-0,52-0,1-0,35) "jáma ochoz - vozovka živice</t>
  </si>
  <si>
    <t>1,5*1,5*(1,8-0,25-0,1-0,35) "jáma ochoz - chodník živice</t>
  </si>
  <si>
    <t>(6+6)*0,8*(1,3-0,52-0,1-0,36) "rýha řad - vozovka živice</t>
  </si>
  <si>
    <t>5,5*0,8*(1,3-0,25-0,1-0,36) "rýha řad - chodník živice</t>
  </si>
  <si>
    <t>"zásyp výkopovou zeminou</t>
  </si>
  <si>
    <t>(63+1+2)*0,8*(1,3-0,15-0,1-0,36) "rýha řad - nezpevněný terén (zeleň)</t>
  </si>
  <si>
    <t>1*0,8*(1,3-0,2-0,1-0,36) "rýha řad - chodník bet. dlaždice</t>
  </si>
  <si>
    <t>11*0,8*(1,3-0,15-0,1-0,232) "rýha přípojky - nezpevněný terén (zeleň)</t>
  </si>
  <si>
    <t>1*0,8*(1,3-0,2-0,1-0,232) "rýha přípojky - chodník bet. dlaždice</t>
  </si>
  <si>
    <t>58344171</t>
  </si>
  <si>
    <t>štěrkodrť frakce 0/32</t>
  </si>
  <si>
    <t>-919150182</t>
  </si>
  <si>
    <t>20,361*1,89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</si>
  <si>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</si>
  <si>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-350215523</t>
  </si>
  <si>
    <t>2*2,5*1,5*0,35 "jámy odpoje a propoje - vozovka živice</t>
  </si>
  <si>
    <t>2,5*1,5*0,35 "jáma odpoj - chodník živice</t>
  </si>
  <si>
    <t>1,5*1,5*0,35 "jáma ochoz - vozovka živice</t>
  </si>
  <si>
    <t>1,5*1,5*0,35 "jáma ochoz - chodník živice</t>
  </si>
  <si>
    <t>(6+6)*0,8*0,36 "rýha řad - vozovka živice</t>
  </si>
  <si>
    <t>5,5*0,8*0,36 "rýha řad - chodník živice</t>
  </si>
  <si>
    <t>(63+1+2)*0,8*0,36 "rýha řad - nezpevněný terén (zeleň)</t>
  </si>
  <si>
    <t>1*0,8*0,36 "rýha řad - chodník bet. dlaždice</t>
  </si>
  <si>
    <t>11*0,8*0,232 "rýha přípojky - nezpevněný terén (zeleň)</t>
  </si>
  <si>
    <t>1*0,8*0,232 "rýha přípojky - chodník bet. dlaždice</t>
  </si>
  <si>
    <t>58337302</t>
  </si>
  <si>
    <t>štěrkopísek frakce 0/16</t>
  </si>
  <si>
    <t>14565979</t>
  </si>
  <si>
    <t>32,078*1,89</t>
  </si>
  <si>
    <t>191003001R</t>
  </si>
  <si>
    <t>Ručně kopaná sonda - pro ověření průběhu stáv IS</t>
  </si>
  <si>
    <t>385136084</t>
  </si>
  <si>
    <t>Lože pod potrubí, stoky a drobné objekty v otevřeném výkopu z kameniva drobného těženého 0 až 4 mm</t>
  </si>
  <si>
    <t>-502872169</t>
  </si>
  <si>
    <t>2*2,5*1,5*0,1 "jámy odpoje a propoje - vozovka živice</t>
  </si>
  <si>
    <t>2,5*1,5*0,1 "jáma odpoj - chodník živice</t>
  </si>
  <si>
    <t>1,5*1,5*0,1 "jáma ochoz - vozovka živice</t>
  </si>
  <si>
    <t>1,5*1,5*0,1 "jáma ochoz - chodník živice</t>
  </si>
  <si>
    <t>(6+6)*0,8*0,1 "rýha řad - vozovka živice</t>
  </si>
  <si>
    <t>5,5*0,8*0,1 "rýha řad - chodník živice</t>
  </si>
  <si>
    <t>(63+1+2)*0,8*0,1 "rýha řad - nezpevněný terén (zeleň)</t>
  </si>
  <si>
    <t>1*0,8*0,1 "rýha řad - chodník bet. dlaždice</t>
  </si>
  <si>
    <t>11*0,8*0,1 "rýha přípojky - nezpevněný terén (zeleň)</t>
  </si>
  <si>
    <t>1*0,8*0,1 "rýha přípojky - chodník bet. dlaždice</t>
  </si>
  <si>
    <t>899721111</t>
  </si>
  <si>
    <t>Signalizační vodič na potrubí DN do 150 mm</t>
  </si>
  <si>
    <t>-1714108891</t>
  </si>
  <si>
    <t>6+2*4+75+12+2</t>
  </si>
  <si>
    <t>899722113</t>
  </si>
  <si>
    <t>Krytí potrubí z plastů výstražnou fólií z PVC šířky 34 cm</t>
  </si>
  <si>
    <t>-2058403782</t>
  </si>
  <si>
    <t>899911101</t>
  </si>
  <si>
    <t>Kluzné objímky (pojízdná sedla) pro zasunutí potrubí do chráničky výšky 25 mm vnějšího průměru potrubí do 183 mm</t>
  </si>
  <si>
    <t>-864246786</t>
  </si>
  <si>
    <t>899913151</t>
  </si>
  <si>
    <t>Koncové uzavírací manžety chrániček DN potrubí x DN chráničky DN 150 x 200</t>
  </si>
  <si>
    <t>133078383</t>
  </si>
  <si>
    <t>Přesun hmot pro trubní vedení hloubené z trub z plastických hmot nebo sklolaminátových pro vodovody nebo kanalizace v otevřeném výkopu dopravní vzdálenost do 15 m</t>
  </si>
  <si>
    <t>-760572059</t>
  </si>
  <si>
    <t>Práce a dodávky M</t>
  </si>
  <si>
    <t>23-M</t>
  </si>
  <si>
    <t>Montáže potrubí</t>
  </si>
  <si>
    <t>230081057</t>
  </si>
  <si>
    <t>Demontáž ocelového potrubí do šrotu hmotnosti do 10 kg připojovací rozměr Ø 89, tl. 4,0 mm</t>
  </si>
  <si>
    <t>-4743063</t>
  </si>
  <si>
    <t>230082087</t>
  </si>
  <si>
    <t>Demontáž ocelového potrubí do šrotu hmotnosti přes 10 do 50 kg připojovací rozměr Ø 159 tl. 4,5 mm</t>
  </si>
  <si>
    <t>-1060702202</t>
  </si>
  <si>
    <t>75/1,5</t>
  </si>
  <si>
    <t>230170001</t>
  </si>
  <si>
    <t>Příprava pro zkoušku těsnosti potrubí DN do 40</t>
  </si>
  <si>
    <t>sada</t>
  </si>
  <si>
    <t>-653720909</t>
  </si>
  <si>
    <t>230170002</t>
  </si>
  <si>
    <t>Příprava pro zkoušku těsnosti potrubí DN přes 40 do 80</t>
  </si>
  <si>
    <t>1010832551</t>
  </si>
  <si>
    <t>230170004</t>
  </si>
  <si>
    <t>Příprava pro zkoušku těsnosti potrubí DN přes 125 do 200</t>
  </si>
  <si>
    <t>-706134511</t>
  </si>
  <si>
    <t>230170011</t>
  </si>
  <si>
    <t>Zkouška těsnosti potrubí DN do 40</t>
  </si>
  <si>
    <t>-2026952060</t>
  </si>
  <si>
    <t>230170012</t>
  </si>
  <si>
    <t>Zkouška těsnosti potrubí DN přes 40 do 80</t>
  </si>
  <si>
    <t>1945387185</t>
  </si>
  <si>
    <t>230170014</t>
  </si>
  <si>
    <t>Zkouška těsnosti potrubí DN přes 125 do 200</t>
  </si>
  <si>
    <t>1790375957</t>
  </si>
  <si>
    <t>230201105</t>
  </si>
  <si>
    <t>Montáž trubních dílů ocelových přivařovacích Ø do 60,3 mm, tl. stěny 2,9 mm</t>
  </si>
  <si>
    <t>2127064363</t>
  </si>
  <si>
    <t>100202</t>
  </si>
  <si>
    <t>Zemní přechodka standard PE/OC d32/DN25</t>
  </si>
  <si>
    <t>256</t>
  </si>
  <si>
    <t>1031285746</t>
  </si>
  <si>
    <t>230205025</t>
  </si>
  <si>
    <t>Montáž potrubí PE průměru do 110 mm návin nebo tyč, svařované na tupo nebo elektrospojkou Ø 32, tl. stěny 3,0 mm</t>
  </si>
  <si>
    <t>-1629568726</t>
  </si>
  <si>
    <t>1+1 "přípojky - přepojení</t>
  </si>
  <si>
    <t>28613911</t>
  </si>
  <si>
    <t>potrubí plynovodní PE 100RC SDR 11 PN 0,4MPa D 32x3,0mm</t>
  </si>
  <si>
    <t>-751143565</t>
  </si>
  <si>
    <t>2*1,05</t>
  </si>
  <si>
    <t>28615969</t>
  </si>
  <si>
    <t>elektrospojka SDR11 PE 100 PN16 D 32mm</t>
  </si>
  <si>
    <t>-1596367977</t>
  </si>
  <si>
    <t>230205042</t>
  </si>
  <si>
    <t>Montáž potrubí PE průměru do 110 mm návin nebo tyč, svařované na tupo nebo elektrospojkou Ø 63, tl. stěny 5,8 mm</t>
  </si>
  <si>
    <t>-1490951096</t>
  </si>
  <si>
    <t>28613914</t>
  </si>
  <si>
    <t>potrubí plynovodní PE 100RC SDR 11 PN 0,4MPa D 63x5,8mm</t>
  </si>
  <si>
    <t>581833943</t>
  </si>
  <si>
    <t>11,000*1,05</t>
  </si>
  <si>
    <t>230205125</t>
  </si>
  <si>
    <t>Montáž potrubí PE průměru přes 110 mm Ø 160, tl. stěny 9,1 mm</t>
  </si>
  <si>
    <t>-159949944</t>
  </si>
  <si>
    <t>6+75</t>
  </si>
  <si>
    <t>28613904</t>
  </si>
  <si>
    <t>potrubí plynovodní PE 100RC SDR 17,6 PN 0,1MPa tyče 12m 160x9,1mm</t>
  </si>
  <si>
    <t>1005571100</t>
  </si>
  <si>
    <t>81*1,05</t>
  </si>
  <si>
    <t>28615978</t>
  </si>
  <si>
    <t>elektrospojka SDR11 PE 100 PN16 D 160mm</t>
  </si>
  <si>
    <t>-59933710</t>
  </si>
  <si>
    <t>230205142</t>
  </si>
  <si>
    <t>Montáž potrubí PE průměru přes 110 mm Ø 225, tl. stěny 12,8 mm</t>
  </si>
  <si>
    <t>-1829510253</t>
  </si>
  <si>
    <t>28613972</t>
  </si>
  <si>
    <t>trubka ochranná pro plyn PEHD 225x8,6mm</t>
  </si>
  <si>
    <t>-36933379</t>
  </si>
  <si>
    <t>230205225</t>
  </si>
  <si>
    <t>Montáž trubních dílů PE průměru do 110 mm elektrotvarovky nebo svařované na tupo Ø 32, tl. stěny 3,0 mm</t>
  </si>
  <si>
    <t>-1637610625</t>
  </si>
  <si>
    <t>2 "přípojky</t>
  </si>
  <si>
    <t>28615020</t>
  </si>
  <si>
    <t>elektrozáslepka SDR11 PE 100 PN16 D 32mm</t>
  </si>
  <si>
    <t>1091017709</t>
  </si>
  <si>
    <t>230205242</t>
  </si>
  <si>
    <t>Montáž trubních dílů PE průměru do 110 mm elektrotvarovky nebo svařované na tupo Ø 63, tl. stěny 5,8 mm</t>
  </si>
  <si>
    <t>223101816</t>
  </si>
  <si>
    <t>28614000</t>
  </si>
  <si>
    <t>tvarovka T-kus navrtávací s odbočkou 360° D 63-32mm</t>
  </si>
  <si>
    <t>1754294632</t>
  </si>
  <si>
    <t>28615023</t>
  </si>
  <si>
    <t>elektrozáslepka SDR11 PE 100 PN16 D 63mm</t>
  </si>
  <si>
    <t>2138864729</t>
  </si>
  <si>
    <t>230200412R</t>
  </si>
  <si>
    <t>Vysazení odbočky na PE potrubí metodou navrtání přetlak do 1,6 MPa d32</t>
  </si>
  <si>
    <t>1359947550</t>
  </si>
  <si>
    <t>230201311</t>
  </si>
  <si>
    <t>Montáž elektrotvarovky PE průměru přes 110 mm Ø 160, tl. stěny 9,1 mm</t>
  </si>
  <si>
    <t>1081685006</t>
  </si>
  <si>
    <t>3+2+1+2+1+1</t>
  </si>
  <si>
    <t>28614939</t>
  </si>
  <si>
    <t>elektrokoleno 90° PE 100 PN16 D 160mm</t>
  </si>
  <si>
    <t>765405809</t>
  </si>
  <si>
    <t>28614591</t>
  </si>
  <si>
    <t>elektrozáslepka SDR11 PE 100 PN16 D 160mm</t>
  </si>
  <si>
    <t>1201882519</t>
  </si>
  <si>
    <t>28614969</t>
  </si>
  <si>
    <t>elektrotvarovka T-kus redukovaný PE 100 PN16 D 160-90mm</t>
  </si>
  <si>
    <t>-1976298191</t>
  </si>
  <si>
    <t>28614963</t>
  </si>
  <si>
    <t>elektrotvarovka T-kus rovnoramenný PE 100 PN16 D 160mm</t>
  </si>
  <si>
    <t>268377913</t>
  </si>
  <si>
    <t>28614980</t>
  </si>
  <si>
    <t>elektroredukce PE 100 PN16 D 160-110mm</t>
  </si>
  <si>
    <t>-1859255018</t>
  </si>
  <si>
    <t>28614214R</t>
  </si>
  <si>
    <t>Uzavírací kohout PE d 160</t>
  </si>
  <si>
    <t>1420339638</t>
  </si>
  <si>
    <t>230205251</t>
  </si>
  <si>
    <t>Montáž trubních dílů PE průměru do 110 mm elektrotvarovky nebo svařované na tupo Ø 90, tl. stěny 5,2 mm</t>
  </si>
  <si>
    <t>1145669569</t>
  </si>
  <si>
    <t>28614213R</t>
  </si>
  <si>
    <t>Uzavírací kohout PE d 90</t>
  </si>
  <si>
    <t>1829085781</t>
  </si>
  <si>
    <t>28615974</t>
  </si>
  <si>
    <t>elektrospojka SDR11 PE 100 PN16 D 90mm</t>
  </si>
  <si>
    <t>-214864720</t>
  </si>
  <si>
    <t>230205255</t>
  </si>
  <si>
    <t>Montáž trubních dílů PE průměru do 110 mm elektrotvarovky nebo svařované na tupo Ø 110, tl. stěny 6,3 mm</t>
  </si>
  <si>
    <t>-192383180</t>
  </si>
  <si>
    <t>28615371R</t>
  </si>
  <si>
    <t>redukce svařovací na tupo potrubí PE 100 SDR11 110/63</t>
  </si>
  <si>
    <t>1661942177</t>
  </si>
  <si>
    <t>230210013</t>
  </si>
  <si>
    <t>Montáž opláštění ruční ovinem páskou za studena 2 vrstvy</t>
  </si>
  <si>
    <t>-1403759358</t>
  </si>
  <si>
    <t>23000206R</t>
  </si>
  <si>
    <t>SERVIWRAP  páska izolační            R30 A  150mm/15m</t>
  </si>
  <si>
    <t>rl</t>
  </si>
  <si>
    <t>665000344</t>
  </si>
  <si>
    <t>23000207R</t>
  </si>
  <si>
    <t>SERVIWRAP  nátěr penetrační        Primer AB  1l</t>
  </si>
  <si>
    <t>l</t>
  </si>
  <si>
    <t>973658180</t>
  </si>
  <si>
    <t>230220001</t>
  </si>
  <si>
    <t>Montáž příslušenství plynovodů zemní soupravy pro šoupátka</t>
  </si>
  <si>
    <t>-1691928195</t>
  </si>
  <si>
    <t>28619001R</t>
  </si>
  <si>
    <t>Zemní souprava teleskopická 20x20 RD 1,10 - 1,80 m</t>
  </si>
  <si>
    <t>-2026858373</t>
  </si>
  <si>
    <t>230220006</t>
  </si>
  <si>
    <t>Montáž příslušenství plynovodů poklopu litinového</t>
  </si>
  <si>
    <t>-696495863</t>
  </si>
  <si>
    <t>42291352</t>
  </si>
  <si>
    <t>poklop litinový šoupátkový pro zemní soupravy osazení do terénu a do vozovky</t>
  </si>
  <si>
    <t>-483881199</t>
  </si>
  <si>
    <t>56230636</t>
  </si>
  <si>
    <t>deska podkladová uličního poklopu plastového ventilkového a šoupatového</t>
  </si>
  <si>
    <t>1427711334</t>
  </si>
  <si>
    <t>230230076</t>
  </si>
  <si>
    <t>Čištění potrubí DN 200</t>
  </si>
  <si>
    <t>1236365674</t>
  </si>
  <si>
    <t>6+75+11+2</t>
  </si>
  <si>
    <t>230250002R</t>
  </si>
  <si>
    <t>VSV do poklopu, D+M</t>
  </si>
  <si>
    <t>839069942</t>
  </si>
  <si>
    <t>230208514</t>
  </si>
  <si>
    <t>Odplynění a inertizace ocelového potrubí DN přes 100 do 200 mm</t>
  </si>
  <si>
    <t>-1642812141</t>
  </si>
  <si>
    <t>230208593R</t>
  </si>
  <si>
    <t>Napuštění a odvzdušnění potrubí DN do 150 mm</t>
  </si>
  <si>
    <t>1751003498</t>
  </si>
  <si>
    <t>230260005</t>
  </si>
  <si>
    <t>Propojení regulační stanice na plynovodní přípojku DN 150</t>
  </si>
  <si>
    <t>533663436</t>
  </si>
  <si>
    <t>230910001R</t>
  </si>
  <si>
    <t>Propojení na stávající domovní plynovod</t>
  </si>
  <si>
    <t>-1052928716</t>
  </si>
  <si>
    <t>230910002R</t>
  </si>
  <si>
    <t>Odstavení plynovodní přípojky</t>
  </si>
  <si>
    <t>-1187246890</t>
  </si>
  <si>
    <t>230910003R</t>
  </si>
  <si>
    <t>Zprovoznění plynovodní přípojky</t>
  </si>
  <si>
    <t>868670203</t>
  </si>
  <si>
    <t>23-M.OP</t>
  </si>
  <si>
    <t>Odpoje a propoje</t>
  </si>
  <si>
    <t>230082057</t>
  </si>
  <si>
    <t>Demontáž ocelového potrubí do šrotu hmotnosti přes 10 do 50 kg připojovací rozměr Ø 89, tl. 4,0 mm</t>
  </si>
  <si>
    <t>-98149905</t>
  </si>
  <si>
    <t>1 "výřezy vrámci odpojů</t>
  </si>
  <si>
    <t>-2083204721</t>
  </si>
  <si>
    <t>2*2+1 "výřezy vrámci odpojů</t>
  </si>
  <si>
    <t>230200251</t>
  </si>
  <si>
    <t>Jednostranné přerušení průtoku plynu za použití stlačení potrubí v PE potrubí dn do 63 mm</t>
  </si>
  <si>
    <t>-700483596</t>
  </si>
  <si>
    <t>2 "propoj přípojek dn32</t>
  </si>
  <si>
    <t>230200311</t>
  </si>
  <si>
    <t>Přerušení průtoku plynu balony vloženými pomocí zaváděcích komor jednostranné v ocelovém potrubí DN do 125 mm</t>
  </si>
  <si>
    <t>1260084868</t>
  </si>
  <si>
    <t>510-1116-120</t>
  </si>
  <si>
    <t>Balonovací hrdlo FHS PN16</t>
  </si>
  <si>
    <t>614019008</t>
  </si>
  <si>
    <t>510-4002-025</t>
  </si>
  <si>
    <t>Krycí víko FV-F 2,5"</t>
  </si>
  <si>
    <t>257238397</t>
  </si>
  <si>
    <t>230200312</t>
  </si>
  <si>
    <t>Přerušení průtoku plynu balony vloženými pomocí zaváděcích komor jednostranné v ocelovém potrubí DN do 200 mm</t>
  </si>
  <si>
    <t>-1489680587</t>
  </si>
  <si>
    <t>2+1+1 "propoje/odpoje</t>
  </si>
  <si>
    <t>-826262961</t>
  </si>
  <si>
    <t>1442553969</t>
  </si>
  <si>
    <t>230201114</t>
  </si>
  <si>
    <t>Montáž trubních dílů ocelových přivařovacích Ø přes 60,3 do 89 mm, tl. stěny 4,0 mm</t>
  </si>
  <si>
    <t>-476638204</t>
  </si>
  <si>
    <t>100211</t>
  </si>
  <si>
    <t>Zemní přechodka standard PE/OC d90/DN80</t>
  </si>
  <si>
    <t>1116792636</t>
  </si>
  <si>
    <t>SMU08850001</t>
  </si>
  <si>
    <t>přesuvka SCHUCK SMU PN 16 DN 080/88,9</t>
  </si>
  <si>
    <t>393784411</t>
  </si>
  <si>
    <t>230201124</t>
  </si>
  <si>
    <t>Montáž trubních dílů ocelových přivařovacích Ø přes 133 do 168,1 tl. stěny 4,5 mm</t>
  </si>
  <si>
    <t>746224783</t>
  </si>
  <si>
    <t>100217</t>
  </si>
  <si>
    <t>Zemní přechodka standard PE/OC d160/DN150</t>
  </si>
  <si>
    <t>52304557</t>
  </si>
  <si>
    <t>SMU15950001</t>
  </si>
  <si>
    <t>přesuvka SCHUCK SMU PN 16 DN 150/159,0</t>
  </si>
  <si>
    <t>804906233</t>
  </si>
  <si>
    <t>SMUK15931001</t>
  </si>
  <si>
    <t>přesuvka ukončovací  SCHUCK SMU-K PN 16 DN 150/159,0</t>
  </si>
  <si>
    <t>-623371262</t>
  </si>
  <si>
    <t>230205411</t>
  </si>
  <si>
    <t>Montáž trubních dílů PE průměru přes 110 mm svařované na tupo nebo elektrospojkou Ø 160, tl. stěny 9,1 mm</t>
  </si>
  <si>
    <t>-432427445</t>
  </si>
  <si>
    <t>1261982723</t>
  </si>
  <si>
    <t>230205991R</t>
  </si>
  <si>
    <t>Uzavření a zaslepení stávajících uzávěrů</t>
  </si>
  <si>
    <t>-1929987693</t>
  </si>
  <si>
    <t>23-M.OCH</t>
  </si>
  <si>
    <t>Dočasné ochozy</t>
  </si>
  <si>
    <t>230200412</t>
  </si>
  <si>
    <t>Vysazení odbočky na ocelovém potrubí metodou navrtání provozní přetlak do 1,6 MPa DN vysazené odbočky do 50 mm</t>
  </si>
  <si>
    <t>-1445966895</t>
  </si>
  <si>
    <t>1 "navrtávka pro vysazení bypassu</t>
  </si>
  <si>
    <t>28619900R</t>
  </si>
  <si>
    <t>navrtávací T-kus FTXX-F-PE d63</t>
  </si>
  <si>
    <t>12514929</t>
  </si>
  <si>
    <t>230200414</t>
  </si>
  <si>
    <t>Vysazení odbočky na ocelovém potrubí metodou navrtání provozní přetlak do 1,6 MPa DN vysazené odbočky do 80 mm</t>
  </si>
  <si>
    <t>819878832</t>
  </si>
  <si>
    <t>3*2 "navrtávky pro vysazení bypassů</t>
  </si>
  <si>
    <t>28619901R</t>
  </si>
  <si>
    <t>navrtávací T-kus FTXX-F-PE d90</t>
  </si>
  <si>
    <t>-1799329362</t>
  </si>
  <si>
    <t>-1611272615</t>
  </si>
  <si>
    <t>6 "bypass</t>
  </si>
  <si>
    <t>454489404</t>
  </si>
  <si>
    <t>28615972</t>
  </si>
  <si>
    <t>elektrospojka SDR11 PE 100 PN16 D 63mm</t>
  </si>
  <si>
    <t>-1606772954</t>
  </si>
  <si>
    <t>536223236</t>
  </si>
  <si>
    <t>28653055</t>
  </si>
  <si>
    <t>elektrokoleno 90° PE 100 D 63mm</t>
  </si>
  <si>
    <t>-1658490609</t>
  </si>
  <si>
    <t>230205051</t>
  </si>
  <si>
    <t>Montáž potrubí PE průměru do 110 mm návin nebo tyč, svařované na tupo nebo elektrospojkou Ø 90, tl. stěny 5,2 mm</t>
  </si>
  <si>
    <t>1760681427</t>
  </si>
  <si>
    <t>18+8</t>
  </si>
  <si>
    <t>28613900</t>
  </si>
  <si>
    <t>potrubí plynovodní PE 100RC SDR 17,6 PN 0,1MPa tyče 12m 90x5,1mm</t>
  </si>
  <si>
    <t>-213265804</t>
  </si>
  <si>
    <t>1564032747</t>
  </si>
  <si>
    <t>-1297374767</t>
  </si>
  <si>
    <t>TMP.193281011</t>
  </si>
  <si>
    <t>GF-Elektro T-kus, redukovaný, kit d 90-63</t>
  </si>
  <si>
    <t>-149468198</t>
  </si>
  <si>
    <t>28653060</t>
  </si>
  <si>
    <t>elektrokoleno 90° PE 100 D 90mm</t>
  </si>
  <si>
    <t>14657572</t>
  </si>
  <si>
    <t>230086115</t>
  </si>
  <si>
    <t>Demontáž plastového potrubí dn do 110 mm</t>
  </si>
  <si>
    <t>512</t>
  </si>
  <si>
    <t>-995703560</t>
  </si>
  <si>
    <t>26+6 "demontáž bypassů</t>
  </si>
  <si>
    <t>HZS</t>
  </si>
  <si>
    <t>Hodinové zúčtovací sazby</t>
  </si>
  <si>
    <t>HZS4212</t>
  </si>
  <si>
    <t>Hodinové zúčtovací sazby ostatních profesí revizní a kontrolní činnost revizní technik specialista</t>
  </si>
  <si>
    <t>-1042886981</t>
  </si>
  <si>
    <t>10 "výchozí revize plynovodu</t>
  </si>
  <si>
    <t>2*1 "výchozí revize přípojek</t>
  </si>
  <si>
    <t>800 - Sadové úpravy</t>
  </si>
  <si>
    <t>800-1 - Rozpočet rostlinný materiál</t>
  </si>
  <si>
    <t>D1 - Listnaté stromy</t>
  </si>
  <si>
    <t>D2 - Listnaté keře</t>
  </si>
  <si>
    <t>D3 - Trvalky</t>
  </si>
  <si>
    <t>D4 - Okrasné trávy</t>
  </si>
  <si>
    <t>D5 - Ztratné</t>
  </si>
  <si>
    <t>Listnaté stromy</t>
  </si>
  <si>
    <t>Acer campestre Elsrijk ok 14-16cm, bal, nasazení 2m</t>
  </si>
  <si>
    <t>Poznámka k položce:
1+1+1+1</t>
  </si>
  <si>
    <t>Prunus subhirtella Fukubana ok 14-16cm, bal, nasazení 2m</t>
  </si>
  <si>
    <t>Poznámka k položce:
1+1</t>
  </si>
  <si>
    <t>Listnaté keře</t>
  </si>
  <si>
    <t>Lonicera pileata 20-30cm, K1l</t>
  </si>
  <si>
    <t>Poznámka k položce:
25+20</t>
  </si>
  <si>
    <t>Spiraea cinerea Grefsheim 30-40cmcm, K1l</t>
  </si>
  <si>
    <t>Poznámka k položce:
71</t>
  </si>
  <si>
    <t>Trvalky</t>
  </si>
  <si>
    <t>Nepeta fassenii Kitkat K8*8*10</t>
  </si>
  <si>
    <t>Poznámka k položce:
20+20</t>
  </si>
  <si>
    <t>Sedum telephium Herbstfreude K8*8*10</t>
  </si>
  <si>
    <t>Poznámka k položce:
19+19+18+18</t>
  </si>
  <si>
    <t>D4</t>
  </si>
  <si>
    <t>Okrasné trávy</t>
  </si>
  <si>
    <t>Pennisetum compressum Hameln K8*8*10</t>
  </si>
  <si>
    <t>Poznámka k položce:
14+14
Ztratné</t>
  </si>
  <si>
    <t>D5</t>
  </si>
  <si>
    <t>Ztratné</t>
  </si>
  <si>
    <t>Ztratné rostlin</t>
  </si>
  <si>
    <t>102513628</t>
  </si>
  <si>
    <t>-2052868806</t>
  </si>
  <si>
    <t>800-2 - Rozpočet ostatní materiál</t>
  </si>
  <si>
    <t>D1 - PŘÍPRAVA STANOVIŠTĚ</t>
  </si>
  <si>
    <t>D2 - ZALOŽENÍ TRÁVNÍKU</t>
  </si>
  <si>
    <t>D3 - VÝSADBA STROMU</t>
  </si>
  <si>
    <t>D4 - VÝSADBA KEŘOVÝCH SKUPIN</t>
  </si>
  <si>
    <t>D5 - VÝSADBA TRVALEK</t>
  </si>
  <si>
    <t>PŘÍPRAVA STANOVIŠTĚ</t>
  </si>
  <si>
    <t>Herbicid před výsadbou - Glyfosát (např.:Roundup), 0,0005l/m2, opakování 2x</t>
  </si>
  <si>
    <t>Poznámka k položce:
186m2*0,0005l*2</t>
  </si>
  <si>
    <t>ZALOŽENÍ TRÁVNÍKU</t>
  </si>
  <si>
    <t>Travní semeno, parková směs, 20g/m2</t>
  </si>
  <si>
    <t>Poznámka k položce:
110m2*0,02kg</t>
  </si>
  <si>
    <t>Voda zálivková, zálivka trávníku, 40l/m2</t>
  </si>
  <si>
    <t>Poznámka k položce:
110m2*40l</t>
  </si>
  <si>
    <t>VÝSADBA STROMU</t>
  </si>
  <si>
    <t>Zahradnický substrát pod stromy, 0,16m3/ks</t>
  </si>
  <si>
    <t>Poznámka k položce:
6ks*0,16m3</t>
  </si>
  <si>
    <t>Hydrogel, pod stromy, 0,3kg/ks</t>
  </si>
  <si>
    <t>Poznámka k položce:
6ks*0,3kg</t>
  </si>
  <si>
    <t>Tabletové hnojivo ke dřevinám - Silvamix, 40g/ks</t>
  </si>
  <si>
    <t>Poznámka k položce:
6ks*0,04kg</t>
  </si>
  <si>
    <t>Kůly dřevěné, kotvení listnáčů, 3 ks/ks, soustružené kůly s fazetou, průřez kruh, tl. 6cm, délka 2,5m</t>
  </si>
  <si>
    <t>Poznámka k položce:
6ks*3ks</t>
  </si>
  <si>
    <t>Dřevěné příčky půlené - délka 60 cm, 3ks /listnáč</t>
  </si>
  <si>
    <t>Úvazek 1,8 m á 1 strom, na průřezu plochý</t>
  </si>
  <si>
    <t>Poznámka k položce:
6ks*1,8m</t>
  </si>
  <si>
    <t>Rákosová rohož výšky 1,8m, obal kmene listnatých stromů</t>
  </si>
  <si>
    <t>Poznámka k položce:
6ks*1ks</t>
  </si>
  <si>
    <t>Borka do stromových mís (vrstva 8 cm - jemná), 1 ks /0,08m3</t>
  </si>
  <si>
    <t>Poznámka k položce:
2ks*0,08m3</t>
  </si>
  <si>
    <t>Voda zálivková - zálivka stromů 100 l/ks, opakování 2x</t>
  </si>
  <si>
    <t>Poznámka k položce:
6ks*100l*2</t>
  </si>
  <si>
    <t>Voda zálivková - zálivka stromů 50 l/ks, opakování 4x</t>
  </si>
  <si>
    <t>Poznámka k položce:
6ks*50l*4</t>
  </si>
  <si>
    <t>VÝSADBA KEŘOVÝCH SKUPIN</t>
  </si>
  <si>
    <t>Hnojivo ke keřovým výsadbám - NPK, 50g NPK/m2</t>
  </si>
  <si>
    <t>Poznámka k položce:
46m2*0,05kg</t>
  </si>
  <si>
    <t>Borka do keřových záhonů (vrstva 8 cm - jemná)</t>
  </si>
  <si>
    <t>Poznámka k položce:
46m2*0,08m</t>
  </si>
  <si>
    <t>Voda zálivková - zálivka keřových porostů, 40l/m2, opakování 2x</t>
  </si>
  <si>
    <t>Poznámka k položce:
46m2*40l*2</t>
  </si>
  <si>
    <t>Voda zálivková - zálivka keřových porostů, 20l/m2, opakování 4x</t>
  </si>
  <si>
    <t>Poznámka k položce:
46m2*20l*4</t>
  </si>
  <si>
    <t>VÝSADBA TRVALEK</t>
  </si>
  <si>
    <t>Zahradnický substrát pod trvalky, 1l/ks</t>
  </si>
  <si>
    <t>Poznámka k položce:
142ks*0,001l</t>
  </si>
  <si>
    <t>Hnojivo k trvalkových výsadbách - NPK, 50g NPK/m2</t>
  </si>
  <si>
    <t>Poznámka k položce:
30m2*0,05kg</t>
  </si>
  <si>
    <t>Borka do trvalkových záhonů (vrstva 8 cm - jemná)</t>
  </si>
  <si>
    <t>Poznámka k položce:
30m2*0,08m3</t>
  </si>
  <si>
    <t>Voda zálivková - zálivka trvalkových porostů, 40l/m2, opakování 2x</t>
  </si>
  <si>
    <t>Poznámka k položce:
30m2*40l*2</t>
  </si>
  <si>
    <t>Voda zálivková - zálivka trvalkových porostů, 20l/m2, opakování 4x</t>
  </si>
  <si>
    <t>Poznámka k položce:
30m2*20l*4</t>
  </si>
  <si>
    <t>17546273</t>
  </si>
  <si>
    <t>800-3 - Rozpočet zahradnické práce</t>
  </si>
  <si>
    <t xml:space="preserve">D1 - ASANACE </t>
  </si>
  <si>
    <t>D2 - PŔÍPRAVA STANOVIŠTĚ</t>
  </si>
  <si>
    <t>D3 - ZALOŽENÍ TRÁVNÍKU</t>
  </si>
  <si>
    <t>D4 - VÝSADBA STROMU</t>
  </si>
  <si>
    <t xml:space="preserve">    D5 - Dokončovací péče</t>
  </si>
  <si>
    <t>D6 - VÝSADBY KEŘOVÝCH SKUPIN</t>
  </si>
  <si>
    <t>D7 - VÝSADBA TRVALEK</t>
  </si>
  <si>
    <t xml:space="preserve">D8 - </t>
  </si>
  <si>
    <t xml:space="preserve">ASANACE </t>
  </si>
  <si>
    <t>111212211</t>
  </si>
  <si>
    <t>Odstranění nevhodných dřevin do 100 m2 výšky do 1m s odstraněním pařezů v rovině nebo svahu 1:5</t>
  </si>
  <si>
    <t>Poznámka k položce:
3m2</t>
  </si>
  <si>
    <t>111212351</t>
  </si>
  <si>
    <t>Odstranění nevhodných dřevin do 100 m2 výšky nad 1m s odstraněním pařezů v rovině nebo svahu 1:5</t>
  </si>
  <si>
    <t>Poznámka k položce:
188m2</t>
  </si>
  <si>
    <t>112151111</t>
  </si>
  <si>
    <t>Směrové kácení stromů s rozřezáním a odvětvením D kmene do 200 mm</t>
  </si>
  <si>
    <t>Poznámka k položce:
č.6,7,9</t>
  </si>
  <si>
    <t>112151113</t>
  </si>
  <si>
    <t>Směrové kácení stromů s rozřezáním a odvětvením D kmene nad 300 do 400 mm</t>
  </si>
  <si>
    <t>Poznámka k položce:
č.19,20</t>
  </si>
  <si>
    <t>112151114</t>
  </si>
  <si>
    <t>Směrové kácení stromů s rozřezáním a odvětvením D kmene nad 400 do 500 mm</t>
  </si>
  <si>
    <t>Poznámka k položce:
č.8</t>
  </si>
  <si>
    <t>112151116</t>
  </si>
  <si>
    <t>Směrové kácení stromů s rozřezáním a odvětvením D kmene nad 600 do 700 mm</t>
  </si>
  <si>
    <t>Poznámka k položce:
č.14</t>
  </si>
  <si>
    <t>112201111</t>
  </si>
  <si>
    <t>Odstranění pařezů D do 200 mm v rovině a svahu 1:5 s odklizením do 20 m a zasypáním jámy</t>
  </si>
  <si>
    <t>112201113</t>
  </si>
  <si>
    <t>Odstranění pařezů D nad 300 do 400 mm v rovině a svahu 1:5 s odklizením do 20 m a zasypáním jámy</t>
  </si>
  <si>
    <t>112201114</t>
  </si>
  <si>
    <t>Odstranění pařezů D nad 400 do 500 mm v rovině a svahu 1:5 s odklizením do 20 m a zasypáním jámy</t>
  </si>
  <si>
    <t>112201116</t>
  </si>
  <si>
    <t>Odstranění pařezů D nad 600 do 700 mm v rovině a svahu 1:5 s odklizením do 20 m a zasypáním jámy</t>
  </si>
  <si>
    <t>184852134</t>
  </si>
  <si>
    <t>Řez stromu bezpečnostní o ploše koruny nad 30 do 60 m2 lezeckou technikou</t>
  </si>
  <si>
    <t>Poznámka k položce:
č.24</t>
  </si>
  <si>
    <t>R</t>
  </si>
  <si>
    <t>Likvidace dřevní hmoty</t>
  </si>
  <si>
    <t>suma</t>
  </si>
  <si>
    <t>Poznámka k položce:
1</t>
  </si>
  <si>
    <t>PŔÍPRAVA STANOVIŠTĚ</t>
  </si>
  <si>
    <t>184802111</t>
  </si>
  <si>
    <t>Chemické odplevelení před založením kultury nad 20 m2 postřikem na široko v rovině a svahu do 1:5</t>
  </si>
  <si>
    <t>Poznámka k položce:
186m2*2</t>
  </si>
  <si>
    <t>183403114</t>
  </si>
  <si>
    <t>Obdělání půdy kultivátorováním v rovině a svahu do 1:5</t>
  </si>
  <si>
    <t>Poznámka k položce:
186m2</t>
  </si>
  <si>
    <t>183403153</t>
  </si>
  <si>
    <t>Obdělání půdy hrabáním v rovině a svahu do 1:5</t>
  </si>
  <si>
    <t>183403161</t>
  </si>
  <si>
    <t>Obdělání půdy válením v rovině a svahu do 1:5</t>
  </si>
  <si>
    <t>R.1</t>
  </si>
  <si>
    <t>Rozměření výsadeb</t>
  </si>
  <si>
    <t>Poznámka k položce:
4</t>
  </si>
  <si>
    <t>Poznámka k položce:
110m2</t>
  </si>
  <si>
    <t>Poznámka k položce:
110m2*40l/1000</t>
  </si>
  <si>
    <t>185851121</t>
  </si>
  <si>
    <t>Dovoz vody pro zálivku rostlin za vzdálenost do 1000 m</t>
  </si>
  <si>
    <t>183101221</t>
  </si>
  <si>
    <t>Hloubení Jamky pro výsadbu s výměnou 50 % půdy zeminy tř 1 až 4 objem do 1 m3 v rovině a svahu do 1:5</t>
  </si>
  <si>
    <t>Poznámka k položce:
6 ks</t>
  </si>
  <si>
    <t>184102115</t>
  </si>
  <si>
    <t>Výsadba dřeviny s balem D do 0,6 m do jamky se zalitím v rovině a svahu do 1:5</t>
  </si>
  <si>
    <t>185802114</t>
  </si>
  <si>
    <t>Hnojení půdy umělým hnojivem k jednotlivým rostlinám v rovině a svahu do 1:5 - HNOJIVO</t>
  </si>
  <si>
    <t>Poznámka k položce:
6ks*0,04kg/1000</t>
  </si>
  <si>
    <t>185802114.1</t>
  </si>
  <si>
    <t>Hnojení půdy umělým hnojivem k jednotlivým rostlinám v rovině a svahu do 1:5 - HYDROGEL</t>
  </si>
  <si>
    <t>Poznámka k položce:
6ks*0,3kg/1000</t>
  </si>
  <si>
    <t>184215133</t>
  </si>
  <si>
    <t>Ukotvení kmene dřevin třemi kůly D do 0,1 m délky do 3 m</t>
  </si>
  <si>
    <t>Poznámka k položce:
6ks</t>
  </si>
  <si>
    <t>184501141</t>
  </si>
  <si>
    <t>Zhotovení obalu z rákosové nebo kokosové rohože v rovině a svahu do 1:5</t>
  </si>
  <si>
    <t>Poznámka k položce:
6m2</t>
  </si>
  <si>
    <t>184911421</t>
  </si>
  <si>
    <t>Mulčování rostlin kůrou tl. do 0,1 m v rovině a svahu do 1:5</t>
  </si>
  <si>
    <t>Poznámka k položce:
2 m2</t>
  </si>
  <si>
    <t>185804312.1</t>
  </si>
  <si>
    <t>Zalití rostlin vodou přes 20m2, 100l/ks, opakování 2x</t>
  </si>
  <si>
    <t>Poznámka k položce:
6ks*100l*2/1000</t>
  </si>
  <si>
    <t>185851121.1</t>
  </si>
  <si>
    <t>Dovoz vody pro zálivku rostlin na vzdálenost do 1000 m</t>
  </si>
  <si>
    <t>Dokončovací péče</t>
  </si>
  <si>
    <t>R.2</t>
  </si>
  <si>
    <t>Povýsadbový řez stromů</t>
  </si>
  <si>
    <t>R.3</t>
  </si>
  <si>
    <t>Kontrola ukotvení dřeviny a obalu kmene</t>
  </si>
  <si>
    <t>184911111</t>
  </si>
  <si>
    <t>Znovuuvázání dřeviny ke kůlům, 5%</t>
  </si>
  <si>
    <t>Poznámka k položce:
6ks*0,05</t>
  </si>
  <si>
    <t>185804312.2</t>
  </si>
  <si>
    <t>Zalití rostlin vodou přes 20m2, 50l/ks, opakování 4x</t>
  </si>
  <si>
    <t>Poznámka k položce:
6ks*50l*4/1000</t>
  </si>
  <si>
    <t>D6</t>
  </si>
  <si>
    <t>VÝSADBY KEŘOVÝCH SKUPIN</t>
  </si>
  <si>
    <t>183111113</t>
  </si>
  <si>
    <t>Hloubení jamek bez výměny půdy zeminy tř 1 až 4 objem do 0,01 m3 v rovině a svahu do 1:5</t>
  </si>
  <si>
    <t>Poznámka k položce:
116ks</t>
  </si>
  <si>
    <t>184102111</t>
  </si>
  <si>
    <t>Výsadba dřeviny s balem D do 0,2 m do jamky se zalitím v rovině a svahu do 1:5</t>
  </si>
  <si>
    <t>185802113</t>
  </si>
  <si>
    <t>Hnojení půdy umělým hnojivem na široko v rovině a svahu do 1:5</t>
  </si>
  <si>
    <t>Poznámka k položce:
46m2*0,05kg/1000</t>
  </si>
  <si>
    <t>Poznámka k položce:
46m2</t>
  </si>
  <si>
    <t>185804312.3</t>
  </si>
  <si>
    <t>Zalití rostlin vodou přes 20m2, 40l/m2, opakování 2x</t>
  </si>
  <si>
    <t>Poznámka k položce:
46m2*40l*2/1000</t>
  </si>
  <si>
    <t>185804214</t>
  </si>
  <si>
    <t>Vypletí záhonu dřevin ve skupinách s naložením a odvozem odpadu do 20 km v rovině a svahu do 1:5</t>
  </si>
  <si>
    <t>185804312.4</t>
  </si>
  <si>
    <t>Zalití rostlin vodou přes 20m2, 20l/m2, opakování 4x</t>
  </si>
  <si>
    <t>Poznámka k položce:
46m2*20l*4/1000</t>
  </si>
  <si>
    <t>D7</t>
  </si>
  <si>
    <t>183111211</t>
  </si>
  <si>
    <t>Hloubení Jamky pro výsadbu s výměnou 50 % půdy zeminy tř 1 až 4 objem do 0,002 m3 v rovině a svahu do 1:5</t>
  </si>
  <si>
    <t>Poznámka k položce:
142ks</t>
  </si>
  <si>
    <t>183211321</t>
  </si>
  <si>
    <t>Výsadba květin hrnkovaných D květináče do 80 mm</t>
  </si>
  <si>
    <t>Poznámka k položce:
30m2*0,05kg/1000</t>
  </si>
  <si>
    <t>Poznámka k položce:
30m2</t>
  </si>
  <si>
    <t>Poznámka k položce:
30m2*40l*2/1000</t>
  </si>
  <si>
    <t>185804211</t>
  </si>
  <si>
    <t>Vypletí záhonu květin s naložením a odvozem odpadu do 20 km v rovině a svahu do 1:5, opakování 2x</t>
  </si>
  <si>
    <t>Poznámka k položce:
30m2*2</t>
  </si>
  <si>
    <t>Poznámka k položce:
30m2*20l*4/1000</t>
  </si>
  <si>
    <t>D8</t>
  </si>
  <si>
    <t>R.4</t>
  </si>
  <si>
    <t>Doprava rostlin a materiálů</t>
  </si>
  <si>
    <t>R.5</t>
  </si>
  <si>
    <t>Doprava osob</t>
  </si>
  <si>
    <t>952510618</t>
  </si>
  <si>
    <t>900 - Ovládání branky a kamery</t>
  </si>
  <si>
    <t>D1 - Materiál</t>
  </si>
  <si>
    <t xml:space="preserve">    D2 - Rozvaděč branka</t>
  </si>
  <si>
    <t xml:space="preserve">    D3 - El. zámek</t>
  </si>
  <si>
    <t xml:space="preserve">    D4 - wifi kamera</t>
  </si>
  <si>
    <t>D5 - Práce</t>
  </si>
  <si>
    <t>Materiál</t>
  </si>
  <si>
    <t>Rozvaděč branka</t>
  </si>
  <si>
    <t>Pol40</t>
  </si>
  <si>
    <t>Rozvaděčová krabice IP 65, IK 10, 300x400x220mm distribuční skříň MD9004</t>
  </si>
  <si>
    <t>Pol41</t>
  </si>
  <si>
    <t>Napájecí zdroj 230V AC / 12V DC, 1,25A</t>
  </si>
  <si>
    <t>Pol42</t>
  </si>
  <si>
    <t>GSM relé pro 100 uživatelů GSM klíč / GSM relé / GSM ovládání iQGSM-R1/ pro 100 uživatelů</t>
  </si>
  <si>
    <t>Pol43</t>
  </si>
  <si>
    <t>DIN lišta TS 35/30cm</t>
  </si>
  <si>
    <t>Pol44</t>
  </si>
  <si>
    <t>kabely propojovací CYA č, ž/z 1,5, 4 - sada</t>
  </si>
  <si>
    <t>Pol45</t>
  </si>
  <si>
    <t>proudový chránič s jističem 6A/30mA</t>
  </si>
  <si>
    <t>Pol46</t>
  </si>
  <si>
    <t>pomocný materiál - průchodky, štítky, pásky,..</t>
  </si>
  <si>
    <t>Pol47</t>
  </si>
  <si>
    <t>kabel CYKY-J 3x2,5</t>
  </si>
  <si>
    <t>Pol48</t>
  </si>
  <si>
    <t>chránička KOPOFLEX 40</t>
  </si>
  <si>
    <t>El. zámek</t>
  </si>
  <si>
    <t>Pol49</t>
  </si>
  <si>
    <t>elektromagnetický zámek pro branku 12V DC s aretací</t>
  </si>
  <si>
    <t>wifi kamera</t>
  </si>
  <si>
    <t>Pol50</t>
  </si>
  <si>
    <t>WiFi Solar kamera, vč. SD karty Securia Pro IP 2MP WiFi Solar kamera N693T-200W</t>
  </si>
  <si>
    <t>Pol51</t>
  </si>
  <si>
    <t>Třmen na sloup VO</t>
  </si>
  <si>
    <t>Práce</t>
  </si>
  <si>
    <t>Pol52</t>
  </si>
  <si>
    <t>výkop 250x1000mm</t>
  </si>
  <si>
    <t>Pol53</t>
  </si>
  <si>
    <t>uložení kabeláže, vč. Zatažení do chráničky</t>
  </si>
  <si>
    <t>Pol54</t>
  </si>
  <si>
    <t>pískové lože</t>
  </si>
  <si>
    <t>Pol55</t>
  </si>
  <si>
    <t>výstražná folie</t>
  </si>
  <si>
    <t>Pol56</t>
  </si>
  <si>
    <t>zásyp výkopu</t>
  </si>
  <si>
    <t>Pol57</t>
  </si>
  <si>
    <t>zapojení přívodů a vývodů do 3x2,5</t>
  </si>
  <si>
    <t>Pol58</t>
  </si>
  <si>
    <t>montáž rozvaděče branky</t>
  </si>
  <si>
    <t>Pol59</t>
  </si>
  <si>
    <t>montáž elmag zámku vč. úpravy branky</t>
  </si>
  <si>
    <t>Pol60</t>
  </si>
  <si>
    <t>montáž kamery</t>
  </si>
  <si>
    <t>Pol61</t>
  </si>
  <si>
    <t>oživení, nastavení</t>
  </si>
  <si>
    <t>Pol62</t>
  </si>
  <si>
    <t>zaškolení obsluhy</t>
  </si>
  <si>
    <t>Pol63</t>
  </si>
  <si>
    <t>Pol64</t>
  </si>
  <si>
    <t>Revize</t>
  </si>
  <si>
    <t>-551610753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</si>
</sst>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167" fontId="39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34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36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0261-10up2205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Parkoviště - Domov U Biřičky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Město Hradec Králové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25. 3. 2022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Královéhradecký kraj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ADVISIA, s.r.o.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Tomáš Valenta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ROUND(AG95+SUM(AG96:AG98)+AG102+AG103+AG105+AG109,2)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ROUND(AS95+SUM(AS96:AS98)+AS102+AS103+AS105+AS109,2)</f>
        <v>0</v>
      </c>
      <c r="AT94" s="115">
        <f>ROUND(SUM(AV94:AW94),2)</f>
        <v>0</v>
      </c>
      <c r="AU94" s="116">
        <f>ROUND(AU95+SUM(AU96:AU98)+AU102+AU103+AU105+AU109,5)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ROUND(AZ95+SUM(AZ96:AZ98)+AZ102+AZ103+AZ105+AZ109,2)</f>
        <v>0</v>
      </c>
      <c r="BA94" s="115">
        <f>ROUND(BA95+SUM(BA96:BA98)+BA102+BA103+BA105+BA109,2)</f>
        <v>0</v>
      </c>
      <c r="BB94" s="115">
        <f>ROUND(BB95+SUM(BB96:BB98)+BB102+BB103+BB105+BB109,2)</f>
        <v>0</v>
      </c>
      <c r="BC94" s="115">
        <f>ROUND(BC95+SUM(BC96:BC98)+BC102+BC103+BC105+BC109,2)</f>
        <v>0</v>
      </c>
      <c r="BD94" s="117">
        <f>ROUND(BD95+SUM(BD96:BD98)+BD102+BD103+BD105+BD109,2)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'101.1 - Komunikace a zpev...'!J30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'101.1 - Komunikace a zpev...'!P131</f>
        <v>0</v>
      </c>
      <c r="AV95" s="129">
        <f>'101.1 - Komunikace a zpev...'!J33</f>
        <v>0</v>
      </c>
      <c r="AW95" s="129">
        <f>'101.1 - Komunikace a zpev...'!J34</f>
        <v>0</v>
      </c>
      <c r="AX95" s="129">
        <f>'101.1 - Komunikace a zpev...'!J35</f>
        <v>0</v>
      </c>
      <c r="AY95" s="129">
        <f>'101.1 - Komunikace a zpev...'!J36</f>
        <v>0</v>
      </c>
      <c r="AZ95" s="129">
        <f>'101.1 - Komunikace a zpev...'!F33</f>
        <v>0</v>
      </c>
      <c r="BA95" s="129">
        <f>'101.1 - Komunikace a zpev...'!F34</f>
        <v>0</v>
      </c>
      <c r="BB95" s="129">
        <f>'101.1 - Komunikace a zpev...'!F35</f>
        <v>0</v>
      </c>
      <c r="BC95" s="129">
        <f>'101.1 - Komunikace a zpev...'!F36</f>
        <v>0</v>
      </c>
      <c r="BD95" s="131">
        <f>'101.1 - Komunikace a zpev...'!F37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24.7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'101.2 - Nové zpevněné plo...'!J30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'101.2 - Nové zpevněné plo...'!P123</f>
        <v>0</v>
      </c>
      <c r="AV96" s="129">
        <f>'101.2 - Nové zpevněné plo...'!J33</f>
        <v>0</v>
      </c>
      <c r="AW96" s="129">
        <f>'101.2 - Nové zpevněné plo...'!J34</f>
        <v>0</v>
      </c>
      <c r="AX96" s="129">
        <f>'101.2 - Nové zpevněné plo...'!J35</f>
        <v>0</v>
      </c>
      <c r="AY96" s="129">
        <f>'101.2 - Nové zpevněné plo...'!J36</f>
        <v>0</v>
      </c>
      <c r="AZ96" s="129">
        <f>'101.2 - Nové zpevněné plo...'!F33</f>
        <v>0</v>
      </c>
      <c r="BA96" s="129">
        <f>'101.2 - Nové zpevněné plo...'!F34</f>
        <v>0</v>
      </c>
      <c r="BB96" s="129">
        <f>'101.2 - Nové zpevněné plo...'!F35</f>
        <v>0</v>
      </c>
      <c r="BC96" s="129">
        <f>'101.2 - Nové zpevněné plo...'!F36</f>
        <v>0</v>
      </c>
      <c r="BD96" s="131">
        <f>'101.2 - Nové zpevněné plo...'!F37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'102 - Provizorní komunikace'!J30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28">
        <v>0</v>
      </c>
      <c r="AT97" s="129">
        <f>ROUND(SUM(AV97:AW97),2)</f>
        <v>0</v>
      </c>
      <c r="AU97" s="130">
        <f>'102 - Provizorní komunikace'!P124</f>
        <v>0</v>
      </c>
      <c r="AV97" s="129">
        <f>'102 - Provizorní komunikace'!J33</f>
        <v>0</v>
      </c>
      <c r="AW97" s="129">
        <f>'102 - Provizorní komunikace'!J34</f>
        <v>0</v>
      </c>
      <c r="AX97" s="129">
        <f>'102 - Provizorní komunikace'!J35</f>
        <v>0</v>
      </c>
      <c r="AY97" s="129">
        <f>'102 - Provizorní komunikace'!J36</f>
        <v>0</v>
      </c>
      <c r="AZ97" s="129">
        <f>'102 - Provizorní komunikace'!F33</f>
        <v>0</v>
      </c>
      <c r="BA97" s="129">
        <f>'102 - Provizorní komunikace'!F34</f>
        <v>0</v>
      </c>
      <c r="BB97" s="129">
        <f>'102 - Provizorní komunikace'!F35</f>
        <v>0</v>
      </c>
      <c r="BC97" s="129">
        <f>'102 - Provizorní komunikace'!F36</f>
        <v>0</v>
      </c>
      <c r="BD97" s="131">
        <f>'102 - Provizorní komunikace'!F37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</v>
      </c>
      <c r="CM97" s="132" t="s">
        <v>88</v>
      </c>
    </row>
    <row r="98" spans="1:91" s="7" customFormat="1" ht="16.5" customHeight="1">
      <c r="A98" s="7"/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33">
        <f>ROUND(SUM(AG99:AG101),2)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85</v>
      </c>
      <c r="AR98" s="127"/>
      <c r="AS98" s="128">
        <f>ROUND(SUM(AS99:AS101),2)</f>
        <v>0</v>
      </c>
      <c r="AT98" s="129">
        <f>ROUND(SUM(AV98:AW98),2)</f>
        <v>0</v>
      </c>
      <c r="AU98" s="130">
        <f>ROUND(SUM(AU99:AU101),5)</f>
        <v>0</v>
      </c>
      <c r="AV98" s="129">
        <f>ROUND(AZ98*L29,2)</f>
        <v>0</v>
      </c>
      <c r="AW98" s="129">
        <f>ROUND(BA98*L30,2)</f>
        <v>0</v>
      </c>
      <c r="AX98" s="129">
        <f>ROUND(BB98*L29,2)</f>
        <v>0</v>
      </c>
      <c r="AY98" s="129">
        <f>ROUND(BC98*L30,2)</f>
        <v>0</v>
      </c>
      <c r="AZ98" s="129">
        <f>ROUND(SUM(AZ99:AZ101),2)</f>
        <v>0</v>
      </c>
      <c r="BA98" s="129">
        <f>ROUND(SUM(BA99:BA101),2)</f>
        <v>0</v>
      </c>
      <c r="BB98" s="129">
        <f>ROUND(SUM(BB99:BB101),2)</f>
        <v>0</v>
      </c>
      <c r="BC98" s="129">
        <f>ROUND(SUM(BC99:BC101),2)</f>
        <v>0</v>
      </c>
      <c r="BD98" s="131">
        <f>ROUND(SUM(BD99:BD101),2)</f>
        <v>0</v>
      </c>
      <c r="BE98" s="7"/>
      <c r="BS98" s="132" t="s">
        <v>77</v>
      </c>
      <c r="BT98" s="132" t="s">
        <v>86</v>
      </c>
      <c r="BU98" s="132" t="s">
        <v>79</v>
      </c>
      <c r="BV98" s="132" t="s">
        <v>80</v>
      </c>
      <c r="BW98" s="132" t="s">
        <v>97</v>
      </c>
      <c r="BX98" s="132" t="s">
        <v>5</v>
      </c>
      <c r="CL98" s="132" t="s">
        <v>1</v>
      </c>
      <c r="CM98" s="132" t="s">
        <v>88</v>
      </c>
    </row>
    <row r="99" spans="1:90" s="4" customFormat="1" ht="16.5" customHeight="1">
      <c r="A99" s="120" t="s">
        <v>82</v>
      </c>
      <c r="B99" s="71"/>
      <c r="C99" s="134"/>
      <c r="D99" s="134"/>
      <c r="E99" s="135" t="s">
        <v>98</v>
      </c>
      <c r="F99" s="135"/>
      <c r="G99" s="135"/>
      <c r="H99" s="135"/>
      <c r="I99" s="135"/>
      <c r="J99" s="134"/>
      <c r="K99" s="135" t="s">
        <v>99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'01 - Trubní vedení'!J32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100</v>
      </c>
      <c r="AR99" s="73"/>
      <c r="AS99" s="138">
        <v>0</v>
      </c>
      <c r="AT99" s="139">
        <f>ROUND(SUM(AV99:AW99),2)</f>
        <v>0</v>
      </c>
      <c r="AU99" s="140">
        <f>'01 - Trubní vedení'!P131</f>
        <v>0</v>
      </c>
      <c r="AV99" s="139">
        <f>'01 - Trubní vedení'!J35</f>
        <v>0</v>
      </c>
      <c r="AW99" s="139">
        <f>'01 - Trubní vedení'!J36</f>
        <v>0</v>
      </c>
      <c r="AX99" s="139">
        <f>'01 - Trubní vedení'!J37</f>
        <v>0</v>
      </c>
      <c r="AY99" s="139">
        <f>'01 - Trubní vedení'!J38</f>
        <v>0</v>
      </c>
      <c r="AZ99" s="139">
        <f>'01 - Trubní vedení'!F35</f>
        <v>0</v>
      </c>
      <c r="BA99" s="139">
        <f>'01 - Trubní vedení'!F36</f>
        <v>0</v>
      </c>
      <c r="BB99" s="139">
        <f>'01 - Trubní vedení'!F37</f>
        <v>0</v>
      </c>
      <c r="BC99" s="139">
        <f>'01 - Trubní vedení'!F38</f>
        <v>0</v>
      </c>
      <c r="BD99" s="141">
        <f>'01 - Trubní vedení'!F39</f>
        <v>0</v>
      </c>
      <c r="BE99" s="4"/>
      <c r="BT99" s="142" t="s">
        <v>88</v>
      </c>
      <c r="BV99" s="142" t="s">
        <v>80</v>
      </c>
      <c r="BW99" s="142" t="s">
        <v>101</v>
      </c>
      <c r="BX99" s="142" t="s">
        <v>97</v>
      </c>
      <c r="CL99" s="142" t="s">
        <v>102</v>
      </c>
    </row>
    <row r="100" spans="1:90" s="4" customFormat="1" ht="16.5" customHeight="1">
      <c r="A100" s="120" t="s">
        <v>82</v>
      </c>
      <c r="B100" s="71"/>
      <c r="C100" s="134"/>
      <c r="D100" s="134"/>
      <c r="E100" s="135" t="s">
        <v>103</v>
      </c>
      <c r="F100" s="135"/>
      <c r="G100" s="135"/>
      <c r="H100" s="135"/>
      <c r="I100" s="135"/>
      <c r="J100" s="134"/>
      <c r="K100" s="135" t="s">
        <v>104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'02 - Vsakovací objekt'!J32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100</v>
      </c>
      <c r="AR100" s="73"/>
      <c r="AS100" s="138">
        <v>0</v>
      </c>
      <c r="AT100" s="139">
        <f>ROUND(SUM(AV100:AW100),2)</f>
        <v>0</v>
      </c>
      <c r="AU100" s="140">
        <f>'02 - Vsakovací objekt'!P126</f>
        <v>0</v>
      </c>
      <c r="AV100" s="139">
        <f>'02 - Vsakovací objekt'!J35</f>
        <v>0</v>
      </c>
      <c r="AW100" s="139">
        <f>'02 - Vsakovací objekt'!J36</f>
        <v>0</v>
      </c>
      <c r="AX100" s="139">
        <f>'02 - Vsakovací objekt'!J37</f>
        <v>0</v>
      </c>
      <c r="AY100" s="139">
        <f>'02 - Vsakovací objekt'!J38</f>
        <v>0</v>
      </c>
      <c r="AZ100" s="139">
        <f>'02 - Vsakovací objekt'!F35</f>
        <v>0</v>
      </c>
      <c r="BA100" s="139">
        <f>'02 - Vsakovací objekt'!F36</f>
        <v>0</v>
      </c>
      <c r="BB100" s="139">
        <f>'02 - Vsakovací objekt'!F37</f>
        <v>0</v>
      </c>
      <c r="BC100" s="139">
        <f>'02 - Vsakovací objekt'!F38</f>
        <v>0</v>
      </c>
      <c r="BD100" s="141">
        <f>'02 - Vsakovací objekt'!F39</f>
        <v>0</v>
      </c>
      <c r="BE100" s="4"/>
      <c r="BT100" s="142" t="s">
        <v>88</v>
      </c>
      <c r="BV100" s="142" t="s">
        <v>80</v>
      </c>
      <c r="BW100" s="142" t="s">
        <v>105</v>
      </c>
      <c r="BX100" s="142" t="s">
        <v>97</v>
      </c>
      <c r="CL100" s="142" t="s">
        <v>102</v>
      </c>
    </row>
    <row r="101" spans="1:90" s="4" customFormat="1" ht="23.25" customHeight="1">
      <c r="A101" s="120" t="s">
        <v>82</v>
      </c>
      <c r="B101" s="71"/>
      <c r="C101" s="134"/>
      <c r="D101" s="134"/>
      <c r="E101" s="135" t="s">
        <v>106</v>
      </c>
      <c r="F101" s="135"/>
      <c r="G101" s="135"/>
      <c r="H101" s="135"/>
      <c r="I101" s="135"/>
      <c r="J101" s="134"/>
      <c r="K101" s="135" t="s">
        <v>107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'03 - Obnova povrchů po do...'!J32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100</v>
      </c>
      <c r="AR101" s="73"/>
      <c r="AS101" s="138">
        <v>0</v>
      </c>
      <c r="AT101" s="139">
        <f>ROUND(SUM(AV101:AW101),2)</f>
        <v>0</v>
      </c>
      <c r="AU101" s="140">
        <f>'03 - Obnova povrchů po do...'!P125</f>
        <v>0</v>
      </c>
      <c r="AV101" s="139">
        <f>'03 - Obnova povrchů po do...'!J35</f>
        <v>0</v>
      </c>
      <c r="AW101" s="139">
        <f>'03 - Obnova povrchů po do...'!J36</f>
        <v>0</v>
      </c>
      <c r="AX101" s="139">
        <f>'03 - Obnova povrchů po do...'!J37</f>
        <v>0</v>
      </c>
      <c r="AY101" s="139">
        <f>'03 - Obnova povrchů po do...'!J38</f>
        <v>0</v>
      </c>
      <c r="AZ101" s="139">
        <f>'03 - Obnova povrchů po do...'!F35</f>
        <v>0</v>
      </c>
      <c r="BA101" s="139">
        <f>'03 - Obnova povrchů po do...'!F36</f>
        <v>0</v>
      </c>
      <c r="BB101" s="139">
        <f>'03 - Obnova povrchů po do...'!F37</f>
        <v>0</v>
      </c>
      <c r="BC101" s="139">
        <f>'03 - Obnova povrchů po do...'!F38</f>
        <v>0</v>
      </c>
      <c r="BD101" s="141">
        <f>'03 - Obnova povrchů po do...'!F39</f>
        <v>0</v>
      </c>
      <c r="BE101" s="4"/>
      <c r="BT101" s="142" t="s">
        <v>88</v>
      </c>
      <c r="BV101" s="142" t="s">
        <v>80</v>
      </c>
      <c r="BW101" s="142" t="s">
        <v>108</v>
      </c>
      <c r="BX101" s="142" t="s">
        <v>97</v>
      </c>
      <c r="CL101" s="142" t="s">
        <v>1</v>
      </c>
    </row>
    <row r="102" spans="1:91" s="7" customFormat="1" ht="16.5" customHeight="1">
      <c r="A102" s="120" t="s">
        <v>82</v>
      </c>
      <c r="B102" s="121"/>
      <c r="C102" s="122"/>
      <c r="D102" s="123" t="s">
        <v>109</v>
      </c>
      <c r="E102" s="123"/>
      <c r="F102" s="123"/>
      <c r="G102" s="123"/>
      <c r="H102" s="123"/>
      <c r="I102" s="124"/>
      <c r="J102" s="123" t="s">
        <v>110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'421 - Veřejné osvětlení'!J30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85</v>
      </c>
      <c r="AR102" s="127"/>
      <c r="AS102" s="128">
        <v>0</v>
      </c>
      <c r="AT102" s="129">
        <f>ROUND(SUM(AV102:AW102),2)</f>
        <v>0</v>
      </c>
      <c r="AU102" s="130">
        <f>'421 - Veřejné osvětlení'!P120</f>
        <v>0</v>
      </c>
      <c r="AV102" s="129">
        <f>'421 - Veřejné osvětlení'!J33</f>
        <v>0</v>
      </c>
      <c r="AW102" s="129">
        <f>'421 - Veřejné osvětlení'!J34</f>
        <v>0</v>
      </c>
      <c r="AX102" s="129">
        <f>'421 - Veřejné osvětlení'!J35</f>
        <v>0</v>
      </c>
      <c r="AY102" s="129">
        <f>'421 - Veřejné osvětlení'!J36</f>
        <v>0</v>
      </c>
      <c r="AZ102" s="129">
        <f>'421 - Veřejné osvětlení'!F33</f>
        <v>0</v>
      </c>
      <c r="BA102" s="129">
        <f>'421 - Veřejné osvětlení'!F34</f>
        <v>0</v>
      </c>
      <c r="BB102" s="129">
        <f>'421 - Veřejné osvětlení'!F35</f>
        <v>0</v>
      </c>
      <c r="BC102" s="129">
        <f>'421 - Veřejné osvětlení'!F36</f>
        <v>0</v>
      </c>
      <c r="BD102" s="131">
        <f>'421 - Veřejné osvětlení'!F37</f>
        <v>0</v>
      </c>
      <c r="BE102" s="7"/>
      <c r="BT102" s="132" t="s">
        <v>86</v>
      </c>
      <c r="BV102" s="132" t="s">
        <v>80</v>
      </c>
      <c r="BW102" s="132" t="s">
        <v>111</v>
      </c>
      <c r="BX102" s="132" t="s">
        <v>5</v>
      </c>
      <c r="CL102" s="132" t="s">
        <v>1</v>
      </c>
      <c r="CM102" s="132" t="s">
        <v>88</v>
      </c>
    </row>
    <row r="103" spans="1:91" s="7" customFormat="1" ht="16.5" customHeight="1">
      <c r="A103" s="7"/>
      <c r="B103" s="121"/>
      <c r="C103" s="122"/>
      <c r="D103" s="123" t="s">
        <v>112</v>
      </c>
      <c r="E103" s="123"/>
      <c r="F103" s="123"/>
      <c r="G103" s="123"/>
      <c r="H103" s="123"/>
      <c r="I103" s="124"/>
      <c r="J103" s="123" t="s">
        <v>113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33">
        <f>ROUND(AG104,2)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85</v>
      </c>
      <c r="AR103" s="127"/>
      <c r="AS103" s="128">
        <f>ROUND(AS104,2)</f>
        <v>0</v>
      </c>
      <c r="AT103" s="129">
        <f>ROUND(SUM(AV103:AW103),2)</f>
        <v>0</v>
      </c>
      <c r="AU103" s="130">
        <f>ROUND(AU104,5)</f>
        <v>0</v>
      </c>
      <c r="AV103" s="129">
        <f>ROUND(AZ103*L29,2)</f>
        <v>0</v>
      </c>
      <c r="AW103" s="129">
        <f>ROUND(BA103*L30,2)</f>
        <v>0</v>
      </c>
      <c r="AX103" s="129">
        <f>ROUND(BB103*L29,2)</f>
        <v>0</v>
      </c>
      <c r="AY103" s="129">
        <f>ROUND(BC103*L30,2)</f>
        <v>0</v>
      </c>
      <c r="AZ103" s="129">
        <f>ROUND(AZ104,2)</f>
        <v>0</v>
      </c>
      <c r="BA103" s="129">
        <f>ROUND(BA104,2)</f>
        <v>0</v>
      </c>
      <c r="BB103" s="129">
        <f>ROUND(BB104,2)</f>
        <v>0</v>
      </c>
      <c r="BC103" s="129">
        <f>ROUND(BC104,2)</f>
        <v>0</v>
      </c>
      <c r="BD103" s="131">
        <f>ROUND(BD104,2)</f>
        <v>0</v>
      </c>
      <c r="BE103" s="7"/>
      <c r="BS103" s="132" t="s">
        <v>77</v>
      </c>
      <c r="BT103" s="132" t="s">
        <v>86</v>
      </c>
      <c r="BU103" s="132" t="s">
        <v>79</v>
      </c>
      <c r="BV103" s="132" t="s">
        <v>80</v>
      </c>
      <c r="BW103" s="132" t="s">
        <v>114</v>
      </c>
      <c r="BX103" s="132" t="s">
        <v>5</v>
      </c>
      <c r="CL103" s="132" t="s">
        <v>1</v>
      </c>
      <c r="CM103" s="132" t="s">
        <v>88</v>
      </c>
    </row>
    <row r="104" spans="1:90" s="4" customFormat="1" ht="16.5" customHeight="1">
      <c r="A104" s="120" t="s">
        <v>82</v>
      </c>
      <c r="B104" s="71"/>
      <c r="C104" s="134"/>
      <c r="D104" s="134"/>
      <c r="E104" s="135" t="s">
        <v>115</v>
      </c>
      <c r="F104" s="135"/>
      <c r="G104" s="135"/>
      <c r="H104" s="135"/>
      <c r="I104" s="135"/>
      <c r="J104" s="134"/>
      <c r="K104" s="135" t="s">
        <v>113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'SO 501 - Přeložky plynovo...'!J32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100</v>
      </c>
      <c r="AR104" s="73"/>
      <c r="AS104" s="138">
        <v>0</v>
      </c>
      <c r="AT104" s="139">
        <f>ROUND(SUM(AV104:AW104),2)</f>
        <v>0</v>
      </c>
      <c r="AU104" s="140">
        <f>'SO 501 - Přeložky plynovo...'!P130</f>
        <v>0</v>
      </c>
      <c r="AV104" s="139">
        <f>'SO 501 - Přeložky plynovo...'!J35</f>
        <v>0</v>
      </c>
      <c r="AW104" s="139">
        <f>'SO 501 - Přeložky plynovo...'!J36</f>
        <v>0</v>
      </c>
      <c r="AX104" s="139">
        <f>'SO 501 - Přeložky plynovo...'!J37</f>
        <v>0</v>
      </c>
      <c r="AY104" s="139">
        <f>'SO 501 - Přeložky plynovo...'!J38</f>
        <v>0</v>
      </c>
      <c r="AZ104" s="139">
        <f>'SO 501 - Přeložky plynovo...'!F35</f>
        <v>0</v>
      </c>
      <c r="BA104" s="139">
        <f>'SO 501 - Přeložky plynovo...'!F36</f>
        <v>0</v>
      </c>
      <c r="BB104" s="139">
        <f>'SO 501 - Přeložky plynovo...'!F37</f>
        <v>0</v>
      </c>
      <c r="BC104" s="139">
        <f>'SO 501 - Přeložky plynovo...'!F38</f>
        <v>0</v>
      </c>
      <c r="BD104" s="141">
        <f>'SO 501 - Přeložky plynovo...'!F39</f>
        <v>0</v>
      </c>
      <c r="BE104" s="4"/>
      <c r="BT104" s="142" t="s">
        <v>88</v>
      </c>
      <c r="BV104" s="142" t="s">
        <v>80</v>
      </c>
      <c r="BW104" s="142" t="s">
        <v>116</v>
      </c>
      <c r="BX104" s="142" t="s">
        <v>114</v>
      </c>
      <c r="CL104" s="142" t="s">
        <v>1</v>
      </c>
    </row>
    <row r="105" spans="1:91" s="7" customFormat="1" ht="16.5" customHeight="1">
      <c r="A105" s="7"/>
      <c r="B105" s="121"/>
      <c r="C105" s="122"/>
      <c r="D105" s="123" t="s">
        <v>117</v>
      </c>
      <c r="E105" s="123"/>
      <c r="F105" s="123"/>
      <c r="G105" s="123"/>
      <c r="H105" s="123"/>
      <c r="I105" s="124"/>
      <c r="J105" s="123" t="s">
        <v>118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33">
        <f>ROUND(SUM(AG106:AG108),2)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85</v>
      </c>
      <c r="AR105" s="127"/>
      <c r="AS105" s="128">
        <f>ROUND(SUM(AS106:AS108),2)</f>
        <v>0</v>
      </c>
      <c r="AT105" s="129">
        <f>ROUND(SUM(AV105:AW105),2)</f>
        <v>0</v>
      </c>
      <c r="AU105" s="130">
        <f>ROUND(SUM(AU106:AU108),5)</f>
        <v>0</v>
      </c>
      <c r="AV105" s="129">
        <f>ROUND(AZ105*L29,2)</f>
        <v>0</v>
      </c>
      <c r="AW105" s="129">
        <f>ROUND(BA105*L30,2)</f>
        <v>0</v>
      </c>
      <c r="AX105" s="129">
        <f>ROUND(BB105*L29,2)</f>
        <v>0</v>
      </c>
      <c r="AY105" s="129">
        <f>ROUND(BC105*L30,2)</f>
        <v>0</v>
      </c>
      <c r="AZ105" s="129">
        <f>ROUND(SUM(AZ106:AZ108),2)</f>
        <v>0</v>
      </c>
      <c r="BA105" s="129">
        <f>ROUND(SUM(BA106:BA108),2)</f>
        <v>0</v>
      </c>
      <c r="BB105" s="129">
        <f>ROUND(SUM(BB106:BB108),2)</f>
        <v>0</v>
      </c>
      <c r="BC105" s="129">
        <f>ROUND(SUM(BC106:BC108),2)</f>
        <v>0</v>
      </c>
      <c r="BD105" s="131">
        <f>ROUND(SUM(BD106:BD108),2)</f>
        <v>0</v>
      </c>
      <c r="BE105" s="7"/>
      <c r="BS105" s="132" t="s">
        <v>77</v>
      </c>
      <c r="BT105" s="132" t="s">
        <v>86</v>
      </c>
      <c r="BU105" s="132" t="s">
        <v>79</v>
      </c>
      <c r="BV105" s="132" t="s">
        <v>80</v>
      </c>
      <c r="BW105" s="132" t="s">
        <v>119</v>
      </c>
      <c r="BX105" s="132" t="s">
        <v>5</v>
      </c>
      <c r="CL105" s="132" t="s">
        <v>1</v>
      </c>
      <c r="CM105" s="132" t="s">
        <v>88</v>
      </c>
    </row>
    <row r="106" spans="1:90" s="4" customFormat="1" ht="16.5" customHeight="1">
      <c r="A106" s="120" t="s">
        <v>82</v>
      </c>
      <c r="B106" s="71"/>
      <c r="C106" s="134"/>
      <c r="D106" s="134"/>
      <c r="E106" s="135" t="s">
        <v>120</v>
      </c>
      <c r="F106" s="135"/>
      <c r="G106" s="135"/>
      <c r="H106" s="135"/>
      <c r="I106" s="135"/>
      <c r="J106" s="134"/>
      <c r="K106" s="135" t="s">
        <v>121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'800-1 - Rozpočet rostlinn...'!J32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100</v>
      </c>
      <c r="AR106" s="73"/>
      <c r="AS106" s="138">
        <v>0</v>
      </c>
      <c r="AT106" s="139">
        <f>ROUND(SUM(AV106:AW106),2)</f>
        <v>0</v>
      </c>
      <c r="AU106" s="140">
        <f>'800-1 - Rozpočet rostlinn...'!P126</f>
        <v>0</v>
      </c>
      <c r="AV106" s="139">
        <f>'800-1 - Rozpočet rostlinn...'!J35</f>
        <v>0</v>
      </c>
      <c r="AW106" s="139">
        <f>'800-1 - Rozpočet rostlinn...'!J36</f>
        <v>0</v>
      </c>
      <c r="AX106" s="139">
        <f>'800-1 - Rozpočet rostlinn...'!J37</f>
        <v>0</v>
      </c>
      <c r="AY106" s="139">
        <f>'800-1 - Rozpočet rostlinn...'!J38</f>
        <v>0</v>
      </c>
      <c r="AZ106" s="139">
        <f>'800-1 - Rozpočet rostlinn...'!F35</f>
        <v>0</v>
      </c>
      <c r="BA106" s="139">
        <f>'800-1 - Rozpočet rostlinn...'!F36</f>
        <v>0</v>
      </c>
      <c r="BB106" s="139">
        <f>'800-1 - Rozpočet rostlinn...'!F37</f>
        <v>0</v>
      </c>
      <c r="BC106" s="139">
        <f>'800-1 - Rozpočet rostlinn...'!F38</f>
        <v>0</v>
      </c>
      <c r="BD106" s="141">
        <f>'800-1 - Rozpočet rostlinn...'!F39</f>
        <v>0</v>
      </c>
      <c r="BE106" s="4"/>
      <c r="BT106" s="142" t="s">
        <v>88</v>
      </c>
      <c r="BV106" s="142" t="s">
        <v>80</v>
      </c>
      <c r="BW106" s="142" t="s">
        <v>122</v>
      </c>
      <c r="BX106" s="142" t="s">
        <v>119</v>
      </c>
      <c r="CL106" s="142" t="s">
        <v>1</v>
      </c>
    </row>
    <row r="107" spans="1:90" s="4" customFormat="1" ht="16.5" customHeight="1">
      <c r="A107" s="120" t="s">
        <v>82</v>
      </c>
      <c r="B107" s="71"/>
      <c r="C107" s="134"/>
      <c r="D107" s="134"/>
      <c r="E107" s="135" t="s">
        <v>123</v>
      </c>
      <c r="F107" s="135"/>
      <c r="G107" s="135"/>
      <c r="H107" s="135"/>
      <c r="I107" s="135"/>
      <c r="J107" s="134"/>
      <c r="K107" s="135" t="s">
        <v>124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'800-2 - Rozpočet ostatní ...'!J32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100</v>
      </c>
      <c r="AR107" s="73"/>
      <c r="AS107" s="138">
        <v>0</v>
      </c>
      <c r="AT107" s="139">
        <f>ROUND(SUM(AV107:AW107),2)</f>
        <v>0</v>
      </c>
      <c r="AU107" s="140">
        <f>'800-2 - Rozpočet ostatní ...'!P126</f>
        <v>0</v>
      </c>
      <c r="AV107" s="139">
        <f>'800-2 - Rozpočet ostatní ...'!J35</f>
        <v>0</v>
      </c>
      <c r="AW107" s="139">
        <f>'800-2 - Rozpočet ostatní ...'!J36</f>
        <v>0</v>
      </c>
      <c r="AX107" s="139">
        <f>'800-2 - Rozpočet ostatní ...'!J37</f>
        <v>0</v>
      </c>
      <c r="AY107" s="139">
        <f>'800-2 - Rozpočet ostatní ...'!J38</f>
        <v>0</v>
      </c>
      <c r="AZ107" s="139">
        <f>'800-2 - Rozpočet ostatní ...'!F35</f>
        <v>0</v>
      </c>
      <c r="BA107" s="139">
        <f>'800-2 - Rozpočet ostatní ...'!F36</f>
        <v>0</v>
      </c>
      <c r="BB107" s="139">
        <f>'800-2 - Rozpočet ostatní ...'!F37</f>
        <v>0</v>
      </c>
      <c r="BC107" s="139">
        <f>'800-2 - Rozpočet ostatní ...'!F38</f>
        <v>0</v>
      </c>
      <c r="BD107" s="141">
        <f>'800-2 - Rozpočet ostatní ...'!F39</f>
        <v>0</v>
      </c>
      <c r="BE107" s="4"/>
      <c r="BT107" s="142" t="s">
        <v>88</v>
      </c>
      <c r="BV107" s="142" t="s">
        <v>80</v>
      </c>
      <c r="BW107" s="142" t="s">
        <v>125</v>
      </c>
      <c r="BX107" s="142" t="s">
        <v>119</v>
      </c>
      <c r="CL107" s="142" t="s">
        <v>1</v>
      </c>
    </row>
    <row r="108" spans="1:90" s="4" customFormat="1" ht="16.5" customHeight="1">
      <c r="A108" s="120" t="s">
        <v>82</v>
      </c>
      <c r="B108" s="71"/>
      <c r="C108" s="134"/>
      <c r="D108" s="134"/>
      <c r="E108" s="135" t="s">
        <v>126</v>
      </c>
      <c r="F108" s="135"/>
      <c r="G108" s="135"/>
      <c r="H108" s="135"/>
      <c r="I108" s="135"/>
      <c r="J108" s="134"/>
      <c r="K108" s="135" t="s">
        <v>127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'800-3 - Rozpočet zahradni...'!J32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100</v>
      </c>
      <c r="AR108" s="73"/>
      <c r="AS108" s="138">
        <v>0</v>
      </c>
      <c r="AT108" s="139">
        <f>ROUND(SUM(AV108:AW108),2)</f>
        <v>0</v>
      </c>
      <c r="AU108" s="140">
        <f>'800-3 - Rozpočet zahradni...'!P131</f>
        <v>0</v>
      </c>
      <c r="AV108" s="139">
        <f>'800-3 - Rozpočet zahradni...'!J35</f>
        <v>0</v>
      </c>
      <c r="AW108" s="139">
        <f>'800-3 - Rozpočet zahradni...'!J36</f>
        <v>0</v>
      </c>
      <c r="AX108" s="139">
        <f>'800-3 - Rozpočet zahradni...'!J37</f>
        <v>0</v>
      </c>
      <c r="AY108" s="139">
        <f>'800-3 - Rozpočet zahradni...'!J38</f>
        <v>0</v>
      </c>
      <c r="AZ108" s="139">
        <f>'800-3 - Rozpočet zahradni...'!F35</f>
        <v>0</v>
      </c>
      <c r="BA108" s="139">
        <f>'800-3 - Rozpočet zahradni...'!F36</f>
        <v>0</v>
      </c>
      <c r="BB108" s="139">
        <f>'800-3 - Rozpočet zahradni...'!F37</f>
        <v>0</v>
      </c>
      <c r="BC108" s="139">
        <f>'800-3 - Rozpočet zahradni...'!F38</f>
        <v>0</v>
      </c>
      <c r="BD108" s="141">
        <f>'800-3 - Rozpočet zahradni...'!F39</f>
        <v>0</v>
      </c>
      <c r="BE108" s="4"/>
      <c r="BT108" s="142" t="s">
        <v>88</v>
      </c>
      <c r="BV108" s="142" t="s">
        <v>80</v>
      </c>
      <c r="BW108" s="142" t="s">
        <v>128</v>
      </c>
      <c r="BX108" s="142" t="s">
        <v>119</v>
      </c>
      <c r="CL108" s="142" t="s">
        <v>1</v>
      </c>
    </row>
    <row r="109" spans="1:91" s="7" customFormat="1" ht="16.5" customHeight="1">
      <c r="A109" s="120" t="s">
        <v>82</v>
      </c>
      <c r="B109" s="121"/>
      <c r="C109" s="122"/>
      <c r="D109" s="123" t="s">
        <v>129</v>
      </c>
      <c r="E109" s="123"/>
      <c r="F109" s="123"/>
      <c r="G109" s="123"/>
      <c r="H109" s="123"/>
      <c r="I109" s="124"/>
      <c r="J109" s="123" t="s">
        <v>130</v>
      </c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5">
        <f>'900 - Ovládání branky a k...'!J30</f>
        <v>0</v>
      </c>
      <c r="AH109" s="124"/>
      <c r="AI109" s="124"/>
      <c r="AJ109" s="124"/>
      <c r="AK109" s="124"/>
      <c r="AL109" s="124"/>
      <c r="AM109" s="124"/>
      <c r="AN109" s="125">
        <f>SUM(AG109,AT109)</f>
        <v>0</v>
      </c>
      <c r="AO109" s="124"/>
      <c r="AP109" s="124"/>
      <c r="AQ109" s="126" t="s">
        <v>85</v>
      </c>
      <c r="AR109" s="127"/>
      <c r="AS109" s="143">
        <v>0</v>
      </c>
      <c r="AT109" s="144">
        <f>ROUND(SUM(AV109:AW109),2)</f>
        <v>0</v>
      </c>
      <c r="AU109" s="145">
        <f>'900 - Ovládání branky a k...'!P122</f>
        <v>0</v>
      </c>
      <c r="AV109" s="144">
        <f>'900 - Ovládání branky a k...'!J33</f>
        <v>0</v>
      </c>
      <c r="AW109" s="144">
        <f>'900 - Ovládání branky a k...'!J34</f>
        <v>0</v>
      </c>
      <c r="AX109" s="144">
        <f>'900 - Ovládání branky a k...'!J35</f>
        <v>0</v>
      </c>
      <c r="AY109" s="144">
        <f>'900 - Ovládání branky a k...'!J36</f>
        <v>0</v>
      </c>
      <c r="AZ109" s="144">
        <f>'900 - Ovládání branky a k...'!F33</f>
        <v>0</v>
      </c>
      <c r="BA109" s="144">
        <f>'900 - Ovládání branky a k...'!F34</f>
        <v>0</v>
      </c>
      <c r="BB109" s="144">
        <f>'900 - Ovládání branky a k...'!F35</f>
        <v>0</v>
      </c>
      <c r="BC109" s="144">
        <f>'900 - Ovládání branky a k...'!F36</f>
        <v>0</v>
      </c>
      <c r="BD109" s="146">
        <f>'900 - Ovládání branky a k...'!F37</f>
        <v>0</v>
      </c>
      <c r="BE109" s="7"/>
      <c r="BT109" s="132" t="s">
        <v>86</v>
      </c>
      <c r="BV109" s="132" t="s">
        <v>80</v>
      </c>
      <c r="BW109" s="132" t="s">
        <v>131</v>
      </c>
      <c r="BX109" s="132" t="s">
        <v>5</v>
      </c>
      <c r="CL109" s="132" t="s">
        <v>1</v>
      </c>
      <c r="CM109" s="132" t="s">
        <v>88</v>
      </c>
    </row>
    <row r="110" spans="1:57" s="2" customFormat="1" ht="30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5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45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</sheetData>
  <sheetProtection password="CC35" sheet="1" objects="1" scenarios="1" formatColumns="0" formatRows="0"/>
  <mergeCells count="98">
    <mergeCell ref="C92:G92"/>
    <mergeCell ref="D97:H97"/>
    <mergeCell ref="D103:H103"/>
    <mergeCell ref="D96:H96"/>
    <mergeCell ref="D102:H102"/>
    <mergeCell ref="D95:H95"/>
    <mergeCell ref="D98:H98"/>
    <mergeCell ref="E104:I104"/>
    <mergeCell ref="E99:I99"/>
    <mergeCell ref="E100:I100"/>
    <mergeCell ref="E101:I101"/>
    <mergeCell ref="I92:AF92"/>
    <mergeCell ref="J95:AF95"/>
    <mergeCell ref="J102:AF102"/>
    <mergeCell ref="J98:AF98"/>
    <mergeCell ref="J96:AF96"/>
    <mergeCell ref="J103:AF103"/>
    <mergeCell ref="J97:AF97"/>
    <mergeCell ref="K101:AF101"/>
    <mergeCell ref="K99:AF99"/>
    <mergeCell ref="K104:AF104"/>
    <mergeCell ref="K100:AF100"/>
    <mergeCell ref="L85:AO85"/>
    <mergeCell ref="D105:H105"/>
    <mergeCell ref="J105:AF105"/>
    <mergeCell ref="E106:I106"/>
    <mergeCell ref="K106:AF106"/>
    <mergeCell ref="E107:I107"/>
    <mergeCell ref="K107:AF107"/>
    <mergeCell ref="E108:I108"/>
    <mergeCell ref="K108:AF108"/>
    <mergeCell ref="D109:H109"/>
    <mergeCell ref="J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92:AM92"/>
    <mergeCell ref="AG104:AM104"/>
    <mergeCell ref="AG103:AM103"/>
    <mergeCell ref="AG102:AM102"/>
    <mergeCell ref="AG101:AM101"/>
    <mergeCell ref="AG97:AM97"/>
    <mergeCell ref="AG100:AM100"/>
    <mergeCell ref="AG98:AM98"/>
    <mergeCell ref="AG99:AM99"/>
    <mergeCell ref="AG95:AM95"/>
    <mergeCell ref="AG96:AM96"/>
    <mergeCell ref="AM87:AN87"/>
    <mergeCell ref="AM89:AP89"/>
    <mergeCell ref="AM90:AP90"/>
    <mergeCell ref="AN92:AP92"/>
    <mergeCell ref="AN102:AP102"/>
    <mergeCell ref="AN99:AP99"/>
    <mergeCell ref="AN101:AP101"/>
    <mergeCell ref="AN96:AP96"/>
    <mergeCell ref="AN100:AP100"/>
    <mergeCell ref="AN103:AP103"/>
    <mergeCell ref="AN104:AP104"/>
    <mergeCell ref="AN98:AP98"/>
    <mergeCell ref="AN95:AP95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94:AP94"/>
  </mergeCells>
  <hyperlinks>
    <hyperlink ref="A95" location="'101.1 - Komunikace a zpev...'!C2" display="/"/>
    <hyperlink ref="A96" location="'101.2 - Nové zpevněné plo...'!C2" display="/"/>
    <hyperlink ref="A97" location="'102 - Provizorní komunikace'!C2" display="/"/>
    <hyperlink ref="A99" location="'01 - Trubní vedení'!C2" display="/"/>
    <hyperlink ref="A100" location="'02 - Vsakovací objekt'!C2" display="/"/>
    <hyperlink ref="A101" location="'03 - Obnova povrchů po do...'!C2" display="/"/>
    <hyperlink ref="A102" location="'421 - Veřejné osvětlení'!C2" display="/"/>
    <hyperlink ref="A104" location="'SO 501 - Přeložky plynovo...'!C2" display="/"/>
    <hyperlink ref="A106" location="'800-1 - Rozpočet rostlinn...'!C2" display="/"/>
    <hyperlink ref="A107" location="'800-2 - Rozpočet ostatní ...'!C2" display="/"/>
    <hyperlink ref="A108" location="'800-3 - Rozpočet zahradni...'!C2" display="/"/>
    <hyperlink ref="A109" location="'900 - Ovládání branky a 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133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1964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1153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1965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25. 3. 2022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>764 89 337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>Tomáš Valenta</v>
      </c>
      <c r="F26" s="39"/>
      <c r="G26" s="39"/>
      <c r="H26" s="39"/>
      <c r="I26" s="151" t="s">
        <v>27</v>
      </c>
      <c r="J26" s="142" t="str">
        <f>IF('Rekapitulace stavby'!AN20="","",'Rekapitulace stavby'!AN20)</f>
        <v>CZ8002143259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37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42</v>
      </c>
      <c r="E35" s="151" t="s">
        <v>43</v>
      </c>
      <c r="F35" s="164">
        <f>ROUND((SUM(BE126:BE148)),2)</f>
        <v>0</v>
      </c>
      <c r="G35" s="39"/>
      <c r="H35" s="39"/>
      <c r="I35" s="165">
        <v>0.21</v>
      </c>
      <c r="J35" s="164">
        <f>ROUND(((SUM(BE126:BE148))*I35),2)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ROUND((SUM(BF126:BF148)),2)</f>
        <v>0</v>
      </c>
      <c r="G36" s="39"/>
      <c r="H36" s="39"/>
      <c r="I36" s="165">
        <v>0.15</v>
      </c>
      <c r="J36" s="164">
        <f>ROUND(((SUM(BF126:BF148))*I36),2)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ROUND((SUM(BG126:BG148)),2)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ROUND((SUM(BH126:BH148)),2)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ROUND((SUM(BI126:BI148)),2)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9"/>
      <c r="B87" s="40"/>
      <c r="C87" s="41"/>
      <c r="D87" s="41"/>
      <c r="E87" s="184" t="s">
        <v>1964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 hidden="1">
      <c r="A88" s="39"/>
      <c r="B88" s="40"/>
      <c r="C88" s="33" t="s">
        <v>1153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 hidden="1">
      <c r="A89" s="39"/>
      <c r="B89" s="40"/>
      <c r="C89" s="41"/>
      <c r="D89" s="41"/>
      <c r="E89" s="77" t="str">
        <f>E11</f>
        <v>800-1 - Rozpočet rostlinný materiál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 hidden="1">
      <c r="A91" s="39"/>
      <c r="B91" s="40"/>
      <c r="C91" s="33" t="s">
        <v>20</v>
      </c>
      <c r="D91" s="41"/>
      <c r="E91" s="41"/>
      <c r="F91" s="28" t="str">
        <f>F14</f>
        <v>Město Hradec Králové</v>
      </c>
      <c r="G91" s="41"/>
      <c r="H91" s="41"/>
      <c r="I91" s="33" t="s">
        <v>22</v>
      </c>
      <c r="J91" s="80" t="str">
        <f>IF(J14="","",J14)</f>
        <v>25. 3. 2022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 hidden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ADVISIA,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 hidden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Tomáš Valenta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 hidden="1">
      <c r="A96" s="39"/>
      <c r="B96" s="40"/>
      <c r="C96" s="185" t="s">
        <v>137</v>
      </c>
      <c r="D96" s="186"/>
      <c r="E96" s="186"/>
      <c r="F96" s="186"/>
      <c r="G96" s="186"/>
      <c r="H96" s="186"/>
      <c r="I96" s="186"/>
      <c r="J96" s="187" t="s">
        <v>138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 hidden="1">
      <c r="A98" s="39"/>
      <c r="B98" s="40"/>
      <c r="C98" s="188" t="s">
        <v>139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140</v>
      </c>
    </row>
    <row r="99" spans="1:31" s="9" customFormat="1" ht="24.95" customHeight="1" hidden="1">
      <c r="A99" s="9"/>
      <c r="B99" s="189"/>
      <c r="C99" s="190"/>
      <c r="D99" s="191" t="s">
        <v>1966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9"/>
      <c r="C100" s="190"/>
      <c r="D100" s="191" t="s">
        <v>1967</v>
      </c>
      <c r="E100" s="192"/>
      <c r="F100" s="192"/>
      <c r="G100" s="192"/>
      <c r="H100" s="192"/>
      <c r="I100" s="192"/>
      <c r="J100" s="193">
        <f>J132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9"/>
      <c r="C101" s="190"/>
      <c r="D101" s="191" t="s">
        <v>1968</v>
      </c>
      <c r="E101" s="192"/>
      <c r="F101" s="192"/>
      <c r="G101" s="192"/>
      <c r="H101" s="192"/>
      <c r="I101" s="192"/>
      <c r="J101" s="193">
        <f>J137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9"/>
      <c r="C102" s="190"/>
      <c r="D102" s="191" t="s">
        <v>1969</v>
      </c>
      <c r="E102" s="192"/>
      <c r="F102" s="192"/>
      <c r="G102" s="192"/>
      <c r="H102" s="192"/>
      <c r="I102" s="192"/>
      <c r="J102" s="193">
        <f>J142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89"/>
      <c r="C103" s="190"/>
      <c r="D103" s="191" t="s">
        <v>1970</v>
      </c>
      <c r="E103" s="192"/>
      <c r="F103" s="192"/>
      <c r="G103" s="192"/>
      <c r="H103" s="192"/>
      <c r="I103" s="192"/>
      <c r="J103" s="193">
        <f>J145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89"/>
      <c r="C104" s="190"/>
      <c r="D104" s="191" t="s">
        <v>154</v>
      </c>
      <c r="E104" s="192"/>
      <c r="F104" s="192"/>
      <c r="G104" s="192"/>
      <c r="H104" s="192"/>
      <c r="I104" s="192"/>
      <c r="J104" s="193">
        <f>J147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 hidden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t="12" hidden="1"/>
    <row r="108" ht="12" hidden="1"/>
    <row r="109" ht="12" hidden="1"/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Parkoviště - Domov U Biřičky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1964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1153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800-1 - Rozpočet rostlinný materiál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Město Hradec Králové</v>
      </c>
      <c r="G120" s="41"/>
      <c r="H120" s="41"/>
      <c r="I120" s="33" t="s">
        <v>22</v>
      </c>
      <c r="J120" s="80" t="str">
        <f>IF(J14="","",J14)</f>
        <v>25. 3. 2022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>Královéhradecký kraj</v>
      </c>
      <c r="G122" s="41"/>
      <c r="H122" s="41"/>
      <c r="I122" s="33" t="s">
        <v>30</v>
      </c>
      <c r="J122" s="37" t="str">
        <f>E23</f>
        <v>ADVISIA,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Tomáš Valenta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157</v>
      </c>
      <c r="D125" s="203" t="s">
        <v>63</v>
      </c>
      <c r="E125" s="203" t="s">
        <v>59</v>
      </c>
      <c r="F125" s="203" t="s">
        <v>60</v>
      </c>
      <c r="G125" s="203" t="s">
        <v>158</v>
      </c>
      <c r="H125" s="203" t="s">
        <v>159</v>
      </c>
      <c r="I125" s="203" t="s">
        <v>160</v>
      </c>
      <c r="J125" s="204" t="s">
        <v>138</v>
      </c>
      <c r="K125" s="205" t="s">
        <v>161</v>
      </c>
      <c r="L125" s="206"/>
      <c r="M125" s="101" t="s">
        <v>1</v>
      </c>
      <c r="N125" s="102" t="s">
        <v>42</v>
      </c>
      <c r="O125" s="102" t="s">
        <v>162</v>
      </c>
      <c r="P125" s="102" t="s">
        <v>163</v>
      </c>
      <c r="Q125" s="102" t="s">
        <v>164</v>
      </c>
      <c r="R125" s="102" t="s">
        <v>165</v>
      </c>
      <c r="S125" s="102" t="s">
        <v>166</v>
      </c>
      <c r="T125" s="103" t="s">
        <v>167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168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P127+P132+P137+P142+P145+P147</f>
        <v>0</v>
      </c>
      <c r="Q126" s="105"/>
      <c r="R126" s="209">
        <f>R127+R132+R137+R142+R145+R147</f>
        <v>0</v>
      </c>
      <c r="S126" s="105"/>
      <c r="T126" s="210">
        <f>T127+T132+T137+T142+T145+T147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140</v>
      </c>
      <c r="BK126" s="211">
        <f>BK127+BK132+BK137+BK142+BK145+BK147</f>
        <v>0</v>
      </c>
    </row>
    <row r="127" spans="1:63" s="12" customFormat="1" ht="25.9" customHeight="1">
      <c r="A127" s="12"/>
      <c r="B127" s="212"/>
      <c r="C127" s="213"/>
      <c r="D127" s="214" t="s">
        <v>77</v>
      </c>
      <c r="E127" s="215" t="s">
        <v>1469</v>
      </c>
      <c r="F127" s="215" t="s">
        <v>1971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SUM(P128:P131)</f>
        <v>0</v>
      </c>
      <c r="Q127" s="220"/>
      <c r="R127" s="221">
        <f>SUM(R128:R131)</f>
        <v>0</v>
      </c>
      <c r="S127" s="220"/>
      <c r="T127" s="222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86</v>
      </c>
      <c r="AT127" s="224" t="s">
        <v>77</v>
      </c>
      <c r="AU127" s="224" t="s">
        <v>78</v>
      </c>
      <c r="AY127" s="223" t="s">
        <v>171</v>
      </c>
      <c r="BK127" s="225">
        <f>SUM(BK128:BK131)</f>
        <v>0</v>
      </c>
    </row>
    <row r="128" spans="1:65" s="2" customFormat="1" ht="21.75" customHeight="1">
      <c r="A128" s="39"/>
      <c r="B128" s="40"/>
      <c r="C128" s="279" t="s">
        <v>86</v>
      </c>
      <c r="D128" s="279" t="s">
        <v>314</v>
      </c>
      <c r="E128" s="280" t="s">
        <v>86</v>
      </c>
      <c r="F128" s="281" t="s">
        <v>1972</v>
      </c>
      <c r="G128" s="282" t="s">
        <v>1</v>
      </c>
      <c r="H128" s="283">
        <v>4</v>
      </c>
      <c r="I128" s="284"/>
      <c r="J128" s="285">
        <f>ROUND(I128*H128,2)</f>
        <v>0</v>
      </c>
      <c r="K128" s="286"/>
      <c r="L128" s="287"/>
      <c r="M128" s="288" t="s">
        <v>1</v>
      </c>
      <c r="N128" s="289" t="s">
        <v>43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218</v>
      </c>
      <c r="AT128" s="240" t="s">
        <v>314</v>
      </c>
      <c r="AU128" s="240" t="s">
        <v>86</v>
      </c>
      <c r="AY128" s="18" t="s">
        <v>171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86</v>
      </c>
      <c r="BK128" s="241">
        <f>ROUND(I128*H128,2)</f>
        <v>0</v>
      </c>
      <c r="BL128" s="18" t="s">
        <v>177</v>
      </c>
      <c r="BM128" s="240" t="s">
        <v>88</v>
      </c>
    </row>
    <row r="129" spans="1:47" s="2" customFormat="1" ht="12">
      <c r="A129" s="39"/>
      <c r="B129" s="40"/>
      <c r="C129" s="41"/>
      <c r="D129" s="244" t="s">
        <v>188</v>
      </c>
      <c r="E129" s="41"/>
      <c r="F129" s="275" t="s">
        <v>1973</v>
      </c>
      <c r="G129" s="41"/>
      <c r="H129" s="41"/>
      <c r="I129" s="276"/>
      <c r="J129" s="41"/>
      <c r="K129" s="41"/>
      <c r="L129" s="45"/>
      <c r="M129" s="277"/>
      <c r="N129" s="27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188</v>
      </c>
      <c r="AU129" s="18" t="s">
        <v>86</v>
      </c>
    </row>
    <row r="130" spans="1:65" s="2" customFormat="1" ht="24.15" customHeight="1">
      <c r="A130" s="39"/>
      <c r="B130" s="40"/>
      <c r="C130" s="279" t="s">
        <v>88</v>
      </c>
      <c r="D130" s="279" t="s">
        <v>314</v>
      </c>
      <c r="E130" s="280" t="s">
        <v>88</v>
      </c>
      <c r="F130" s="281" t="s">
        <v>1974</v>
      </c>
      <c r="G130" s="282" t="s">
        <v>1</v>
      </c>
      <c r="H130" s="283">
        <v>2</v>
      </c>
      <c r="I130" s="284"/>
      <c r="J130" s="285">
        <f>ROUND(I130*H130,2)</f>
        <v>0</v>
      </c>
      <c r="K130" s="286"/>
      <c r="L130" s="287"/>
      <c r="M130" s="288" t="s">
        <v>1</v>
      </c>
      <c r="N130" s="289" t="s">
        <v>43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218</v>
      </c>
      <c r="AT130" s="240" t="s">
        <v>314</v>
      </c>
      <c r="AU130" s="240" t="s">
        <v>86</v>
      </c>
      <c r="AY130" s="18" t="s">
        <v>171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86</v>
      </c>
      <c r="BK130" s="241">
        <f>ROUND(I130*H130,2)</f>
        <v>0</v>
      </c>
      <c r="BL130" s="18" t="s">
        <v>177</v>
      </c>
      <c r="BM130" s="240" t="s">
        <v>177</v>
      </c>
    </row>
    <row r="131" spans="1:47" s="2" customFormat="1" ht="12">
      <c r="A131" s="39"/>
      <c r="B131" s="40"/>
      <c r="C131" s="41"/>
      <c r="D131" s="244" t="s">
        <v>188</v>
      </c>
      <c r="E131" s="41"/>
      <c r="F131" s="275" t="s">
        <v>1975</v>
      </c>
      <c r="G131" s="41"/>
      <c r="H131" s="41"/>
      <c r="I131" s="276"/>
      <c r="J131" s="41"/>
      <c r="K131" s="41"/>
      <c r="L131" s="45"/>
      <c r="M131" s="277"/>
      <c r="N131" s="27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188</v>
      </c>
      <c r="AU131" s="18" t="s">
        <v>86</v>
      </c>
    </row>
    <row r="132" spans="1:63" s="12" customFormat="1" ht="25.9" customHeight="1">
      <c r="A132" s="12"/>
      <c r="B132" s="212"/>
      <c r="C132" s="213"/>
      <c r="D132" s="214" t="s">
        <v>77</v>
      </c>
      <c r="E132" s="215" t="s">
        <v>1510</v>
      </c>
      <c r="F132" s="215" t="s">
        <v>1976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SUM(P133:P136)</f>
        <v>0</v>
      </c>
      <c r="Q132" s="220"/>
      <c r="R132" s="221">
        <f>SUM(R133:R136)</f>
        <v>0</v>
      </c>
      <c r="S132" s="220"/>
      <c r="T132" s="222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86</v>
      </c>
      <c r="AT132" s="224" t="s">
        <v>77</v>
      </c>
      <c r="AU132" s="224" t="s">
        <v>78</v>
      </c>
      <c r="AY132" s="223" t="s">
        <v>171</v>
      </c>
      <c r="BK132" s="225">
        <f>SUM(BK133:BK136)</f>
        <v>0</v>
      </c>
    </row>
    <row r="133" spans="1:65" s="2" customFormat="1" ht="16.5" customHeight="1">
      <c r="A133" s="39"/>
      <c r="B133" s="40"/>
      <c r="C133" s="279" t="s">
        <v>191</v>
      </c>
      <c r="D133" s="279" t="s">
        <v>314</v>
      </c>
      <c r="E133" s="280" t="s">
        <v>191</v>
      </c>
      <c r="F133" s="281" t="s">
        <v>1977</v>
      </c>
      <c r="G133" s="282" t="s">
        <v>1</v>
      </c>
      <c r="H133" s="283">
        <v>45</v>
      </c>
      <c r="I133" s="284"/>
      <c r="J133" s="285">
        <f>ROUND(I133*H133,2)</f>
        <v>0</v>
      </c>
      <c r="K133" s="286"/>
      <c r="L133" s="287"/>
      <c r="M133" s="288" t="s">
        <v>1</v>
      </c>
      <c r="N133" s="289" t="s">
        <v>43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218</v>
      </c>
      <c r="AT133" s="240" t="s">
        <v>314</v>
      </c>
      <c r="AU133" s="240" t="s">
        <v>86</v>
      </c>
      <c r="AY133" s="18" t="s">
        <v>171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86</v>
      </c>
      <c r="BK133" s="241">
        <f>ROUND(I133*H133,2)</f>
        <v>0</v>
      </c>
      <c r="BL133" s="18" t="s">
        <v>177</v>
      </c>
      <c r="BM133" s="240" t="s">
        <v>205</v>
      </c>
    </row>
    <row r="134" spans="1:47" s="2" customFormat="1" ht="12">
      <c r="A134" s="39"/>
      <c r="B134" s="40"/>
      <c r="C134" s="41"/>
      <c r="D134" s="244" t="s">
        <v>188</v>
      </c>
      <c r="E134" s="41"/>
      <c r="F134" s="275" t="s">
        <v>1978</v>
      </c>
      <c r="G134" s="41"/>
      <c r="H134" s="41"/>
      <c r="I134" s="276"/>
      <c r="J134" s="41"/>
      <c r="K134" s="41"/>
      <c r="L134" s="45"/>
      <c r="M134" s="277"/>
      <c r="N134" s="27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188</v>
      </c>
      <c r="AU134" s="18" t="s">
        <v>86</v>
      </c>
    </row>
    <row r="135" spans="1:65" s="2" customFormat="1" ht="16.5" customHeight="1">
      <c r="A135" s="39"/>
      <c r="B135" s="40"/>
      <c r="C135" s="279" t="s">
        <v>177</v>
      </c>
      <c r="D135" s="279" t="s">
        <v>314</v>
      </c>
      <c r="E135" s="280" t="s">
        <v>177</v>
      </c>
      <c r="F135" s="281" t="s">
        <v>1979</v>
      </c>
      <c r="G135" s="282" t="s">
        <v>1</v>
      </c>
      <c r="H135" s="283">
        <v>71</v>
      </c>
      <c r="I135" s="284"/>
      <c r="J135" s="285">
        <f>ROUND(I135*H135,2)</f>
        <v>0</v>
      </c>
      <c r="K135" s="286"/>
      <c r="L135" s="287"/>
      <c r="M135" s="288" t="s">
        <v>1</v>
      </c>
      <c r="N135" s="289" t="s">
        <v>43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218</v>
      </c>
      <c r="AT135" s="240" t="s">
        <v>314</v>
      </c>
      <c r="AU135" s="240" t="s">
        <v>86</v>
      </c>
      <c r="AY135" s="18" t="s">
        <v>171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86</v>
      </c>
      <c r="BK135" s="241">
        <f>ROUND(I135*H135,2)</f>
        <v>0</v>
      </c>
      <c r="BL135" s="18" t="s">
        <v>177</v>
      </c>
      <c r="BM135" s="240" t="s">
        <v>218</v>
      </c>
    </row>
    <row r="136" spans="1:47" s="2" customFormat="1" ht="12">
      <c r="A136" s="39"/>
      <c r="B136" s="40"/>
      <c r="C136" s="41"/>
      <c r="D136" s="244" t="s">
        <v>188</v>
      </c>
      <c r="E136" s="41"/>
      <c r="F136" s="275" t="s">
        <v>1980</v>
      </c>
      <c r="G136" s="41"/>
      <c r="H136" s="41"/>
      <c r="I136" s="276"/>
      <c r="J136" s="41"/>
      <c r="K136" s="41"/>
      <c r="L136" s="45"/>
      <c r="M136" s="277"/>
      <c r="N136" s="27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188</v>
      </c>
      <c r="AU136" s="18" t="s">
        <v>86</v>
      </c>
    </row>
    <row r="137" spans="1:63" s="12" customFormat="1" ht="25.9" customHeight="1">
      <c r="A137" s="12"/>
      <c r="B137" s="212"/>
      <c r="C137" s="213"/>
      <c r="D137" s="214" t="s">
        <v>77</v>
      </c>
      <c r="E137" s="215" t="s">
        <v>1549</v>
      </c>
      <c r="F137" s="215" t="s">
        <v>1981</v>
      </c>
      <c r="G137" s="213"/>
      <c r="H137" s="213"/>
      <c r="I137" s="216"/>
      <c r="J137" s="217">
        <f>BK137</f>
        <v>0</v>
      </c>
      <c r="K137" s="213"/>
      <c r="L137" s="218"/>
      <c r="M137" s="219"/>
      <c r="N137" s="220"/>
      <c r="O137" s="220"/>
      <c r="P137" s="221">
        <f>SUM(P138:P141)</f>
        <v>0</v>
      </c>
      <c r="Q137" s="220"/>
      <c r="R137" s="221">
        <f>SUM(R138:R141)</f>
        <v>0</v>
      </c>
      <c r="S137" s="220"/>
      <c r="T137" s="222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86</v>
      </c>
      <c r="AT137" s="224" t="s">
        <v>77</v>
      </c>
      <c r="AU137" s="224" t="s">
        <v>78</v>
      </c>
      <c r="AY137" s="223" t="s">
        <v>171</v>
      </c>
      <c r="BK137" s="225">
        <f>SUM(BK138:BK141)</f>
        <v>0</v>
      </c>
    </row>
    <row r="138" spans="1:65" s="2" customFormat="1" ht="16.5" customHeight="1">
      <c r="A138" s="39"/>
      <c r="B138" s="40"/>
      <c r="C138" s="279" t="s">
        <v>200</v>
      </c>
      <c r="D138" s="279" t="s">
        <v>314</v>
      </c>
      <c r="E138" s="280" t="s">
        <v>200</v>
      </c>
      <c r="F138" s="281" t="s">
        <v>1982</v>
      </c>
      <c r="G138" s="282" t="s">
        <v>1</v>
      </c>
      <c r="H138" s="283">
        <v>40</v>
      </c>
      <c r="I138" s="284"/>
      <c r="J138" s="285">
        <f>ROUND(I138*H138,2)</f>
        <v>0</v>
      </c>
      <c r="K138" s="286"/>
      <c r="L138" s="287"/>
      <c r="M138" s="288" t="s">
        <v>1</v>
      </c>
      <c r="N138" s="289" t="s">
        <v>43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218</v>
      </c>
      <c r="AT138" s="240" t="s">
        <v>314</v>
      </c>
      <c r="AU138" s="240" t="s">
        <v>86</v>
      </c>
      <c r="AY138" s="18" t="s">
        <v>171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86</v>
      </c>
      <c r="BK138" s="241">
        <f>ROUND(I138*H138,2)</f>
        <v>0</v>
      </c>
      <c r="BL138" s="18" t="s">
        <v>177</v>
      </c>
      <c r="BM138" s="240" t="s">
        <v>229</v>
      </c>
    </row>
    <row r="139" spans="1:47" s="2" customFormat="1" ht="12">
      <c r="A139" s="39"/>
      <c r="B139" s="40"/>
      <c r="C139" s="41"/>
      <c r="D139" s="244" t="s">
        <v>188</v>
      </c>
      <c r="E139" s="41"/>
      <c r="F139" s="275" t="s">
        <v>1983</v>
      </c>
      <c r="G139" s="41"/>
      <c r="H139" s="41"/>
      <c r="I139" s="276"/>
      <c r="J139" s="41"/>
      <c r="K139" s="41"/>
      <c r="L139" s="45"/>
      <c r="M139" s="277"/>
      <c r="N139" s="27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188</v>
      </c>
      <c r="AU139" s="18" t="s">
        <v>86</v>
      </c>
    </row>
    <row r="140" spans="1:65" s="2" customFormat="1" ht="16.5" customHeight="1">
      <c r="A140" s="39"/>
      <c r="B140" s="40"/>
      <c r="C140" s="279" t="s">
        <v>205</v>
      </c>
      <c r="D140" s="279" t="s">
        <v>314</v>
      </c>
      <c r="E140" s="280" t="s">
        <v>205</v>
      </c>
      <c r="F140" s="281" t="s">
        <v>1984</v>
      </c>
      <c r="G140" s="282" t="s">
        <v>1</v>
      </c>
      <c r="H140" s="283">
        <v>74</v>
      </c>
      <c r="I140" s="284"/>
      <c r="J140" s="285">
        <f>ROUND(I140*H140,2)</f>
        <v>0</v>
      </c>
      <c r="K140" s="286"/>
      <c r="L140" s="287"/>
      <c r="M140" s="288" t="s">
        <v>1</v>
      </c>
      <c r="N140" s="289" t="s">
        <v>43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218</v>
      </c>
      <c r="AT140" s="240" t="s">
        <v>314</v>
      </c>
      <c r="AU140" s="240" t="s">
        <v>86</v>
      </c>
      <c r="AY140" s="18" t="s">
        <v>171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86</v>
      </c>
      <c r="BK140" s="241">
        <f>ROUND(I140*H140,2)</f>
        <v>0</v>
      </c>
      <c r="BL140" s="18" t="s">
        <v>177</v>
      </c>
      <c r="BM140" s="240" t="s">
        <v>240</v>
      </c>
    </row>
    <row r="141" spans="1:47" s="2" customFormat="1" ht="12">
      <c r="A141" s="39"/>
      <c r="B141" s="40"/>
      <c r="C141" s="41"/>
      <c r="D141" s="244" t="s">
        <v>188</v>
      </c>
      <c r="E141" s="41"/>
      <c r="F141" s="275" t="s">
        <v>1985</v>
      </c>
      <c r="G141" s="41"/>
      <c r="H141" s="41"/>
      <c r="I141" s="276"/>
      <c r="J141" s="41"/>
      <c r="K141" s="41"/>
      <c r="L141" s="45"/>
      <c r="M141" s="277"/>
      <c r="N141" s="27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188</v>
      </c>
      <c r="AU141" s="18" t="s">
        <v>86</v>
      </c>
    </row>
    <row r="142" spans="1:63" s="12" customFormat="1" ht="25.9" customHeight="1">
      <c r="A142" s="12"/>
      <c r="B142" s="212"/>
      <c r="C142" s="213"/>
      <c r="D142" s="214" t="s">
        <v>77</v>
      </c>
      <c r="E142" s="215" t="s">
        <v>1986</v>
      </c>
      <c r="F142" s="215" t="s">
        <v>1987</v>
      </c>
      <c r="G142" s="213"/>
      <c r="H142" s="213"/>
      <c r="I142" s="216"/>
      <c r="J142" s="217">
        <f>BK142</f>
        <v>0</v>
      </c>
      <c r="K142" s="213"/>
      <c r="L142" s="218"/>
      <c r="M142" s="219"/>
      <c r="N142" s="220"/>
      <c r="O142" s="220"/>
      <c r="P142" s="221">
        <f>SUM(P143:P144)</f>
        <v>0</v>
      </c>
      <c r="Q142" s="220"/>
      <c r="R142" s="221">
        <f>SUM(R143:R144)</f>
        <v>0</v>
      </c>
      <c r="S142" s="220"/>
      <c r="T142" s="222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86</v>
      </c>
      <c r="AT142" s="224" t="s">
        <v>77</v>
      </c>
      <c r="AU142" s="224" t="s">
        <v>78</v>
      </c>
      <c r="AY142" s="223" t="s">
        <v>171</v>
      </c>
      <c r="BK142" s="225">
        <f>SUM(BK143:BK144)</f>
        <v>0</v>
      </c>
    </row>
    <row r="143" spans="1:65" s="2" customFormat="1" ht="16.5" customHeight="1">
      <c r="A143" s="39"/>
      <c r="B143" s="40"/>
      <c r="C143" s="279" t="s">
        <v>212</v>
      </c>
      <c r="D143" s="279" t="s">
        <v>314</v>
      </c>
      <c r="E143" s="280" t="s">
        <v>212</v>
      </c>
      <c r="F143" s="281" t="s">
        <v>1988</v>
      </c>
      <c r="G143" s="282" t="s">
        <v>1</v>
      </c>
      <c r="H143" s="283">
        <v>28</v>
      </c>
      <c r="I143" s="284"/>
      <c r="J143" s="285">
        <f>ROUND(I143*H143,2)</f>
        <v>0</v>
      </c>
      <c r="K143" s="286"/>
      <c r="L143" s="287"/>
      <c r="M143" s="288" t="s">
        <v>1</v>
      </c>
      <c r="N143" s="289" t="s">
        <v>43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218</v>
      </c>
      <c r="AT143" s="240" t="s">
        <v>314</v>
      </c>
      <c r="AU143" s="240" t="s">
        <v>86</v>
      </c>
      <c r="AY143" s="18" t="s">
        <v>171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86</v>
      </c>
      <c r="BK143" s="241">
        <f>ROUND(I143*H143,2)</f>
        <v>0</v>
      </c>
      <c r="BL143" s="18" t="s">
        <v>177</v>
      </c>
      <c r="BM143" s="240" t="s">
        <v>250</v>
      </c>
    </row>
    <row r="144" spans="1:47" s="2" customFormat="1" ht="12">
      <c r="A144" s="39"/>
      <c r="B144" s="40"/>
      <c r="C144" s="41"/>
      <c r="D144" s="244" t="s">
        <v>188</v>
      </c>
      <c r="E144" s="41"/>
      <c r="F144" s="275" t="s">
        <v>1989</v>
      </c>
      <c r="G144" s="41"/>
      <c r="H144" s="41"/>
      <c r="I144" s="276"/>
      <c r="J144" s="41"/>
      <c r="K144" s="41"/>
      <c r="L144" s="45"/>
      <c r="M144" s="277"/>
      <c r="N144" s="27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188</v>
      </c>
      <c r="AU144" s="18" t="s">
        <v>86</v>
      </c>
    </row>
    <row r="145" spans="1:63" s="12" customFormat="1" ht="25.9" customHeight="1">
      <c r="A145" s="12"/>
      <c r="B145" s="212"/>
      <c r="C145" s="213"/>
      <c r="D145" s="214" t="s">
        <v>77</v>
      </c>
      <c r="E145" s="215" t="s">
        <v>1990</v>
      </c>
      <c r="F145" s="215" t="s">
        <v>1991</v>
      </c>
      <c r="G145" s="213"/>
      <c r="H145" s="213"/>
      <c r="I145" s="216"/>
      <c r="J145" s="217">
        <f>BK145</f>
        <v>0</v>
      </c>
      <c r="K145" s="213"/>
      <c r="L145" s="218"/>
      <c r="M145" s="219"/>
      <c r="N145" s="220"/>
      <c r="O145" s="220"/>
      <c r="P145" s="221">
        <f>P146</f>
        <v>0</v>
      </c>
      <c r="Q145" s="220"/>
      <c r="R145" s="221">
        <f>R146</f>
        <v>0</v>
      </c>
      <c r="S145" s="220"/>
      <c r="T145" s="22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86</v>
      </c>
      <c r="AT145" s="224" t="s">
        <v>77</v>
      </c>
      <c r="AU145" s="224" t="s">
        <v>78</v>
      </c>
      <c r="AY145" s="223" t="s">
        <v>171</v>
      </c>
      <c r="BK145" s="225">
        <f>BK146</f>
        <v>0</v>
      </c>
    </row>
    <row r="146" spans="1:65" s="2" customFormat="1" ht="16.5" customHeight="1">
      <c r="A146" s="39"/>
      <c r="B146" s="40"/>
      <c r="C146" s="279" t="s">
        <v>218</v>
      </c>
      <c r="D146" s="279" t="s">
        <v>314</v>
      </c>
      <c r="E146" s="280" t="s">
        <v>218</v>
      </c>
      <c r="F146" s="281" t="s">
        <v>1992</v>
      </c>
      <c r="G146" s="282" t="s">
        <v>909</v>
      </c>
      <c r="H146" s="307"/>
      <c r="I146" s="284"/>
      <c r="J146" s="285">
        <f>ROUND(I146*H146,2)</f>
        <v>0</v>
      </c>
      <c r="K146" s="286"/>
      <c r="L146" s="287"/>
      <c r="M146" s="288" t="s">
        <v>1</v>
      </c>
      <c r="N146" s="289" t="s">
        <v>43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218</v>
      </c>
      <c r="AT146" s="240" t="s">
        <v>314</v>
      </c>
      <c r="AU146" s="240" t="s">
        <v>86</v>
      </c>
      <c r="AY146" s="18" t="s">
        <v>171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86</v>
      </c>
      <c r="BK146" s="241">
        <f>ROUND(I146*H146,2)</f>
        <v>0</v>
      </c>
      <c r="BL146" s="18" t="s">
        <v>177</v>
      </c>
      <c r="BM146" s="240" t="s">
        <v>1993</v>
      </c>
    </row>
    <row r="147" spans="1:63" s="12" customFormat="1" ht="25.9" customHeight="1">
      <c r="A147" s="12"/>
      <c r="B147" s="212"/>
      <c r="C147" s="213"/>
      <c r="D147" s="214" t="s">
        <v>77</v>
      </c>
      <c r="E147" s="215" t="s">
        <v>930</v>
      </c>
      <c r="F147" s="215" t="s">
        <v>931</v>
      </c>
      <c r="G147" s="213"/>
      <c r="H147" s="213"/>
      <c r="I147" s="216"/>
      <c r="J147" s="217">
        <f>BK147</f>
        <v>0</v>
      </c>
      <c r="K147" s="213"/>
      <c r="L147" s="218"/>
      <c r="M147" s="219"/>
      <c r="N147" s="220"/>
      <c r="O147" s="220"/>
      <c r="P147" s="221">
        <f>P148</f>
        <v>0</v>
      </c>
      <c r="Q147" s="220"/>
      <c r="R147" s="221">
        <f>R148</f>
        <v>0</v>
      </c>
      <c r="S147" s="220"/>
      <c r="T147" s="222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200</v>
      </c>
      <c r="AT147" s="224" t="s">
        <v>77</v>
      </c>
      <c r="AU147" s="224" t="s">
        <v>78</v>
      </c>
      <c r="AY147" s="223" t="s">
        <v>171</v>
      </c>
      <c r="BK147" s="225">
        <f>BK148</f>
        <v>0</v>
      </c>
    </row>
    <row r="148" spans="1:65" s="2" customFormat="1" ht="16.5" customHeight="1">
      <c r="A148" s="39"/>
      <c r="B148" s="40"/>
      <c r="C148" s="228" t="s">
        <v>222</v>
      </c>
      <c r="D148" s="228" t="s">
        <v>173</v>
      </c>
      <c r="E148" s="229" t="s">
        <v>933</v>
      </c>
      <c r="F148" s="230" t="s">
        <v>934</v>
      </c>
      <c r="G148" s="231" t="s">
        <v>909</v>
      </c>
      <c r="H148" s="301"/>
      <c r="I148" s="233"/>
      <c r="J148" s="234">
        <f>ROUND(I148*H148,2)</f>
        <v>0</v>
      </c>
      <c r="K148" s="235"/>
      <c r="L148" s="45"/>
      <c r="M148" s="302" t="s">
        <v>1</v>
      </c>
      <c r="N148" s="303" t="s">
        <v>43</v>
      </c>
      <c r="O148" s="304"/>
      <c r="P148" s="305">
        <f>O148*H148</f>
        <v>0</v>
      </c>
      <c r="Q148" s="305">
        <v>0</v>
      </c>
      <c r="R148" s="305">
        <f>Q148*H148</f>
        <v>0</v>
      </c>
      <c r="S148" s="305">
        <v>0</v>
      </c>
      <c r="T148" s="30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177</v>
      </c>
      <c r="AT148" s="240" t="s">
        <v>173</v>
      </c>
      <c r="AU148" s="240" t="s">
        <v>86</v>
      </c>
      <c r="AY148" s="18" t="s">
        <v>171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86</v>
      </c>
      <c r="BK148" s="241">
        <f>ROUND(I148*H148,2)</f>
        <v>0</v>
      </c>
      <c r="BL148" s="18" t="s">
        <v>177</v>
      </c>
      <c r="BM148" s="240" t="s">
        <v>1994</v>
      </c>
    </row>
    <row r="149" spans="1:31" s="2" customFormat="1" ht="6.95" customHeight="1">
      <c r="A149" s="39"/>
      <c r="B149" s="67"/>
      <c r="C149" s="68"/>
      <c r="D149" s="68"/>
      <c r="E149" s="68"/>
      <c r="F149" s="68"/>
      <c r="G149" s="68"/>
      <c r="H149" s="68"/>
      <c r="I149" s="68"/>
      <c r="J149" s="68"/>
      <c r="K149" s="68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125:K14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133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1964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1153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1995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25. 3. 2022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>764 89 337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>Tomáš Valenta</v>
      </c>
      <c r="F26" s="39"/>
      <c r="G26" s="39"/>
      <c r="H26" s="39"/>
      <c r="I26" s="151" t="s">
        <v>27</v>
      </c>
      <c r="J26" s="142" t="str">
        <f>IF('Rekapitulace stavby'!AN20="","",'Rekapitulace stavby'!AN20)</f>
        <v>CZ8002143259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37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42</v>
      </c>
      <c r="E35" s="151" t="s">
        <v>43</v>
      </c>
      <c r="F35" s="164">
        <f>ROUND((SUM(BE126:BE177)),2)</f>
        <v>0</v>
      </c>
      <c r="G35" s="39"/>
      <c r="H35" s="39"/>
      <c r="I35" s="165">
        <v>0.21</v>
      </c>
      <c r="J35" s="164">
        <f>ROUND(((SUM(BE126:BE177))*I35),2)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ROUND((SUM(BF126:BF177)),2)</f>
        <v>0</v>
      </c>
      <c r="G36" s="39"/>
      <c r="H36" s="39"/>
      <c r="I36" s="165">
        <v>0.15</v>
      </c>
      <c r="J36" s="164">
        <f>ROUND(((SUM(BF126:BF177))*I36),2)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ROUND((SUM(BG126:BG177)),2)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ROUND((SUM(BH126:BH177)),2)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ROUND((SUM(BI126:BI177)),2)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9"/>
      <c r="B87" s="40"/>
      <c r="C87" s="41"/>
      <c r="D87" s="41"/>
      <c r="E87" s="184" t="s">
        <v>1964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 hidden="1">
      <c r="A88" s="39"/>
      <c r="B88" s="40"/>
      <c r="C88" s="33" t="s">
        <v>1153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 hidden="1">
      <c r="A89" s="39"/>
      <c r="B89" s="40"/>
      <c r="C89" s="41"/>
      <c r="D89" s="41"/>
      <c r="E89" s="77" t="str">
        <f>E11</f>
        <v>800-2 - Rozpočet ostatní materiál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 hidden="1">
      <c r="A91" s="39"/>
      <c r="B91" s="40"/>
      <c r="C91" s="33" t="s">
        <v>20</v>
      </c>
      <c r="D91" s="41"/>
      <c r="E91" s="41"/>
      <c r="F91" s="28" t="str">
        <f>F14</f>
        <v>Město Hradec Králové</v>
      </c>
      <c r="G91" s="41"/>
      <c r="H91" s="41"/>
      <c r="I91" s="33" t="s">
        <v>22</v>
      </c>
      <c r="J91" s="80" t="str">
        <f>IF(J14="","",J14)</f>
        <v>25. 3. 2022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 hidden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ADVISIA,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 hidden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Tomáš Valenta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 hidden="1">
      <c r="A96" s="39"/>
      <c r="B96" s="40"/>
      <c r="C96" s="185" t="s">
        <v>137</v>
      </c>
      <c r="D96" s="186"/>
      <c r="E96" s="186"/>
      <c r="F96" s="186"/>
      <c r="G96" s="186"/>
      <c r="H96" s="186"/>
      <c r="I96" s="186"/>
      <c r="J96" s="187" t="s">
        <v>138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 hidden="1">
      <c r="A98" s="39"/>
      <c r="B98" s="40"/>
      <c r="C98" s="188" t="s">
        <v>139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140</v>
      </c>
    </row>
    <row r="99" spans="1:31" s="9" customFormat="1" ht="24.95" customHeight="1" hidden="1">
      <c r="A99" s="9"/>
      <c r="B99" s="189"/>
      <c r="C99" s="190"/>
      <c r="D99" s="191" t="s">
        <v>1996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9"/>
      <c r="C100" s="190"/>
      <c r="D100" s="191" t="s">
        <v>1997</v>
      </c>
      <c r="E100" s="192"/>
      <c r="F100" s="192"/>
      <c r="G100" s="192"/>
      <c r="H100" s="192"/>
      <c r="I100" s="192"/>
      <c r="J100" s="193">
        <f>J130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9"/>
      <c r="C101" s="190"/>
      <c r="D101" s="191" t="s">
        <v>1998</v>
      </c>
      <c r="E101" s="192"/>
      <c r="F101" s="192"/>
      <c r="G101" s="192"/>
      <c r="H101" s="192"/>
      <c r="I101" s="192"/>
      <c r="J101" s="193">
        <f>J135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9"/>
      <c r="C102" s="190"/>
      <c r="D102" s="191" t="s">
        <v>1999</v>
      </c>
      <c r="E102" s="192"/>
      <c r="F102" s="192"/>
      <c r="G102" s="192"/>
      <c r="H102" s="192"/>
      <c r="I102" s="192"/>
      <c r="J102" s="193">
        <f>J156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89"/>
      <c r="C103" s="190"/>
      <c r="D103" s="191" t="s">
        <v>2000</v>
      </c>
      <c r="E103" s="192"/>
      <c r="F103" s="192"/>
      <c r="G103" s="192"/>
      <c r="H103" s="192"/>
      <c r="I103" s="192"/>
      <c r="J103" s="193">
        <f>J165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89"/>
      <c r="C104" s="190"/>
      <c r="D104" s="191" t="s">
        <v>154</v>
      </c>
      <c r="E104" s="192"/>
      <c r="F104" s="192"/>
      <c r="G104" s="192"/>
      <c r="H104" s="192"/>
      <c r="I104" s="192"/>
      <c r="J104" s="193">
        <f>J176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 hidden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t="12" hidden="1"/>
    <row r="108" ht="12" hidden="1"/>
    <row r="109" ht="12" hidden="1"/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Parkoviště - Domov U Biřičky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1964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1153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800-2 - Rozpočet ostatní materiál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Město Hradec Králové</v>
      </c>
      <c r="G120" s="41"/>
      <c r="H120" s="41"/>
      <c r="I120" s="33" t="s">
        <v>22</v>
      </c>
      <c r="J120" s="80" t="str">
        <f>IF(J14="","",J14)</f>
        <v>25. 3. 2022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>Královéhradecký kraj</v>
      </c>
      <c r="G122" s="41"/>
      <c r="H122" s="41"/>
      <c r="I122" s="33" t="s">
        <v>30</v>
      </c>
      <c r="J122" s="37" t="str">
        <f>E23</f>
        <v>ADVISIA,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Tomáš Valenta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157</v>
      </c>
      <c r="D125" s="203" t="s">
        <v>63</v>
      </c>
      <c r="E125" s="203" t="s">
        <v>59</v>
      </c>
      <c r="F125" s="203" t="s">
        <v>60</v>
      </c>
      <c r="G125" s="203" t="s">
        <v>158</v>
      </c>
      <c r="H125" s="203" t="s">
        <v>159</v>
      </c>
      <c r="I125" s="203" t="s">
        <v>160</v>
      </c>
      <c r="J125" s="204" t="s">
        <v>138</v>
      </c>
      <c r="K125" s="205" t="s">
        <v>161</v>
      </c>
      <c r="L125" s="206"/>
      <c r="M125" s="101" t="s">
        <v>1</v>
      </c>
      <c r="N125" s="102" t="s">
        <v>42</v>
      </c>
      <c r="O125" s="102" t="s">
        <v>162</v>
      </c>
      <c r="P125" s="102" t="s">
        <v>163</v>
      </c>
      <c r="Q125" s="102" t="s">
        <v>164</v>
      </c>
      <c r="R125" s="102" t="s">
        <v>165</v>
      </c>
      <c r="S125" s="102" t="s">
        <v>166</v>
      </c>
      <c r="T125" s="103" t="s">
        <v>167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168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P127+P130+P135+P156+P165+P176</f>
        <v>0</v>
      </c>
      <c r="Q126" s="105"/>
      <c r="R126" s="209">
        <f>R127+R130+R135+R156+R165+R176</f>
        <v>0</v>
      </c>
      <c r="S126" s="105"/>
      <c r="T126" s="210">
        <f>T127+T130+T135+T156+T165+T176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140</v>
      </c>
      <c r="BK126" s="211">
        <f>BK127+BK130+BK135+BK156+BK165+BK176</f>
        <v>0</v>
      </c>
    </row>
    <row r="127" spans="1:63" s="12" customFormat="1" ht="25.9" customHeight="1">
      <c r="A127" s="12"/>
      <c r="B127" s="212"/>
      <c r="C127" s="213"/>
      <c r="D127" s="214" t="s">
        <v>77</v>
      </c>
      <c r="E127" s="215" t="s">
        <v>1469</v>
      </c>
      <c r="F127" s="215" t="s">
        <v>2001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SUM(P128:P129)</f>
        <v>0</v>
      </c>
      <c r="Q127" s="220"/>
      <c r="R127" s="221">
        <f>SUM(R128:R129)</f>
        <v>0</v>
      </c>
      <c r="S127" s="220"/>
      <c r="T127" s="222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86</v>
      </c>
      <c r="AT127" s="224" t="s">
        <v>77</v>
      </c>
      <c r="AU127" s="224" t="s">
        <v>78</v>
      </c>
      <c r="AY127" s="223" t="s">
        <v>171</v>
      </c>
      <c r="BK127" s="225">
        <f>SUM(BK128:BK129)</f>
        <v>0</v>
      </c>
    </row>
    <row r="128" spans="1:65" s="2" customFormat="1" ht="24.15" customHeight="1">
      <c r="A128" s="39"/>
      <c r="B128" s="40"/>
      <c r="C128" s="279" t="s">
        <v>86</v>
      </c>
      <c r="D128" s="279" t="s">
        <v>314</v>
      </c>
      <c r="E128" s="280" t="s">
        <v>86</v>
      </c>
      <c r="F128" s="281" t="s">
        <v>2002</v>
      </c>
      <c r="G128" s="282" t="s">
        <v>1814</v>
      </c>
      <c r="H128" s="283">
        <v>0.186</v>
      </c>
      <c r="I128" s="284"/>
      <c r="J128" s="285">
        <f>ROUND(I128*H128,2)</f>
        <v>0</v>
      </c>
      <c r="K128" s="286"/>
      <c r="L128" s="287"/>
      <c r="M128" s="288" t="s">
        <v>1</v>
      </c>
      <c r="N128" s="289" t="s">
        <v>43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218</v>
      </c>
      <c r="AT128" s="240" t="s">
        <v>314</v>
      </c>
      <c r="AU128" s="240" t="s">
        <v>86</v>
      </c>
      <c r="AY128" s="18" t="s">
        <v>171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86</v>
      </c>
      <c r="BK128" s="241">
        <f>ROUND(I128*H128,2)</f>
        <v>0</v>
      </c>
      <c r="BL128" s="18" t="s">
        <v>177</v>
      </c>
      <c r="BM128" s="240" t="s">
        <v>88</v>
      </c>
    </row>
    <row r="129" spans="1:47" s="2" customFormat="1" ht="12">
      <c r="A129" s="39"/>
      <c r="B129" s="40"/>
      <c r="C129" s="41"/>
      <c r="D129" s="244" t="s">
        <v>188</v>
      </c>
      <c r="E129" s="41"/>
      <c r="F129" s="275" t="s">
        <v>2003</v>
      </c>
      <c r="G129" s="41"/>
      <c r="H129" s="41"/>
      <c r="I129" s="276"/>
      <c r="J129" s="41"/>
      <c r="K129" s="41"/>
      <c r="L129" s="45"/>
      <c r="M129" s="277"/>
      <c r="N129" s="27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188</v>
      </c>
      <c r="AU129" s="18" t="s">
        <v>86</v>
      </c>
    </row>
    <row r="130" spans="1:63" s="12" customFormat="1" ht="25.9" customHeight="1">
      <c r="A130" s="12"/>
      <c r="B130" s="212"/>
      <c r="C130" s="213"/>
      <c r="D130" s="214" t="s">
        <v>77</v>
      </c>
      <c r="E130" s="215" t="s">
        <v>1510</v>
      </c>
      <c r="F130" s="215" t="s">
        <v>2004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SUM(P131:P134)</f>
        <v>0</v>
      </c>
      <c r="Q130" s="220"/>
      <c r="R130" s="221">
        <f>SUM(R131:R134)</f>
        <v>0</v>
      </c>
      <c r="S130" s="220"/>
      <c r="T130" s="222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86</v>
      </c>
      <c r="AT130" s="224" t="s">
        <v>77</v>
      </c>
      <c r="AU130" s="224" t="s">
        <v>78</v>
      </c>
      <c r="AY130" s="223" t="s">
        <v>171</v>
      </c>
      <c r="BK130" s="225">
        <f>SUM(BK131:BK134)</f>
        <v>0</v>
      </c>
    </row>
    <row r="131" spans="1:65" s="2" customFormat="1" ht="16.5" customHeight="1">
      <c r="A131" s="39"/>
      <c r="B131" s="40"/>
      <c r="C131" s="279" t="s">
        <v>88</v>
      </c>
      <c r="D131" s="279" t="s">
        <v>314</v>
      </c>
      <c r="E131" s="280" t="s">
        <v>88</v>
      </c>
      <c r="F131" s="281" t="s">
        <v>2005</v>
      </c>
      <c r="G131" s="282" t="s">
        <v>366</v>
      </c>
      <c r="H131" s="283">
        <v>2.2</v>
      </c>
      <c r="I131" s="284"/>
      <c r="J131" s="285">
        <f>ROUND(I131*H131,2)</f>
        <v>0</v>
      </c>
      <c r="K131" s="286"/>
      <c r="L131" s="287"/>
      <c r="M131" s="288" t="s">
        <v>1</v>
      </c>
      <c r="N131" s="289" t="s">
        <v>43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218</v>
      </c>
      <c r="AT131" s="240" t="s">
        <v>314</v>
      </c>
      <c r="AU131" s="240" t="s">
        <v>86</v>
      </c>
      <c r="AY131" s="18" t="s">
        <v>171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86</v>
      </c>
      <c r="BK131" s="241">
        <f>ROUND(I131*H131,2)</f>
        <v>0</v>
      </c>
      <c r="BL131" s="18" t="s">
        <v>177</v>
      </c>
      <c r="BM131" s="240" t="s">
        <v>177</v>
      </c>
    </row>
    <row r="132" spans="1:47" s="2" customFormat="1" ht="12">
      <c r="A132" s="39"/>
      <c r="B132" s="40"/>
      <c r="C132" s="41"/>
      <c r="D132" s="244" t="s">
        <v>188</v>
      </c>
      <c r="E132" s="41"/>
      <c r="F132" s="275" t="s">
        <v>2006</v>
      </c>
      <c r="G132" s="41"/>
      <c r="H132" s="41"/>
      <c r="I132" s="276"/>
      <c r="J132" s="41"/>
      <c r="K132" s="41"/>
      <c r="L132" s="45"/>
      <c r="M132" s="277"/>
      <c r="N132" s="27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188</v>
      </c>
      <c r="AU132" s="18" t="s">
        <v>86</v>
      </c>
    </row>
    <row r="133" spans="1:65" s="2" customFormat="1" ht="16.5" customHeight="1">
      <c r="A133" s="39"/>
      <c r="B133" s="40"/>
      <c r="C133" s="279" t="s">
        <v>191</v>
      </c>
      <c r="D133" s="279" t="s">
        <v>314</v>
      </c>
      <c r="E133" s="280" t="s">
        <v>191</v>
      </c>
      <c r="F133" s="281" t="s">
        <v>2007</v>
      </c>
      <c r="G133" s="282" t="s">
        <v>1814</v>
      </c>
      <c r="H133" s="283">
        <v>4400</v>
      </c>
      <c r="I133" s="284"/>
      <c r="J133" s="285">
        <f>ROUND(I133*H133,2)</f>
        <v>0</v>
      </c>
      <c r="K133" s="286"/>
      <c r="L133" s="287"/>
      <c r="M133" s="288" t="s">
        <v>1</v>
      </c>
      <c r="N133" s="289" t="s">
        <v>43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218</v>
      </c>
      <c r="AT133" s="240" t="s">
        <v>314</v>
      </c>
      <c r="AU133" s="240" t="s">
        <v>86</v>
      </c>
      <c r="AY133" s="18" t="s">
        <v>171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86</v>
      </c>
      <c r="BK133" s="241">
        <f>ROUND(I133*H133,2)</f>
        <v>0</v>
      </c>
      <c r="BL133" s="18" t="s">
        <v>177</v>
      </c>
      <c r="BM133" s="240" t="s">
        <v>205</v>
      </c>
    </row>
    <row r="134" spans="1:47" s="2" customFormat="1" ht="12">
      <c r="A134" s="39"/>
      <c r="B134" s="40"/>
      <c r="C134" s="41"/>
      <c r="D134" s="244" t="s">
        <v>188</v>
      </c>
      <c r="E134" s="41"/>
      <c r="F134" s="275" t="s">
        <v>2008</v>
      </c>
      <c r="G134" s="41"/>
      <c r="H134" s="41"/>
      <c r="I134" s="276"/>
      <c r="J134" s="41"/>
      <c r="K134" s="41"/>
      <c r="L134" s="45"/>
      <c r="M134" s="277"/>
      <c r="N134" s="27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188</v>
      </c>
      <c r="AU134" s="18" t="s">
        <v>86</v>
      </c>
    </row>
    <row r="135" spans="1:63" s="12" customFormat="1" ht="25.9" customHeight="1">
      <c r="A135" s="12"/>
      <c r="B135" s="212"/>
      <c r="C135" s="213"/>
      <c r="D135" s="214" t="s">
        <v>77</v>
      </c>
      <c r="E135" s="215" t="s">
        <v>1549</v>
      </c>
      <c r="F135" s="215" t="s">
        <v>2009</v>
      </c>
      <c r="G135" s="213"/>
      <c r="H135" s="213"/>
      <c r="I135" s="216"/>
      <c r="J135" s="217">
        <f>BK135</f>
        <v>0</v>
      </c>
      <c r="K135" s="213"/>
      <c r="L135" s="218"/>
      <c r="M135" s="219"/>
      <c r="N135" s="220"/>
      <c r="O135" s="220"/>
      <c r="P135" s="221">
        <f>SUM(P136:P155)</f>
        <v>0</v>
      </c>
      <c r="Q135" s="220"/>
      <c r="R135" s="221">
        <f>SUM(R136:R155)</f>
        <v>0</v>
      </c>
      <c r="S135" s="220"/>
      <c r="T135" s="222">
        <f>SUM(T136:T155)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86</v>
      </c>
      <c r="AT135" s="224" t="s">
        <v>77</v>
      </c>
      <c r="AU135" s="224" t="s">
        <v>78</v>
      </c>
      <c r="AY135" s="223" t="s">
        <v>171</v>
      </c>
      <c r="BK135" s="225">
        <f>SUM(BK136:BK155)</f>
        <v>0</v>
      </c>
    </row>
    <row r="136" spans="1:65" s="2" customFormat="1" ht="16.5" customHeight="1">
      <c r="A136" s="39"/>
      <c r="B136" s="40"/>
      <c r="C136" s="279" t="s">
        <v>177</v>
      </c>
      <c r="D136" s="279" t="s">
        <v>314</v>
      </c>
      <c r="E136" s="280" t="s">
        <v>177</v>
      </c>
      <c r="F136" s="281" t="s">
        <v>2010</v>
      </c>
      <c r="G136" s="282" t="s">
        <v>225</v>
      </c>
      <c r="H136" s="283">
        <v>0.96</v>
      </c>
      <c r="I136" s="284"/>
      <c r="J136" s="285">
        <f>ROUND(I136*H136,2)</f>
        <v>0</v>
      </c>
      <c r="K136" s="286"/>
      <c r="L136" s="287"/>
      <c r="M136" s="288" t="s">
        <v>1</v>
      </c>
      <c r="N136" s="289" t="s">
        <v>43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218</v>
      </c>
      <c r="AT136" s="240" t="s">
        <v>314</v>
      </c>
      <c r="AU136" s="240" t="s">
        <v>86</v>
      </c>
      <c r="AY136" s="18" t="s">
        <v>171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86</v>
      </c>
      <c r="BK136" s="241">
        <f>ROUND(I136*H136,2)</f>
        <v>0</v>
      </c>
      <c r="BL136" s="18" t="s">
        <v>177</v>
      </c>
      <c r="BM136" s="240" t="s">
        <v>218</v>
      </c>
    </row>
    <row r="137" spans="1:47" s="2" customFormat="1" ht="12">
      <c r="A137" s="39"/>
      <c r="B137" s="40"/>
      <c r="C137" s="41"/>
      <c r="D137" s="244" t="s">
        <v>188</v>
      </c>
      <c r="E137" s="41"/>
      <c r="F137" s="275" t="s">
        <v>2011</v>
      </c>
      <c r="G137" s="41"/>
      <c r="H137" s="41"/>
      <c r="I137" s="276"/>
      <c r="J137" s="41"/>
      <c r="K137" s="41"/>
      <c r="L137" s="45"/>
      <c r="M137" s="277"/>
      <c r="N137" s="27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188</v>
      </c>
      <c r="AU137" s="18" t="s">
        <v>86</v>
      </c>
    </row>
    <row r="138" spans="1:65" s="2" customFormat="1" ht="16.5" customHeight="1">
      <c r="A138" s="39"/>
      <c r="B138" s="40"/>
      <c r="C138" s="279" t="s">
        <v>200</v>
      </c>
      <c r="D138" s="279" t="s">
        <v>314</v>
      </c>
      <c r="E138" s="280" t="s">
        <v>200</v>
      </c>
      <c r="F138" s="281" t="s">
        <v>2012</v>
      </c>
      <c r="G138" s="282" t="s">
        <v>366</v>
      </c>
      <c r="H138" s="283">
        <v>1.8</v>
      </c>
      <c r="I138" s="284"/>
      <c r="J138" s="285">
        <f>ROUND(I138*H138,2)</f>
        <v>0</v>
      </c>
      <c r="K138" s="286"/>
      <c r="L138" s="287"/>
      <c r="M138" s="288" t="s">
        <v>1</v>
      </c>
      <c r="N138" s="289" t="s">
        <v>43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218</v>
      </c>
      <c r="AT138" s="240" t="s">
        <v>314</v>
      </c>
      <c r="AU138" s="240" t="s">
        <v>86</v>
      </c>
      <c r="AY138" s="18" t="s">
        <v>171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86</v>
      </c>
      <c r="BK138" s="241">
        <f>ROUND(I138*H138,2)</f>
        <v>0</v>
      </c>
      <c r="BL138" s="18" t="s">
        <v>177</v>
      </c>
      <c r="BM138" s="240" t="s">
        <v>229</v>
      </c>
    </row>
    <row r="139" spans="1:47" s="2" customFormat="1" ht="12">
      <c r="A139" s="39"/>
      <c r="B139" s="40"/>
      <c r="C139" s="41"/>
      <c r="D139" s="244" t="s">
        <v>188</v>
      </c>
      <c r="E139" s="41"/>
      <c r="F139" s="275" t="s">
        <v>2013</v>
      </c>
      <c r="G139" s="41"/>
      <c r="H139" s="41"/>
      <c r="I139" s="276"/>
      <c r="J139" s="41"/>
      <c r="K139" s="41"/>
      <c r="L139" s="45"/>
      <c r="M139" s="277"/>
      <c r="N139" s="27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188</v>
      </c>
      <c r="AU139" s="18" t="s">
        <v>86</v>
      </c>
    </row>
    <row r="140" spans="1:65" s="2" customFormat="1" ht="16.5" customHeight="1">
      <c r="A140" s="39"/>
      <c r="B140" s="40"/>
      <c r="C140" s="279" t="s">
        <v>205</v>
      </c>
      <c r="D140" s="279" t="s">
        <v>314</v>
      </c>
      <c r="E140" s="280" t="s">
        <v>205</v>
      </c>
      <c r="F140" s="281" t="s">
        <v>2014</v>
      </c>
      <c r="G140" s="282" t="s">
        <v>366</v>
      </c>
      <c r="H140" s="283">
        <v>0.24</v>
      </c>
      <c r="I140" s="284"/>
      <c r="J140" s="285">
        <f>ROUND(I140*H140,2)</f>
        <v>0</v>
      </c>
      <c r="K140" s="286"/>
      <c r="L140" s="287"/>
      <c r="M140" s="288" t="s">
        <v>1</v>
      </c>
      <c r="N140" s="289" t="s">
        <v>43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218</v>
      </c>
      <c r="AT140" s="240" t="s">
        <v>314</v>
      </c>
      <c r="AU140" s="240" t="s">
        <v>86</v>
      </c>
      <c r="AY140" s="18" t="s">
        <v>171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86</v>
      </c>
      <c r="BK140" s="241">
        <f>ROUND(I140*H140,2)</f>
        <v>0</v>
      </c>
      <c r="BL140" s="18" t="s">
        <v>177</v>
      </c>
      <c r="BM140" s="240" t="s">
        <v>240</v>
      </c>
    </row>
    <row r="141" spans="1:47" s="2" customFormat="1" ht="12">
      <c r="A141" s="39"/>
      <c r="B141" s="40"/>
      <c r="C141" s="41"/>
      <c r="D141" s="244" t="s">
        <v>188</v>
      </c>
      <c r="E141" s="41"/>
      <c r="F141" s="275" t="s">
        <v>2015</v>
      </c>
      <c r="G141" s="41"/>
      <c r="H141" s="41"/>
      <c r="I141" s="276"/>
      <c r="J141" s="41"/>
      <c r="K141" s="41"/>
      <c r="L141" s="45"/>
      <c r="M141" s="277"/>
      <c r="N141" s="27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188</v>
      </c>
      <c r="AU141" s="18" t="s">
        <v>86</v>
      </c>
    </row>
    <row r="142" spans="1:65" s="2" customFormat="1" ht="33" customHeight="1">
      <c r="A142" s="39"/>
      <c r="B142" s="40"/>
      <c r="C142" s="279" t="s">
        <v>212</v>
      </c>
      <c r="D142" s="279" t="s">
        <v>314</v>
      </c>
      <c r="E142" s="280" t="s">
        <v>212</v>
      </c>
      <c r="F142" s="281" t="s">
        <v>2016</v>
      </c>
      <c r="G142" s="282" t="s">
        <v>1473</v>
      </c>
      <c r="H142" s="283">
        <v>18</v>
      </c>
      <c r="I142" s="284"/>
      <c r="J142" s="285">
        <f>ROUND(I142*H142,2)</f>
        <v>0</v>
      </c>
      <c r="K142" s="286"/>
      <c r="L142" s="287"/>
      <c r="M142" s="288" t="s">
        <v>1</v>
      </c>
      <c r="N142" s="289" t="s">
        <v>43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218</v>
      </c>
      <c r="AT142" s="240" t="s">
        <v>314</v>
      </c>
      <c r="AU142" s="240" t="s">
        <v>86</v>
      </c>
      <c r="AY142" s="18" t="s">
        <v>171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86</v>
      </c>
      <c r="BK142" s="241">
        <f>ROUND(I142*H142,2)</f>
        <v>0</v>
      </c>
      <c r="BL142" s="18" t="s">
        <v>177</v>
      </c>
      <c r="BM142" s="240" t="s">
        <v>250</v>
      </c>
    </row>
    <row r="143" spans="1:47" s="2" customFormat="1" ht="12">
      <c r="A143" s="39"/>
      <c r="B143" s="40"/>
      <c r="C143" s="41"/>
      <c r="D143" s="244" t="s">
        <v>188</v>
      </c>
      <c r="E143" s="41"/>
      <c r="F143" s="275" t="s">
        <v>2017</v>
      </c>
      <c r="G143" s="41"/>
      <c r="H143" s="41"/>
      <c r="I143" s="276"/>
      <c r="J143" s="41"/>
      <c r="K143" s="41"/>
      <c r="L143" s="45"/>
      <c r="M143" s="277"/>
      <c r="N143" s="27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188</v>
      </c>
      <c r="AU143" s="18" t="s">
        <v>86</v>
      </c>
    </row>
    <row r="144" spans="1:65" s="2" customFormat="1" ht="21.75" customHeight="1">
      <c r="A144" s="39"/>
      <c r="B144" s="40"/>
      <c r="C144" s="279" t="s">
        <v>218</v>
      </c>
      <c r="D144" s="279" t="s">
        <v>314</v>
      </c>
      <c r="E144" s="280" t="s">
        <v>218</v>
      </c>
      <c r="F144" s="281" t="s">
        <v>2018</v>
      </c>
      <c r="G144" s="282" t="s">
        <v>1473</v>
      </c>
      <c r="H144" s="283">
        <v>18</v>
      </c>
      <c r="I144" s="284"/>
      <c r="J144" s="285">
        <f>ROUND(I144*H144,2)</f>
        <v>0</v>
      </c>
      <c r="K144" s="286"/>
      <c r="L144" s="287"/>
      <c r="M144" s="288" t="s">
        <v>1</v>
      </c>
      <c r="N144" s="289" t="s">
        <v>43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218</v>
      </c>
      <c r="AT144" s="240" t="s">
        <v>314</v>
      </c>
      <c r="AU144" s="240" t="s">
        <v>86</v>
      </c>
      <c r="AY144" s="18" t="s">
        <v>171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86</v>
      </c>
      <c r="BK144" s="241">
        <f>ROUND(I144*H144,2)</f>
        <v>0</v>
      </c>
      <c r="BL144" s="18" t="s">
        <v>177</v>
      </c>
      <c r="BM144" s="240" t="s">
        <v>258</v>
      </c>
    </row>
    <row r="145" spans="1:47" s="2" customFormat="1" ht="12">
      <c r="A145" s="39"/>
      <c r="B145" s="40"/>
      <c r="C145" s="41"/>
      <c r="D145" s="244" t="s">
        <v>188</v>
      </c>
      <c r="E145" s="41"/>
      <c r="F145" s="275" t="s">
        <v>2017</v>
      </c>
      <c r="G145" s="41"/>
      <c r="H145" s="41"/>
      <c r="I145" s="276"/>
      <c r="J145" s="41"/>
      <c r="K145" s="41"/>
      <c r="L145" s="45"/>
      <c r="M145" s="277"/>
      <c r="N145" s="27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188</v>
      </c>
      <c r="AU145" s="18" t="s">
        <v>86</v>
      </c>
    </row>
    <row r="146" spans="1:65" s="2" customFormat="1" ht="16.5" customHeight="1">
      <c r="A146" s="39"/>
      <c r="B146" s="40"/>
      <c r="C146" s="279" t="s">
        <v>222</v>
      </c>
      <c r="D146" s="279" t="s">
        <v>314</v>
      </c>
      <c r="E146" s="280" t="s">
        <v>222</v>
      </c>
      <c r="F146" s="281" t="s">
        <v>2019</v>
      </c>
      <c r="G146" s="282" t="s">
        <v>426</v>
      </c>
      <c r="H146" s="283">
        <v>10.8</v>
      </c>
      <c r="I146" s="284"/>
      <c r="J146" s="285">
        <f>ROUND(I146*H146,2)</f>
        <v>0</v>
      </c>
      <c r="K146" s="286"/>
      <c r="L146" s="287"/>
      <c r="M146" s="288" t="s">
        <v>1</v>
      </c>
      <c r="N146" s="289" t="s">
        <v>43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218</v>
      </c>
      <c r="AT146" s="240" t="s">
        <v>314</v>
      </c>
      <c r="AU146" s="240" t="s">
        <v>86</v>
      </c>
      <c r="AY146" s="18" t="s">
        <v>171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86</v>
      </c>
      <c r="BK146" s="241">
        <f>ROUND(I146*H146,2)</f>
        <v>0</v>
      </c>
      <c r="BL146" s="18" t="s">
        <v>177</v>
      </c>
      <c r="BM146" s="240" t="s">
        <v>268</v>
      </c>
    </row>
    <row r="147" spans="1:47" s="2" customFormat="1" ht="12">
      <c r="A147" s="39"/>
      <c r="B147" s="40"/>
      <c r="C147" s="41"/>
      <c r="D147" s="244" t="s">
        <v>188</v>
      </c>
      <c r="E147" s="41"/>
      <c r="F147" s="275" t="s">
        <v>2020</v>
      </c>
      <c r="G147" s="41"/>
      <c r="H147" s="41"/>
      <c r="I147" s="276"/>
      <c r="J147" s="41"/>
      <c r="K147" s="41"/>
      <c r="L147" s="45"/>
      <c r="M147" s="277"/>
      <c r="N147" s="27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188</v>
      </c>
      <c r="AU147" s="18" t="s">
        <v>86</v>
      </c>
    </row>
    <row r="148" spans="1:65" s="2" customFormat="1" ht="24.15" customHeight="1">
      <c r="A148" s="39"/>
      <c r="B148" s="40"/>
      <c r="C148" s="279" t="s">
        <v>229</v>
      </c>
      <c r="D148" s="279" t="s">
        <v>314</v>
      </c>
      <c r="E148" s="280" t="s">
        <v>229</v>
      </c>
      <c r="F148" s="281" t="s">
        <v>2021</v>
      </c>
      <c r="G148" s="282" t="s">
        <v>1473</v>
      </c>
      <c r="H148" s="283">
        <v>6</v>
      </c>
      <c r="I148" s="284"/>
      <c r="J148" s="285">
        <f>ROUND(I148*H148,2)</f>
        <v>0</v>
      </c>
      <c r="K148" s="286"/>
      <c r="L148" s="287"/>
      <c r="M148" s="288" t="s">
        <v>1</v>
      </c>
      <c r="N148" s="289" t="s">
        <v>43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218</v>
      </c>
      <c r="AT148" s="240" t="s">
        <v>314</v>
      </c>
      <c r="AU148" s="240" t="s">
        <v>86</v>
      </c>
      <c r="AY148" s="18" t="s">
        <v>171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86</v>
      </c>
      <c r="BK148" s="241">
        <f>ROUND(I148*H148,2)</f>
        <v>0</v>
      </c>
      <c r="BL148" s="18" t="s">
        <v>177</v>
      </c>
      <c r="BM148" s="240" t="s">
        <v>280</v>
      </c>
    </row>
    <row r="149" spans="1:47" s="2" customFormat="1" ht="12">
      <c r="A149" s="39"/>
      <c r="B149" s="40"/>
      <c r="C149" s="41"/>
      <c r="D149" s="244" t="s">
        <v>188</v>
      </c>
      <c r="E149" s="41"/>
      <c r="F149" s="275" t="s">
        <v>2022</v>
      </c>
      <c r="G149" s="41"/>
      <c r="H149" s="41"/>
      <c r="I149" s="276"/>
      <c r="J149" s="41"/>
      <c r="K149" s="41"/>
      <c r="L149" s="45"/>
      <c r="M149" s="277"/>
      <c r="N149" s="27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188</v>
      </c>
      <c r="AU149" s="18" t="s">
        <v>86</v>
      </c>
    </row>
    <row r="150" spans="1:65" s="2" customFormat="1" ht="24.15" customHeight="1">
      <c r="A150" s="39"/>
      <c r="B150" s="40"/>
      <c r="C150" s="279" t="s">
        <v>235</v>
      </c>
      <c r="D150" s="279" t="s">
        <v>314</v>
      </c>
      <c r="E150" s="280" t="s">
        <v>235</v>
      </c>
      <c r="F150" s="281" t="s">
        <v>2023</v>
      </c>
      <c r="G150" s="282" t="s">
        <v>225</v>
      </c>
      <c r="H150" s="283">
        <v>0.16</v>
      </c>
      <c r="I150" s="284"/>
      <c r="J150" s="285">
        <f>ROUND(I150*H150,2)</f>
        <v>0</v>
      </c>
      <c r="K150" s="286"/>
      <c r="L150" s="287"/>
      <c r="M150" s="288" t="s">
        <v>1</v>
      </c>
      <c r="N150" s="289" t="s">
        <v>43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218</v>
      </c>
      <c r="AT150" s="240" t="s">
        <v>314</v>
      </c>
      <c r="AU150" s="240" t="s">
        <v>86</v>
      </c>
      <c r="AY150" s="18" t="s">
        <v>171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86</v>
      </c>
      <c r="BK150" s="241">
        <f>ROUND(I150*H150,2)</f>
        <v>0</v>
      </c>
      <c r="BL150" s="18" t="s">
        <v>177</v>
      </c>
      <c r="BM150" s="240" t="s">
        <v>289</v>
      </c>
    </row>
    <row r="151" spans="1:47" s="2" customFormat="1" ht="12">
      <c r="A151" s="39"/>
      <c r="B151" s="40"/>
      <c r="C151" s="41"/>
      <c r="D151" s="244" t="s">
        <v>188</v>
      </c>
      <c r="E151" s="41"/>
      <c r="F151" s="275" t="s">
        <v>2024</v>
      </c>
      <c r="G151" s="41"/>
      <c r="H151" s="41"/>
      <c r="I151" s="276"/>
      <c r="J151" s="41"/>
      <c r="K151" s="41"/>
      <c r="L151" s="45"/>
      <c r="M151" s="277"/>
      <c r="N151" s="27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188</v>
      </c>
      <c r="AU151" s="18" t="s">
        <v>86</v>
      </c>
    </row>
    <row r="152" spans="1:65" s="2" customFormat="1" ht="21.75" customHeight="1">
      <c r="A152" s="39"/>
      <c r="B152" s="40"/>
      <c r="C152" s="279" t="s">
        <v>240</v>
      </c>
      <c r="D152" s="279" t="s">
        <v>314</v>
      </c>
      <c r="E152" s="280" t="s">
        <v>240</v>
      </c>
      <c r="F152" s="281" t="s">
        <v>2025</v>
      </c>
      <c r="G152" s="282" t="s">
        <v>1814</v>
      </c>
      <c r="H152" s="283">
        <v>1200</v>
      </c>
      <c r="I152" s="284"/>
      <c r="J152" s="285">
        <f>ROUND(I152*H152,2)</f>
        <v>0</v>
      </c>
      <c r="K152" s="286"/>
      <c r="L152" s="287"/>
      <c r="M152" s="288" t="s">
        <v>1</v>
      </c>
      <c r="N152" s="289" t="s">
        <v>43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218</v>
      </c>
      <c r="AT152" s="240" t="s">
        <v>314</v>
      </c>
      <c r="AU152" s="240" t="s">
        <v>86</v>
      </c>
      <c r="AY152" s="18" t="s">
        <v>171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86</v>
      </c>
      <c r="BK152" s="241">
        <f>ROUND(I152*H152,2)</f>
        <v>0</v>
      </c>
      <c r="BL152" s="18" t="s">
        <v>177</v>
      </c>
      <c r="BM152" s="240" t="s">
        <v>299</v>
      </c>
    </row>
    <row r="153" spans="1:47" s="2" customFormat="1" ht="12">
      <c r="A153" s="39"/>
      <c r="B153" s="40"/>
      <c r="C153" s="41"/>
      <c r="D153" s="244" t="s">
        <v>188</v>
      </c>
      <c r="E153" s="41"/>
      <c r="F153" s="275" t="s">
        <v>2026</v>
      </c>
      <c r="G153" s="41"/>
      <c r="H153" s="41"/>
      <c r="I153" s="276"/>
      <c r="J153" s="41"/>
      <c r="K153" s="41"/>
      <c r="L153" s="45"/>
      <c r="M153" s="277"/>
      <c r="N153" s="27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188</v>
      </c>
      <c r="AU153" s="18" t="s">
        <v>86</v>
      </c>
    </row>
    <row r="154" spans="1:65" s="2" customFormat="1" ht="21.75" customHeight="1">
      <c r="A154" s="39"/>
      <c r="B154" s="40"/>
      <c r="C154" s="279" t="s">
        <v>244</v>
      </c>
      <c r="D154" s="279" t="s">
        <v>314</v>
      </c>
      <c r="E154" s="280" t="s">
        <v>244</v>
      </c>
      <c r="F154" s="281" t="s">
        <v>2027</v>
      </c>
      <c r="G154" s="282" t="s">
        <v>1814</v>
      </c>
      <c r="H154" s="283">
        <v>1200</v>
      </c>
      <c r="I154" s="284"/>
      <c r="J154" s="285">
        <f>ROUND(I154*H154,2)</f>
        <v>0</v>
      </c>
      <c r="K154" s="286"/>
      <c r="L154" s="287"/>
      <c r="M154" s="288" t="s">
        <v>1</v>
      </c>
      <c r="N154" s="289" t="s">
        <v>43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218</v>
      </c>
      <c r="AT154" s="240" t="s">
        <v>314</v>
      </c>
      <c r="AU154" s="240" t="s">
        <v>86</v>
      </c>
      <c r="AY154" s="18" t="s">
        <v>171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86</v>
      </c>
      <c r="BK154" s="241">
        <f>ROUND(I154*H154,2)</f>
        <v>0</v>
      </c>
      <c r="BL154" s="18" t="s">
        <v>177</v>
      </c>
      <c r="BM154" s="240" t="s">
        <v>304</v>
      </c>
    </row>
    <row r="155" spans="1:47" s="2" customFormat="1" ht="12">
      <c r="A155" s="39"/>
      <c r="B155" s="40"/>
      <c r="C155" s="41"/>
      <c r="D155" s="244" t="s">
        <v>188</v>
      </c>
      <c r="E155" s="41"/>
      <c r="F155" s="275" t="s">
        <v>2028</v>
      </c>
      <c r="G155" s="41"/>
      <c r="H155" s="41"/>
      <c r="I155" s="276"/>
      <c r="J155" s="41"/>
      <c r="K155" s="41"/>
      <c r="L155" s="45"/>
      <c r="M155" s="277"/>
      <c r="N155" s="27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188</v>
      </c>
      <c r="AU155" s="18" t="s">
        <v>86</v>
      </c>
    </row>
    <row r="156" spans="1:63" s="12" customFormat="1" ht="25.9" customHeight="1">
      <c r="A156" s="12"/>
      <c r="B156" s="212"/>
      <c r="C156" s="213"/>
      <c r="D156" s="214" t="s">
        <v>77</v>
      </c>
      <c r="E156" s="215" t="s">
        <v>1986</v>
      </c>
      <c r="F156" s="215" t="s">
        <v>2029</v>
      </c>
      <c r="G156" s="213"/>
      <c r="H156" s="213"/>
      <c r="I156" s="216"/>
      <c r="J156" s="217">
        <f>BK156</f>
        <v>0</v>
      </c>
      <c r="K156" s="213"/>
      <c r="L156" s="218"/>
      <c r="M156" s="219"/>
      <c r="N156" s="220"/>
      <c r="O156" s="220"/>
      <c r="P156" s="221">
        <f>SUM(P157:P164)</f>
        <v>0</v>
      </c>
      <c r="Q156" s="220"/>
      <c r="R156" s="221">
        <f>SUM(R157:R164)</f>
        <v>0</v>
      </c>
      <c r="S156" s="220"/>
      <c r="T156" s="222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86</v>
      </c>
      <c r="AT156" s="224" t="s">
        <v>77</v>
      </c>
      <c r="AU156" s="224" t="s">
        <v>78</v>
      </c>
      <c r="AY156" s="223" t="s">
        <v>171</v>
      </c>
      <c r="BK156" s="225">
        <f>SUM(BK157:BK164)</f>
        <v>0</v>
      </c>
    </row>
    <row r="157" spans="1:65" s="2" customFormat="1" ht="21.75" customHeight="1">
      <c r="A157" s="39"/>
      <c r="B157" s="40"/>
      <c r="C157" s="279" t="s">
        <v>250</v>
      </c>
      <c r="D157" s="279" t="s">
        <v>314</v>
      </c>
      <c r="E157" s="280" t="s">
        <v>250</v>
      </c>
      <c r="F157" s="281" t="s">
        <v>2030</v>
      </c>
      <c r="G157" s="282" t="s">
        <v>366</v>
      </c>
      <c r="H157" s="283">
        <v>2.3</v>
      </c>
      <c r="I157" s="284"/>
      <c r="J157" s="285">
        <f>ROUND(I157*H157,2)</f>
        <v>0</v>
      </c>
      <c r="K157" s="286"/>
      <c r="L157" s="287"/>
      <c r="M157" s="288" t="s">
        <v>1</v>
      </c>
      <c r="N157" s="289" t="s">
        <v>43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218</v>
      </c>
      <c r="AT157" s="240" t="s">
        <v>314</v>
      </c>
      <c r="AU157" s="240" t="s">
        <v>86</v>
      </c>
      <c r="AY157" s="18" t="s">
        <v>171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86</v>
      </c>
      <c r="BK157" s="241">
        <f>ROUND(I157*H157,2)</f>
        <v>0</v>
      </c>
      <c r="BL157" s="18" t="s">
        <v>177</v>
      </c>
      <c r="BM157" s="240" t="s">
        <v>313</v>
      </c>
    </row>
    <row r="158" spans="1:47" s="2" customFormat="1" ht="12">
      <c r="A158" s="39"/>
      <c r="B158" s="40"/>
      <c r="C158" s="41"/>
      <c r="D158" s="244" t="s">
        <v>188</v>
      </c>
      <c r="E158" s="41"/>
      <c r="F158" s="275" t="s">
        <v>2031</v>
      </c>
      <c r="G158" s="41"/>
      <c r="H158" s="41"/>
      <c r="I158" s="276"/>
      <c r="J158" s="41"/>
      <c r="K158" s="41"/>
      <c r="L158" s="45"/>
      <c r="M158" s="277"/>
      <c r="N158" s="27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188</v>
      </c>
      <c r="AU158" s="18" t="s">
        <v>86</v>
      </c>
    </row>
    <row r="159" spans="1:65" s="2" customFormat="1" ht="21.75" customHeight="1">
      <c r="A159" s="39"/>
      <c r="B159" s="40"/>
      <c r="C159" s="279" t="s">
        <v>8</v>
      </c>
      <c r="D159" s="279" t="s">
        <v>314</v>
      </c>
      <c r="E159" s="280" t="s">
        <v>8</v>
      </c>
      <c r="F159" s="281" t="s">
        <v>2032</v>
      </c>
      <c r="G159" s="282" t="s">
        <v>225</v>
      </c>
      <c r="H159" s="283">
        <v>3.68</v>
      </c>
      <c r="I159" s="284"/>
      <c r="J159" s="285">
        <f>ROUND(I159*H159,2)</f>
        <v>0</v>
      </c>
      <c r="K159" s="286"/>
      <c r="L159" s="287"/>
      <c r="M159" s="288" t="s">
        <v>1</v>
      </c>
      <c r="N159" s="289" t="s">
        <v>43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218</v>
      </c>
      <c r="AT159" s="240" t="s">
        <v>314</v>
      </c>
      <c r="AU159" s="240" t="s">
        <v>86</v>
      </c>
      <c r="AY159" s="18" t="s">
        <v>171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86</v>
      </c>
      <c r="BK159" s="241">
        <f>ROUND(I159*H159,2)</f>
        <v>0</v>
      </c>
      <c r="BL159" s="18" t="s">
        <v>177</v>
      </c>
      <c r="BM159" s="240" t="s">
        <v>325</v>
      </c>
    </row>
    <row r="160" spans="1:47" s="2" customFormat="1" ht="12">
      <c r="A160" s="39"/>
      <c r="B160" s="40"/>
      <c r="C160" s="41"/>
      <c r="D160" s="244" t="s">
        <v>188</v>
      </c>
      <c r="E160" s="41"/>
      <c r="F160" s="275" t="s">
        <v>2033</v>
      </c>
      <c r="G160" s="41"/>
      <c r="H160" s="41"/>
      <c r="I160" s="276"/>
      <c r="J160" s="41"/>
      <c r="K160" s="41"/>
      <c r="L160" s="45"/>
      <c r="M160" s="277"/>
      <c r="N160" s="27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188</v>
      </c>
      <c r="AU160" s="18" t="s">
        <v>86</v>
      </c>
    </row>
    <row r="161" spans="1:65" s="2" customFormat="1" ht="24.15" customHeight="1">
      <c r="A161" s="39"/>
      <c r="B161" s="40"/>
      <c r="C161" s="279" t="s">
        <v>258</v>
      </c>
      <c r="D161" s="279" t="s">
        <v>314</v>
      </c>
      <c r="E161" s="280" t="s">
        <v>258</v>
      </c>
      <c r="F161" s="281" t="s">
        <v>2034</v>
      </c>
      <c r="G161" s="282" t="s">
        <v>1814</v>
      </c>
      <c r="H161" s="283">
        <v>3680</v>
      </c>
      <c r="I161" s="284"/>
      <c r="J161" s="285">
        <f>ROUND(I161*H161,2)</f>
        <v>0</v>
      </c>
      <c r="K161" s="286"/>
      <c r="L161" s="287"/>
      <c r="M161" s="288" t="s">
        <v>1</v>
      </c>
      <c r="N161" s="289" t="s">
        <v>43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218</v>
      </c>
      <c r="AT161" s="240" t="s">
        <v>314</v>
      </c>
      <c r="AU161" s="240" t="s">
        <v>86</v>
      </c>
      <c r="AY161" s="18" t="s">
        <v>171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86</v>
      </c>
      <c r="BK161" s="241">
        <f>ROUND(I161*H161,2)</f>
        <v>0</v>
      </c>
      <c r="BL161" s="18" t="s">
        <v>177</v>
      </c>
      <c r="BM161" s="240" t="s">
        <v>334</v>
      </c>
    </row>
    <row r="162" spans="1:47" s="2" customFormat="1" ht="12">
      <c r="A162" s="39"/>
      <c r="B162" s="40"/>
      <c r="C162" s="41"/>
      <c r="D162" s="244" t="s">
        <v>188</v>
      </c>
      <c r="E162" s="41"/>
      <c r="F162" s="275" t="s">
        <v>2035</v>
      </c>
      <c r="G162" s="41"/>
      <c r="H162" s="41"/>
      <c r="I162" s="276"/>
      <c r="J162" s="41"/>
      <c r="K162" s="41"/>
      <c r="L162" s="45"/>
      <c r="M162" s="277"/>
      <c r="N162" s="27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188</v>
      </c>
      <c r="AU162" s="18" t="s">
        <v>86</v>
      </c>
    </row>
    <row r="163" spans="1:65" s="2" customFormat="1" ht="24.15" customHeight="1">
      <c r="A163" s="39"/>
      <c r="B163" s="40"/>
      <c r="C163" s="279" t="s">
        <v>264</v>
      </c>
      <c r="D163" s="279" t="s">
        <v>314</v>
      </c>
      <c r="E163" s="280" t="s">
        <v>264</v>
      </c>
      <c r="F163" s="281" t="s">
        <v>2036</v>
      </c>
      <c r="G163" s="282" t="s">
        <v>1814</v>
      </c>
      <c r="H163" s="283">
        <v>3680</v>
      </c>
      <c r="I163" s="284"/>
      <c r="J163" s="285">
        <f>ROUND(I163*H163,2)</f>
        <v>0</v>
      </c>
      <c r="K163" s="286"/>
      <c r="L163" s="287"/>
      <c r="M163" s="288" t="s">
        <v>1</v>
      </c>
      <c r="N163" s="289" t="s">
        <v>43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218</v>
      </c>
      <c r="AT163" s="240" t="s">
        <v>314</v>
      </c>
      <c r="AU163" s="240" t="s">
        <v>86</v>
      </c>
      <c r="AY163" s="18" t="s">
        <v>171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86</v>
      </c>
      <c r="BK163" s="241">
        <f>ROUND(I163*H163,2)</f>
        <v>0</v>
      </c>
      <c r="BL163" s="18" t="s">
        <v>177</v>
      </c>
      <c r="BM163" s="240" t="s">
        <v>345</v>
      </c>
    </row>
    <row r="164" spans="1:47" s="2" customFormat="1" ht="12">
      <c r="A164" s="39"/>
      <c r="B164" s="40"/>
      <c r="C164" s="41"/>
      <c r="D164" s="244" t="s">
        <v>188</v>
      </c>
      <c r="E164" s="41"/>
      <c r="F164" s="275" t="s">
        <v>2037</v>
      </c>
      <c r="G164" s="41"/>
      <c r="H164" s="41"/>
      <c r="I164" s="276"/>
      <c r="J164" s="41"/>
      <c r="K164" s="41"/>
      <c r="L164" s="45"/>
      <c r="M164" s="277"/>
      <c r="N164" s="27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188</v>
      </c>
      <c r="AU164" s="18" t="s">
        <v>86</v>
      </c>
    </row>
    <row r="165" spans="1:63" s="12" customFormat="1" ht="25.9" customHeight="1">
      <c r="A165" s="12"/>
      <c r="B165" s="212"/>
      <c r="C165" s="213"/>
      <c r="D165" s="214" t="s">
        <v>77</v>
      </c>
      <c r="E165" s="215" t="s">
        <v>1990</v>
      </c>
      <c r="F165" s="215" t="s">
        <v>2038</v>
      </c>
      <c r="G165" s="213"/>
      <c r="H165" s="213"/>
      <c r="I165" s="216"/>
      <c r="J165" s="217">
        <f>BK165</f>
        <v>0</v>
      </c>
      <c r="K165" s="213"/>
      <c r="L165" s="218"/>
      <c r="M165" s="219"/>
      <c r="N165" s="220"/>
      <c r="O165" s="220"/>
      <c r="P165" s="221">
        <f>SUM(P166:P175)</f>
        <v>0</v>
      </c>
      <c r="Q165" s="220"/>
      <c r="R165" s="221">
        <f>SUM(R166:R175)</f>
        <v>0</v>
      </c>
      <c r="S165" s="220"/>
      <c r="T165" s="222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86</v>
      </c>
      <c r="AT165" s="224" t="s">
        <v>77</v>
      </c>
      <c r="AU165" s="224" t="s">
        <v>78</v>
      </c>
      <c r="AY165" s="223" t="s">
        <v>171</v>
      </c>
      <c r="BK165" s="225">
        <f>SUM(BK166:BK175)</f>
        <v>0</v>
      </c>
    </row>
    <row r="166" spans="1:65" s="2" customFormat="1" ht="16.5" customHeight="1">
      <c r="A166" s="39"/>
      <c r="B166" s="40"/>
      <c r="C166" s="279" t="s">
        <v>268</v>
      </c>
      <c r="D166" s="279" t="s">
        <v>314</v>
      </c>
      <c r="E166" s="280" t="s">
        <v>268</v>
      </c>
      <c r="F166" s="281" t="s">
        <v>2039</v>
      </c>
      <c r="G166" s="282" t="s">
        <v>225</v>
      </c>
      <c r="H166" s="283">
        <v>0.142</v>
      </c>
      <c r="I166" s="284"/>
      <c r="J166" s="285">
        <f>ROUND(I166*H166,2)</f>
        <v>0</v>
      </c>
      <c r="K166" s="286"/>
      <c r="L166" s="287"/>
      <c r="M166" s="288" t="s">
        <v>1</v>
      </c>
      <c r="N166" s="289" t="s">
        <v>43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218</v>
      </c>
      <c r="AT166" s="240" t="s">
        <v>314</v>
      </c>
      <c r="AU166" s="240" t="s">
        <v>86</v>
      </c>
      <c r="AY166" s="18" t="s">
        <v>171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86</v>
      </c>
      <c r="BK166" s="241">
        <f>ROUND(I166*H166,2)</f>
        <v>0</v>
      </c>
      <c r="BL166" s="18" t="s">
        <v>177</v>
      </c>
      <c r="BM166" s="240" t="s">
        <v>355</v>
      </c>
    </row>
    <row r="167" spans="1:47" s="2" customFormat="1" ht="12">
      <c r="A167" s="39"/>
      <c r="B167" s="40"/>
      <c r="C167" s="41"/>
      <c r="D167" s="244" t="s">
        <v>188</v>
      </c>
      <c r="E167" s="41"/>
      <c r="F167" s="275" t="s">
        <v>2040</v>
      </c>
      <c r="G167" s="41"/>
      <c r="H167" s="41"/>
      <c r="I167" s="276"/>
      <c r="J167" s="41"/>
      <c r="K167" s="41"/>
      <c r="L167" s="45"/>
      <c r="M167" s="277"/>
      <c r="N167" s="27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188</v>
      </c>
      <c r="AU167" s="18" t="s">
        <v>86</v>
      </c>
    </row>
    <row r="168" spans="1:65" s="2" customFormat="1" ht="21.75" customHeight="1">
      <c r="A168" s="39"/>
      <c r="B168" s="40"/>
      <c r="C168" s="279" t="s">
        <v>276</v>
      </c>
      <c r="D168" s="279" t="s">
        <v>314</v>
      </c>
      <c r="E168" s="280" t="s">
        <v>276</v>
      </c>
      <c r="F168" s="281" t="s">
        <v>2041</v>
      </c>
      <c r="G168" s="282" t="s">
        <v>366</v>
      </c>
      <c r="H168" s="283">
        <v>1.5</v>
      </c>
      <c r="I168" s="284"/>
      <c r="J168" s="285">
        <f>ROUND(I168*H168,2)</f>
        <v>0</v>
      </c>
      <c r="K168" s="286"/>
      <c r="L168" s="287"/>
      <c r="M168" s="288" t="s">
        <v>1</v>
      </c>
      <c r="N168" s="289" t="s">
        <v>43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218</v>
      </c>
      <c r="AT168" s="240" t="s">
        <v>314</v>
      </c>
      <c r="AU168" s="240" t="s">
        <v>86</v>
      </c>
      <c r="AY168" s="18" t="s">
        <v>171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86</v>
      </c>
      <c r="BK168" s="241">
        <f>ROUND(I168*H168,2)</f>
        <v>0</v>
      </c>
      <c r="BL168" s="18" t="s">
        <v>177</v>
      </c>
      <c r="BM168" s="240" t="s">
        <v>363</v>
      </c>
    </row>
    <row r="169" spans="1:47" s="2" customFormat="1" ht="12">
      <c r="A169" s="39"/>
      <c r="B169" s="40"/>
      <c r="C169" s="41"/>
      <c r="D169" s="244" t="s">
        <v>188</v>
      </c>
      <c r="E169" s="41"/>
      <c r="F169" s="275" t="s">
        <v>2042</v>
      </c>
      <c r="G169" s="41"/>
      <c r="H169" s="41"/>
      <c r="I169" s="276"/>
      <c r="J169" s="41"/>
      <c r="K169" s="41"/>
      <c r="L169" s="45"/>
      <c r="M169" s="277"/>
      <c r="N169" s="27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188</v>
      </c>
      <c r="AU169" s="18" t="s">
        <v>86</v>
      </c>
    </row>
    <row r="170" spans="1:65" s="2" customFormat="1" ht="21.75" customHeight="1">
      <c r="A170" s="39"/>
      <c r="B170" s="40"/>
      <c r="C170" s="279" t="s">
        <v>280</v>
      </c>
      <c r="D170" s="279" t="s">
        <v>314</v>
      </c>
      <c r="E170" s="280" t="s">
        <v>280</v>
      </c>
      <c r="F170" s="281" t="s">
        <v>2043</v>
      </c>
      <c r="G170" s="282" t="s">
        <v>225</v>
      </c>
      <c r="H170" s="283">
        <v>2.4</v>
      </c>
      <c r="I170" s="284"/>
      <c r="J170" s="285">
        <f>ROUND(I170*H170,2)</f>
        <v>0</v>
      </c>
      <c r="K170" s="286"/>
      <c r="L170" s="287"/>
      <c r="M170" s="288" t="s">
        <v>1</v>
      </c>
      <c r="N170" s="289" t="s">
        <v>43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218</v>
      </c>
      <c r="AT170" s="240" t="s">
        <v>314</v>
      </c>
      <c r="AU170" s="240" t="s">
        <v>86</v>
      </c>
      <c r="AY170" s="18" t="s">
        <v>171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86</v>
      </c>
      <c r="BK170" s="241">
        <f>ROUND(I170*H170,2)</f>
        <v>0</v>
      </c>
      <c r="BL170" s="18" t="s">
        <v>177</v>
      </c>
      <c r="BM170" s="240" t="s">
        <v>375</v>
      </c>
    </row>
    <row r="171" spans="1:47" s="2" customFormat="1" ht="12">
      <c r="A171" s="39"/>
      <c r="B171" s="40"/>
      <c r="C171" s="41"/>
      <c r="D171" s="244" t="s">
        <v>188</v>
      </c>
      <c r="E171" s="41"/>
      <c r="F171" s="275" t="s">
        <v>2044</v>
      </c>
      <c r="G171" s="41"/>
      <c r="H171" s="41"/>
      <c r="I171" s="276"/>
      <c r="J171" s="41"/>
      <c r="K171" s="41"/>
      <c r="L171" s="45"/>
      <c r="M171" s="277"/>
      <c r="N171" s="27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188</v>
      </c>
      <c r="AU171" s="18" t="s">
        <v>86</v>
      </c>
    </row>
    <row r="172" spans="1:65" s="2" customFormat="1" ht="24.15" customHeight="1">
      <c r="A172" s="39"/>
      <c r="B172" s="40"/>
      <c r="C172" s="279" t="s">
        <v>7</v>
      </c>
      <c r="D172" s="279" t="s">
        <v>314</v>
      </c>
      <c r="E172" s="280" t="s">
        <v>7</v>
      </c>
      <c r="F172" s="281" t="s">
        <v>2045</v>
      </c>
      <c r="G172" s="282" t="s">
        <v>1814</v>
      </c>
      <c r="H172" s="283">
        <v>2400</v>
      </c>
      <c r="I172" s="284"/>
      <c r="J172" s="285">
        <f>ROUND(I172*H172,2)</f>
        <v>0</v>
      </c>
      <c r="K172" s="286"/>
      <c r="L172" s="287"/>
      <c r="M172" s="288" t="s">
        <v>1</v>
      </c>
      <c r="N172" s="289" t="s">
        <v>43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218</v>
      </c>
      <c r="AT172" s="240" t="s">
        <v>314</v>
      </c>
      <c r="AU172" s="240" t="s">
        <v>86</v>
      </c>
      <c r="AY172" s="18" t="s">
        <v>171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86</v>
      </c>
      <c r="BK172" s="241">
        <f>ROUND(I172*H172,2)</f>
        <v>0</v>
      </c>
      <c r="BL172" s="18" t="s">
        <v>177</v>
      </c>
      <c r="BM172" s="240" t="s">
        <v>384</v>
      </c>
    </row>
    <row r="173" spans="1:47" s="2" customFormat="1" ht="12">
      <c r="A173" s="39"/>
      <c r="B173" s="40"/>
      <c r="C173" s="41"/>
      <c r="D173" s="244" t="s">
        <v>188</v>
      </c>
      <c r="E173" s="41"/>
      <c r="F173" s="275" t="s">
        <v>2046</v>
      </c>
      <c r="G173" s="41"/>
      <c r="H173" s="41"/>
      <c r="I173" s="276"/>
      <c r="J173" s="41"/>
      <c r="K173" s="41"/>
      <c r="L173" s="45"/>
      <c r="M173" s="277"/>
      <c r="N173" s="27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188</v>
      </c>
      <c r="AU173" s="18" t="s">
        <v>86</v>
      </c>
    </row>
    <row r="174" spans="1:65" s="2" customFormat="1" ht="24.15" customHeight="1">
      <c r="A174" s="39"/>
      <c r="B174" s="40"/>
      <c r="C174" s="279" t="s">
        <v>289</v>
      </c>
      <c r="D174" s="279" t="s">
        <v>314</v>
      </c>
      <c r="E174" s="280" t="s">
        <v>289</v>
      </c>
      <c r="F174" s="281" t="s">
        <v>2047</v>
      </c>
      <c r="G174" s="282" t="s">
        <v>1814</v>
      </c>
      <c r="H174" s="283">
        <v>2400</v>
      </c>
      <c r="I174" s="284"/>
      <c r="J174" s="285">
        <f>ROUND(I174*H174,2)</f>
        <v>0</v>
      </c>
      <c r="K174" s="286"/>
      <c r="L174" s="287"/>
      <c r="M174" s="288" t="s">
        <v>1</v>
      </c>
      <c r="N174" s="289" t="s">
        <v>43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218</v>
      </c>
      <c r="AT174" s="240" t="s">
        <v>314</v>
      </c>
      <c r="AU174" s="240" t="s">
        <v>86</v>
      </c>
      <c r="AY174" s="18" t="s">
        <v>171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86</v>
      </c>
      <c r="BK174" s="241">
        <f>ROUND(I174*H174,2)</f>
        <v>0</v>
      </c>
      <c r="BL174" s="18" t="s">
        <v>177</v>
      </c>
      <c r="BM174" s="240" t="s">
        <v>395</v>
      </c>
    </row>
    <row r="175" spans="1:47" s="2" customFormat="1" ht="12">
      <c r="A175" s="39"/>
      <c r="B175" s="40"/>
      <c r="C175" s="41"/>
      <c r="D175" s="244" t="s">
        <v>188</v>
      </c>
      <c r="E175" s="41"/>
      <c r="F175" s="275" t="s">
        <v>2048</v>
      </c>
      <c r="G175" s="41"/>
      <c r="H175" s="41"/>
      <c r="I175" s="276"/>
      <c r="J175" s="41"/>
      <c r="K175" s="41"/>
      <c r="L175" s="45"/>
      <c r="M175" s="277"/>
      <c r="N175" s="27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188</v>
      </c>
      <c r="AU175" s="18" t="s">
        <v>86</v>
      </c>
    </row>
    <row r="176" spans="1:63" s="12" customFormat="1" ht="25.9" customHeight="1">
      <c r="A176" s="12"/>
      <c r="B176" s="212"/>
      <c r="C176" s="213"/>
      <c r="D176" s="214" t="s">
        <v>77</v>
      </c>
      <c r="E176" s="215" t="s">
        <v>930</v>
      </c>
      <c r="F176" s="215" t="s">
        <v>931</v>
      </c>
      <c r="G176" s="213"/>
      <c r="H176" s="213"/>
      <c r="I176" s="216"/>
      <c r="J176" s="217">
        <f>BK176</f>
        <v>0</v>
      </c>
      <c r="K176" s="213"/>
      <c r="L176" s="218"/>
      <c r="M176" s="219"/>
      <c r="N176" s="220"/>
      <c r="O176" s="220"/>
      <c r="P176" s="221">
        <f>P177</f>
        <v>0</v>
      </c>
      <c r="Q176" s="220"/>
      <c r="R176" s="221">
        <f>R177</f>
        <v>0</v>
      </c>
      <c r="S176" s="220"/>
      <c r="T176" s="222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3" t="s">
        <v>200</v>
      </c>
      <c r="AT176" s="224" t="s">
        <v>77</v>
      </c>
      <c r="AU176" s="224" t="s">
        <v>78</v>
      </c>
      <c r="AY176" s="223" t="s">
        <v>171</v>
      </c>
      <c r="BK176" s="225">
        <f>BK177</f>
        <v>0</v>
      </c>
    </row>
    <row r="177" spans="1:65" s="2" customFormat="1" ht="16.5" customHeight="1">
      <c r="A177" s="39"/>
      <c r="B177" s="40"/>
      <c r="C177" s="228" t="s">
        <v>297</v>
      </c>
      <c r="D177" s="228" t="s">
        <v>173</v>
      </c>
      <c r="E177" s="229" t="s">
        <v>933</v>
      </c>
      <c r="F177" s="230" t="s">
        <v>934</v>
      </c>
      <c r="G177" s="231" t="s">
        <v>909</v>
      </c>
      <c r="H177" s="301"/>
      <c r="I177" s="233"/>
      <c r="J177" s="234">
        <f>ROUND(I177*H177,2)</f>
        <v>0</v>
      </c>
      <c r="K177" s="235"/>
      <c r="L177" s="45"/>
      <c r="M177" s="302" t="s">
        <v>1</v>
      </c>
      <c r="N177" s="303" t="s">
        <v>43</v>
      </c>
      <c r="O177" s="304"/>
      <c r="P177" s="305">
        <f>O177*H177</f>
        <v>0</v>
      </c>
      <c r="Q177" s="305">
        <v>0</v>
      </c>
      <c r="R177" s="305">
        <f>Q177*H177</f>
        <v>0</v>
      </c>
      <c r="S177" s="305">
        <v>0</v>
      </c>
      <c r="T177" s="30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177</v>
      </c>
      <c r="AT177" s="240" t="s">
        <v>173</v>
      </c>
      <c r="AU177" s="240" t="s">
        <v>86</v>
      </c>
      <c r="AY177" s="18" t="s">
        <v>171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86</v>
      </c>
      <c r="BK177" s="241">
        <f>ROUND(I177*H177,2)</f>
        <v>0</v>
      </c>
      <c r="BL177" s="18" t="s">
        <v>177</v>
      </c>
      <c r="BM177" s="240" t="s">
        <v>2049</v>
      </c>
    </row>
    <row r="178" spans="1:31" s="2" customFormat="1" ht="6.95" customHeight="1">
      <c r="A178" s="39"/>
      <c r="B178" s="67"/>
      <c r="C178" s="68"/>
      <c r="D178" s="68"/>
      <c r="E178" s="68"/>
      <c r="F178" s="68"/>
      <c r="G178" s="68"/>
      <c r="H178" s="68"/>
      <c r="I178" s="68"/>
      <c r="J178" s="68"/>
      <c r="K178" s="68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125:K1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133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1964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1153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2050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25. 3. 2022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>764 89 337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>Tomáš Valenta</v>
      </c>
      <c r="F26" s="39"/>
      <c r="G26" s="39"/>
      <c r="H26" s="39"/>
      <c r="I26" s="151" t="s">
        <v>27</v>
      </c>
      <c r="J26" s="142" t="str">
        <f>IF('Rekapitulace stavby'!AN20="","",'Rekapitulace stavby'!AN20)</f>
        <v>CZ8002143259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37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42</v>
      </c>
      <c r="E35" s="151" t="s">
        <v>43</v>
      </c>
      <c r="F35" s="164">
        <f>ROUND((SUM(BE131:BE251)),2)</f>
        <v>0</v>
      </c>
      <c r="G35" s="39"/>
      <c r="H35" s="39"/>
      <c r="I35" s="165">
        <v>0.21</v>
      </c>
      <c r="J35" s="164">
        <f>ROUND(((SUM(BE131:BE251))*I35),2)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ROUND((SUM(BF131:BF251)),2)</f>
        <v>0</v>
      </c>
      <c r="G36" s="39"/>
      <c r="H36" s="39"/>
      <c r="I36" s="165">
        <v>0.15</v>
      </c>
      <c r="J36" s="164">
        <f>ROUND(((SUM(BF131:BF251))*I36),2)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ROUND((SUM(BG131:BG251)),2)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ROUND((SUM(BH131:BH251)),2)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ROUND((SUM(BI131:BI251)),2)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9"/>
      <c r="B87" s="40"/>
      <c r="C87" s="41"/>
      <c r="D87" s="41"/>
      <c r="E87" s="184" t="s">
        <v>1964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 hidden="1">
      <c r="A88" s="39"/>
      <c r="B88" s="40"/>
      <c r="C88" s="33" t="s">
        <v>1153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 hidden="1">
      <c r="A89" s="39"/>
      <c r="B89" s="40"/>
      <c r="C89" s="41"/>
      <c r="D89" s="41"/>
      <c r="E89" s="77" t="str">
        <f>E11</f>
        <v>800-3 - Rozpočet zahradnické práce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 hidden="1">
      <c r="A91" s="39"/>
      <c r="B91" s="40"/>
      <c r="C91" s="33" t="s">
        <v>20</v>
      </c>
      <c r="D91" s="41"/>
      <c r="E91" s="41"/>
      <c r="F91" s="28" t="str">
        <f>F14</f>
        <v>Město Hradec Králové</v>
      </c>
      <c r="G91" s="41"/>
      <c r="H91" s="41"/>
      <c r="I91" s="33" t="s">
        <v>22</v>
      </c>
      <c r="J91" s="80" t="str">
        <f>IF(J14="","",J14)</f>
        <v>25. 3. 2022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 hidden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ADVISIA,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 hidden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Tomáš Valenta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 hidden="1">
      <c r="A96" s="39"/>
      <c r="B96" s="40"/>
      <c r="C96" s="185" t="s">
        <v>137</v>
      </c>
      <c r="D96" s="186"/>
      <c r="E96" s="186"/>
      <c r="F96" s="186"/>
      <c r="G96" s="186"/>
      <c r="H96" s="186"/>
      <c r="I96" s="186"/>
      <c r="J96" s="187" t="s">
        <v>138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 hidden="1">
      <c r="A98" s="39"/>
      <c r="B98" s="40"/>
      <c r="C98" s="188" t="s">
        <v>139</v>
      </c>
      <c r="D98" s="41"/>
      <c r="E98" s="41"/>
      <c r="F98" s="41"/>
      <c r="G98" s="41"/>
      <c r="H98" s="41"/>
      <c r="I98" s="41"/>
      <c r="J98" s="111">
        <f>J131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140</v>
      </c>
    </row>
    <row r="99" spans="1:31" s="9" customFormat="1" ht="24.95" customHeight="1" hidden="1">
      <c r="A99" s="9"/>
      <c r="B99" s="189"/>
      <c r="C99" s="190"/>
      <c r="D99" s="191" t="s">
        <v>2051</v>
      </c>
      <c r="E99" s="192"/>
      <c r="F99" s="192"/>
      <c r="G99" s="192"/>
      <c r="H99" s="192"/>
      <c r="I99" s="192"/>
      <c r="J99" s="193">
        <f>J132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9"/>
      <c r="C100" s="190"/>
      <c r="D100" s="191" t="s">
        <v>2052</v>
      </c>
      <c r="E100" s="192"/>
      <c r="F100" s="192"/>
      <c r="G100" s="192"/>
      <c r="H100" s="192"/>
      <c r="I100" s="192"/>
      <c r="J100" s="193">
        <f>J157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89"/>
      <c r="C101" s="190"/>
      <c r="D101" s="191" t="s">
        <v>2053</v>
      </c>
      <c r="E101" s="192"/>
      <c r="F101" s="192"/>
      <c r="G101" s="192"/>
      <c r="H101" s="192"/>
      <c r="I101" s="192"/>
      <c r="J101" s="193">
        <f>J168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9"/>
      <c r="C102" s="190"/>
      <c r="D102" s="191" t="s">
        <v>2054</v>
      </c>
      <c r="E102" s="192"/>
      <c r="F102" s="192"/>
      <c r="G102" s="192"/>
      <c r="H102" s="192"/>
      <c r="I102" s="192"/>
      <c r="J102" s="193">
        <f>J175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95"/>
      <c r="C103" s="134"/>
      <c r="D103" s="196" t="s">
        <v>2055</v>
      </c>
      <c r="E103" s="197"/>
      <c r="F103" s="197"/>
      <c r="G103" s="197"/>
      <c r="H103" s="197"/>
      <c r="I103" s="197"/>
      <c r="J103" s="198">
        <f>J194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9"/>
      <c r="C104" s="190"/>
      <c r="D104" s="191" t="s">
        <v>2056</v>
      </c>
      <c r="E104" s="192"/>
      <c r="F104" s="192"/>
      <c r="G104" s="192"/>
      <c r="H104" s="192"/>
      <c r="I104" s="192"/>
      <c r="J104" s="193">
        <f>J205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95"/>
      <c r="C105" s="134"/>
      <c r="D105" s="196" t="s">
        <v>2055</v>
      </c>
      <c r="E105" s="197"/>
      <c r="F105" s="197"/>
      <c r="G105" s="197"/>
      <c r="H105" s="197"/>
      <c r="I105" s="197"/>
      <c r="J105" s="198">
        <f>J218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89"/>
      <c r="C106" s="190"/>
      <c r="D106" s="191" t="s">
        <v>2057</v>
      </c>
      <c r="E106" s="192"/>
      <c r="F106" s="192"/>
      <c r="G106" s="192"/>
      <c r="H106" s="192"/>
      <c r="I106" s="192"/>
      <c r="J106" s="193">
        <f>J225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95"/>
      <c r="C107" s="134"/>
      <c r="D107" s="196" t="s">
        <v>2055</v>
      </c>
      <c r="E107" s="197"/>
      <c r="F107" s="197"/>
      <c r="G107" s="197"/>
      <c r="H107" s="197"/>
      <c r="I107" s="197"/>
      <c r="J107" s="198">
        <f>J238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189"/>
      <c r="C108" s="190"/>
      <c r="D108" s="191" t="s">
        <v>2058</v>
      </c>
      <c r="E108" s="192"/>
      <c r="F108" s="192"/>
      <c r="G108" s="192"/>
      <c r="H108" s="192"/>
      <c r="I108" s="192"/>
      <c r="J108" s="193">
        <f>J245</f>
        <v>0</v>
      </c>
      <c r="K108" s="190"/>
      <c r="L108" s="19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189"/>
      <c r="C109" s="190"/>
      <c r="D109" s="191" t="s">
        <v>154</v>
      </c>
      <c r="E109" s="192"/>
      <c r="F109" s="192"/>
      <c r="G109" s="192"/>
      <c r="H109" s="192"/>
      <c r="I109" s="192"/>
      <c r="J109" s="193">
        <f>J250</f>
        <v>0</v>
      </c>
      <c r="K109" s="190"/>
      <c r="L109" s="19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 hidden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 hidden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t="12" hidden="1"/>
    <row r="113" ht="12" hidden="1"/>
    <row r="114" ht="12" hidden="1"/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156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84" t="str">
        <f>E7</f>
        <v>Parkoviště - Domov U Biřičky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12" s="1" customFormat="1" ht="12" customHeight="1">
      <c r="B120" s="22"/>
      <c r="C120" s="33" t="s">
        <v>133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9"/>
      <c r="B121" s="40"/>
      <c r="C121" s="41"/>
      <c r="D121" s="41"/>
      <c r="E121" s="184" t="s">
        <v>1964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1153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E11</f>
        <v>800-3 - Rozpočet zahradnické práce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F14</f>
        <v>Město Hradec Králové</v>
      </c>
      <c r="G125" s="41"/>
      <c r="H125" s="41"/>
      <c r="I125" s="33" t="s">
        <v>22</v>
      </c>
      <c r="J125" s="80" t="str">
        <f>IF(J14="","",J14)</f>
        <v>25. 3. 2022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E17</f>
        <v>Královéhradecký kraj</v>
      </c>
      <c r="G127" s="41"/>
      <c r="H127" s="41"/>
      <c r="I127" s="33" t="s">
        <v>30</v>
      </c>
      <c r="J127" s="37" t="str">
        <f>E23</f>
        <v>ADVISIA,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IF(E20="","",E20)</f>
        <v>Vyplň údaj</v>
      </c>
      <c r="G128" s="41"/>
      <c r="H128" s="41"/>
      <c r="I128" s="33" t="s">
        <v>33</v>
      </c>
      <c r="J128" s="37" t="str">
        <f>E26</f>
        <v>Tomáš Valenta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0"/>
      <c r="B130" s="201"/>
      <c r="C130" s="202" t="s">
        <v>157</v>
      </c>
      <c r="D130" s="203" t="s">
        <v>63</v>
      </c>
      <c r="E130" s="203" t="s">
        <v>59</v>
      </c>
      <c r="F130" s="203" t="s">
        <v>60</v>
      </c>
      <c r="G130" s="203" t="s">
        <v>158</v>
      </c>
      <c r="H130" s="203" t="s">
        <v>159</v>
      </c>
      <c r="I130" s="203" t="s">
        <v>160</v>
      </c>
      <c r="J130" s="204" t="s">
        <v>138</v>
      </c>
      <c r="K130" s="205" t="s">
        <v>161</v>
      </c>
      <c r="L130" s="206"/>
      <c r="M130" s="101" t="s">
        <v>1</v>
      </c>
      <c r="N130" s="102" t="s">
        <v>42</v>
      </c>
      <c r="O130" s="102" t="s">
        <v>162</v>
      </c>
      <c r="P130" s="102" t="s">
        <v>163</v>
      </c>
      <c r="Q130" s="102" t="s">
        <v>164</v>
      </c>
      <c r="R130" s="102" t="s">
        <v>165</v>
      </c>
      <c r="S130" s="102" t="s">
        <v>166</v>
      </c>
      <c r="T130" s="103" t="s">
        <v>167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63" s="2" customFormat="1" ht="22.8" customHeight="1">
      <c r="A131" s="39"/>
      <c r="B131" s="40"/>
      <c r="C131" s="108" t="s">
        <v>168</v>
      </c>
      <c r="D131" s="41"/>
      <c r="E131" s="41"/>
      <c r="F131" s="41"/>
      <c r="G131" s="41"/>
      <c r="H131" s="41"/>
      <c r="I131" s="41"/>
      <c r="J131" s="207">
        <f>BK131</f>
        <v>0</v>
      </c>
      <c r="K131" s="41"/>
      <c r="L131" s="45"/>
      <c r="M131" s="104"/>
      <c r="N131" s="208"/>
      <c r="O131" s="105"/>
      <c r="P131" s="209">
        <f>P132+P157+P168+P175+P205+P225+P245+P250</f>
        <v>0</v>
      </c>
      <c r="Q131" s="105"/>
      <c r="R131" s="209">
        <f>R132+R157+R168+R175+R205+R225+R245+R250</f>
        <v>0</v>
      </c>
      <c r="S131" s="105"/>
      <c r="T131" s="210">
        <f>T132+T157+T168+T175+T205+T225+T245+T250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77</v>
      </c>
      <c r="AU131" s="18" t="s">
        <v>140</v>
      </c>
      <c r="BK131" s="211">
        <f>BK132+BK157+BK168+BK175+BK205+BK225+BK245+BK250</f>
        <v>0</v>
      </c>
    </row>
    <row r="132" spans="1:63" s="12" customFormat="1" ht="25.9" customHeight="1">
      <c r="A132" s="12"/>
      <c r="B132" s="212"/>
      <c r="C132" s="213"/>
      <c r="D132" s="214" t="s">
        <v>77</v>
      </c>
      <c r="E132" s="215" t="s">
        <v>1469</v>
      </c>
      <c r="F132" s="215" t="s">
        <v>2059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SUM(P133:P156)</f>
        <v>0</v>
      </c>
      <c r="Q132" s="220"/>
      <c r="R132" s="221">
        <f>SUM(R133:R156)</f>
        <v>0</v>
      </c>
      <c r="S132" s="220"/>
      <c r="T132" s="222">
        <f>SUM(T133:T156)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86</v>
      </c>
      <c r="AT132" s="224" t="s">
        <v>77</v>
      </c>
      <c r="AU132" s="224" t="s">
        <v>78</v>
      </c>
      <c r="AY132" s="223" t="s">
        <v>171</v>
      </c>
      <c r="BK132" s="225">
        <f>SUM(BK133:BK156)</f>
        <v>0</v>
      </c>
    </row>
    <row r="133" spans="1:65" s="2" customFormat="1" ht="33" customHeight="1">
      <c r="A133" s="39"/>
      <c r="B133" s="40"/>
      <c r="C133" s="228" t="s">
        <v>86</v>
      </c>
      <c r="D133" s="228" t="s">
        <v>173</v>
      </c>
      <c r="E133" s="229" t="s">
        <v>2060</v>
      </c>
      <c r="F133" s="230" t="s">
        <v>2061</v>
      </c>
      <c r="G133" s="231" t="s">
        <v>176</v>
      </c>
      <c r="H133" s="232">
        <v>3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43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177</v>
      </c>
      <c r="AT133" s="240" t="s">
        <v>173</v>
      </c>
      <c r="AU133" s="240" t="s">
        <v>86</v>
      </c>
      <c r="AY133" s="18" t="s">
        <v>171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86</v>
      </c>
      <c r="BK133" s="241">
        <f>ROUND(I133*H133,2)</f>
        <v>0</v>
      </c>
      <c r="BL133" s="18" t="s">
        <v>177</v>
      </c>
      <c r="BM133" s="240" t="s">
        <v>88</v>
      </c>
    </row>
    <row r="134" spans="1:47" s="2" customFormat="1" ht="12">
      <c r="A134" s="39"/>
      <c r="B134" s="40"/>
      <c r="C134" s="41"/>
      <c r="D134" s="244" t="s">
        <v>188</v>
      </c>
      <c r="E134" s="41"/>
      <c r="F134" s="275" t="s">
        <v>2062</v>
      </c>
      <c r="G134" s="41"/>
      <c r="H134" s="41"/>
      <c r="I134" s="276"/>
      <c r="J134" s="41"/>
      <c r="K134" s="41"/>
      <c r="L134" s="45"/>
      <c r="M134" s="277"/>
      <c r="N134" s="27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188</v>
      </c>
      <c r="AU134" s="18" t="s">
        <v>86</v>
      </c>
    </row>
    <row r="135" spans="1:65" s="2" customFormat="1" ht="33" customHeight="1">
      <c r="A135" s="39"/>
      <c r="B135" s="40"/>
      <c r="C135" s="228" t="s">
        <v>88</v>
      </c>
      <c r="D135" s="228" t="s">
        <v>173</v>
      </c>
      <c r="E135" s="229" t="s">
        <v>2063</v>
      </c>
      <c r="F135" s="230" t="s">
        <v>2064</v>
      </c>
      <c r="G135" s="231" t="s">
        <v>176</v>
      </c>
      <c r="H135" s="232">
        <v>188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43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177</v>
      </c>
      <c r="AT135" s="240" t="s">
        <v>173</v>
      </c>
      <c r="AU135" s="240" t="s">
        <v>86</v>
      </c>
      <c r="AY135" s="18" t="s">
        <v>171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86</v>
      </c>
      <c r="BK135" s="241">
        <f>ROUND(I135*H135,2)</f>
        <v>0</v>
      </c>
      <c r="BL135" s="18" t="s">
        <v>177</v>
      </c>
      <c r="BM135" s="240" t="s">
        <v>177</v>
      </c>
    </row>
    <row r="136" spans="1:47" s="2" customFormat="1" ht="12">
      <c r="A136" s="39"/>
      <c r="B136" s="40"/>
      <c r="C136" s="41"/>
      <c r="D136" s="244" t="s">
        <v>188</v>
      </c>
      <c r="E136" s="41"/>
      <c r="F136" s="275" t="s">
        <v>2065</v>
      </c>
      <c r="G136" s="41"/>
      <c r="H136" s="41"/>
      <c r="I136" s="276"/>
      <c r="J136" s="41"/>
      <c r="K136" s="41"/>
      <c r="L136" s="45"/>
      <c r="M136" s="277"/>
      <c r="N136" s="27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188</v>
      </c>
      <c r="AU136" s="18" t="s">
        <v>86</v>
      </c>
    </row>
    <row r="137" spans="1:65" s="2" customFormat="1" ht="24.15" customHeight="1">
      <c r="A137" s="39"/>
      <c r="B137" s="40"/>
      <c r="C137" s="228" t="s">
        <v>191</v>
      </c>
      <c r="D137" s="228" t="s">
        <v>173</v>
      </c>
      <c r="E137" s="229" t="s">
        <v>2066</v>
      </c>
      <c r="F137" s="230" t="s">
        <v>2067</v>
      </c>
      <c r="G137" s="231" t="s">
        <v>1473</v>
      </c>
      <c r="H137" s="232">
        <v>3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43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177</v>
      </c>
      <c r="AT137" s="240" t="s">
        <v>173</v>
      </c>
      <c r="AU137" s="240" t="s">
        <v>86</v>
      </c>
      <c r="AY137" s="18" t="s">
        <v>171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86</v>
      </c>
      <c r="BK137" s="241">
        <f>ROUND(I137*H137,2)</f>
        <v>0</v>
      </c>
      <c r="BL137" s="18" t="s">
        <v>177</v>
      </c>
      <c r="BM137" s="240" t="s">
        <v>205</v>
      </c>
    </row>
    <row r="138" spans="1:47" s="2" customFormat="1" ht="12">
      <c r="A138" s="39"/>
      <c r="B138" s="40"/>
      <c r="C138" s="41"/>
      <c r="D138" s="244" t="s">
        <v>188</v>
      </c>
      <c r="E138" s="41"/>
      <c r="F138" s="275" t="s">
        <v>2068</v>
      </c>
      <c r="G138" s="41"/>
      <c r="H138" s="41"/>
      <c r="I138" s="276"/>
      <c r="J138" s="41"/>
      <c r="K138" s="41"/>
      <c r="L138" s="45"/>
      <c r="M138" s="277"/>
      <c r="N138" s="27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188</v>
      </c>
      <c r="AU138" s="18" t="s">
        <v>86</v>
      </c>
    </row>
    <row r="139" spans="1:65" s="2" customFormat="1" ht="24.15" customHeight="1">
      <c r="A139" s="39"/>
      <c r="B139" s="40"/>
      <c r="C139" s="228" t="s">
        <v>177</v>
      </c>
      <c r="D139" s="228" t="s">
        <v>173</v>
      </c>
      <c r="E139" s="229" t="s">
        <v>2069</v>
      </c>
      <c r="F139" s="230" t="s">
        <v>2070</v>
      </c>
      <c r="G139" s="231" t="s">
        <v>1473</v>
      </c>
      <c r="H139" s="232">
        <v>2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43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177</v>
      </c>
      <c r="AT139" s="240" t="s">
        <v>173</v>
      </c>
      <c r="AU139" s="240" t="s">
        <v>86</v>
      </c>
      <c r="AY139" s="18" t="s">
        <v>171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86</v>
      </c>
      <c r="BK139" s="241">
        <f>ROUND(I139*H139,2)</f>
        <v>0</v>
      </c>
      <c r="BL139" s="18" t="s">
        <v>177</v>
      </c>
      <c r="BM139" s="240" t="s">
        <v>218</v>
      </c>
    </row>
    <row r="140" spans="1:47" s="2" customFormat="1" ht="12">
      <c r="A140" s="39"/>
      <c r="B140" s="40"/>
      <c r="C140" s="41"/>
      <c r="D140" s="244" t="s">
        <v>188</v>
      </c>
      <c r="E140" s="41"/>
      <c r="F140" s="275" t="s">
        <v>2071</v>
      </c>
      <c r="G140" s="41"/>
      <c r="H140" s="41"/>
      <c r="I140" s="276"/>
      <c r="J140" s="41"/>
      <c r="K140" s="41"/>
      <c r="L140" s="45"/>
      <c r="M140" s="277"/>
      <c r="N140" s="27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188</v>
      </c>
      <c r="AU140" s="18" t="s">
        <v>86</v>
      </c>
    </row>
    <row r="141" spans="1:65" s="2" customFormat="1" ht="24.15" customHeight="1">
      <c r="A141" s="39"/>
      <c r="B141" s="40"/>
      <c r="C141" s="228" t="s">
        <v>200</v>
      </c>
      <c r="D141" s="228" t="s">
        <v>173</v>
      </c>
      <c r="E141" s="229" t="s">
        <v>2072</v>
      </c>
      <c r="F141" s="230" t="s">
        <v>2073</v>
      </c>
      <c r="G141" s="231" t="s">
        <v>1473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43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177</v>
      </c>
      <c r="AT141" s="240" t="s">
        <v>173</v>
      </c>
      <c r="AU141" s="240" t="s">
        <v>86</v>
      </c>
      <c r="AY141" s="18" t="s">
        <v>171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86</v>
      </c>
      <c r="BK141" s="241">
        <f>ROUND(I141*H141,2)</f>
        <v>0</v>
      </c>
      <c r="BL141" s="18" t="s">
        <v>177</v>
      </c>
      <c r="BM141" s="240" t="s">
        <v>229</v>
      </c>
    </row>
    <row r="142" spans="1:47" s="2" customFormat="1" ht="12">
      <c r="A142" s="39"/>
      <c r="B142" s="40"/>
      <c r="C142" s="41"/>
      <c r="D142" s="244" t="s">
        <v>188</v>
      </c>
      <c r="E142" s="41"/>
      <c r="F142" s="275" t="s">
        <v>2074</v>
      </c>
      <c r="G142" s="41"/>
      <c r="H142" s="41"/>
      <c r="I142" s="276"/>
      <c r="J142" s="41"/>
      <c r="K142" s="41"/>
      <c r="L142" s="45"/>
      <c r="M142" s="277"/>
      <c r="N142" s="27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188</v>
      </c>
      <c r="AU142" s="18" t="s">
        <v>86</v>
      </c>
    </row>
    <row r="143" spans="1:65" s="2" customFormat="1" ht="24.15" customHeight="1">
      <c r="A143" s="39"/>
      <c r="B143" s="40"/>
      <c r="C143" s="228" t="s">
        <v>205</v>
      </c>
      <c r="D143" s="228" t="s">
        <v>173</v>
      </c>
      <c r="E143" s="229" t="s">
        <v>2075</v>
      </c>
      <c r="F143" s="230" t="s">
        <v>2076</v>
      </c>
      <c r="G143" s="231" t="s">
        <v>1473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43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177</v>
      </c>
      <c r="AT143" s="240" t="s">
        <v>173</v>
      </c>
      <c r="AU143" s="240" t="s">
        <v>86</v>
      </c>
      <c r="AY143" s="18" t="s">
        <v>171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86</v>
      </c>
      <c r="BK143" s="241">
        <f>ROUND(I143*H143,2)</f>
        <v>0</v>
      </c>
      <c r="BL143" s="18" t="s">
        <v>177</v>
      </c>
      <c r="BM143" s="240" t="s">
        <v>240</v>
      </c>
    </row>
    <row r="144" spans="1:47" s="2" customFormat="1" ht="12">
      <c r="A144" s="39"/>
      <c r="B144" s="40"/>
      <c r="C144" s="41"/>
      <c r="D144" s="244" t="s">
        <v>188</v>
      </c>
      <c r="E144" s="41"/>
      <c r="F144" s="275" t="s">
        <v>2077</v>
      </c>
      <c r="G144" s="41"/>
      <c r="H144" s="41"/>
      <c r="I144" s="276"/>
      <c r="J144" s="41"/>
      <c r="K144" s="41"/>
      <c r="L144" s="45"/>
      <c r="M144" s="277"/>
      <c r="N144" s="27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188</v>
      </c>
      <c r="AU144" s="18" t="s">
        <v>86</v>
      </c>
    </row>
    <row r="145" spans="1:65" s="2" customFormat="1" ht="33" customHeight="1">
      <c r="A145" s="39"/>
      <c r="B145" s="40"/>
      <c r="C145" s="228" t="s">
        <v>212</v>
      </c>
      <c r="D145" s="228" t="s">
        <v>173</v>
      </c>
      <c r="E145" s="229" t="s">
        <v>2078</v>
      </c>
      <c r="F145" s="230" t="s">
        <v>2079</v>
      </c>
      <c r="G145" s="231" t="s">
        <v>1473</v>
      </c>
      <c r="H145" s="232">
        <v>3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43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177</v>
      </c>
      <c r="AT145" s="240" t="s">
        <v>173</v>
      </c>
      <c r="AU145" s="240" t="s">
        <v>86</v>
      </c>
      <c r="AY145" s="18" t="s">
        <v>171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86</v>
      </c>
      <c r="BK145" s="241">
        <f>ROUND(I145*H145,2)</f>
        <v>0</v>
      </c>
      <c r="BL145" s="18" t="s">
        <v>177</v>
      </c>
      <c r="BM145" s="240" t="s">
        <v>250</v>
      </c>
    </row>
    <row r="146" spans="1:47" s="2" customFormat="1" ht="12">
      <c r="A146" s="39"/>
      <c r="B146" s="40"/>
      <c r="C146" s="41"/>
      <c r="D146" s="244" t="s">
        <v>188</v>
      </c>
      <c r="E146" s="41"/>
      <c r="F146" s="275" t="s">
        <v>2068</v>
      </c>
      <c r="G146" s="41"/>
      <c r="H146" s="41"/>
      <c r="I146" s="276"/>
      <c r="J146" s="41"/>
      <c r="K146" s="41"/>
      <c r="L146" s="45"/>
      <c r="M146" s="277"/>
      <c r="N146" s="27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188</v>
      </c>
      <c r="AU146" s="18" t="s">
        <v>86</v>
      </c>
    </row>
    <row r="147" spans="1:65" s="2" customFormat="1" ht="33" customHeight="1">
      <c r="A147" s="39"/>
      <c r="B147" s="40"/>
      <c r="C147" s="228" t="s">
        <v>218</v>
      </c>
      <c r="D147" s="228" t="s">
        <v>173</v>
      </c>
      <c r="E147" s="229" t="s">
        <v>2080</v>
      </c>
      <c r="F147" s="230" t="s">
        <v>2081</v>
      </c>
      <c r="G147" s="231" t="s">
        <v>1473</v>
      </c>
      <c r="H147" s="232">
        <v>2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43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177</v>
      </c>
      <c r="AT147" s="240" t="s">
        <v>173</v>
      </c>
      <c r="AU147" s="240" t="s">
        <v>86</v>
      </c>
      <c r="AY147" s="18" t="s">
        <v>171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86</v>
      </c>
      <c r="BK147" s="241">
        <f>ROUND(I147*H147,2)</f>
        <v>0</v>
      </c>
      <c r="BL147" s="18" t="s">
        <v>177</v>
      </c>
      <c r="BM147" s="240" t="s">
        <v>258</v>
      </c>
    </row>
    <row r="148" spans="1:47" s="2" customFormat="1" ht="12">
      <c r="A148" s="39"/>
      <c r="B148" s="40"/>
      <c r="C148" s="41"/>
      <c r="D148" s="244" t="s">
        <v>188</v>
      </c>
      <c r="E148" s="41"/>
      <c r="F148" s="275" t="s">
        <v>2071</v>
      </c>
      <c r="G148" s="41"/>
      <c r="H148" s="41"/>
      <c r="I148" s="276"/>
      <c r="J148" s="41"/>
      <c r="K148" s="41"/>
      <c r="L148" s="45"/>
      <c r="M148" s="277"/>
      <c r="N148" s="27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188</v>
      </c>
      <c r="AU148" s="18" t="s">
        <v>86</v>
      </c>
    </row>
    <row r="149" spans="1:65" s="2" customFormat="1" ht="33" customHeight="1">
      <c r="A149" s="39"/>
      <c r="B149" s="40"/>
      <c r="C149" s="228" t="s">
        <v>222</v>
      </c>
      <c r="D149" s="228" t="s">
        <v>173</v>
      </c>
      <c r="E149" s="229" t="s">
        <v>2082</v>
      </c>
      <c r="F149" s="230" t="s">
        <v>2083</v>
      </c>
      <c r="G149" s="231" t="s">
        <v>1473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43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177</v>
      </c>
      <c r="AT149" s="240" t="s">
        <v>173</v>
      </c>
      <c r="AU149" s="240" t="s">
        <v>86</v>
      </c>
      <c r="AY149" s="18" t="s">
        <v>171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86</v>
      </c>
      <c r="BK149" s="241">
        <f>ROUND(I149*H149,2)</f>
        <v>0</v>
      </c>
      <c r="BL149" s="18" t="s">
        <v>177</v>
      </c>
      <c r="BM149" s="240" t="s">
        <v>268</v>
      </c>
    </row>
    <row r="150" spans="1:47" s="2" customFormat="1" ht="12">
      <c r="A150" s="39"/>
      <c r="B150" s="40"/>
      <c r="C150" s="41"/>
      <c r="D150" s="244" t="s">
        <v>188</v>
      </c>
      <c r="E150" s="41"/>
      <c r="F150" s="275" t="s">
        <v>2074</v>
      </c>
      <c r="G150" s="41"/>
      <c r="H150" s="41"/>
      <c r="I150" s="276"/>
      <c r="J150" s="41"/>
      <c r="K150" s="41"/>
      <c r="L150" s="45"/>
      <c r="M150" s="277"/>
      <c r="N150" s="27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188</v>
      </c>
      <c r="AU150" s="18" t="s">
        <v>86</v>
      </c>
    </row>
    <row r="151" spans="1:65" s="2" customFormat="1" ht="33" customHeight="1">
      <c r="A151" s="39"/>
      <c r="B151" s="40"/>
      <c r="C151" s="228" t="s">
        <v>229</v>
      </c>
      <c r="D151" s="228" t="s">
        <v>173</v>
      </c>
      <c r="E151" s="229" t="s">
        <v>2084</v>
      </c>
      <c r="F151" s="230" t="s">
        <v>2085</v>
      </c>
      <c r="G151" s="231" t="s">
        <v>1473</v>
      </c>
      <c r="H151" s="232">
        <v>1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43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177</v>
      </c>
      <c r="AT151" s="240" t="s">
        <v>173</v>
      </c>
      <c r="AU151" s="240" t="s">
        <v>86</v>
      </c>
      <c r="AY151" s="18" t="s">
        <v>171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86</v>
      </c>
      <c r="BK151" s="241">
        <f>ROUND(I151*H151,2)</f>
        <v>0</v>
      </c>
      <c r="BL151" s="18" t="s">
        <v>177</v>
      </c>
      <c r="BM151" s="240" t="s">
        <v>280</v>
      </c>
    </row>
    <row r="152" spans="1:47" s="2" customFormat="1" ht="12">
      <c r="A152" s="39"/>
      <c r="B152" s="40"/>
      <c r="C152" s="41"/>
      <c r="D152" s="244" t="s">
        <v>188</v>
      </c>
      <c r="E152" s="41"/>
      <c r="F152" s="275" t="s">
        <v>2077</v>
      </c>
      <c r="G152" s="41"/>
      <c r="H152" s="41"/>
      <c r="I152" s="276"/>
      <c r="J152" s="41"/>
      <c r="K152" s="41"/>
      <c r="L152" s="45"/>
      <c r="M152" s="277"/>
      <c r="N152" s="27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188</v>
      </c>
      <c r="AU152" s="18" t="s">
        <v>86</v>
      </c>
    </row>
    <row r="153" spans="1:65" s="2" customFormat="1" ht="24.15" customHeight="1">
      <c r="A153" s="39"/>
      <c r="B153" s="40"/>
      <c r="C153" s="228" t="s">
        <v>235</v>
      </c>
      <c r="D153" s="228" t="s">
        <v>173</v>
      </c>
      <c r="E153" s="229" t="s">
        <v>2086</v>
      </c>
      <c r="F153" s="230" t="s">
        <v>2087</v>
      </c>
      <c r="G153" s="231" t="s">
        <v>1473</v>
      </c>
      <c r="H153" s="232">
        <v>1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43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177</v>
      </c>
      <c r="AT153" s="240" t="s">
        <v>173</v>
      </c>
      <c r="AU153" s="240" t="s">
        <v>86</v>
      </c>
      <c r="AY153" s="18" t="s">
        <v>171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86</v>
      </c>
      <c r="BK153" s="241">
        <f>ROUND(I153*H153,2)</f>
        <v>0</v>
      </c>
      <c r="BL153" s="18" t="s">
        <v>177</v>
      </c>
      <c r="BM153" s="240" t="s">
        <v>289</v>
      </c>
    </row>
    <row r="154" spans="1:47" s="2" customFormat="1" ht="12">
      <c r="A154" s="39"/>
      <c r="B154" s="40"/>
      <c r="C154" s="41"/>
      <c r="D154" s="244" t="s">
        <v>188</v>
      </c>
      <c r="E154" s="41"/>
      <c r="F154" s="275" t="s">
        <v>2088</v>
      </c>
      <c r="G154" s="41"/>
      <c r="H154" s="41"/>
      <c r="I154" s="276"/>
      <c r="J154" s="41"/>
      <c r="K154" s="41"/>
      <c r="L154" s="45"/>
      <c r="M154" s="277"/>
      <c r="N154" s="27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188</v>
      </c>
      <c r="AU154" s="18" t="s">
        <v>86</v>
      </c>
    </row>
    <row r="155" spans="1:65" s="2" customFormat="1" ht="16.5" customHeight="1">
      <c r="A155" s="39"/>
      <c r="B155" s="40"/>
      <c r="C155" s="228" t="s">
        <v>240</v>
      </c>
      <c r="D155" s="228" t="s">
        <v>173</v>
      </c>
      <c r="E155" s="229" t="s">
        <v>2089</v>
      </c>
      <c r="F155" s="230" t="s">
        <v>2090</v>
      </c>
      <c r="G155" s="231" t="s">
        <v>2091</v>
      </c>
      <c r="H155" s="232">
        <v>1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43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177</v>
      </c>
      <c r="AT155" s="240" t="s">
        <v>173</v>
      </c>
      <c r="AU155" s="240" t="s">
        <v>86</v>
      </c>
      <c r="AY155" s="18" t="s">
        <v>171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86</v>
      </c>
      <c r="BK155" s="241">
        <f>ROUND(I155*H155,2)</f>
        <v>0</v>
      </c>
      <c r="BL155" s="18" t="s">
        <v>177</v>
      </c>
      <c r="BM155" s="240" t="s">
        <v>299</v>
      </c>
    </row>
    <row r="156" spans="1:47" s="2" customFormat="1" ht="12">
      <c r="A156" s="39"/>
      <c r="B156" s="40"/>
      <c r="C156" s="41"/>
      <c r="D156" s="244" t="s">
        <v>188</v>
      </c>
      <c r="E156" s="41"/>
      <c r="F156" s="275" t="s">
        <v>2092</v>
      </c>
      <c r="G156" s="41"/>
      <c r="H156" s="41"/>
      <c r="I156" s="276"/>
      <c r="J156" s="41"/>
      <c r="K156" s="41"/>
      <c r="L156" s="45"/>
      <c r="M156" s="277"/>
      <c r="N156" s="27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188</v>
      </c>
      <c r="AU156" s="18" t="s">
        <v>86</v>
      </c>
    </row>
    <row r="157" spans="1:63" s="12" customFormat="1" ht="25.9" customHeight="1">
      <c r="A157" s="12"/>
      <c r="B157" s="212"/>
      <c r="C157" s="213"/>
      <c r="D157" s="214" t="s">
        <v>77</v>
      </c>
      <c r="E157" s="215" t="s">
        <v>1510</v>
      </c>
      <c r="F157" s="215" t="s">
        <v>2093</v>
      </c>
      <c r="G157" s="213"/>
      <c r="H157" s="213"/>
      <c r="I157" s="216"/>
      <c r="J157" s="217">
        <f>BK157</f>
        <v>0</v>
      </c>
      <c r="K157" s="213"/>
      <c r="L157" s="218"/>
      <c r="M157" s="219"/>
      <c r="N157" s="220"/>
      <c r="O157" s="220"/>
      <c r="P157" s="221">
        <f>SUM(P158:P167)</f>
        <v>0</v>
      </c>
      <c r="Q157" s="220"/>
      <c r="R157" s="221">
        <f>SUM(R158:R167)</f>
        <v>0</v>
      </c>
      <c r="S157" s="220"/>
      <c r="T157" s="222">
        <f>SUM(T158:T167)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86</v>
      </c>
      <c r="AT157" s="224" t="s">
        <v>77</v>
      </c>
      <c r="AU157" s="224" t="s">
        <v>78</v>
      </c>
      <c r="AY157" s="223" t="s">
        <v>171</v>
      </c>
      <c r="BK157" s="225">
        <f>SUM(BK158:BK167)</f>
        <v>0</v>
      </c>
    </row>
    <row r="158" spans="1:65" s="2" customFormat="1" ht="33" customHeight="1">
      <c r="A158" s="39"/>
      <c r="B158" s="40"/>
      <c r="C158" s="228" t="s">
        <v>244</v>
      </c>
      <c r="D158" s="228" t="s">
        <v>173</v>
      </c>
      <c r="E158" s="229" t="s">
        <v>2094</v>
      </c>
      <c r="F158" s="230" t="s">
        <v>2095</v>
      </c>
      <c r="G158" s="231" t="s">
        <v>176</v>
      </c>
      <c r="H158" s="232">
        <v>372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43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177</v>
      </c>
      <c r="AT158" s="240" t="s">
        <v>173</v>
      </c>
      <c r="AU158" s="240" t="s">
        <v>86</v>
      </c>
      <c r="AY158" s="18" t="s">
        <v>171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86</v>
      </c>
      <c r="BK158" s="241">
        <f>ROUND(I158*H158,2)</f>
        <v>0</v>
      </c>
      <c r="BL158" s="18" t="s">
        <v>177</v>
      </c>
      <c r="BM158" s="240" t="s">
        <v>304</v>
      </c>
    </row>
    <row r="159" spans="1:47" s="2" customFormat="1" ht="12">
      <c r="A159" s="39"/>
      <c r="B159" s="40"/>
      <c r="C159" s="41"/>
      <c r="D159" s="244" t="s">
        <v>188</v>
      </c>
      <c r="E159" s="41"/>
      <c r="F159" s="275" t="s">
        <v>2096</v>
      </c>
      <c r="G159" s="41"/>
      <c r="H159" s="41"/>
      <c r="I159" s="276"/>
      <c r="J159" s="41"/>
      <c r="K159" s="41"/>
      <c r="L159" s="45"/>
      <c r="M159" s="277"/>
      <c r="N159" s="27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188</v>
      </c>
      <c r="AU159" s="18" t="s">
        <v>86</v>
      </c>
    </row>
    <row r="160" spans="1:65" s="2" customFormat="1" ht="21.75" customHeight="1">
      <c r="A160" s="39"/>
      <c r="B160" s="40"/>
      <c r="C160" s="228" t="s">
        <v>250</v>
      </c>
      <c r="D160" s="228" t="s">
        <v>173</v>
      </c>
      <c r="E160" s="229" t="s">
        <v>2097</v>
      </c>
      <c r="F160" s="230" t="s">
        <v>2098</v>
      </c>
      <c r="G160" s="231" t="s">
        <v>176</v>
      </c>
      <c r="H160" s="232">
        <v>186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43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177</v>
      </c>
      <c r="AT160" s="240" t="s">
        <v>173</v>
      </c>
      <c r="AU160" s="240" t="s">
        <v>86</v>
      </c>
      <c r="AY160" s="18" t="s">
        <v>171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86</v>
      </c>
      <c r="BK160" s="241">
        <f>ROUND(I160*H160,2)</f>
        <v>0</v>
      </c>
      <c r="BL160" s="18" t="s">
        <v>177</v>
      </c>
      <c r="BM160" s="240" t="s">
        <v>313</v>
      </c>
    </row>
    <row r="161" spans="1:47" s="2" customFormat="1" ht="12">
      <c r="A161" s="39"/>
      <c r="B161" s="40"/>
      <c r="C161" s="41"/>
      <c r="D161" s="244" t="s">
        <v>188</v>
      </c>
      <c r="E161" s="41"/>
      <c r="F161" s="275" t="s">
        <v>2099</v>
      </c>
      <c r="G161" s="41"/>
      <c r="H161" s="41"/>
      <c r="I161" s="276"/>
      <c r="J161" s="41"/>
      <c r="K161" s="41"/>
      <c r="L161" s="45"/>
      <c r="M161" s="277"/>
      <c r="N161" s="27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188</v>
      </c>
      <c r="AU161" s="18" t="s">
        <v>86</v>
      </c>
    </row>
    <row r="162" spans="1:65" s="2" customFormat="1" ht="21.75" customHeight="1">
      <c r="A162" s="39"/>
      <c r="B162" s="40"/>
      <c r="C162" s="228" t="s">
        <v>8</v>
      </c>
      <c r="D162" s="228" t="s">
        <v>173</v>
      </c>
      <c r="E162" s="229" t="s">
        <v>2100</v>
      </c>
      <c r="F162" s="230" t="s">
        <v>2101</v>
      </c>
      <c r="G162" s="231" t="s">
        <v>176</v>
      </c>
      <c r="H162" s="232">
        <v>372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43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177</v>
      </c>
      <c r="AT162" s="240" t="s">
        <v>173</v>
      </c>
      <c r="AU162" s="240" t="s">
        <v>86</v>
      </c>
      <c r="AY162" s="18" t="s">
        <v>171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86</v>
      </c>
      <c r="BK162" s="241">
        <f>ROUND(I162*H162,2)</f>
        <v>0</v>
      </c>
      <c r="BL162" s="18" t="s">
        <v>177</v>
      </c>
      <c r="BM162" s="240" t="s">
        <v>325</v>
      </c>
    </row>
    <row r="163" spans="1:47" s="2" customFormat="1" ht="12">
      <c r="A163" s="39"/>
      <c r="B163" s="40"/>
      <c r="C163" s="41"/>
      <c r="D163" s="244" t="s">
        <v>188</v>
      </c>
      <c r="E163" s="41"/>
      <c r="F163" s="275" t="s">
        <v>2096</v>
      </c>
      <c r="G163" s="41"/>
      <c r="H163" s="41"/>
      <c r="I163" s="276"/>
      <c r="J163" s="41"/>
      <c r="K163" s="41"/>
      <c r="L163" s="45"/>
      <c r="M163" s="277"/>
      <c r="N163" s="27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188</v>
      </c>
      <c r="AU163" s="18" t="s">
        <v>86</v>
      </c>
    </row>
    <row r="164" spans="1:65" s="2" customFormat="1" ht="16.5" customHeight="1">
      <c r="A164" s="39"/>
      <c r="B164" s="40"/>
      <c r="C164" s="228" t="s">
        <v>258</v>
      </c>
      <c r="D164" s="228" t="s">
        <v>173</v>
      </c>
      <c r="E164" s="229" t="s">
        <v>2102</v>
      </c>
      <c r="F164" s="230" t="s">
        <v>2103</v>
      </c>
      <c r="G164" s="231" t="s">
        <v>176</v>
      </c>
      <c r="H164" s="232">
        <v>372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43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177</v>
      </c>
      <c r="AT164" s="240" t="s">
        <v>173</v>
      </c>
      <c r="AU164" s="240" t="s">
        <v>86</v>
      </c>
      <c r="AY164" s="18" t="s">
        <v>171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86</v>
      </c>
      <c r="BK164" s="241">
        <f>ROUND(I164*H164,2)</f>
        <v>0</v>
      </c>
      <c r="BL164" s="18" t="s">
        <v>177</v>
      </c>
      <c r="BM164" s="240" t="s">
        <v>334</v>
      </c>
    </row>
    <row r="165" spans="1:47" s="2" customFormat="1" ht="12">
      <c r="A165" s="39"/>
      <c r="B165" s="40"/>
      <c r="C165" s="41"/>
      <c r="D165" s="244" t="s">
        <v>188</v>
      </c>
      <c r="E165" s="41"/>
      <c r="F165" s="275" t="s">
        <v>2096</v>
      </c>
      <c r="G165" s="41"/>
      <c r="H165" s="41"/>
      <c r="I165" s="276"/>
      <c r="J165" s="41"/>
      <c r="K165" s="41"/>
      <c r="L165" s="45"/>
      <c r="M165" s="277"/>
      <c r="N165" s="27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188</v>
      </c>
      <c r="AU165" s="18" t="s">
        <v>86</v>
      </c>
    </row>
    <row r="166" spans="1:65" s="2" customFormat="1" ht="16.5" customHeight="1">
      <c r="A166" s="39"/>
      <c r="B166" s="40"/>
      <c r="C166" s="228" t="s">
        <v>264</v>
      </c>
      <c r="D166" s="228" t="s">
        <v>173</v>
      </c>
      <c r="E166" s="229" t="s">
        <v>2104</v>
      </c>
      <c r="F166" s="230" t="s">
        <v>2105</v>
      </c>
      <c r="G166" s="231" t="s">
        <v>1167</v>
      </c>
      <c r="H166" s="232">
        <v>4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43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177</v>
      </c>
      <c r="AT166" s="240" t="s">
        <v>173</v>
      </c>
      <c r="AU166" s="240" t="s">
        <v>86</v>
      </c>
      <c r="AY166" s="18" t="s">
        <v>171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86</v>
      </c>
      <c r="BK166" s="241">
        <f>ROUND(I166*H166,2)</f>
        <v>0</v>
      </c>
      <c r="BL166" s="18" t="s">
        <v>177</v>
      </c>
      <c r="BM166" s="240" t="s">
        <v>345</v>
      </c>
    </row>
    <row r="167" spans="1:47" s="2" customFormat="1" ht="12">
      <c r="A167" s="39"/>
      <c r="B167" s="40"/>
      <c r="C167" s="41"/>
      <c r="D167" s="244" t="s">
        <v>188</v>
      </c>
      <c r="E167" s="41"/>
      <c r="F167" s="275" t="s">
        <v>2106</v>
      </c>
      <c r="G167" s="41"/>
      <c r="H167" s="41"/>
      <c r="I167" s="276"/>
      <c r="J167" s="41"/>
      <c r="K167" s="41"/>
      <c r="L167" s="45"/>
      <c r="M167" s="277"/>
      <c r="N167" s="27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188</v>
      </c>
      <c r="AU167" s="18" t="s">
        <v>86</v>
      </c>
    </row>
    <row r="168" spans="1:63" s="12" customFormat="1" ht="25.9" customHeight="1">
      <c r="A168" s="12"/>
      <c r="B168" s="212"/>
      <c r="C168" s="213"/>
      <c r="D168" s="214" t="s">
        <v>77</v>
      </c>
      <c r="E168" s="215" t="s">
        <v>1549</v>
      </c>
      <c r="F168" s="215" t="s">
        <v>2004</v>
      </c>
      <c r="G168" s="213"/>
      <c r="H168" s="213"/>
      <c r="I168" s="216"/>
      <c r="J168" s="217">
        <f>BK168</f>
        <v>0</v>
      </c>
      <c r="K168" s="213"/>
      <c r="L168" s="218"/>
      <c r="M168" s="219"/>
      <c r="N168" s="220"/>
      <c r="O168" s="220"/>
      <c r="P168" s="221">
        <f>SUM(P169:P174)</f>
        <v>0</v>
      </c>
      <c r="Q168" s="220"/>
      <c r="R168" s="221">
        <f>SUM(R169:R174)</f>
        <v>0</v>
      </c>
      <c r="S168" s="220"/>
      <c r="T168" s="222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3" t="s">
        <v>86</v>
      </c>
      <c r="AT168" s="224" t="s">
        <v>77</v>
      </c>
      <c r="AU168" s="224" t="s">
        <v>78</v>
      </c>
      <c r="AY168" s="223" t="s">
        <v>171</v>
      </c>
      <c r="BK168" s="225">
        <f>SUM(BK169:BK174)</f>
        <v>0</v>
      </c>
    </row>
    <row r="169" spans="1:65" s="2" customFormat="1" ht="24.15" customHeight="1">
      <c r="A169" s="39"/>
      <c r="B169" s="40"/>
      <c r="C169" s="228" t="s">
        <v>268</v>
      </c>
      <c r="D169" s="228" t="s">
        <v>173</v>
      </c>
      <c r="E169" s="229" t="s">
        <v>360</v>
      </c>
      <c r="F169" s="230" t="s">
        <v>361</v>
      </c>
      <c r="G169" s="231" t="s">
        <v>176</v>
      </c>
      <c r="H169" s="232">
        <v>110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43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177</v>
      </c>
      <c r="AT169" s="240" t="s">
        <v>173</v>
      </c>
      <c r="AU169" s="240" t="s">
        <v>86</v>
      </c>
      <c r="AY169" s="18" t="s">
        <v>171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86</v>
      </c>
      <c r="BK169" s="241">
        <f>ROUND(I169*H169,2)</f>
        <v>0</v>
      </c>
      <c r="BL169" s="18" t="s">
        <v>177</v>
      </c>
      <c r="BM169" s="240" t="s">
        <v>355</v>
      </c>
    </row>
    <row r="170" spans="1:47" s="2" customFormat="1" ht="12">
      <c r="A170" s="39"/>
      <c r="B170" s="40"/>
      <c r="C170" s="41"/>
      <c r="D170" s="244" t="s">
        <v>188</v>
      </c>
      <c r="E170" s="41"/>
      <c r="F170" s="275" t="s">
        <v>2107</v>
      </c>
      <c r="G170" s="41"/>
      <c r="H170" s="41"/>
      <c r="I170" s="276"/>
      <c r="J170" s="41"/>
      <c r="K170" s="41"/>
      <c r="L170" s="45"/>
      <c r="M170" s="277"/>
      <c r="N170" s="27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188</v>
      </c>
      <c r="AU170" s="18" t="s">
        <v>86</v>
      </c>
    </row>
    <row r="171" spans="1:65" s="2" customFormat="1" ht="16.5" customHeight="1">
      <c r="A171" s="39"/>
      <c r="B171" s="40"/>
      <c r="C171" s="228" t="s">
        <v>276</v>
      </c>
      <c r="D171" s="228" t="s">
        <v>173</v>
      </c>
      <c r="E171" s="229" t="s">
        <v>370</v>
      </c>
      <c r="F171" s="230" t="s">
        <v>371</v>
      </c>
      <c r="G171" s="231" t="s">
        <v>225</v>
      </c>
      <c r="H171" s="232">
        <v>4.4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43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177</v>
      </c>
      <c r="AT171" s="240" t="s">
        <v>173</v>
      </c>
      <c r="AU171" s="240" t="s">
        <v>86</v>
      </c>
      <c r="AY171" s="18" t="s">
        <v>171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86</v>
      </c>
      <c r="BK171" s="241">
        <f>ROUND(I171*H171,2)</f>
        <v>0</v>
      </c>
      <c r="BL171" s="18" t="s">
        <v>177</v>
      </c>
      <c r="BM171" s="240" t="s">
        <v>363</v>
      </c>
    </row>
    <row r="172" spans="1:47" s="2" customFormat="1" ht="12">
      <c r="A172" s="39"/>
      <c r="B172" s="40"/>
      <c r="C172" s="41"/>
      <c r="D172" s="244" t="s">
        <v>188</v>
      </c>
      <c r="E172" s="41"/>
      <c r="F172" s="275" t="s">
        <v>2108</v>
      </c>
      <c r="G172" s="41"/>
      <c r="H172" s="41"/>
      <c r="I172" s="276"/>
      <c r="J172" s="41"/>
      <c r="K172" s="41"/>
      <c r="L172" s="45"/>
      <c r="M172" s="277"/>
      <c r="N172" s="27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188</v>
      </c>
      <c r="AU172" s="18" t="s">
        <v>86</v>
      </c>
    </row>
    <row r="173" spans="1:65" s="2" customFormat="1" ht="21.75" customHeight="1">
      <c r="A173" s="39"/>
      <c r="B173" s="40"/>
      <c r="C173" s="228" t="s">
        <v>280</v>
      </c>
      <c r="D173" s="228" t="s">
        <v>173</v>
      </c>
      <c r="E173" s="229" t="s">
        <v>2109</v>
      </c>
      <c r="F173" s="230" t="s">
        <v>2110</v>
      </c>
      <c r="G173" s="231" t="s">
        <v>225</v>
      </c>
      <c r="H173" s="232">
        <v>4.4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43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177</v>
      </c>
      <c r="AT173" s="240" t="s">
        <v>173</v>
      </c>
      <c r="AU173" s="240" t="s">
        <v>86</v>
      </c>
      <c r="AY173" s="18" t="s">
        <v>171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86</v>
      </c>
      <c r="BK173" s="241">
        <f>ROUND(I173*H173,2)</f>
        <v>0</v>
      </c>
      <c r="BL173" s="18" t="s">
        <v>177</v>
      </c>
      <c r="BM173" s="240" t="s">
        <v>375</v>
      </c>
    </row>
    <row r="174" spans="1:47" s="2" customFormat="1" ht="12">
      <c r="A174" s="39"/>
      <c r="B174" s="40"/>
      <c r="C174" s="41"/>
      <c r="D174" s="244" t="s">
        <v>188</v>
      </c>
      <c r="E174" s="41"/>
      <c r="F174" s="275" t="s">
        <v>2108</v>
      </c>
      <c r="G174" s="41"/>
      <c r="H174" s="41"/>
      <c r="I174" s="276"/>
      <c r="J174" s="41"/>
      <c r="K174" s="41"/>
      <c r="L174" s="45"/>
      <c r="M174" s="277"/>
      <c r="N174" s="278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188</v>
      </c>
      <c r="AU174" s="18" t="s">
        <v>86</v>
      </c>
    </row>
    <row r="175" spans="1:63" s="12" customFormat="1" ht="25.9" customHeight="1">
      <c r="A175" s="12"/>
      <c r="B175" s="212"/>
      <c r="C175" s="213"/>
      <c r="D175" s="214" t="s">
        <v>77</v>
      </c>
      <c r="E175" s="215" t="s">
        <v>1986</v>
      </c>
      <c r="F175" s="215" t="s">
        <v>2009</v>
      </c>
      <c r="G175" s="213"/>
      <c r="H175" s="213"/>
      <c r="I175" s="216"/>
      <c r="J175" s="217">
        <f>BK175</f>
        <v>0</v>
      </c>
      <c r="K175" s="213"/>
      <c r="L175" s="218"/>
      <c r="M175" s="219"/>
      <c r="N175" s="220"/>
      <c r="O175" s="220"/>
      <c r="P175" s="221">
        <f>P176+SUM(P177:P194)</f>
        <v>0</v>
      </c>
      <c r="Q175" s="220"/>
      <c r="R175" s="221">
        <f>R176+SUM(R177:R194)</f>
        <v>0</v>
      </c>
      <c r="S175" s="220"/>
      <c r="T175" s="222">
        <f>T176+SUM(T177:T194)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3" t="s">
        <v>86</v>
      </c>
      <c r="AT175" s="224" t="s">
        <v>77</v>
      </c>
      <c r="AU175" s="224" t="s">
        <v>78</v>
      </c>
      <c r="AY175" s="223" t="s">
        <v>171</v>
      </c>
      <c r="BK175" s="225">
        <f>BK176+SUM(BK177:BK194)</f>
        <v>0</v>
      </c>
    </row>
    <row r="176" spans="1:65" s="2" customFormat="1" ht="33" customHeight="1">
      <c r="A176" s="39"/>
      <c r="B176" s="40"/>
      <c r="C176" s="228" t="s">
        <v>7</v>
      </c>
      <c r="D176" s="228" t="s">
        <v>173</v>
      </c>
      <c r="E176" s="229" t="s">
        <v>2111</v>
      </c>
      <c r="F176" s="230" t="s">
        <v>2112</v>
      </c>
      <c r="G176" s="231" t="s">
        <v>1473</v>
      </c>
      <c r="H176" s="232">
        <v>6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43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177</v>
      </c>
      <c r="AT176" s="240" t="s">
        <v>173</v>
      </c>
      <c r="AU176" s="240" t="s">
        <v>86</v>
      </c>
      <c r="AY176" s="18" t="s">
        <v>171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86</v>
      </c>
      <c r="BK176" s="241">
        <f>ROUND(I176*H176,2)</f>
        <v>0</v>
      </c>
      <c r="BL176" s="18" t="s">
        <v>177</v>
      </c>
      <c r="BM176" s="240" t="s">
        <v>384</v>
      </c>
    </row>
    <row r="177" spans="1:47" s="2" customFormat="1" ht="12">
      <c r="A177" s="39"/>
      <c r="B177" s="40"/>
      <c r="C177" s="41"/>
      <c r="D177" s="244" t="s">
        <v>188</v>
      </c>
      <c r="E177" s="41"/>
      <c r="F177" s="275" t="s">
        <v>2113</v>
      </c>
      <c r="G177" s="41"/>
      <c r="H177" s="41"/>
      <c r="I177" s="276"/>
      <c r="J177" s="41"/>
      <c r="K177" s="41"/>
      <c r="L177" s="45"/>
      <c r="M177" s="277"/>
      <c r="N177" s="27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188</v>
      </c>
      <c r="AU177" s="18" t="s">
        <v>86</v>
      </c>
    </row>
    <row r="178" spans="1:65" s="2" customFormat="1" ht="24.15" customHeight="1">
      <c r="A178" s="39"/>
      <c r="B178" s="40"/>
      <c r="C178" s="228" t="s">
        <v>289</v>
      </c>
      <c r="D178" s="228" t="s">
        <v>173</v>
      </c>
      <c r="E178" s="229" t="s">
        <v>2114</v>
      </c>
      <c r="F178" s="230" t="s">
        <v>2115</v>
      </c>
      <c r="G178" s="231" t="s">
        <v>1473</v>
      </c>
      <c r="H178" s="232">
        <v>6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43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177</v>
      </c>
      <c r="AT178" s="240" t="s">
        <v>173</v>
      </c>
      <c r="AU178" s="240" t="s">
        <v>86</v>
      </c>
      <c r="AY178" s="18" t="s">
        <v>171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86</v>
      </c>
      <c r="BK178" s="241">
        <f>ROUND(I178*H178,2)</f>
        <v>0</v>
      </c>
      <c r="BL178" s="18" t="s">
        <v>177</v>
      </c>
      <c r="BM178" s="240" t="s">
        <v>395</v>
      </c>
    </row>
    <row r="179" spans="1:47" s="2" customFormat="1" ht="12">
      <c r="A179" s="39"/>
      <c r="B179" s="40"/>
      <c r="C179" s="41"/>
      <c r="D179" s="244" t="s">
        <v>188</v>
      </c>
      <c r="E179" s="41"/>
      <c r="F179" s="275" t="s">
        <v>2113</v>
      </c>
      <c r="G179" s="41"/>
      <c r="H179" s="41"/>
      <c r="I179" s="276"/>
      <c r="J179" s="41"/>
      <c r="K179" s="41"/>
      <c r="L179" s="45"/>
      <c r="M179" s="277"/>
      <c r="N179" s="27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188</v>
      </c>
      <c r="AU179" s="18" t="s">
        <v>86</v>
      </c>
    </row>
    <row r="180" spans="1:65" s="2" customFormat="1" ht="24.15" customHeight="1">
      <c r="A180" s="39"/>
      <c r="B180" s="40"/>
      <c r="C180" s="228" t="s">
        <v>297</v>
      </c>
      <c r="D180" s="228" t="s">
        <v>173</v>
      </c>
      <c r="E180" s="229" t="s">
        <v>2116</v>
      </c>
      <c r="F180" s="230" t="s">
        <v>2117</v>
      </c>
      <c r="G180" s="231" t="s">
        <v>247</v>
      </c>
      <c r="H180" s="232">
        <v>0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43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177</v>
      </c>
      <c r="AT180" s="240" t="s">
        <v>173</v>
      </c>
      <c r="AU180" s="240" t="s">
        <v>86</v>
      </c>
      <c r="AY180" s="18" t="s">
        <v>171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86</v>
      </c>
      <c r="BK180" s="241">
        <f>ROUND(I180*H180,2)</f>
        <v>0</v>
      </c>
      <c r="BL180" s="18" t="s">
        <v>177</v>
      </c>
      <c r="BM180" s="240" t="s">
        <v>405</v>
      </c>
    </row>
    <row r="181" spans="1:47" s="2" customFormat="1" ht="12">
      <c r="A181" s="39"/>
      <c r="B181" s="40"/>
      <c r="C181" s="41"/>
      <c r="D181" s="244" t="s">
        <v>188</v>
      </c>
      <c r="E181" s="41"/>
      <c r="F181" s="275" t="s">
        <v>2118</v>
      </c>
      <c r="G181" s="41"/>
      <c r="H181" s="41"/>
      <c r="I181" s="276"/>
      <c r="J181" s="41"/>
      <c r="K181" s="41"/>
      <c r="L181" s="45"/>
      <c r="M181" s="277"/>
      <c r="N181" s="27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188</v>
      </c>
      <c r="AU181" s="18" t="s">
        <v>86</v>
      </c>
    </row>
    <row r="182" spans="1:65" s="2" customFormat="1" ht="33" customHeight="1">
      <c r="A182" s="39"/>
      <c r="B182" s="40"/>
      <c r="C182" s="228" t="s">
        <v>299</v>
      </c>
      <c r="D182" s="228" t="s">
        <v>173</v>
      </c>
      <c r="E182" s="229" t="s">
        <v>2119</v>
      </c>
      <c r="F182" s="230" t="s">
        <v>2120</v>
      </c>
      <c r="G182" s="231" t="s">
        <v>247</v>
      </c>
      <c r="H182" s="232">
        <v>0.002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43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177</v>
      </c>
      <c r="AT182" s="240" t="s">
        <v>173</v>
      </c>
      <c r="AU182" s="240" t="s">
        <v>86</v>
      </c>
      <c r="AY182" s="18" t="s">
        <v>171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86</v>
      </c>
      <c r="BK182" s="241">
        <f>ROUND(I182*H182,2)</f>
        <v>0</v>
      </c>
      <c r="BL182" s="18" t="s">
        <v>177</v>
      </c>
      <c r="BM182" s="240" t="s">
        <v>415</v>
      </c>
    </row>
    <row r="183" spans="1:47" s="2" customFormat="1" ht="12">
      <c r="A183" s="39"/>
      <c r="B183" s="40"/>
      <c r="C183" s="41"/>
      <c r="D183" s="244" t="s">
        <v>188</v>
      </c>
      <c r="E183" s="41"/>
      <c r="F183" s="275" t="s">
        <v>2121</v>
      </c>
      <c r="G183" s="41"/>
      <c r="H183" s="41"/>
      <c r="I183" s="276"/>
      <c r="J183" s="41"/>
      <c r="K183" s="41"/>
      <c r="L183" s="45"/>
      <c r="M183" s="277"/>
      <c r="N183" s="27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188</v>
      </c>
      <c r="AU183" s="18" t="s">
        <v>86</v>
      </c>
    </row>
    <row r="184" spans="1:65" s="2" customFormat="1" ht="24.15" customHeight="1">
      <c r="A184" s="39"/>
      <c r="B184" s="40"/>
      <c r="C184" s="228" t="s">
        <v>302</v>
      </c>
      <c r="D184" s="228" t="s">
        <v>173</v>
      </c>
      <c r="E184" s="229" t="s">
        <v>2122</v>
      </c>
      <c r="F184" s="230" t="s">
        <v>2123</v>
      </c>
      <c r="G184" s="231" t="s">
        <v>1473</v>
      </c>
      <c r="H184" s="232">
        <v>6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43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177</v>
      </c>
      <c r="AT184" s="240" t="s">
        <v>173</v>
      </c>
      <c r="AU184" s="240" t="s">
        <v>86</v>
      </c>
      <c r="AY184" s="18" t="s">
        <v>171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86</v>
      </c>
      <c r="BK184" s="241">
        <f>ROUND(I184*H184,2)</f>
        <v>0</v>
      </c>
      <c r="BL184" s="18" t="s">
        <v>177</v>
      </c>
      <c r="BM184" s="240" t="s">
        <v>423</v>
      </c>
    </row>
    <row r="185" spans="1:47" s="2" customFormat="1" ht="12">
      <c r="A185" s="39"/>
      <c r="B185" s="40"/>
      <c r="C185" s="41"/>
      <c r="D185" s="244" t="s">
        <v>188</v>
      </c>
      <c r="E185" s="41"/>
      <c r="F185" s="275" t="s">
        <v>2124</v>
      </c>
      <c r="G185" s="41"/>
      <c r="H185" s="41"/>
      <c r="I185" s="276"/>
      <c r="J185" s="41"/>
      <c r="K185" s="41"/>
      <c r="L185" s="45"/>
      <c r="M185" s="277"/>
      <c r="N185" s="27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188</v>
      </c>
      <c r="AU185" s="18" t="s">
        <v>86</v>
      </c>
    </row>
    <row r="186" spans="1:65" s="2" customFormat="1" ht="24.15" customHeight="1">
      <c r="A186" s="39"/>
      <c r="B186" s="40"/>
      <c r="C186" s="228" t="s">
        <v>304</v>
      </c>
      <c r="D186" s="228" t="s">
        <v>173</v>
      </c>
      <c r="E186" s="229" t="s">
        <v>2125</v>
      </c>
      <c r="F186" s="230" t="s">
        <v>2126</v>
      </c>
      <c r="G186" s="231" t="s">
        <v>176</v>
      </c>
      <c r="H186" s="232">
        <v>6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43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177</v>
      </c>
      <c r="AT186" s="240" t="s">
        <v>173</v>
      </c>
      <c r="AU186" s="240" t="s">
        <v>86</v>
      </c>
      <c r="AY186" s="18" t="s">
        <v>171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86</v>
      </c>
      <c r="BK186" s="241">
        <f>ROUND(I186*H186,2)</f>
        <v>0</v>
      </c>
      <c r="BL186" s="18" t="s">
        <v>177</v>
      </c>
      <c r="BM186" s="240" t="s">
        <v>433</v>
      </c>
    </row>
    <row r="187" spans="1:47" s="2" customFormat="1" ht="12">
      <c r="A187" s="39"/>
      <c r="B187" s="40"/>
      <c r="C187" s="41"/>
      <c r="D187" s="244" t="s">
        <v>188</v>
      </c>
      <c r="E187" s="41"/>
      <c r="F187" s="275" t="s">
        <v>2127</v>
      </c>
      <c r="G187" s="41"/>
      <c r="H187" s="41"/>
      <c r="I187" s="276"/>
      <c r="J187" s="41"/>
      <c r="K187" s="41"/>
      <c r="L187" s="45"/>
      <c r="M187" s="277"/>
      <c r="N187" s="27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188</v>
      </c>
      <c r="AU187" s="18" t="s">
        <v>86</v>
      </c>
    </row>
    <row r="188" spans="1:65" s="2" customFormat="1" ht="24.15" customHeight="1">
      <c r="A188" s="39"/>
      <c r="B188" s="40"/>
      <c r="C188" s="228" t="s">
        <v>307</v>
      </c>
      <c r="D188" s="228" t="s">
        <v>173</v>
      </c>
      <c r="E188" s="229" t="s">
        <v>2128</v>
      </c>
      <c r="F188" s="230" t="s">
        <v>2129</v>
      </c>
      <c r="G188" s="231" t="s">
        <v>176</v>
      </c>
      <c r="H188" s="232">
        <v>2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43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177</v>
      </c>
      <c r="AT188" s="240" t="s">
        <v>173</v>
      </c>
      <c r="AU188" s="240" t="s">
        <v>86</v>
      </c>
      <c r="AY188" s="18" t="s">
        <v>171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86</v>
      </c>
      <c r="BK188" s="241">
        <f>ROUND(I188*H188,2)</f>
        <v>0</v>
      </c>
      <c r="BL188" s="18" t="s">
        <v>177</v>
      </c>
      <c r="BM188" s="240" t="s">
        <v>444</v>
      </c>
    </row>
    <row r="189" spans="1:47" s="2" customFormat="1" ht="12">
      <c r="A189" s="39"/>
      <c r="B189" s="40"/>
      <c r="C189" s="41"/>
      <c r="D189" s="244" t="s">
        <v>188</v>
      </c>
      <c r="E189" s="41"/>
      <c r="F189" s="275" t="s">
        <v>2130</v>
      </c>
      <c r="G189" s="41"/>
      <c r="H189" s="41"/>
      <c r="I189" s="276"/>
      <c r="J189" s="41"/>
      <c r="K189" s="41"/>
      <c r="L189" s="45"/>
      <c r="M189" s="277"/>
      <c r="N189" s="27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188</v>
      </c>
      <c r="AU189" s="18" t="s">
        <v>86</v>
      </c>
    </row>
    <row r="190" spans="1:65" s="2" customFormat="1" ht="21.75" customHeight="1">
      <c r="A190" s="39"/>
      <c r="B190" s="40"/>
      <c r="C190" s="228" t="s">
        <v>313</v>
      </c>
      <c r="D190" s="228" t="s">
        <v>173</v>
      </c>
      <c r="E190" s="229" t="s">
        <v>2131</v>
      </c>
      <c r="F190" s="230" t="s">
        <v>2132</v>
      </c>
      <c r="G190" s="231" t="s">
        <v>225</v>
      </c>
      <c r="H190" s="232">
        <v>1.2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43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177</v>
      </c>
      <c r="AT190" s="240" t="s">
        <v>173</v>
      </c>
      <c r="AU190" s="240" t="s">
        <v>86</v>
      </c>
      <c r="AY190" s="18" t="s">
        <v>171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86</v>
      </c>
      <c r="BK190" s="241">
        <f>ROUND(I190*H190,2)</f>
        <v>0</v>
      </c>
      <c r="BL190" s="18" t="s">
        <v>177</v>
      </c>
      <c r="BM190" s="240" t="s">
        <v>454</v>
      </c>
    </row>
    <row r="191" spans="1:47" s="2" customFormat="1" ht="12">
      <c r="A191" s="39"/>
      <c r="B191" s="40"/>
      <c r="C191" s="41"/>
      <c r="D191" s="244" t="s">
        <v>188</v>
      </c>
      <c r="E191" s="41"/>
      <c r="F191" s="275" t="s">
        <v>2133</v>
      </c>
      <c r="G191" s="41"/>
      <c r="H191" s="41"/>
      <c r="I191" s="276"/>
      <c r="J191" s="41"/>
      <c r="K191" s="41"/>
      <c r="L191" s="45"/>
      <c r="M191" s="277"/>
      <c r="N191" s="27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188</v>
      </c>
      <c r="AU191" s="18" t="s">
        <v>86</v>
      </c>
    </row>
    <row r="192" spans="1:65" s="2" customFormat="1" ht="21.75" customHeight="1">
      <c r="A192" s="39"/>
      <c r="B192" s="40"/>
      <c r="C192" s="228" t="s">
        <v>319</v>
      </c>
      <c r="D192" s="228" t="s">
        <v>173</v>
      </c>
      <c r="E192" s="229" t="s">
        <v>2134</v>
      </c>
      <c r="F192" s="230" t="s">
        <v>2135</v>
      </c>
      <c r="G192" s="231" t="s">
        <v>225</v>
      </c>
      <c r="H192" s="232">
        <v>1.2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43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177</v>
      </c>
      <c r="AT192" s="240" t="s">
        <v>173</v>
      </c>
      <c r="AU192" s="240" t="s">
        <v>86</v>
      </c>
      <c r="AY192" s="18" t="s">
        <v>171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86</v>
      </c>
      <c r="BK192" s="241">
        <f>ROUND(I192*H192,2)</f>
        <v>0</v>
      </c>
      <c r="BL192" s="18" t="s">
        <v>177</v>
      </c>
      <c r="BM192" s="240" t="s">
        <v>464</v>
      </c>
    </row>
    <row r="193" spans="1:47" s="2" customFormat="1" ht="12">
      <c r="A193" s="39"/>
      <c r="B193" s="40"/>
      <c r="C193" s="41"/>
      <c r="D193" s="244" t="s">
        <v>188</v>
      </c>
      <c r="E193" s="41"/>
      <c r="F193" s="275" t="s">
        <v>2133</v>
      </c>
      <c r="G193" s="41"/>
      <c r="H193" s="41"/>
      <c r="I193" s="276"/>
      <c r="J193" s="41"/>
      <c r="K193" s="41"/>
      <c r="L193" s="45"/>
      <c r="M193" s="277"/>
      <c r="N193" s="27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188</v>
      </c>
      <c r="AU193" s="18" t="s">
        <v>86</v>
      </c>
    </row>
    <row r="194" spans="1:63" s="12" customFormat="1" ht="22.8" customHeight="1">
      <c r="A194" s="12"/>
      <c r="B194" s="212"/>
      <c r="C194" s="213"/>
      <c r="D194" s="214" t="s">
        <v>77</v>
      </c>
      <c r="E194" s="226" t="s">
        <v>1990</v>
      </c>
      <c r="F194" s="226" t="s">
        <v>2136</v>
      </c>
      <c r="G194" s="213"/>
      <c r="H194" s="213"/>
      <c r="I194" s="216"/>
      <c r="J194" s="227">
        <f>BK194</f>
        <v>0</v>
      </c>
      <c r="K194" s="213"/>
      <c r="L194" s="218"/>
      <c r="M194" s="219"/>
      <c r="N194" s="220"/>
      <c r="O194" s="220"/>
      <c r="P194" s="221">
        <f>SUM(P195:P204)</f>
        <v>0</v>
      </c>
      <c r="Q194" s="220"/>
      <c r="R194" s="221">
        <f>SUM(R195:R204)</f>
        <v>0</v>
      </c>
      <c r="S194" s="220"/>
      <c r="T194" s="222">
        <f>SUM(T195:T204)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3" t="s">
        <v>86</v>
      </c>
      <c r="AT194" s="224" t="s">
        <v>77</v>
      </c>
      <c r="AU194" s="224" t="s">
        <v>86</v>
      </c>
      <c r="AY194" s="223" t="s">
        <v>171</v>
      </c>
      <c r="BK194" s="225">
        <f>SUM(BK195:BK204)</f>
        <v>0</v>
      </c>
    </row>
    <row r="195" spans="1:65" s="2" customFormat="1" ht="16.5" customHeight="1">
      <c r="A195" s="39"/>
      <c r="B195" s="40"/>
      <c r="C195" s="228" t="s">
        <v>325</v>
      </c>
      <c r="D195" s="228" t="s">
        <v>173</v>
      </c>
      <c r="E195" s="229" t="s">
        <v>2137</v>
      </c>
      <c r="F195" s="230" t="s">
        <v>2138</v>
      </c>
      <c r="G195" s="231" t="s">
        <v>1473</v>
      </c>
      <c r="H195" s="232">
        <v>6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43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177</v>
      </c>
      <c r="AT195" s="240" t="s">
        <v>173</v>
      </c>
      <c r="AU195" s="240" t="s">
        <v>88</v>
      </c>
      <c r="AY195" s="18" t="s">
        <v>171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86</v>
      </c>
      <c r="BK195" s="241">
        <f>ROUND(I195*H195,2)</f>
        <v>0</v>
      </c>
      <c r="BL195" s="18" t="s">
        <v>177</v>
      </c>
      <c r="BM195" s="240" t="s">
        <v>473</v>
      </c>
    </row>
    <row r="196" spans="1:47" s="2" customFormat="1" ht="12">
      <c r="A196" s="39"/>
      <c r="B196" s="40"/>
      <c r="C196" s="41"/>
      <c r="D196" s="244" t="s">
        <v>188</v>
      </c>
      <c r="E196" s="41"/>
      <c r="F196" s="275" t="s">
        <v>2124</v>
      </c>
      <c r="G196" s="41"/>
      <c r="H196" s="41"/>
      <c r="I196" s="276"/>
      <c r="J196" s="41"/>
      <c r="K196" s="41"/>
      <c r="L196" s="45"/>
      <c r="M196" s="277"/>
      <c r="N196" s="27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188</v>
      </c>
      <c r="AU196" s="18" t="s">
        <v>88</v>
      </c>
    </row>
    <row r="197" spans="1:65" s="2" customFormat="1" ht="16.5" customHeight="1">
      <c r="A197" s="39"/>
      <c r="B197" s="40"/>
      <c r="C197" s="228" t="s">
        <v>330</v>
      </c>
      <c r="D197" s="228" t="s">
        <v>173</v>
      </c>
      <c r="E197" s="229" t="s">
        <v>2139</v>
      </c>
      <c r="F197" s="230" t="s">
        <v>2140</v>
      </c>
      <c r="G197" s="231" t="s">
        <v>1473</v>
      </c>
      <c r="H197" s="232">
        <v>6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43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177</v>
      </c>
      <c r="AT197" s="240" t="s">
        <v>173</v>
      </c>
      <c r="AU197" s="240" t="s">
        <v>88</v>
      </c>
      <c r="AY197" s="18" t="s">
        <v>171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86</v>
      </c>
      <c r="BK197" s="241">
        <f>ROUND(I197*H197,2)</f>
        <v>0</v>
      </c>
      <c r="BL197" s="18" t="s">
        <v>177</v>
      </c>
      <c r="BM197" s="240" t="s">
        <v>482</v>
      </c>
    </row>
    <row r="198" spans="1:47" s="2" customFormat="1" ht="12">
      <c r="A198" s="39"/>
      <c r="B198" s="40"/>
      <c r="C198" s="41"/>
      <c r="D198" s="244" t="s">
        <v>188</v>
      </c>
      <c r="E198" s="41"/>
      <c r="F198" s="275" t="s">
        <v>2124</v>
      </c>
      <c r="G198" s="41"/>
      <c r="H198" s="41"/>
      <c r="I198" s="276"/>
      <c r="J198" s="41"/>
      <c r="K198" s="41"/>
      <c r="L198" s="45"/>
      <c r="M198" s="277"/>
      <c r="N198" s="27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188</v>
      </c>
      <c r="AU198" s="18" t="s">
        <v>88</v>
      </c>
    </row>
    <row r="199" spans="1:65" s="2" customFormat="1" ht="16.5" customHeight="1">
      <c r="A199" s="39"/>
      <c r="B199" s="40"/>
      <c r="C199" s="228" t="s">
        <v>334</v>
      </c>
      <c r="D199" s="228" t="s">
        <v>173</v>
      </c>
      <c r="E199" s="229" t="s">
        <v>2141</v>
      </c>
      <c r="F199" s="230" t="s">
        <v>2142</v>
      </c>
      <c r="G199" s="231" t="s">
        <v>1473</v>
      </c>
      <c r="H199" s="232">
        <v>0.3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43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177</v>
      </c>
      <c r="AT199" s="240" t="s">
        <v>173</v>
      </c>
      <c r="AU199" s="240" t="s">
        <v>88</v>
      </c>
      <c r="AY199" s="18" t="s">
        <v>171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86</v>
      </c>
      <c r="BK199" s="241">
        <f>ROUND(I199*H199,2)</f>
        <v>0</v>
      </c>
      <c r="BL199" s="18" t="s">
        <v>177</v>
      </c>
      <c r="BM199" s="240" t="s">
        <v>491</v>
      </c>
    </row>
    <row r="200" spans="1:47" s="2" customFormat="1" ht="12">
      <c r="A200" s="39"/>
      <c r="B200" s="40"/>
      <c r="C200" s="41"/>
      <c r="D200" s="244" t="s">
        <v>188</v>
      </c>
      <c r="E200" s="41"/>
      <c r="F200" s="275" t="s">
        <v>2143</v>
      </c>
      <c r="G200" s="41"/>
      <c r="H200" s="41"/>
      <c r="I200" s="276"/>
      <c r="J200" s="41"/>
      <c r="K200" s="41"/>
      <c r="L200" s="45"/>
      <c r="M200" s="277"/>
      <c r="N200" s="27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188</v>
      </c>
      <c r="AU200" s="18" t="s">
        <v>88</v>
      </c>
    </row>
    <row r="201" spans="1:65" s="2" customFormat="1" ht="21.75" customHeight="1">
      <c r="A201" s="39"/>
      <c r="B201" s="40"/>
      <c r="C201" s="228" t="s">
        <v>339</v>
      </c>
      <c r="D201" s="228" t="s">
        <v>173</v>
      </c>
      <c r="E201" s="229" t="s">
        <v>2144</v>
      </c>
      <c r="F201" s="230" t="s">
        <v>2145</v>
      </c>
      <c r="G201" s="231" t="s">
        <v>225</v>
      </c>
      <c r="H201" s="232">
        <v>1.2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43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177</v>
      </c>
      <c r="AT201" s="240" t="s">
        <v>173</v>
      </c>
      <c r="AU201" s="240" t="s">
        <v>88</v>
      </c>
      <c r="AY201" s="18" t="s">
        <v>171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86</v>
      </c>
      <c r="BK201" s="241">
        <f>ROUND(I201*H201,2)</f>
        <v>0</v>
      </c>
      <c r="BL201" s="18" t="s">
        <v>177</v>
      </c>
      <c r="BM201" s="240" t="s">
        <v>504</v>
      </c>
    </row>
    <row r="202" spans="1:47" s="2" customFormat="1" ht="12">
      <c r="A202" s="39"/>
      <c r="B202" s="40"/>
      <c r="C202" s="41"/>
      <c r="D202" s="244" t="s">
        <v>188</v>
      </c>
      <c r="E202" s="41"/>
      <c r="F202" s="275" t="s">
        <v>2146</v>
      </c>
      <c r="G202" s="41"/>
      <c r="H202" s="41"/>
      <c r="I202" s="276"/>
      <c r="J202" s="41"/>
      <c r="K202" s="41"/>
      <c r="L202" s="45"/>
      <c r="M202" s="277"/>
      <c r="N202" s="27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188</v>
      </c>
      <c r="AU202" s="18" t="s">
        <v>88</v>
      </c>
    </row>
    <row r="203" spans="1:65" s="2" customFormat="1" ht="21.75" customHeight="1">
      <c r="A203" s="39"/>
      <c r="B203" s="40"/>
      <c r="C203" s="228" t="s">
        <v>345</v>
      </c>
      <c r="D203" s="228" t="s">
        <v>173</v>
      </c>
      <c r="E203" s="229" t="s">
        <v>2134</v>
      </c>
      <c r="F203" s="230" t="s">
        <v>2135</v>
      </c>
      <c r="G203" s="231" t="s">
        <v>225</v>
      </c>
      <c r="H203" s="232">
        <v>1.2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43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177</v>
      </c>
      <c r="AT203" s="240" t="s">
        <v>173</v>
      </c>
      <c r="AU203" s="240" t="s">
        <v>88</v>
      </c>
      <c r="AY203" s="18" t="s">
        <v>171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86</v>
      </c>
      <c r="BK203" s="241">
        <f>ROUND(I203*H203,2)</f>
        <v>0</v>
      </c>
      <c r="BL203" s="18" t="s">
        <v>177</v>
      </c>
      <c r="BM203" s="240" t="s">
        <v>512</v>
      </c>
    </row>
    <row r="204" spans="1:47" s="2" customFormat="1" ht="12">
      <c r="A204" s="39"/>
      <c r="B204" s="40"/>
      <c r="C204" s="41"/>
      <c r="D204" s="244" t="s">
        <v>188</v>
      </c>
      <c r="E204" s="41"/>
      <c r="F204" s="275" t="s">
        <v>2146</v>
      </c>
      <c r="G204" s="41"/>
      <c r="H204" s="41"/>
      <c r="I204" s="276"/>
      <c r="J204" s="41"/>
      <c r="K204" s="41"/>
      <c r="L204" s="45"/>
      <c r="M204" s="277"/>
      <c r="N204" s="27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188</v>
      </c>
      <c r="AU204" s="18" t="s">
        <v>88</v>
      </c>
    </row>
    <row r="205" spans="1:63" s="12" customFormat="1" ht="25.9" customHeight="1">
      <c r="A205" s="12"/>
      <c r="B205" s="212"/>
      <c r="C205" s="213"/>
      <c r="D205" s="214" t="s">
        <v>77</v>
      </c>
      <c r="E205" s="215" t="s">
        <v>2147</v>
      </c>
      <c r="F205" s="215" t="s">
        <v>2148</v>
      </c>
      <c r="G205" s="213"/>
      <c r="H205" s="213"/>
      <c r="I205" s="216"/>
      <c r="J205" s="217">
        <f>BK205</f>
        <v>0</v>
      </c>
      <c r="K205" s="213"/>
      <c r="L205" s="218"/>
      <c r="M205" s="219"/>
      <c r="N205" s="220"/>
      <c r="O205" s="220"/>
      <c r="P205" s="221">
        <f>P206+SUM(P207:P218)</f>
        <v>0</v>
      </c>
      <c r="Q205" s="220"/>
      <c r="R205" s="221">
        <f>R206+SUM(R207:R218)</f>
        <v>0</v>
      </c>
      <c r="S205" s="220"/>
      <c r="T205" s="222">
        <f>T206+SUM(T207:T218)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3" t="s">
        <v>86</v>
      </c>
      <c r="AT205" s="224" t="s">
        <v>77</v>
      </c>
      <c r="AU205" s="224" t="s">
        <v>78</v>
      </c>
      <c r="AY205" s="223" t="s">
        <v>171</v>
      </c>
      <c r="BK205" s="225">
        <f>BK206+SUM(BK207:BK218)</f>
        <v>0</v>
      </c>
    </row>
    <row r="206" spans="1:65" s="2" customFormat="1" ht="33" customHeight="1">
      <c r="A206" s="39"/>
      <c r="B206" s="40"/>
      <c r="C206" s="228" t="s">
        <v>351</v>
      </c>
      <c r="D206" s="228" t="s">
        <v>173</v>
      </c>
      <c r="E206" s="229" t="s">
        <v>2149</v>
      </c>
      <c r="F206" s="230" t="s">
        <v>2150</v>
      </c>
      <c r="G206" s="231" t="s">
        <v>1473</v>
      </c>
      <c r="H206" s="232">
        <v>116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43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177</v>
      </c>
      <c r="AT206" s="240" t="s">
        <v>173</v>
      </c>
      <c r="AU206" s="240" t="s">
        <v>86</v>
      </c>
      <c r="AY206" s="18" t="s">
        <v>171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86</v>
      </c>
      <c r="BK206" s="241">
        <f>ROUND(I206*H206,2)</f>
        <v>0</v>
      </c>
      <c r="BL206" s="18" t="s">
        <v>177</v>
      </c>
      <c r="BM206" s="240" t="s">
        <v>522</v>
      </c>
    </row>
    <row r="207" spans="1:47" s="2" customFormat="1" ht="12">
      <c r="A207" s="39"/>
      <c r="B207" s="40"/>
      <c r="C207" s="41"/>
      <c r="D207" s="244" t="s">
        <v>188</v>
      </c>
      <c r="E207" s="41"/>
      <c r="F207" s="275" t="s">
        <v>2151</v>
      </c>
      <c r="G207" s="41"/>
      <c r="H207" s="41"/>
      <c r="I207" s="276"/>
      <c r="J207" s="41"/>
      <c r="K207" s="41"/>
      <c r="L207" s="45"/>
      <c r="M207" s="277"/>
      <c r="N207" s="27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188</v>
      </c>
      <c r="AU207" s="18" t="s">
        <v>86</v>
      </c>
    </row>
    <row r="208" spans="1:65" s="2" customFormat="1" ht="24.15" customHeight="1">
      <c r="A208" s="39"/>
      <c r="B208" s="40"/>
      <c r="C208" s="228" t="s">
        <v>355</v>
      </c>
      <c r="D208" s="228" t="s">
        <v>173</v>
      </c>
      <c r="E208" s="229" t="s">
        <v>2152</v>
      </c>
      <c r="F208" s="230" t="s">
        <v>2153</v>
      </c>
      <c r="G208" s="231" t="s">
        <v>1473</v>
      </c>
      <c r="H208" s="232">
        <v>116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43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177</v>
      </c>
      <c r="AT208" s="240" t="s">
        <v>173</v>
      </c>
      <c r="AU208" s="240" t="s">
        <v>86</v>
      </c>
      <c r="AY208" s="18" t="s">
        <v>171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86</v>
      </c>
      <c r="BK208" s="241">
        <f>ROUND(I208*H208,2)</f>
        <v>0</v>
      </c>
      <c r="BL208" s="18" t="s">
        <v>177</v>
      </c>
      <c r="BM208" s="240" t="s">
        <v>531</v>
      </c>
    </row>
    <row r="209" spans="1:47" s="2" customFormat="1" ht="12">
      <c r="A209" s="39"/>
      <c r="B209" s="40"/>
      <c r="C209" s="41"/>
      <c r="D209" s="244" t="s">
        <v>188</v>
      </c>
      <c r="E209" s="41"/>
      <c r="F209" s="275" t="s">
        <v>2151</v>
      </c>
      <c r="G209" s="41"/>
      <c r="H209" s="41"/>
      <c r="I209" s="276"/>
      <c r="J209" s="41"/>
      <c r="K209" s="41"/>
      <c r="L209" s="45"/>
      <c r="M209" s="277"/>
      <c r="N209" s="278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188</v>
      </c>
      <c r="AU209" s="18" t="s">
        <v>86</v>
      </c>
    </row>
    <row r="210" spans="1:65" s="2" customFormat="1" ht="24.15" customHeight="1">
      <c r="A210" s="39"/>
      <c r="B210" s="40"/>
      <c r="C210" s="228" t="s">
        <v>359</v>
      </c>
      <c r="D210" s="228" t="s">
        <v>173</v>
      </c>
      <c r="E210" s="229" t="s">
        <v>2154</v>
      </c>
      <c r="F210" s="230" t="s">
        <v>2155</v>
      </c>
      <c r="G210" s="231" t="s">
        <v>247</v>
      </c>
      <c r="H210" s="232">
        <v>0.002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43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177</v>
      </c>
      <c r="AT210" s="240" t="s">
        <v>173</v>
      </c>
      <c r="AU210" s="240" t="s">
        <v>86</v>
      </c>
      <c r="AY210" s="18" t="s">
        <v>171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86</v>
      </c>
      <c r="BK210" s="241">
        <f>ROUND(I210*H210,2)</f>
        <v>0</v>
      </c>
      <c r="BL210" s="18" t="s">
        <v>177</v>
      </c>
      <c r="BM210" s="240" t="s">
        <v>540</v>
      </c>
    </row>
    <row r="211" spans="1:47" s="2" customFormat="1" ht="12">
      <c r="A211" s="39"/>
      <c r="B211" s="40"/>
      <c r="C211" s="41"/>
      <c r="D211" s="244" t="s">
        <v>188</v>
      </c>
      <c r="E211" s="41"/>
      <c r="F211" s="275" t="s">
        <v>2156</v>
      </c>
      <c r="G211" s="41"/>
      <c r="H211" s="41"/>
      <c r="I211" s="276"/>
      <c r="J211" s="41"/>
      <c r="K211" s="41"/>
      <c r="L211" s="45"/>
      <c r="M211" s="277"/>
      <c r="N211" s="278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188</v>
      </c>
      <c r="AU211" s="18" t="s">
        <v>86</v>
      </c>
    </row>
    <row r="212" spans="1:65" s="2" customFormat="1" ht="24.15" customHeight="1">
      <c r="A212" s="39"/>
      <c r="B212" s="40"/>
      <c r="C212" s="228" t="s">
        <v>363</v>
      </c>
      <c r="D212" s="228" t="s">
        <v>173</v>
      </c>
      <c r="E212" s="229" t="s">
        <v>2128</v>
      </c>
      <c r="F212" s="230" t="s">
        <v>2129</v>
      </c>
      <c r="G212" s="231" t="s">
        <v>176</v>
      </c>
      <c r="H212" s="232">
        <v>46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43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177</v>
      </c>
      <c r="AT212" s="240" t="s">
        <v>173</v>
      </c>
      <c r="AU212" s="240" t="s">
        <v>86</v>
      </c>
      <c r="AY212" s="18" t="s">
        <v>171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86</v>
      </c>
      <c r="BK212" s="241">
        <f>ROUND(I212*H212,2)</f>
        <v>0</v>
      </c>
      <c r="BL212" s="18" t="s">
        <v>177</v>
      </c>
      <c r="BM212" s="240" t="s">
        <v>548</v>
      </c>
    </row>
    <row r="213" spans="1:47" s="2" customFormat="1" ht="12">
      <c r="A213" s="39"/>
      <c r="B213" s="40"/>
      <c r="C213" s="41"/>
      <c r="D213" s="244" t="s">
        <v>188</v>
      </c>
      <c r="E213" s="41"/>
      <c r="F213" s="275" t="s">
        <v>2157</v>
      </c>
      <c r="G213" s="41"/>
      <c r="H213" s="41"/>
      <c r="I213" s="276"/>
      <c r="J213" s="41"/>
      <c r="K213" s="41"/>
      <c r="L213" s="45"/>
      <c r="M213" s="277"/>
      <c r="N213" s="27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188</v>
      </c>
      <c r="AU213" s="18" t="s">
        <v>86</v>
      </c>
    </row>
    <row r="214" spans="1:65" s="2" customFormat="1" ht="21.75" customHeight="1">
      <c r="A214" s="39"/>
      <c r="B214" s="40"/>
      <c r="C214" s="228" t="s">
        <v>369</v>
      </c>
      <c r="D214" s="228" t="s">
        <v>173</v>
      </c>
      <c r="E214" s="229" t="s">
        <v>2158</v>
      </c>
      <c r="F214" s="230" t="s">
        <v>2159</v>
      </c>
      <c r="G214" s="231" t="s">
        <v>225</v>
      </c>
      <c r="H214" s="232">
        <v>3.68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43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177</v>
      </c>
      <c r="AT214" s="240" t="s">
        <v>173</v>
      </c>
      <c r="AU214" s="240" t="s">
        <v>86</v>
      </c>
      <c r="AY214" s="18" t="s">
        <v>171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86</v>
      </c>
      <c r="BK214" s="241">
        <f>ROUND(I214*H214,2)</f>
        <v>0</v>
      </c>
      <c r="BL214" s="18" t="s">
        <v>177</v>
      </c>
      <c r="BM214" s="240" t="s">
        <v>557</v>
      </c>
    </row>
    <row r="215" spans="1:47" s="2" customFormat="1" ht="12">
      <c r="A215" s="39"/>
      <c r="B215" s="40"/>
      <c r="C215" s="41"/>
      <c r="D215" s="244" t="s">
        <v>188</v>
      </c>
      <c r="E215" s="41"/>
      <c r="F215" s="275" t="s">
        <v>2160</v>
      </c>
      <c r="G215" s="41"/>
      <c r="H215" s="41"/>
      <c r="I215" s="276"/>
      <c r="J215" s="41"/>
      <c r="K215" s="41"/>
      <c r="L215" s="45"/>
      <c r="M215" s="277"/>
      <c r="N215" s="278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188</v>
      </c>
      <c r="AU215" s="18" t="s">
        <v>86</v>
      </c>
    </row>
    <row r="216" spans="1:65" s="2" customFormat="1" ht="21.75" customHeight="1">
      <c r="A216" s="39"/>
      <c r="B216" s="40"/>
      <c r="C216" s="228" t="s">
        <v>375</v>
      </c>
      <c r="D216" s="228" t="s">
        <v>173</v>
      </c>
      <c r="E216" s="229" t="s">
        <v>2134</v>
      </c>
      <c r="F216" s="230" t="s">
        <v>2135</v>
      </c>
      <c r="G216" s="231" t="s">
        <v>225</v>
      </c>
      <c r="H216" s="232">
        <v>3.68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43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177</v>
      </c>
      <c r="AT216" s="240" t="s">
        <v>173</v>
      </c>
      <c r="AU216" s="240" t="s">
        <v>86</v>
      </c>
      <c r="AY216" s="18" t="s">
        <v>171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86</v>
      </c>
      <c r="BK216" s="241">
        <f>ROUND(I216*H216,2)</f>
        <v>0</v>
      </c>
      <c r="BL216" s="18" t="s">
        <v>177</v>
      </c>
      <c r="BM216" s="240" t="s">
        <v>566</v>
      </c>
    </row>
    <row r="217" spans="1:47" s="2" customFormat="1" ht="12">
      <c r="A217" s="39"/>
      <c r="B217" s="40"/>
      <c r="C217" s="41"/>
      <c r="D217" s="244" t="s">
        <v>188</v>
      </c>
      <c r="E217" s="41"/>
      <c r="F217" s="275" t="s">
        <v>2160</v>
      </c>
      <c r="G217" s="41"/>
      <c r="H217" s="41"/>
      <c r="I217" s="276"/>
      <c r="J217" s="41"/>
      <c r="K217" s="41"/>
      <c r="L217" s="45"/>
      <c r="M217" s="277"/>
      <c r="N217" s="27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188</v>
      </c>
      <c r="AU217" s="18" t="s">
        <v>86</v>
      </c>
    </row>
    <row r="218" spans="1:63" s="12" customFormat="1" ht="22.8" customHeight="1">
      <c r="A218" s="12"/>
      <c r="B218" s="212"/>
      <c r="C218" s="213"/>
      <c r="D218" s="214" t="s">
        <v>77</v>
      </c>
      <c r="E218" s="226" t="s">
        <v>1990</v>
      </c>
      <c r="F218" s="226" t="s">
        <v>2136</v>
      </c>
      <c r="G218" s="213"/>
      <c r="H218" s="213"/>
      <c r="I218" s="216"/>
      <c r="J218" s="227">
        <f>BK218</f>
        <v>0</v>
      </c>
      <c r="K218" s="213"/>
      <c r="L218" s="218"/>
      <c r="M218" s="219"/>
      <c r="N218" s="220"/>
      <c r="O218" s="220"/>
      <c r="P218" s="221">
        <f>SUM(P219:P224)</f>
        <v>0</v>
      </c>
      <c r="Q218" s="220"/>
      <c r="R218" s="221">
        <f>SUM(R219:R224)</f>
        <v>0</v>
      </c>
      <c r="S218" s="220"/>
      <c r="T218" s="222">
        <f>SUM(T219:T224)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3" t="s">
        <v>86</v>
      </c>
      <c r="AT218" s="224" t="s">
        <v>77</v>
      </c>
      <c r="AU218" s="224" t="s">
        <v>86</v>
      </c>
      <c r="AY218" s="223" t="s">
        <v>171</v>
      </c>
      <c r="BK218" s="225">
        <f>SUM(BK219:BK224)</f>
        <v>0</v>
      </c>
    </row>
    <row r="219" spans="1:65" s="2" customFormat="1" ht="33" customHeight="1">
      <c r="A219" s="39"/>
      <c r="B219" s="40"/>
      <c r="C219" s="228" t="s">
        <v>379</v>
      </c>
      <c r="D219" s="228" t="s">
        <v>173</v>
      </c>
      <c r="E219" s="229" t="s">
        <v>2161</v>
      </c>
      <c r="F219" s="230" t="s">
        <v>2162</v>
      </c>
      <c r="G219" s="231" t="s">
        <v>176</v>
      </c>
      <c r="H219" s="232">
        <v>46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43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177</v>
      </c>
      <c r="AT219" s="240" t="s">
        <v>173</v>
      </c>
      <c r="AU219" s="240" t="s">
        <v>88</v>
      </c>
      <c r="AY219" s="18" t="s">
        <v>171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86</v>
      </c>
      <c r="BK219" s="241">
        <f>ROUND(I219*H219,2)</f>
        <v>0</v>
      </c>
      <c r="BL219" s="18" t="s">
        <v>177</v>
      </c>
      <c r="BM219" s="240" t="s">
        <v>572</v>
      </c>
    </row>
    <row r="220" spans="1:47" s="2" customFormat="1" ht="12">
      <c r="A220" s="39"/>
      <c r="B220" s="40"/>
      <c r="C220" s="41"/>
      <c r="D220" s="244" t="s">
        <v>188</v>
      </c>
      <c r="E220" s="41"/>
      <c r="F220" s="275" t="s">
        <v>2157</v>
      </c>
      <c r="G220" s="41"/>
      <c r="H220" s="41"/>
      <c r="I220" s="276"/>
      <c r="J220" s="41"/>
      <c r="K220" s="41"/>
      <c r="L220" s="45"/>
      <c r="M220" s="277"/>
      <c r="N220" s="27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188</v>
      </c>
      <c r="AU220" s="18" t="s">
        <v>88</v>
      </c>
    </row>
    <row r="221" spans="1:65" s="2" customFormat="1" ht="21.75" customHeight="1">
      <c r="A221" s="39"/>
      <c r="B221" s="40"/>
      <c r="C221" s="228" t="s">
        <v>384</v>
      </c>
      <c r="D221" s="228" t="s">
        <v>173</v>
      </c>
      <c r="E221" s="229" t="s">
        <v>2163</v>
      </c>
      <c r="F221" s="230" t="s">
        <v>2164</v>
      </c>
      <c r="G221" s="231" t="s">
        <v>225</v>
      </c>
      <c r="H221" s="232">
        <v>3.68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43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177</v>
      </c>
      <c r="AT221" s="240" t="s">
        <v>173</v>
      </c>
      <c r="AU221" s="240" t="s">
        <v>88</v>
      </c>
      <c r="AY221" s="18" t="s">
        <v>171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86</v>
      </c>
      <c r="BK221" s="241">
        <f>ROUND(I221*H221,2)</f>
        <v>0</v>
      </c>
      <c r="BL221" s="18" t="s">
        <v>177</v>
      </c>
      <c r="BM221" s="240" t="s">
        <v>580</v>
      </c>
    </row>
    <row r="222" spans="1:47" s="2" customFormat="1" ht="12">
      <c r="A222" s="39"/>
      <c r="B222" s="40"/>
      <c r="C222" s="41"/>
      <c r="D222" s="244" t="s">
        <v>188</v>
      </c>
      <c r="E222" s="41"/>
      <c r="F222" s="275" t="s">
        <v>2165</v>
      </c>
      <c r="G222" s="41"/>
      <c r="H222" s="41"/>
      <c r="I222" s="276"/>
      <c r="J222" s="41"/>
      <c r="K222" s="41"/>
      <c r="L222" s="45"/>
      <c r="M222" s="277"/>
      <c r="N222" s="27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188</v>
      </c>
      <c r="AU222" s="18" t="s">
        <v>88</v>
      </c>
    </row>
    <row r="223" spans="1:65" s="2" customFormat="1" ht="21.75" customHeight="1">
      <c r="A223" s="39"/>
      <c r="B223" s="40"/>
      <c r="C223" s="228" t="s">
        <v>389</v>
      </c>
      <c r="D223" s="228" t="s">
        <v>173</v>
      </c>
      <c r="E223" s="229" t="s">
        <v>2134</v>
      </c>
      <c r="F223" s="230" t="s">
        <v>2135</v>
      </c>
      <c r="G223" s="231" t="s">
        <v>225</v>
      </c>
      <c r="H223" s="232">
        <v>3.68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43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177</v>
      </c>
      <c r="AT223" s="240" t="s">
        <v>173</v>
      </c>
      <c r="AU223" s="240" t="s">
        <v>88</v>
      </c>
      <c r="AY223" s="18" t="s">
        <v>171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86</v>
      </c>
      <c r="BK223" s="241">
        <f>ROUND(I223*H223,2)</f>
        <v>0</v>
      </c>
      <c r="BL223" s="18" t="s">
        <v>177</v>
      </c>
      <c r="BM223" s="240" t="s">
        <v>587</v>
      </c>
    </row>
    <row r="224" spans="1:47" s="2" customFormat="1" ht="12">
      <c r="A224" s="39"/>
      <c r="B224" s="40"/>
      <c r="C224" s="41"/>
      <c r="D224" s="244" t="s">
        <v>188</v>
      </c>
      <c r="E224" s="41"/>
      <c r="F224" s="275" t="s">
        <v>2165</v>
      </c>
      <c r="G224" s="41"/>
      <c r="H224" s="41"/>
      <c r="I224" s="276"/>
      <c r="J224" s="41"/>
      <c r="K224" s="41"/>
      <c r="L224" s="45"/>
      <c r="M224" s="277"/>
      <c r="N224" s="27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188</v>
      </c>
      <c r="AU224" s="18" t="s">
        <v>88</v>
      </c>
    </row>
    <row r="225" spans="1:63" s="12" customFormat="1" ht="25.9" customHeight="1">
      <c r="A225" s="12"/>
      <c r="B225" s="212"/>
      <c r="C225" s="213"/>
      <c r="D225" s="214" t="s">
        <v>77</v>
      </c>
      <c r="E225" s="215" t="s">
        <v>2166</v>
      </c>
      <c r="F225" s="215" t="s">
        <v>2038</v>
      </c>
      <c r="G225" s="213"/>
      <c r="H225" s="213"/>
      <c r="I225" s="216"/>
      <c r="J225" s="217">
        <f>BK225</f>
        <v>0</v>
      </c>
      <c r="K225" s="213"/>
      <c r="L225" s="218"/>
      <c r="M225" s="219"/>
      <c r="N225" s="220"/>
      <c r="O225" s="220"/>
      <c r="P225" s="221">
        <f>P226+SUM(P227:P238)</f>
        <v>0</v>
      </c>
      <c r="Q225" s="220"/>
      <c r="R225" s="221">
        <f>R226+SUM(R227:R238)</f>
        <v>0</v>
      </c>
      <c r="S225" s="220"/>
      <c r="T225" s="222">
        <f>T226+SUM(T227:T238)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3" t="s">
        <v>86</v>
      </c>
      <c r="AT225" s="224" t="s">
        <v>77</v>
      </c>
      <c r="AU225" s="224" t="s">
        <v>78</v>
      </c>
      <c r="AY225" s="223" t="s">
        <v>171</v>
      </c>
      <c r="BK225" s="225">
        <f>BK226+SUM(BK227:BK238)</f>
        <v>0</v>
      </c>
    </row>
    <row r="226" spans="1:65" s="2" customFormat="1" ht="37.8" customHeight="1">
      <c r="A226" s="39"/>
      <c r="B226" s="40"/>
      <c r="C226" s="228" t="s">
        <v>395</v>
      </c>
      <c r="D226" s="228" t="s">
        <v>173</v>
      </c>
      <c r="E226" s="229" t="s">
        <v>2167</v>
      </c>
      <c r="F226" s="230" t="s">
        <v>2168</v>
      </c>
      <c r="G226" s="231" t="s">
        <v>1473</v>
      </c>
      <c r="H226" s="232">
        <v>142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43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177</v>
      </c>
      <c r="AT226" s="240" t="s">
        <v>173</v>
      </c>
      <c r="AU226" s="240" t="s">
        <v>86</v>
      </c>
      <c r="AY226" s="18" t="s">
        <v>171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86</v>
      </c>
      <c r="BK226" s="241">
        <f>ROUND(I226*H226,2)</f>
        <v>0</v>
      </c>
      <c r="BL226" s="18" t="s">
        <v>177</v>
      </c>
      <c r="BM226" s="240" t="s">
        <v>594</v>
      </c>
    </row>
    <row r="227" spans="1:47" s="2" customFormat="1" ht="12">
      <c r="A227" s="39"/>
      <c r="B227" s="40"/>
      <c r="C227" s="41"/>
      <c r="D227" s="244" t="s">
        <v>188</v>
      </c>
      <c r="E227" s="41"/>
      <c r="F227" s="275" t="s">
        <v>2169</v>
      </c>
      <c r="G227" s="41"/>
      <c r="H227" s="41"/>
      <c r="I227" s="276"/>
      <c r="J227" s="41"/>
      <c r="K227" s="41"/>
      <c r="L227" s="45"/>
      <c r="M227" s="277"/>
      <c r="N227" s="27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188</v>
      </c>
      <c r="AU227" s="18" t="s">
        <v>86</v>
      </c>
    </row>
    <row r="228" spans="1:65" s="2" customFormat="1" ht="21.75" customHeight="1">
      <c r="A228" s="39"/>
      <c r="B228" s="40"/>
      <c r="C228" s="228" t="s">
        <v>400</v>
      </c>
      <c r="D228" s="228" t="s">
        <v>173</v>
      </c>
      <c r="E228" s="229" t="s">
        <v>2170</v>
      </c>
      <c r="F228" s="230" t="s">
        <v>2171</v>
      </c>
      <c r="G228" s="231" t="s">
        <v>1473</v>
      </c>
      <c r="H228" s="232">
        <v>142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43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177</v>
      </c>
      <c r="AT228" s="240" t="s">
        <v>173</v>
      </c>
      <c r="AU228" s="240" t="s">
        <v>86</v>
      </c>
      <c r="AY228" s="18" t="s">
        <v>171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86</v>
      </c>
      <c r="BK228" s="241">
        <f>ROUND(I228*H228,2)</f>
        <v>0</v>
      </c>
      <c r="BL228" s="18" t="s">
        <v>177</v>
      </c>
      <c r="BM228" s="240" t="s">
        <v>610</v>
      </c>
    </row>
    <row r="229" spans="1:47" s="2" customFormat="1" ht="12">
      <c r="A229" s="39"/>
      <c r="B229" s="40"/>
      <c r="C229" s="41"/>
      <c r="D229" s="244" t="s">
        <v>188</v>
      </c>
      <c r="E229" s="41"/>
      <c r="F229" s="275" t="s">
        <v>2169</v>
      </c>
      <c r="G229" s="41"/>
      <c r="H229" s="41"/>
      <c r="I229" s="276"/>
      <c r="J229" s="41"/>
      <c r="K229" s="41"/>
      <c r="L229" s="45"/>
      <c r="M229" s="277"/>
      <c r="N229" s="27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188</v>
      </c>
      <c r="AU229" s="18" t="s">
        <v>86</v>
      </c>
    </row>
    <row r="230" spans="1:65" s="2" customFormat="1" ht="24.15" customHeight="1">
      <c r="A230" s="39"/>
      <c r="B230" s="40"/>
      <c r="C230" s="228" t="s">
        <v>405</v>
      </c>
      <c r="D230" s="228" t="s">
        <v>173</v>
      </c>
      <c r="E230" s="229" t="s">
        <v>2154</v>
      </c>
      <c r="F230" s="230" t="s">
        <v>2155</v>
      </c>
      <c r="G230" s="231" t="s">
        <v>247</v>
      </c>
      <c r="H230" s="232">
        <v>0.002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43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177</v>
      </c>
      <c r="AT230" s="240" t="s">
        <v>173</v>
      </c>
      <c r="AU230" s="240" t="s">
        <v>86</v>
      </c>
      <c r="AY230" s="18" t="s">
        <v>171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86</v>
      </c>
      <c r="BK230" s="241">
        <f>ROUND(I230*H230,2)</f>
        <v>0</v>
      </c>
      <c r="BL230" s="18" t="s">
        <v>177</v>
      </c>
      <c r="BM230" s="240" t="s">
        <v>619</v>
      </c>
    </row>
    <row r="231" spans="1:47" s="2" customFormat="1" ht="12">
      <c r="A231" s="39"/>
      <c r="B231" s="40"/>
      <c r="C231" s="41"/>
      <c r="D231" s="244" t="s">
        <v>188</v>
      </c>
      <c r="E231" s="41"/>
      <c r="F231" s="275" t="s">
        <v>2172</v>
      </c>
      <c r="G231" s="41"/>
      <c r="H231" s="41"/>
      <c r="I231" s="276"/>
      <c r="J231" s="41"/>
      <c r="K231" s="41"/>
      <c r="L231" s="45"/>
      <c r="M231" s="277"/>
      <c r="N231" s="278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188</v>
      </c>
      <c r="AU231" s="18" t="s">
        <v>86</v>
      </c>
    </row>
    <row r="232" spans="1:65" s="2" customFormat="1" ht="24.15" customHeight="1">
      <c r="A232" s="39"/>
      <c r="B232" s="40"/>
      <c r="C232" s="228" t="s">
        <v>409</v>
      </c>
      <c r="D232" s="228" t="s">
        <v>173</v>
      </c>
      <c r="E232" s="229" t="s">
        <v>2128</v>
      </c>
      <c r="F232" s="230" t="s">
        <v>2129</v>
      </c>
      <c r="G232" s="231" t="s">
        <v>176</v>
      </c>
      <c r="H232" s="232">
        <v>30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43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177</v>
      </c>
      <c r="AT232" s="240" t="s">
        <v>173</v>
      </c>
      <c r="AU232" s="240" t="s">
        <v>86</v>
      </c>
      <c r="AY232" s="18" t="s">
        <v>171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86</v>
      </c>
      <c r="BK232" s="241">
        <f>ROUND(I232*H232,2)</f>
        <v>0</v>
      </c>
      <c r="BL232" s="18" t="s">
        <v>177</v>
      </c>
      <c r="BM232" s="240" t="s">
        <v>625</v>
      </c>
    </row>
    <row r="233" spans="1:47" s="2" customFormat="1" ht="12">
      <c r="A233" s="39"/>
      <c r="B233" s="40"/>
      <c r="C233" s="41"/>
      <c r="D233" s="244" t="s">
        <v>188</v>
      </c>
      <c r="E233" s="41"/>
      <c r="F233" s="275" t="s">
        <v>2173</v>
      </c>
      <c r="G233" s="41"/>
      <c r="H233" s="41"/>
      <c r="I233" s="276"/>
      <c r="J233" s="41"/>
      <c r="K233" s="41"/>
      <c r="L233" s="45"/>
      <c r="M233" s="277"/>
      <c r="N233" s="27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188</v>
      </c>
      <c r="AU233" s="18" t="s">
        <v>86</v>
      </c>
    </row>
    <row r="234" spans="1:65" s="2" customFormat="1" ht="21.75" customHeight="1">
      <c r="A234" s="39"/>
      <c r="B234" s="40"/>
      <c r="C234" s="228" t="s">
        <v>415</v>
      </c>
      <c r="D234" s="228" t="s">
        <v>173</v>
      </c>
      <c r="E234" s="229" t="s">
        <v>2158</v>
      </c>
      <c r="F234" s="230" t="s">
        <v>2159</v>
      </c>
      <c r="G234" s="231" t="s">
        <v>225</v>
      </c>
      <c r="H234" s="232">
        <v>2.4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43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177</v>
      </c>
      <c r="AT234" s="240" t="s">
        <v>173</v>
      </c>
      <c r="AU234" s="240" t="s">
        <v>86</v>
      </c>
      <c r="AY234" s="18" t="s">
        <v>171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86</v>
      </c>
      <c r="BK234" s="241">
        <f>ROUND(I234*H234,2)</f>
        <v>0</v>
      </c>
      <c r="BL234" s="18" t="s">
        <v>177</v>
      </c>
      <c r="BM234" s="240" t="s">
        <v>634</v>
      </c>
    </row>
    <row r="235" spans="1:47" s="2" customFormat="1" ht="12">
      <c r="A235" s="39"/>
      <c r="B235" s="40"/>
      <c r="C235" s="41"/>
      <c r="D235" s="244" t="s">
        <v>188</v>
      </c>
      <c r="E235" s="41"/>
      <c r="F235" s="275" t="s">
        <v>2174</v>
      </c>
      <c r="G235" s="41"/>
      <c r="H235" s="41"/>
      <c r="I235" s="276"/>
      <c r="J235" s="41"/>
      <c r="K235" s="41"/>
      <c r="L235" s="45"/>
      <c r="M235" s="277"/>
      <c r="N235" s="278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188</v>
      </c>
      <c r="AU235" s="18" t="s">
        <v>86</v>
      </c>
    </row>
    <row r="236" spans="1:65" s="2" customFormat="1" ht="21.75" customHeight="1">
      <c r="A236" s="39"/>
      <c r="B236" s="40"/>
      <c r="C236" s="228" t="s">
        <v>419</v>
      </c>
      <c r="D236" s="228" t="s">
        <v>173</v>
      </c>
      <c r="E236" s="229" t="s">
        <v>2134</v>
      </c>
      <c r="F236" s="230" t="s">
        <v>2135</v>
      </c>
      <c r="G236" s="231" t="s">
        <v>225</v>
      </c>
      <c r="H236" s="232">
        <v>2.4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43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177</v>
      </c>
      <c r="AT236" s="240" t="s">
        <v>173</v>
      </c>
      <c r="AU236" s="240" t="s">
        <v>86</v>
      </c>
      <c r="AY236" s="18" t="s">
        <v>171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86</v>
      </c>
      <c r="BK236" s="241">
        <f>ROUND(I236*H236,2)</f>
        <v>0</v>
      </c>
      <c r="BL236" s="18" t="s">
        <v>177</v>
      </c>
      <c r="BM236" s="240" t="s">
        <v>642</v>
      </c>
    </row>
    <row r="237" spans="1:47" s="2" customFormat="1" ht="12">
      <c r="A237" s="39"/>
      <c r="B237" s="40"/>
      <c r="C237" s="41"/>
      <c r="D237" s="244" t="s">
        <v>188</v>
      </c>
      <c r="E237" s="41"/>
      <c r="F237" s="275" t="s">
        <v>2174</v>
      </c>
      <c r="G237" s="41"/>
      <c r="H237" s="41"/>
      <c r="I237" s="276"/>
      <c r="J237" s="41"/>
      <c r="K237" s="41"/>
      <c r="L237" s="45"/>
      <c r="M237" s="277"/>
      <c r="N237" s="278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188</v>
      </c>
      <c r="AU237" s="18" t="s">
        <v>86</v>
      </c>
    </row>
    <row r="238" spans="1:63" s="12" customFormat="1" ht="22.8" customHeight="1">
      <c r="A238" s="12"/>
      <c r="B238" s="212"/>
      <c r="C238" s="213"/>
      <c r="D238" s="214" t="s">
        <v>77</v>
      </c>
      <c r="E238" s="226" t="s">
        <v>1990</v>
      </c>
      <c r="F238" s="226" t="s">
        <v>2136</v>
      </c>
      <c r="G238" s="213"/>
      <c r="H238" s="213"/>
      <c r="I238" s="216"/>
      <c r="J238" s="227">
        <f>BK238</f>
        <v>0</v>
      </c>
      <c r="K238" s="213"/>
      <c r="L238" s="218"/>
      <c r="M238" s="219"/>
      <c r="N238" s="220"/>
      <c r="O238" s="220"/>
      <c r="P238" s="221">
        <f>SUM(P239:P244)</f>
        <v>0</v>
      </c>
      <c r="Q238" s="220"/>
      <c r="R238" s="221">
        <f>SUM(R239:R244)</f>
        <v>0</v>
      </c>
      <c r="S238" s="220"/>
      <c r="T238" s="222">
        <f>SUM(T239:T244)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3" t="s">
        <v>86</v>
      </c>
      <c r="AT238" s="224" t="s">
        <v>77</v>
      </c>
      <c r="AU238" s="224" t="s">
        <v>86</v>
      </c>
      <c r="AY238" s="223" t="s">
        <v>171</v>
      </c>
      <c r="BK238" s="225">
        <f>SUM(BK239:BK244)</f>
        <v>0</v>
      </c>
    </row>
    <row r="239" spans="1:65" s="2" customFormat="1" ht="33" customHeight="1">
      <c r="A239" s="39"/>
      <c r="B239" s="40"/>
      <c r="C239" s="228" t="s">
        <v>423</v>
      </c>
      <c r="D239" s="228" t="s">
        <v>173</v>
      </c>
      <c r="E239" s="229" t="s">
        <v>2175</v>
      </c>
      <c r="F239" s="230" t="s">
        <v>2176</v>
      </c>
      <c r="G239" s="231" t="s">
        <v>176</v>
      </c>
      <c r="H239" s="232">
        <v>60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43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177</v>
      </c>
      <c r="AT239" s="240" t="s">
        <v>173</v>
      </c>
      <c r="AU239" s="240" t="s">
        <v>88</v>
      </c>
      <c r="AY239" s="18" t="s">
        <v>171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86</v>
      </c>
      <c r="BK239" s="241">
        <f>ROUND(I239*H239,2)</f>
        <v>0</v>
      </c>
      <c r="BL239" s="18" t="s">
        <v>177</v>
      </c>
      <c r="BM239" s="240" t="s">
        <v>650</v>
      </c>
    </row>
    <row r="240" spans="1:47" s="2" customFormat="1" ht="12">
      <c r="A240" s="39"/>
      <c r="B240" s="40"/>
      <c r="C240" s="41"/>
      <c r="D240" s="244" t="s">
        <v>188</v>
      </c>
      <c r="E240" s="41"/>
      <c r="F240" s="275" t="s">
        <v>2177</v>
      </c>
      <c r="G240" s="41"/>
      <c r="H240" s="41"/>
      <c r="I240" s="276"/>
      <c r="J240" s="41"/>
      <c r="K240" s="41"/>
      <c r="L240" s="45"/>
      <c r="M240" s="277"/>
      <c r="N240" s="27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188</v>
      </c>
      <c r="AU240" s="18" t="s">
        <v>88</v>
      </c>
    </row>
    <row r="241" spans="1:65" s="2" customFormat="1" ht="21.75" customHeight="1">
      <c r="A241" s="39"/>
      <c r="B241" s="40"/>
      <c r="C241" s="228" t="s">
        <v>428</v>
      </c>
      <c r="D241" s="228" t="s">
        <v>173</v>
      </c>
      <c r="E241" s="229" t="s">
        <v>2163</v>
      </c>
      <c r="F241" s="230" t="s">
        <v>2164</v>
      </c>
      <c r="G241" s="231" t="s">
        <v>225</v>
      </c>
      <c r="H241" s="232">
        <v>2.4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43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177</v>
      </c>
      <c r="AT241" s="240" t="s">
        <v>173</v>
      </c>
      <c r="AU241" s="240" t="s">
        <v>88</v>
      </c>
      <c r="AY241" s="18" t="s">
        <v>171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86</v>
      </c>
      <c r="BK241" s="241">
        <f>ROUND(I241*H241,2)</f>
        <v>0</v>
      </c>
      <c r="BL241" s="18" t="s">
        <v>177</v>
      </c>
      <c r="BM241" s="240" t="s">
        <v>92</v>
      </c>
    </row>
    <row r="242" spans="1:47" s="2" customFormat="1" ht="12">
      <c r="A242" s="39"/>
      <c r="B242" s="40"/>
      <c r="C242" s="41"/>
      <c r="D242" s="244" t="s">
        <v>188</v>
      </c>
      <c r="E242" s="41"/>
      <c r="F242" s="275" t="s">
        <v>2178</v>
      </c>
      <c r="G242" s="41"/>
      <c r="H242" s="41"/>
      <c r="I242" s="276"/>
      <c r="J242" s="41"/>
      <c r="K242" s="41"/>
      <c r="L242" s="45"/>
      <c r="M242" s="277"/>
      <c r="N242" s="27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188</v>
      </c>
      <c r="AU242" s="18" t="s">
        <v>88</v>
      </c>
    </row>
    <row r="243" spans="1:65" s="2" customFormat="1" ht="21.75" customHeight="1">
      <c r="A243" s="39"/>
      <c r="B243" s="40"/>
      <c r="C243" s="228" t="s">
        <v>433</v>
      </c>
      <c r="D243" s="228" t="s">
        <v>173</v>
      </c>
      <c r="E243" s="229" t="s">
        <v>2134</v>
      </c>
      <c r="F243" s="230" t="s">
        <v>2135</v>
      </c>
      <c r="G243" s="231" t="s">
        <v>225</v>
      </c>
      <c r="H243" s="232">
        <v>2.4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43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177</v>
      </c>
      <c r="AT243" s="240" t="s">
        <v>173</v>
      </c>
      <c r="AU243" s="240" t="s">
        <v>88</v>
      </c>
      <c r="AY243" s="18" t="s">
        <v>171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86</v>
      </c>
      <c r="BK243" s="241">
        <f>ROUND(I243*H243,2)</f>
        <v>0</v>
      </c>
      <c r="BL243" s="18" t="s">
        <v>177</v>
      </c>
      <c r="BM243" s="240" t="s">
        <v>667</v>
      </c>
    </row>
    <row r="244" spans="1:47" s="2" customFormat="1" ht="12">
      <c r="A244" s="39"/>
      <c r="B244" s="40"/>
      <c r="C244" s="41"/>
      <c r="D244" s="244" t="s">
        <v>188</v>
      </c>
      <c r="E244" s="41"/>
      <c r="F244" s="275" t="s">
        <v>2178</v>
      </c>
      <c r="G244" s="41"/>
      <c r="H244" s="41"/>
      <c r="I244" s="276"/>
      <c r="J244" s="41"/>
      <c r="K244" s="41"/>
      <c r="L244" s="45"/>
      <c r="M244" s="277"/>
      <c r="N244" s="27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188</v>
      </c>
      <c r="AU244" s="18" t="s">
        <v>88</v>
      </c>
    </row>
    <row r="245" spans="1:63" s="12" customFormat="1" ht="25.9" customHeight="1">
      <c r="A245" s="12"/>
      <c r="B245" s="212"/>
      <c r="C245" s="213"/>
      <c r="D245" s="214" t="s">
        <v>77</v>
      </c>
      <c r="E245" s="215" t="s">
        <v>2179</v>
      </c>
      <c r="F245" s="215" t="s">
        <v>1</v>
      </c>
      <c r="G245" s="213"/>
      <c r="H245" s="213"/>
      <c r="I245" s="216"/>
      <c r="J245" s="217">
        <f>BK245</f>
        <v>0</v>
      </c>
      <c r="K245" s="213"/>
      <c r="L245" s="218"/>
      <c r="M245" s="219"/>
      <c r="N245" s="220"/>
      <c r="O245" s="220"/>
      <c r="P245" s="221">
        <f>SUM(P246:P249)</f>
        <v>0</v>
      </c>
      <c r="Q245" s="220"/>
      <c r="R245" s="221">
        <f>SUM(R246:R249)</f>
        <v>0</v>
      </c>
      <c r="S245" s="220"/>
      <c r="T245" s="222">
        <f>SUM(T246:T249)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3" t="s">
        <v>86</v>
      </c>
      <c r="AT245" s="224" t="s">
        <v>77</v>
      </c>
      <c r="AU245" s="224" t="s">
        <v>78</v>
      </c>
      <c r="AY245" s="223" t="s">
        <v>171</v>
      </c>
      <c r="BK245" s="225">
        <f>SUM(BK246:BK249)</f>
        <v>0</v>
      </c>
    </row>
    <row r="246" spans="1:65" s="2" customFormat="1" ht="16.5" customHeight="1">
      <c r="A246" s="39"/>
      <c r="B246" s="40"/>
      <c r="C246" s="228" t="s">
        <v>438</v>
      </c>
      <c r="D246" s="228" t="s">
        <v>173</v>
      </c>
      <c r="E246" s="229" t="s">
        <v>2180</v>
      </c>
      <c r="F246" s="230" t="s">
        <v>2181</v>
      </c>
      <c r="G246" s="231" t="s">
        <v>2091</v>
      </c>
      <c r="H246" s="232">
        <v>1</v>
      </c>
      <c r="I246" s="233"/>
      <c r="J246" s="234">
        <f>ROUND(I246*H246,2)</f>
        <v>0</v>
      </c>
      <c r="K246" s="235"/>
      <c r="L246" s="45"/>
      <c r="M246" s="236" t="s">
        <v>1</v>
      </c>
      <c r="N246" s="237" t="s">
        <v>43</v>
      </c>
      <c r="O246" s="92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177</v>
      </c>
      <c r="AT246" s="240" t="s">
        <v>173</v>
      </c>
      <c r="AU246" s="240" t="s">
        <v>86</v>
      </c>
      <c r="AY246" s="18" t="s">
        <v>171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86</v>
      </c>
      <c r="BK246" s="241">
        <f>ROUND(I246*H246,2)</f>
        <v>0</v>
      </c>
      <c r="BL246" s="18" t="s">
        <v>177</v>
      </c>
      <c r="BM246" s="240" t="s">
        <v>675</v>
      </c>
    </row>
    <row r="247" spans="1:47" s="2" customFormat="1" ht="12">
      <c r="A247" s="39"/>
      <c r="B247" s="40"/>
      <c r="C247" s="41"/>
      <c r="D247" s="244" t="s">
        <v>188</v>
      </c>
      <c r="E247" s="41"/>
      <c r="F247" s="275" t="s">
        <v>2092</v>
      </c>
      <c r="G247" s="41"/>
      <c r="H247" s="41"/>
      <c r="I247" s="276"/>
      <c r="J247" s="41"/>
      <c r="K247" s="41"/>
      <c r="L247" s="45"/>
      <c r="M247" s="277"/>
      <c r="N247" s="278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188</v>
      </c>
      <c r="AU247" s="18" t="s">
        <v>86</v>
      </c>
    </row>
    <row r="248" spans="1:65" s="2" customFormat="1" ht="16.5" customHeight="1">
      <c r="A248" s="39"/>
      <c r="B248" s="40"/>
      <c r="C248" s="228" t="s">
        <v>444</v>
      </c>
      <c r="D248" s="228" t="s">
        <v>173</v>
      </c>
      <c r="E248" s="229" t="s">
        <v>2182</v>
      </c>
      <c r="F248" s="230" t="s">
        <v>2183</v>
      </c>
      <c r="G248" s="231" t="s">
        <v>2091</v>
      </c>
      <c r="H248" s="232">
        <v>1</v>
      </c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43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177</v>
      </c>
      <c r="AT248" s="240" t="s">
        <v>173</v>
      </c>
      <c r="AU248" s="240" t="s">
        <v>86</v>
      </c>
      <c r="AY248" s="18" t="s">
        <v>171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86</v>
      </c>
      <c r="BK248" s="241">
        <f>ROUND(I248*H248,2)</f>
        <v>0</v>
      </c>
      <c r="BL248" s="18" t="s">
        <v>177</v>
      </c>
      <c r="BM248" s="240" t="s">
        <v>683</v>
      </c>
    </row>
    <row r="249" spans="1:47" s="2" customFormat="1" ht="12">
      <c r="A249" s="39"/>
      <c r="B249" s="40"/>
      <c r="C249" s="41"/>
      <c r="D249" s="244" t="s">
        <v>188</v>
      </c>
      <c r="E249" s="41"/>
      <c r="F249" s="275" t="s">
        <v>2092</v>
      </c>
      <c r="G249" s="41"/>
      <c r="H249" s="41"/>
      <c r="I249" s="276"/>
      <c r="J249" s="41"/>
      <c r="K249" s="41"/>
      <c r="L249" s="45"/>
      <c r="M249" s="277"/>
      <c r="N249" s="278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188</v>
      </c>
      <c r="AU249" s="18" t="s">
        <v>86</v>
      </c>
    </row>
    <row r="250" spans="1:63" s="12" customFormat="1" ht="25.9" customHeight="1">
      <c r="A250" s="12"/>
      <c r="B250" s="212"/>
      <c r="C250" s="213"/>
      <c r="D250" s="214" t="s">
        <v>77</v>
      </c>
      <c r="E250" s="215" t="s">
        <v>930</v>
      </c>
      <c r="F250" s="215" t="s">
        <v>931</v>
      </c>
      <c r="G250" s="213"/>
      <c r="H250" s="213"/>
      <c r="I250" s="216"/>
      <c r="J250" s="217">
        <f>BK250</f>
        <v>0</v>
      </c>
      <c r="K250" s="213"/>
      <c r="L250" s="218"/>
      <c r="M250" s="219"/>
      <c r="N250" s="220"/>
      <c r="O250" s="220"/>
      <c r="P250" s="221">
        <f>P251</f>
        <v>0</v>
      </c>
      <c r="Q250" s="220"/>
      <c r="R250" s="221">
        <f>R251</f>
        <v>0</v>
      </c>
      <c r="S250" s="220"/>
      <c r="T250" s="222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3" t="s">
        <v>200</v>
      </c>
      <c r="AT250" s="224" t="s">
        <v>77</v>
      </c>
      <c r="AU250" s="224" t="s">
        <v>78</v>
      </c>
      <c r="AY250" s="223" t="s">
        <v>171</v>
      </c>
      <c r="BK250" s="225">
        <f>BK251</f>
        <v>0</v>
      </c>
    </row>
    <row r="251" spans="1:65" s="2" customFormat="1" ht="16.5" customHeight="1">
      <c r="A251" s="39"/>
      <c r="B251" s="40"/>
      <c r="C251" s="228" t="s">
        <v>448</v>
      </c>
      <c r="D251" s="228" t="s">
        <v>173</v>
      </c>
      <c r="E251" s="229" t="s">
        <v>933</v>
      </c>
      <c r="F251" s="230" t="s">
        <v>934</v>
      </c>
      <c r="G251" s="231" t="s">
        <v>909</v>
      </c>
      <c r="H251" s="301"/>
      <c r="I251" s="233"/>
      <c r="J251" s="234">
        <f>ROUND(I251*H251,2)</f>
        <v>0</v>
      </c>
      <c r="K251" s="235"/>
      <c r="L251" s="45"/>
      <c r="M251" s="302" t="s">
        <v>1</v>
      </c>
      <c r="N251" s="303" t="s">
        <v>43</v>
      </c>
      <c r="O251" s="304"/>
      <c r="P251" s="305">
        <f>O251*H251</f>
        <v>0</v>
      </c>
      <c r="Q251" s="305">
        <v>0</v>
      </c>
      <c r="R251" s="305">
        <f>Q251*H251</f>
        <v>0</v>
      </c>
      <c r="S251" s="305">
        <v>0</v>
      </c>
      <c r="T251" s="30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177</v>
      </c>
      <c r="AT251" s="240" t="s">
        <v>173</v>
      </c>
      <c r="AU251" s="240" t="s">
        <v>86</v>
      </c>
      <c r="AY251" s="18" t="s">
        <v>171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86</v>
      </c>
      <c r="BK251" s="241">
        <f>ROUND(I251*H251,2)</f>
        <v>0</v>
      </c>
      <c r="BL251" s="18" t="s">
        <v>177</v>
      </c>
      <c r="BM251" s="240" t="s">
        <v>2184</v>
      </c>
    </row>
    <row r="252" spans="1:31" s="2" customFormat="1" ht="6.95" customHeight="1">
      <c r="A252" s="39"/>
      <c r="B252" s="67"/>
      <c r="C252" s="68"/>
      <c r="D252" s="68"/>
      <c r="E252" s="68"/>
      <c r="F252" s="68"/>
      <c r="G252" s="68"/>
      <c r="H252" s="68"/>
      <c r="I252" s="68"/>
      <c r="J252" s="68"/>
      <c r="K252" s="68"/>
      <c r="L252" s="45"/>
      <c r="M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</sheetData>
  <sheetProtection password="CC35" sheet="1" objects="1" scenarios="1" formatColumns="0" formatRows="0" autoFilter="0"/>
  <autoFilter ref="C130:K25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1:31" s="2" customFormat="1" ht="12" customHeight="1" hidden="1">
      <c r="A8" s="39"/>
      <c r="B8" s="45"/>
      <c r="C8" s="39"/>
      <c r="D8" s="151" t="s">
        <v>133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3" t="s">
        <v>2185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25. 3. 2022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>764 89 337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tr">
        <f>IF('Rekapitulace stavby'!E20="","",'Rekapitulace stavby'!E20)</f>
        <v>Tomáš Valenta</v>
      </c>
      <c r="F24" s="39"/>
      <c r="G24" s="39"/>
      <c r="H24" s="39"/>
      <c r="I24" s="151" t="s">
        <v>27</v>
      </c>
      <c r="J24" s="142" t="str">
        <f>IF('Rekapitulace stavby'!AN20="","",'Rekapitulace stavby'!AN20)</f>
        <v>CZ8002143259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0" t="s">
        <v>38</v>
      </c>
      <c r="E30" s="39"/>
      <c r="F30" s="39"/>
      <c r="G30" s="39"/>
      <c r="H30" s="39"/>
      <c r="I30" s="39"/>
      <c r="J30" s="161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2" t="s">
        <v>40</v>
      </c>
      <c r="G32" s="39"/>
      <c r="H32" s="39"/>
      <c r="I32" s="162" t="s">
        <v>39</v>
      </c>
      <c r="J32" s="162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3" t="s">
        <v>42</v>
      </c>
      <c r="E33" s="151" t="s">
        <v>43</v>
      </c>
      <c r="F33" s="164">
        <f>ROUND((SUM(BE122:BE154)),2)</f>
        <v>0</v>
      </c>
      <c r="G33" s="39"/>
      <c r="H33" s="39"/>
      <c r="I33" s="165">
        <v>0.21</v>
      </c>
      <c r="J33" s="164">
        <f>ROUND(((SUM(BE122:BE154))*I33),2)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1" t="s">
        <v>44</v>
      </c>
      <c r="F34" s="164">
        <f>ROUND((SUM(BF122:BF154)),2)</f>
        <v>0</v>
      </c>
      <c r="G34" s="39"/>
      <c r="H34" s="39"/>
      <c r="I34" s="165">
        <v>0.15</v>
      </c>
      <c r="J34" s="164">
        <f>ROUND(((SUM(BF122:BF154))*I34),2)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45</v>
      </c>
      <c r="F35" s="164">
        <f>ROUND((SUM(BG122:BG154)),2)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46</v>
      </c>
      <c r="F36" s="164">
        <f>ROUND((SUM(BH122:BH154)),2)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ROUND((SUM(BI122:BI154)),2)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6"/>
      <c r="D39" s="167" t="s">
        <v>48</v>
      </c>
      <c r="E39" s="168"/>
      <c r="F39" s="168"/>
      <c r="G39" s="169" t="s">
        <v>49</v>
      </c>
      <c r="H39" s="170" t="s">
        <v>50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133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900 - Ovládání branky a kamery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Město Hradec Králové</v>
      </c>
      <c r="G89" s="41"/>
      <c r="H89" s="41"/>
      <c r="I89" s="33" t="s">
        <v>22</v>
      </c>
      <c r="J89" s="80" t="str">
        <f>IF(J12="","",J12)</f>
        <v>25. 3. 2022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Královéhradecký kraj</v>
      </c>
      <c r="G91" s="41"/>
      <c r="H91" s="41"/>
      <c r="I91" s="33" t="s">
        <v>30</v>
      </c>
      <c r="J91" s="37" t="str">
        <f>E21</f>
        <v>ADVISIA,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Tomáš Valenta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85" t="s">
        <v>137</v>
      </c>
      <c r="D94" s="186"/>
      <c r="E94" s="186"/>
      <c r="F94" s="186"/>
      <c r="G94" s="186"/>
      <c r="H94" s="186"/>
      <c r="I94" s="186"/>
      <c r="J94" s="187" t="s">
        <v>138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8" t="s">
        <v>139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140</v>
      </c>
    </row>
    <row r="97" spans="1:31" s="9" customFormat="1" ht="24.95" customHeight="1" hidden="1">
      <c r="A97" s="9"/>
      <c r="B97" s="189"/>
      <c r="C97" s="190"/>
      <c r="D97" s="191" t="s">
        <v>2186</v>
      </c>
      <c r="E97" s="192"/>
      <c r="F97" s="192"/>
      <c r="G97" s="192"/>
      <c r="H97" s="192"/>
      <c r="I97" s="192"/>
      <c r="J97" s="193">
        <f>J123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5"/>
      <c r="C98" s="134"/>
      <c r="D98" s="196" t="s">
        <v>2187</v>
      </c>
      <c r="E98" s="197"/>
      <c r="F98" s="197"/>
      <c r="G98" s="197"/>
      <c r="H98" s="197"/>
      <c r="I98" s="197"/>
      <c r="J98" s="198">
        <f>J124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5"/>
      <c r="C99" s="134"/>
      <c r="D99" s="196" t="s">
        <v>2188</v>
      </c>
      <c r="E99" s="197"/>
      <c r="F99" s="197"/>
      <c r="G99" s="197"/>
      <c r="H99" s="197"/>
      <c r="I99" s="197"/>
      <c r="J99" s="198">
        <f>J134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5"/>
      <c r="C100" s="134"/>
      <c r="D100" s="196" t="s">
        <v>2189</v>
      </c>
      <c r="E100" s="197"/>
      <c r="F100" s="197"/>
      <c r="G100" s="197"/>
      <c r="H100" s="197"/>
      <c r="I100" s="197"/>
      <c r="J100" s="198">
        <f>J136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 hidden="1">
      <c r="A101" s="9"/>
      <c r="B101" s="189"/>
      <c r="C101" s="190"/>
      <c r="D101" s="191" t="s">
        <v>2190</v>
      </c>
      <c r="E101" s="192"/>
      <c r="F101" s="192"/>
      <c r="G101" s="192"/>
      <c r="H101" s="192"/>
      <c r="I101" s="192"/>
      <c r="J101" s="193">
        <f>J139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89"/>
      <c r="C102" s="190"/>
      <c r="D102" s="191" t="s">
        <v>154</v>
      </c>
      <c r="E102" s="192"/>
      <c r="F102" s="192"/>
      <c r="G102" s="192"/>
      <c r="H102" s="192"/>
      <c r="I102" s="192"/>
      <c r="J102" s="193">
        <f>J153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 hidden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 hidden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t="12" hidden="1"/>
    <row r="106" ht="12" hidden="1"/>
    <row r="107" ht="12" hidden="1"/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Parkoviště - Domov U Biřičky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900 - Ovládání branky a kamery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Město Hradec Králové</v>
      </c>
      <c r="G116" s="41"/>
      <c r="H116" s="41"/>
      <c r="I116" s="33" t="s">
        <v>22</v>
      </c>
      <c r="J116" s="80" t="str">
        <f>IF(J12="","",J12)</f>
        <v>25. 3. 2022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Královéhradecký kraj</v>
      </c>
      <c r="G118" s="41"/>
      <c r="H118" s="41"/>
      <c r="I118" s="33" t="s">
        <v>30</v>
      </c>
      <c r="J118" s="37" t="str">
        <f>E21</f>
        <v>ADVISIA,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Tomáš Valenta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157</v>
      </c>
      <c r="D121" s="203" t="s">
        <v>63</v>
      </c>
      <c r="E121" s="203" t="s">
        <v>59</v>
      </c>
      <c r="F121" s="203" t="s">
        <v>60</v>
      </c>
      <c r="G121" s="203" t="s">
        <v>158</v>
      </c>
      <c r="H121" s="203" t="s">
        <v>159</v>
      </c>
      <c r="I121" s="203" t="s">
        <v>160</v>
      </c>
      <c r="J121" s="204" t="s">
        <v>138</v>
      </c>
      <c r="K121" s="205" t="s">
        <v>161</v>
      </c>
      <c r="L121" s="206"/>
      <c r="M121" s="101" t="s">
        <v>1</v>
      </c>
      <c r="N121" s="102" t="s">
        <v>42</v>
      </c>
      <c r="O121" s="102" t="s">
        <v>162</v>
      </c>
      <c r="P121" s="102" t="s">
        <v>163</v>
      </c>
      <c r="Q121" s="102" t="s">
        <v>164</v>
      </c>
      <c r="R121" s="102" t="s">
        <v>165</v>
      </c>
      <c r="S121" s="102" t="s">
        <v>166</v>
      </c>
      <c r="T121" s="103" t="s">
        <v>167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168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P123+P139+P153</f>
        <v>0</v>
      </c>
      <c r="Q122" s="105"/>
      <c r="R122" s="209">
        <f>R123+R139+R153</f>
        <v>0</v>
      </c>
      <c r="S122" s="105"/>
      <c r="T122" s="210">
        <f>T123+T139+T153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77</v>
      </c>
      <c r="AU122" s="18" t="s">
        <v>140</v>
      </c>
      <c r="BK122" s="211">
        <f>BK123+BK139+BK153</f>
        <v>0</v>
      </c>
    </row>
    <row r="123" spans="1:63" s="12" customFormat="1" ht="25.9" customHeight="1">
      <c r="A123" s="12"/>
      <c r="B123" s="212"/>
      <c r="C123" s="213"/>
      <c r="D123" s="214" t="s">
        <v>77</v>
      </c>
      <c r="E123" s="215" t="s">
        <v>1469</v>
      </c>
      <c r="F123" s="215" t="s">
        <v>2191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P124+P134+P136</f>
        <v>0</v>
      </c>
      <c r="Q123" s="220"/>
      <c r="R123" s="221">
        <f>R124+R134+R136</f>
        <v>0</v>
      </c>
      <c r="S123" s="220"/>
      <c r="T123" s="222">
        <f>T124+T134+T136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86</v>
      </c>
      <c r="AT123" s="224" t="s">
        <v>77</v>
      </c>
      <c r="AU123" s="224" t="s">
        <v>78</v>
      </c>
      <c r="AY123" s="223" t="s">
        <v>171</v>
      </c>
      <c r="BK123" s="225">
        <f>BK124+BK134+BK136</f>
        <v>0</v>
      </c>
    </row>
    <row r="124" spans="1:63" s="12" customFormat="1" ht="22.8" customHeight="1">
      <c r="A124" s="12"/>
      <c r="B124" s="212"/>
      <c r="C124" s="213"/>
      <c r="D124" s="214" t="s">
        <v>77</v>
      </c>
      <c r="E124" s="226" t="s">
        <v>1510</v>
      </c>
      <c r="F124" s="226" t="s">
        <v>2192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SUM(P125:P133)</f>
        <v>0</v>
      </c>
      <c r="Q124" s="220"/>
      <c r="R124" s="221">
        <f>SUM(R125:R133)</f>
        <v>0</v>
      </c>
      <c r="S124" s="220"/>
      <c r="T124" s="222">
        <f>SUM(T125:T133)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86</v>
      </c>
      <c r="AT124" s="224" t="s">
        <v>77</v>
      </c>
      <c r="AU124" s="224" t="s">
        <v>86</v>
      </c>
      <c r="AY124" s="223" t="s">
        <v>171</v>
      </c>
      <c r="BK124" s="225">
        <f>SUM(BK125:BK133)</f>
        <v>0</v>
      </c>
    </row>
    <row r="125" spans="1:65" s="2" customFormat="1" ht="24.15" customHeight="1">
      <c r="A125" s="39"/>
      <c r="B125" s="40"/>
      <c r="C125" s="279" t="s">
        <v>86</v>
      </c>
      <c r="D125" s="279" t="s">
        <v>314</v>
      </c>
      <c r="E125" s="280" t="s">
        <v>2193</v>
      </c>
      <c r="F125" s="281" t="s">
        <v>2194</v>
      </c>
      <c r="G125" s="282" t="s">
        <v>1</v>
      </c>
      <c r="H125" s="283">
        <v>1</v>
      </c>
      <c r="I125" s="284"/>
      <c r="J125" s="285">
        <f>ROUND(I125*H125,2)</f>
        <v>0</v>
      </c>
      <c r="K125" s="286"/>
      <c r="L125" s="287"/>
      <c r="M125" s="288" t="s">
        <v>1</v>
      </c>
      <c r="N125" s="289" t="s">
        <v>43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218</v>
      </c>
      <c r="AT125" s="240" t="s">
        <v>314</v>
      </c>
      <c r="AU125" s="240" t="s">
        <v>88</v>
      </c>
      <c r="AY125" s="18" t="s">
        <v>171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86</v>
      </c>
      <c r="BK125" s="241">
        <f>ROUND(I125*H125,2)</f>
        <v>0</v>
      </c>
      <c r="BL125" s="18" t="s">
        <v>177</v>
      </c>
      <c r="BM125" s="240" t="s">
        <v>88</v>
      </c>
    </row>
    <row r="126" spans="1:65" s="2" customFormat="1" ht="16.5" customHeight="1">
      <c r="A126" s="39"/>
      <c r="B126" s="40"/>
      <c r="C126" s="279" t="s">
        <v>88</v>
      </c>
      <c r="D126" s="279" t="s">
        <v>314</v>
      </c>
      <c r="E126" s="280" t="s">
        <v>2195</v>
      </c>
      <c r="F126" s="281" t="s">
        <v>2196</v>
      </c>
      <c r="G126" s="282" t="s">
        <v>1</v>
      </c>
      <c r="H126" s="283">
        <v>1</v>
      </c>
      <c r="I126" s="284"/>
      <c r="J126" s="285">
        <f>ROUND(I126*H126,2)</f>
        <v>0</v>
      </c>
      <c r="K126" s="286"/>
      <c r="L126" s="287"/>
      <c r="M126" s="288" t="s">
        <v>1</v>
      </c>
      <c r="N126" s="289" t="s">
        <v>43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218</v>
      </c>
      <c r="AT126" s="240" t="s">
        <v>314</v>
      </c>
      <c r="AU126" s="240" t="s">
        <v>88</v>
      </c>
      <c r="AY126" s="18" t="s">
        <v>171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86</v>
      </c>
      <c r="BK126" s="241">
        <f>ROUND(I126*H126,2)</f>
        <v>0</v>
      </c>
      <c r="BL126" s="18" t="s">
        <v>177</v>
      </c>
      <c r="BM126" s="240" t="s">
        <v>177</v>
      </c>
    </row>
    <row r="127" spans="1:65" s="2" customFormat="1" ht="33" customHeight="1">
      <c r="A127" s="39"/>
      <c r="B127" s="40"/>
      <c r="C127" s="279" t="s">
        <v>191</v>
      </c>
      <c r="D127" s="279" t="s">
        <v>314</v>
      </c>
      <c r="E127" s="280" t="s">
        <v>2197</v>
      </c>
      <c r="F127" s="281" t="s">
        <v>2198</v>
      </c>
      <c r="G127" s="282" t="s">
        <v>1</v>
      </c>
      <c r="H127" s="283">
        <v>1</v>
      </c>
      <c r="I127" s="284"/>
      <c r="J127" s="285">
        <f>ROUND(I127*H127,2)</f>
        <v>0</v>
      </c>
      <c r="K127" s="286"/>
      <c r="L127" s="287"/>
      <c r="M127" s="288" t="s">
        <v>1</v>
      </c>
      <c r="N127" s="289" t="s">
        <v>43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218</v>
      </c>
      <c r="AT127" s="240" t="s">
        <v>314</v>
      </c>
      <c r="AU127" s="240" t="s">
        <v>88</v>
      </c>
      <c r="AY127" s="18" t="s">
        <v>171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86</v>
      </c>
      <c r="BK127" s="241">
        <f>ROUND(I127*H127,2)</f>
        <v>0</v>
      </c>
      <c r="BL127" s="18" t="s">
        <v>177</v>
      </c>
      <c r="BM127" s="240" t="s">
        <v>205</v>
      </c>
    </row>
    <row r="128" spans="1:65" s="2" customFormat="1" ht="16.5" customHeight="1">
      <c r="A128" s="39"/>
      <c r="B128" s="40"/>
      <c r="C128" s="279" t="s">
        <v>177</v>
      </c>
      <c r="D128" s="279" t="s">
        <v>314</v>
      </c>
      <c r="E128" s="280" t="s">
        <v>2199</v>
      </c>
      <c r="F128" s="281" t="s">
        <v>2200</v>
      </c>
      <c r="G128" s="282" t="s">
        <v>1</v>
      </c>
      <c r="H128" s="283">
        <v>1</v>
      </c>
      <c r="I128" s="284"/>
      <c r="J128" s="285">
        <f>ROUND(I128*H128,2)</f>
        <v>0</v>
      </c>
      <c r="K128" s="286"/>
      <c r="L128" s="287"/>
      <c r="M128" s="288" t="s">
        <v>1</v>
      </c>
      <c r="N128" s="289" t="s">
        <v>43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218</v>
      </c>
      <c r="AT128" s="240" t="s">
        <v>314</v>
      </c>
      <c r="AU128" s="240" t="s">
        <v>88</v>
      </c>
      <c r="AY128" s="18" t="s">
        <v>171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86</v>
      </c>
      <c r="BK128" s="241">
        <f>ROUND(I128*H128,2)</f>
        <v>0</v>
      </c>
      <c r="BL128" s="18" t="s">
        <v>177</v>
      </c>
      <c r="BM128" s="240" t="s">
        <v>218</v>
      </c>
    </row>
    <row r="129" spans="1:65" s="2" customFormat="1" ht="16.5" customHeight="1">
      <c r="A129" s="39"/>
      <c r="B129" s="40"/>
      <c r="C129" s="279" t="s">
        <v>200</v>
      </c>
      <c r="D129" s="279" t="s">
        <v>314</v>
      </c>
      <c r="E129" s="280" t="s">
        <v>2201</v>
      </c>
      <c r="F129" s="281" t="s">
        <v>2202</v>
      </c>
      <c r="G129" s="282" t="s">
        <v>1</v>
      </c>
      <c r="H129" s="283">
        <v>1</v>
      </c>
      <c r="I129" s="284"/>
      <c r="J129" s="285">
        <f>ROUND(I129*H129,2)</f>
        <v>0</v>
      </c>
      <c r="K129" s="286"/>
      <c r="L129" s="287"/>
      <c r="M129" s="288" t="s">
        <v>1</v>
      </c>
      <c r="N129" s="289" t="s">
        <v>43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218</v>
      </c>
      <c r="AT129" s="240" t="s">
        <v>314</v>
      </c>
      <c r="AU129" s="240" t="s">
        <v>88</v>
      </c>
      <c r="AY129" s="18" t="s">
        <v>171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86</v>
      </c>
      <c r="BK129" s="241">
        <f>ROUND(I129*H129,2)</f>
        <v>0</v>
      </c>
      <c r="BL129" s="18" t="s">
        <v>177</v>
      </c>
      <c r="BM129" s="240" t="s">
        <v>229</v>
      </c>
    </row>
    <row r="130" spans="1:65" s="2" customFormat="1" ht="16.5" customHeight="1">
      <c r="A130" s="39"/>
      <c r="B130" s="40"/>
      <c r="C130" s="279" t="s">
        <v>205</v>
      </c>
      <c r="D130" s="279" t="s">
        <v>314</v>
      </c>
      <c r="E130" s="280" t="s">
        <v>2203</v>
      </c>
      <c r="F130" s="281" t="s">
        <v>2204</v>
      </c>
      <c r="G130" s="282" t="s">
        <v>1</v>
      </c>
      <c r="H130" s="283">
        <v>1</v>
      </c>
      <c r="I130" s="284"/>
      <c r="J130" s="285">
        <f>ROUND(I130*H130,2)</f>
        <v>0</v>
      </c>
      <c r="K130" s="286"/>
      <c r="L130" s="287"/>
      <c r="M130" s="288" t="s">
        <v>1</v>
      </c>
      <c r="N130" s="289" t="s">
        <v>43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218</v>
      </c>
      <c r="AT130" s="240" t="s">
        <v>314</v>
      </c>
      <c r="AU130" s="240" t="s">
        <v>88</v>
      </c>
      <c r="AY130" s="18" t="s">
        <v>171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86</v>
      </c>
      <c r="BK130" s="241">
        <f>ROUND(I130*H130,2)</f>
        <v>0</v>
      </c>
      <c r="BL130" s="18" t="s">
        <v>177</v>
      </c>
      <c r="BM130" s="240" t="s">
        <v>240</v>
      </c>
    </row>
    <row r="131" spans="1:65" s="2" customFormat="1" ht="16.5" customHeight="1">
      <c r="A131" s="39"/>
      <c r="B131" s="40"/>
      <c r="C131" s="279" t="s">
        <v>212</v>
      </c>
      <c r="D131" s="279" t="s">
        <v>314</v>
      </c>
      <c r="E131" s="280" t="s">
        <v>2205</v>
      </c>
      <c r="F131" s="281" t="s">
        <v>2206</v>
      </c>
      <c r="G131" s="282" t="s">
        <v>1</v>
      </c>
      <c r="H131" s="283">
        <v>1</v>
      </c>
      <c r="I131" s="284"/>
      <c r="J131" s="285">
        <f>ROUND(I131*H131,2)</f>
        <v>0</v>
      </c>
      <c r="K131" s="286"/>
      <c r="L131" s="287"/>
      <c r="M131" s="288" t="s">
        <v>1</v>
      </c>
      <c r="N131" s="289" t="s">
        <v>43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218</v>
      </c>
      <c r="AT131" s="240" t="s">
        <v>314</v>
      </c>
      <c r="AU131" s="240" t="s">
        <v>88</v>
      </c>
      <c r="AY131" s="18" t="s">
        <v>171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86</v>
      </c>
      <c r="BK131" s="241">
        <f>ROUND(I131*H131,2)</f>
        <v>0</v>
      </c>
      <c r="BL131" s="18" t="s">
        <v>177</v>
      </c>
      <c r="BM131" s="240" t="s">
        <v>250</v>
      </c>
    </row>
    <row r="132" spans="1:65" s="2" customFormat="1" ht="16.5" customHeight="1">
      <c r="A132" s="39"/>
      <c r="B132" s="40"/>
      <c r="C132" s="279" t="s">
        <v>218</v>
      </c>
      <c r="D132" s="279" t="s">
        <v>314</v>
      </c>
      <c r="E132" s="280" t="s">
        <v>2207</v>
      </c>
      <c r="F132" s="281" t="s">
        <v>2208</v>
      </c>
      <c r="G132" s="282" t="s">
        <v>1</v>
      </c>
      <c r="H132" s="283">
        <v>18</v>
      </c>
      <c r="I132" s="284"/>
      <c r="J132" s="285">
        <f>ROUND(I132*H132,2)</f>
        <v>0</v>
      </c>
      <c r="K132" s="286"/>
      <c r="L132" s="287"/>
      <c r="M132" s="288" t="s">
        <v>1</v>
      </c>
      <c r="N132" s="289" t="s">
        <v>43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218</v>
      </c>
      <c r="AT132" s="240" t="s">
        <v>314</v>
      </c>
      <c r="AU132" s="240" t="s">
        <v>88</v>
      </c>
      <c r="AY132" s="18" t="s">
        <v>171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86</v>
      </c>
      <c r="BK132" s="241">
        <f>ROUND(I132*H132,2)</f>
        <v>0</v>
      </c>
      <c r="BL132" s="18" t="s">
        <v>177</v>
      </c>
      <c r="BM132" s="240" t="s">
        <v>258</v>
      </c>
    </row>
    <row r="133" spans="1:65" s="2" customFormat="1" ht="16.5" customHeight="1">
      <c r="A133" s="39"/>
      <c r="B133" s="40"/>
      <c r="C133" s="279" t="s">
        <v>222</v>
      </c>
      <c r="D133" s="279" t="s">
        <v>314</v>
      </c>
      <c r="E133" s="280" t="s">
        <v>2209</v>
      </c>
      <c r="F133" s="281" t="s">
        <v>2210</v>
      </c>
      <c r="G133" s="282" t="s">
        <v>1</v>
      </c>
      <c r="H133" s="283">
        <v>15</v>
      </c>
      <c r="I133" s="284"/>
      <c r="J133" s="285">
        <f>ROUND(I133*H133,2)</f>
        <v>0</v>
      </c>
      <c r="K133" s="286"/>
      <c r="L133" s="287"/>
      <c r="M133" s="288" t="s">
        <v>1</v>
      </c>
      <c r="N133" s="289" t="s">
        <v>43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218</v>
      </c>
      <c r="AT133" s="240" t="s">
        <v>314</v>
      </c>
      <c r="AU133" s="240" t="s">
        <v>88</v>
      </c>
      <c r="AY133" s="18" t="s">
        <v>171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86</v>
      </c>
      <c r="BK133" s="241">
        <f>ROUND(I133*H133,2)</f>
        <v>0</v>
      </c>
      <c r="BL133" s="18" t="s">
        <v>177</v>
      </c>
      <c r="BM133" s="240" t="s">
        <v>268</v>
      </c>
    </row>
    <row r="134" spans="1:63" s="12" customFormat="1" ht="22.8" customHeight="1">
      <c r="A134" s="12"/>
      <c r="B134" s="212"/>
      <c r="C134" s="213"/>
      <c r="D134" s="214" t="s">
        <v>77</v>
      </c>
      <c r="E134" s="226" t="s">
        <v>1549</v>
      </c>
      <c r="F134" s="226" t="s">
        <v>2211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</v>
      </c>
      <c r="S134" s="220"/>
      <c r="T134" s="22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86</v>
      </c>
      <c r="AT134" s="224" t="s">
        <v>77</v>
      </c>
      <c r="AU134" s="224" t="s">
        <v>86</v>
      </c>
      <c r="AY134" s="223" t="s">
        <v>171</v>
      </c>
      <c r="BK134" s="225">
        <f>BK135</f>
        <v>0</v>
      </c>
    </row>
    <row r="135" spans="1:65" s="2" customFormat="1" ht="21.75" customHeight="1">
      <c r="A135" s="39"/>
      <c r="B135" s="40"/>
      <c r="C135" s="279" t="s">
        <v>229</v>
      </c>
      <c r="D135" s="279" t="s">
        <v>314</v>
      </c>
      <c r="E135" s="280" t="s">
        <v>2212</v>
      </c>
      <c r="F135" s="281" t="s">
        <v>2213</v>
      </c>
      <c r="G135" s="282" t="s">
        <v>1</v>
      </c>
      <c r="H135" s="283">
        <v>1</v>
      </c>
      <c r="I135" s="284"/>
      <c r="J135" s="285">
        <f>ROUND(I135*H135,2)</f>
        <v>0</v>
      </c>
      <c r="K135" s="286"/>
      <c r="L135" s="287"/>
      <c r="M135" s="288" t="s">
        <v>1</v>
      </c>
      <c r="N135" s="289" t="s">
        <v>43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218</v>
      </c>
      <c r="AT135" s="240" t="s">
        <v>314</v>
      </c>
      <c r="AU135" s="240" t="s">
        <v>88</v>
      </c>
      <c r="AY135" s="18" t="s">
        <v>171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86</v>
      </c>
      <c r="BK135" s="241">
        <f>ROUND(I135*H135,2)</f>
        <v>0</v>
      </c>
      <c r="BL135" s="18" t="s">
        <v>177</v>
      </c>
      <c r="BM135" s="240" t="s">
        <v>280</v>
      </c>
    </row>
    <row r="136" spans="1:63" s="12" customFormat="1" ht="22.8" customHeight="1">
      <c r="A136" s="12"/>
      <c r="B136" s="212"/>
      <c r="C136" s="213"/>
      <c r="D136" s="214" t="s">
        <v>77</v>
      </c>
      <c r="E136" s="226" t="s">
        <v>1986</v>
      </c>
      <c r="F136" s="226" t="s">
        <v>2214</v>
      </c>
      <c r="G136" s="213"/>
      <c r="H136" s="213"/>
      <c r="I136" s="216"/>
      <c r="J136" s="227">
        <f>BK136</f>
        <v>0</v>
      </c>
      <c r="K136" s="213"/>
      <c r="L136" s="218"/>
      <c r="M136" s="219"/>
      <c r="N136" s="220"/>
      <c r="O136" s="220"/>
      <c r="P136" s="221">
        <f>SUM(P137:P138)</f>
        <v>0</v>
      </c>
      <c r="Q136" s="220"/>
      <c r="R136" s="221">
        <f>SUM(R137:R138)</f>
        <v>0</v>
      </c>
      <c r="S136" s="220"/>
      <c r="T136" s="222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86</v>
      </c>
      <c r="AT136" s="224" t="s">
        <v>77</v>
      </c>
      <c r="AU136" s="224" t="s">
        <v>86</v>
      </c>
      <c r="AY136" s="223" t="s">
        <v>171</v>
      </c>
      <c r="BK136" s="225">
        <f>SUM(BK137:BK138)</f>
        <v>0</v>
      </c>
    </row>
    <row r="137" spans="1:65" s="2" customFormat="1" ht="24.15" customHeight="1">
      <c r="A137" s="39"/>
      <c r="B137" s="40"/>
      <c r="C137" s="279" t="s">
        <v>235</v>
      </c>
      <c r="D137" s="279" t="s">
        <v>314</v>
      </c>
      <c r="E137" s="280" t="s">
        <v>2215</v>
      </c>
      <c r="F137" s="281" t="s">
        <v>2216</v>
      </c>
      <c r="G137" s="282" t="s">
        <v>1</v>
      </c>
      <c r="H137" s="283">
        <v>1</v>
      </c>
      <c r="I137" s="284"/>
      <c r="J137" s="285">
        <f>ROUND(I137*H137,2)</f>
        <v>0</v>
      </c>
      <c r="K137" s="286"/>
      <c r="L137" s="287"/>
      <c r="M137" s="288" t="s">
        <v>1</v>
      </c>
      <c r="N137" s="289" t="s">
        <v>43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218</v>
      </c>
      <c r="AT137" s="240" t="s">
        <v>314</v>
      </c>
      <c r="AU137" s="240" t="s">
        <v>88</v>
      </c>
      <c r="AY137" s="18" t="s">
        <v>171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86</v>
      </c>
      <c r="BK137" s="241">
        <f>ROUND(I137*H137,2)</f>
        <v>0</v>
      </c>
      <c r="BL137" s="18" t="s">
        <v>177</v>
      </c>
      <c r="BM137" s="240" t="s">
        <v>289</v>
      </c>
    </row>
    <row r="138" spans="1:65" s="2" customFormat="1" ht="16.5" customHeight="1">
      <c r="A138" s="39"/>
      <c r="B138" s="40"/>
      <c r="C138" s="279" t="s">
        <v>240</v>
      </c>
      <c r="D138" s="279" t="s">
        <v>314</v>
      </c>
      <c r="E138" s="280" t="s">
        <v>2217</v>
      </c>
      <c r="F138" s="281" t="s">
        <v>2218</v>
      </c>
      <c r="G138" s="282" t="s">
        <v>1</v>
      </c>
      <c r="H138" s="283">
        <v>1</v>
      </c>
      <c r="I138" s="284"/>
      <c r="J138" s="285">
        <f>ROUND(I138*H138,2)</f>
        <v>0</v>
      </c>
      <c r="K138" s="286"/>
      <c r="L138" s="287"/>
      <c r="M138" s="288" t="s">
        <v>1</v>
      </c>
      <c r="N138" s="289" t="s">
        <v>43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218</v>
      </c>
      <c r="AT138" s="240" t="s">
        <v>314</v>
      </c>
      <c r="AU138" s="240" t="s">
        <v>88</v>
      </c>
      <c r="AY138" s="18" t="s">
        <v>171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86</v>
      </c>
      <c r="BK138" s="241">
        <f>ROUND(I138*H138,2)</f>
        <v>0</v>
      </c>
      <c r="BL138" s="18" t="s">
        <v>177</v>
      </c>
      <c r="BM138" s="240" t="s">
        <v>299</v>
      </c>
    </row>
    <row r="139" spans="1:63" s="12" customFormat="1" ht="25.9" customHeight="1">
      <c r="A139" s="12"/>
      <c r="B139" s="212"/>
      <c r="C139" s="213"/>
      <c r="D139" s="214" t="s">
        <v>77</v>
      </c>
      <c r="E139" s="215" t="s">
        <v>1990</v>
      </c>
      <c r="F139" s="215" t="s">
        <v>2219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SUM(P140:P152)</f>
        <v>0</v>
      </c>
      <c r="Q139" s="220"/>
      <c r="R139" s="221">
        <f>SUM(R140:R152)</f>
        <v>0</v>
      </c>
      <c r="S139" s="220"/>
      <c r="T139" s="222">
        <f>SUM(T140:T152)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86</v>
      </c>
      <c r="AT139" s="224" t="s">
        <v>77</v>
      </c>
      <c r="AU139" s="224" t="s">
        <v>78</v>
      </c>
      <c r="AY139" s="223" t="s">
        <v>171</v>
      </c>
      <c r="BK139" s="225">
        <f>SUM(BK140:BK152)</f>
        <v>0</v>
      </c>
    </row>
    <row r="140" spans="1:65" s="2" customFormat="1" ht="16.5" customHeight="1">
      <c r="A140" s="39"/>
      <c r="B140" s="40"/>
      <c r="C140" s="228" t="s">
        <v>244</v>
      </c>
      <c r="D140" s="228" t="s">
        <v>173</v>
      </c>
      <c r="E140" s="229" t="s">
        <v>2220</v>
      </c>
      <c r="F140" s="230" t="s">
        <v>2221</v>
      </c>
      <c r="G140" s="231" t="s">
        <v>1</v>
      </c>
      <c r="H140" s="232">
        <v>15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43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177</v>
      </c>
      <c r="AT140" s="240" t="s">
        <v>173</v>
      </c>
      <c r="AU140" s="240" t="s">
        <v>86</v>
      </c>
      <c r="AY140" s="18" t="s">
        <v>171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86</v>
      </c>
      <c r="BK140" s="241">
        <f>ROUND(I140*H140,2)</f>
        <v>0</v>
      </c>
      <c r="BL140" s="18" t="s">
        <v>177</v>
      </c>
      <c r="BM140" s="240" t="s">
        <v>304</v>
      </c>
    </row>
    <row r="141" spans="1:65" s="2" customFormat="1" ht="16.5" customHeight="1">
      <c r="A141" s="39"/>
      <c r="B141" s="40"/>
      <c r="C141" s="228" t="s">
        <v>250</v>
      </c>
      <c r="D141" s="228" t="s">
        <v>173</v>
      </c>
      <c r="E141" s="229" t="s">
        <v>2222</v>
      </c>
      <c r="F141" s="230" t="s">
        <v>2223</v>
      </c>
      <c r="G141" s="231" t="s">
        <v>1</v>
      </c>
      <c r="H141" s="232">
        <v>15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43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177</v>
      </c>
      <c r="AT141" s="240" t="s">
        <v>173</v>
      </c>
      <c r="AU141" s="240" t="s">
        <v>86</v>
      </c>
      <c r="AY141" s="18" t="s">
        <v>171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86</v>
      </c>
      <c r="BK141" s="241">
        <f>ROUND(I141*H141,2)</f>
        <v>0</v>
      </c>
      <c r="BL141" s="18" t="s">
        <v>177</v>
      </c>
      <c r="BM141" s="240" t="s">
        <v>313</v>
      </c>
    </row>
    <row r="142" spans="1:65" s="2" customFormat="1" ht="16.5" customHeight="1">
      <c r="A142" s="39"/>
      <c r="B142" s="40"/>
      <c r="C142" s="228" t="s">
        <v>8</v>
      </c>
      <c r="D142" s="228" t="s">
        <v>173</v>
      </c>
      <c r="E142" s="229" t="s">
        <v>2224</v>
      </c>
      <c r="F142" s="230" t="s">
        <v>2225</v>
      </c>
      <c r="G142" s="231" t="s">
        <v>1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43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177</v>
      </c>
      <c r="AT142" s="240" t="s">
        <v>173</v>
      </c>
      <c r="AU142" s="240" t="s">
        <v>86</v>
      </c>
      <c r="AY142" s="18" t="s">
        <v>171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86</v>
      </c>
      <c r="BK142" s="241">
        <f>ROUND(I142*H142,2)</f>
        <v>0</v>
      </c>
      <c r="BL142" s="18" t="s">
        <v>177</v>
      </c>
      <c r="BM142" s="240" t="s">
        <v>325</v>
      </c>
    </row>
    <row r="143" spans="1:65" s="2" customFormat="1" ht="16.5" customHeight="1">
      <c r="A143" s="39"/>
      <c r="B143" s="40"/>
      <c r="C143" s="228" t="s">
        <v>258</v>
      </c>
      <c r="D143" s="228" t="s">
        <v>173</v>
      </c>
      <c r="E143" s="229" t="s">
        <v>2226</v>
      </c>
      <c r="F143" s="230" t="s">
        <v>2227</v>
      </c>
      <c r="G143" s="231" t="s">
        <v>1</v>
      </c>
      <c r="H143" s="232">
        <v>15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43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177</v>
      </c>
      <c r="AT143" s="240" t="s">
        <v>173</v>
      </c>
      <c r="AU143" s="240" t="s">
        <v>86</v>
      </c>
      <c r="AY143" s="18" t="s">
        <v>171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86</v>
      </c>
      <c r="BK143" s="241">
        <f>ROUND(I143*H143,2)</f>
        <v>0</v>
      </c>
      <c r="BL143" s="18" t="s">
        <v>177</v>
      </c>
      <c r="BM143" s="240" t="s">
        <v>334</v>
      </c>
    </row>
    <row r="144" spans="1:65" s="2" customFormat="1" ht="16.5" customHeight="1">
      <c r="A144" s="39"/>
      <c r="B144" s="40"/>
      <c r="C144" s="228" t="s">
        <v>264</v>
      </c>
      <c r="D144" s="228" t="s">
        <v>173</v>
      </c>
      <c r="E144" s="229" t="s">
        <v>2228</v>
      </c>
      <c r="F144" s="230" t="s">
        <v>2229</v>
      </c>
      <c r="G144" s="231" t="s">
        <v>1</v>
      </c>
      <c r="H144" s="232">
        <v>15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43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177</v>
      </c>
      <c r="AT144" s="240" t="s">
        <v>173</v>
      </c>
      <c r="AU144" s="240" t="s">
        <v>86</v>
      </c>
      <c r="AY144" s="18" t="s">
        <v>171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86</v>
      </c>
      <c r="BK144" s="241">
        <f>ROUND(I144*H144,2)</f>
        <v>0</v>
      </c>
      <c r="BL144" s="18" t="s">
        <v>177</v>
      </c>
      <c r="BM144" s="240" t="s">
        <v>345</v>
      </c>
    </row>
    <row r="145" spans="1:65" s="2" customFormat="1" ht="16.5" customHeight="1">
      <c r="A145" s="39"/>
      <c r="B145" s="40"/>
      <c r="C145" s="228" t="s">
        <v>268</v>
      </c>
      <c r="D145" s="228" t="s">
        <v>173</v>
      </c>
      <c r="E145" s="229" t="s">
        <v>2230</v>
      </c>
      <c r="F145" s="230" t="s">
        <v>2231</v>
      </c>
      <c r="G145" s="231" t="s">
        <v>1</v>
      </c>
      <c r="H145" s="232">
        <v>5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43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177</v>
      </c>
      <c r="AT145" s="240" t="s">
        <v>173</v>
      </c>
      <c r="AU145" s="240" t="s">
        <v>86</v>
      </c>
      <c r="AY145" s="18" t="s">
        <v>171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86</v>
      </c>
      <c r="BK145" s="241">
        <f>ROUND(I145*H145,2)</f>
        <v>0</v>
      </c>
      <c r="BL145" s="18" t="s">
        <v>177</v>
      </c>
      <c r="BM145" s="240" t="s">
        <v>355</v>
      </c>
    </row>
    <row r="146" spans="1:65" s="2" customFormat="1" ht="16.5" customHeight="1">
      <c r="A146" s="39"/>
      <c r="B146" s="40"/>
      <c r="C146" s="228" t="s">
        <v>276</v>
      </c>
      <c r="D146" s="228" t="s">
        <v>173</v>
      </c>
      <c r="E146" s="229" t="s">
        <v>2232</v>
      </c>
      <c r="F146" s="230" t="s">
        <v>2233</v>
      </c>
      <c r="G146" s="231" t="s">
        <v>1</v>
      </c>
      <c r="H146" s="232">
        <v>6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43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177</v>
      </c>
      <c r="AT146" s="240" t="s">
        <v>173</v>
      </c>
      <c r="AU146" s="240" t="s">
        <v>86</v>
      </c>
      <c r="AY146" s="18" t="s">
        <v>171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86</v>
      </c>
      <c r="BK146" s="241">
        <f>ROUND(I146*H146,2)</f>
        <v>0</v>
      </c>
      <c r="BL146" s="18" t="s">
        <v>177</v>
      </c>
      <c r="BM146" s="240" t="s">
        <v>363</v>
      </c>
    </row>
    <row r="147" spans="1:65" s="2" customFormat="1" ht="16.5" customHeight="1">
      <c r="A147" s="39"/>
      <c r="B147" s="40"/>
      <c r="C147" s="228" t="s">
        <v>280</v>
      </c>
      <c r="D147" s="228" t="s">
        <v>173</v>
      </c>
      <c r="E147" s="229" t="s">
        <v>2234</v>
      </c>
      <c r="F147" s="230" t="s">
        <v>2235</v>
      </c>
      <c r="G147" s="231" t="s">
        <v>1</v>
      </c>
      <c r="H147" s="232">
        <v>6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43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177</v>
      </c>
      <c r="AT147" s="240" t="s">
        <v>173</v>
      </c>
      <c r="AU147" s="240" t="s">
        <v>86</v>
      </c>
      <c r="AY147" s="18" t="s">
        <v>171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86</v>
      </c>
      <c r="BK147" s="241">
        <f>ROUND(I147*H147,2)</f>
        <v>0</v>
      </c>
      <c r="BL147" s="18" t="s">
        <v>177</v>
      </c>
      <c r="BM147" s="240" t="s">
        <v>375</v>
      </c>
    </row>
    <row r="148" spans="1:65" s="2" customFormat="1" ht="16.5" customHeight="1">
      <c r="A148" s="39"/>
      <c r="B148" s="40"/>
      <c r="C148" s="228" t="s">
        <v>7</v>
      </c>
      <c r="D148" s="228" t="s">
        <v>173</v>
      </c>
      <c r="E148" s="229" t="s">
        <v>2236</v>
      </c>
      <c r="F148" s="230" t="s">
        <v>2237</v>
      </c>
      <c r="G148" s="231" t="s">
        <v>1</v>
      </c>
      <c r="H148" s="232">
        <v>2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43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177</v>
      </c>
      <c r="AT148" s="240" t="s">
        <v>173</v>
      </c>
      <c r="AU148" s="240" t="s">
        <v>86</v>
      </c>
      <c r="AY148" s="18" t="s">
        <v>171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86</v>
      </c>
      <c r="BK148" s="241">
        <f>ROUND(I148*H148,2)</f>
        <v>0</v>
      </c>
      <c r="BL148" s="18" t="s">
        <v>177</v>
      </c>
      <c r="BM148" s="240" t="s">
        <v>384</v>
      </c>
    </row>
    <row r="149" spans="1:65" s="2" customFormat="1" ht="16.5" customHeight="1">
      <c r="A149" s="39"/>
      <c r="B149" s="40"/>
      <c r="C149" s="228" t="s">
        <v>289</v>
      </c>
      <c r="D149" s="228" t="s">
        <v>173</v>
      </c>
      <c r="E149" s="229" t="s">
        <v>2238</v>
      </c>
      <c r="F149" s="230" t="s">
        <v>2239</v>
      </c>
      <c r="G149" s="231" t="s">
        <v>1</v>
      </c>
      <c r="H149" s="232">
        <v>8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43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177</v>
      </c>
      <c r="AT149" s="240" t="s">
        <v>173</v>
      </c>
      <c r="AU149" s="240" t="s">
        <v>86</v>
      </c>
      <c r="AY149" s="18" t="s">
        <v>171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86</v>
      </c>
      <c r="BK149" s="241">
        <f>ROUND(I149*H149,2)</f>
        <v>0</v>
      </c>
      <c r="BL149" s="18" t="s">
        <v>177</v>
      </c>
      <c r="BM149" s="240" t="s">
        <v>395</v>
      </c>
    </row>
    <row r="150" spans="1:65" s="2" customFormat="1" ht="16.5" customHeight="1">
      <c r="A150" s="39"/>
      <c r="B150" s="40"/>
      <c r="C150" s="228" t="s">
        <v>297</v>
      </c>
      <c r="D150" s="228" t="s">
        <v>173</v>
      </c>
      <c r="E150" s="229" t="s">
        <v>2240</v>
      </c>
      <c r="F150" s="230" t="s">
        <v>2241</v>
      </c>
      <c r="G150" s="231" t="s">
        <v>1</v>
      </c>
      <c r="H150" s="232">
        <v>4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43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177</v>
      </c>
      <c r="AT150" s="240" t="s">
        <v>173</v>
      </c>
      <c r="AU150" s="240" t="s">
        <v>86</v>
      </c>
      <c r="AY150" s="18" t="s">
        <v>171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86</v>
      </c>
      <c r="BK150" s="241">
        <f>ROUND(I150*H150,2)</f>
        <v>0</v>
      </c>
      <c r="BL150" s="18" t="s">
        <v>177</v>
      </c>
      <c r="BM150" s="240" t="s">
        <v>405</v>
      </c>
    </row>
    <row r="151" spans="1:65" s="2" customFormat="1" ht="16.5" customHeight="1">
      <c r="A151" s="39"/>
      <c r="B151" s="40"/>
      <c r="C151" s="228" t="s">
        <v>299</v>
      </c>
      <c r="D151" s="228" t="s">
        <v>173</v>
      </c>
      <c r="E151" s="229" t="s">
        <v>2242</v>
      </c>
      <c r="F151" s="230" t="s">
        <v>1552</v>
      </c>
      <c r="G151" s="231" t="s">
        <v>1</v>
      </c>
      <c r="H151" s="232">
        <v>4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43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177</v>
      </c>
      <c r="AT151" s="240" t="s">
        <v>173</v>
      </c>
      <c r="AU151" s="240" t="s">
        <v>86</v>
      </c>
      <c r="AY151" s="18" t="s">
        <v>171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86</v>
      </c>
      <c r="BK151" s="241">
        <f>ROUND(I151*H151,2)</f>
        <v>0</v>
      </c>
      <c r="BL151" s="18" t="s">
        <v>177</v>
      </c>
      <c r="BM151" s="240" t="s">
        <v>415</v>
      </c>
    </row>
    <row r="152" spans="1:65" s="2" customFormat="1" ht="16.5" customHeight="1">
      <c r="A152" s="39"/>
      <c r="B152" s="40"/>
      <c r="C152" s="228" t="s">
        <v>302</v>
      </c>
      <c r="D152" s="228" t="s">
        <v>173</v>
      </c>
      <c r="E152" s="229" t="s">
        <v>2243</v>
      </c>
      <c r="F152" s="230" t="s">
        <v>2244</v>
      </c>
      <c r="G152" s="231" t="s">
        <v>1</v>
      </c>
      <c r="H152" s="232">
        <v>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43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177</v>
      </c>
      <c r="AT152" s="240" t="s">
        <v>173</v>
      </c>
      <c r="AU152" s="240" t="s">
        <v>86</v>
      </c>
      <c r="AY152" s="18" t="s">
        <v>171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86</v>
      </c>
      <c r="BK152" s="241">
        <f>ROUND(I152*H152,2)</f>
        <v>0</v>
      </c>
      <c r="BL152" s="18" t="s">
        <v>177</v>
      </c>
      <c r="BM152" s="240" t="s">
        <v>423</v>
      </c>
    </row>
    <row r="153" spans="1:63" s="12" customFormat="1" ht="25.9" customHeight="1">
      <c r="A153" s="12"/>
      <c r="B153" s="212"/>
      <c r="C153" s="213"/>
      <c r="D153" s="214" t="s">
        <v>77</v>
      </c>
      <c r="E153" s="215" t="s">
        <v>930</v>
      </c>
      <c r="F153" s="215" t="s">
        <v>931</v>
      </c>
      <c r="G153" s="213"/>
      <c r="H153" s="213"/>
      <c r="I153" s="216"/>
      <c r="J153" s="217">
        <f>BK153</f>
        <v>0</v>
      </c>
      <c r="K153" s="213"/>
      <c r="L153" s="218"/>
      <c r="M153" s="219"/>
      <c r="N153" s="220"/>
      <c r="O153" s="220"/>
      <c r="P153" s="221">
        <f>P154</f>
        <v>0</v>
      </c>
      <c r="Q153" s="220"/>
      <c r="R153" s="221">
        <f>R154</f>
        <v>0</v>
      </c>
      <c r="S153" s="220"/>
      <c r="T153" s="222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200</v>
      </c>
      <c r="AT153" s="224" t="s">
        <v>77</v>
      </c>
      <c r="AU153" s="224" t="s">
        <v>78</v>
      </c>
      <c r="AY153" s="223" t="s">
        <v>171</v>
      </c>
      <c r="BK153" s="225">
        <f>BK154</f>
        <v>0</v>
      </c>
    </row>
    <row r="154" spans="1:65" s="2" customFormat="1" ht="16.5" customHeight="1">
      <c r="A154" s="39"/>
      <c r="B154" s="40"/>
      <c r="C154" s="228" t="s">
        <v>304</v>
      </c>
      <c r="D154" s="228" t="s">
        <v>173</v>
      </c>
      <c r="E154" s="229" t="s">
        <v>933</v>
      </c>
      <c r="F154" s="230" t="s">
        <v>934</v>
      </c>
      <c r="G154" s="231" t="s">
        <v>909</v>
      </c>
      <c r="H154" s="301"/>
      <c r="I154" s="233"/>
      <c r="J154" s="234">
        <f>ROUND(I154*H154,2)</f>
        <v>0</v>
      </c>
      <c r="K154" s="235"/>
      <c r="L154" s="45"/>
      <c r="M154" s="302" t="s">
        <v>1</v>
      </c>
      <c r="N154" s="303" t="s">
        <v>43</v>
      </c>
      <c r="O154" s="304"/>
      <c r="P154" s="305">
        <f>O154*H154</f>
        <v>0</v>
      </c>
      <c r="Q154" s="305">
        <v>0</v>
      </c>
      <c r="R154" s="305">
        <f>Q154*H154</f>
        <v>0</v>
      </c>
      <c r="S154" s="305">
        <v>0</v>
      </c>
      <c r="T154" s="30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177</v>
      </c>
      <c r="AT154" s="240" t="s">
        <v>173</v>
      </c>
      <c r="AU154" s="240" t="s">
        <v>86</v>
      </c>
      <c r="AY154" s="18" t="s">
        <v>171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86</v>
      </c>
      <c r="BK154" s="241">
        <f>ROUND(I154*H154,2)</f>
        <v>0</v>
      </c>
      <c r="BL154" s="18" t="s">
        <v>177</v>
      </c>
      <c r="BM154" s="240" t="s">
        <v>2245</v>
      </c>
    </row>
    <row r="155" spans="1:31" s="2" customFormat="1" ht="6.95" customHeight="1">
      <c r="A155" s="39"/>
      <c r="B155" s="67"/>
      <c r="C155" s="68"/>
      <c r="D155" s="68"/>
      <c r="E155" s="68"/>
      <c r="F155" s="68"/>
      <c r="G155" s="68"/>
      <c r="H155" s="68"/>
      <c r="I155" s="68"/>
      <c r="J155" s="68"/>
      <c r="K155" s="68"/>
      <c r="L155" s="45"/>
      <c r="M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</sheetData>
  <sheetProtection password="CC35" sheet="1" objects="1" scenarios="1" formatColumns="0" formatRows="0" autoFilter="0"/>
  <autoFilter ref="C121:K15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1:31" s="2" customFormat="1" ht="12" customHeight="1" hidden="1">
      <c r="A8" s="39"/>
      <c r="B8" s="45"/>
      <c r="C8" s="39"/>
      <c r="D8" s="151" t="s">
        <v>133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3" t="s">
        <v>134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25. 3. 2022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135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">
        <v>35</v>
      </c>
      <c r="F24" s="39"/>
      <c r="G24" s="39"/>
      <c r="H24" s="39"/>
      <c r="I24" s="151" t="s">
        <v>27</v>
      </c>
      <c r="J24" s="142" t="s">
        <v>36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0" t="s">
        <v>38</v>
      </c>
      <c r="E30" s="39"/>
      <c r="F30" s="39"/>
      <c r="G30" s="39"/>
      <c r="H30" s="39"/>
      <c r="I30" s="39"/>
      <c r="J30" s="161">
        <f>ROUND(J131,2)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2" t="s">
        <v>40</v>
      </c>
      <c r="G32" s="39"/>
      <c r="H32" s="39"/>
      <c r="I32" s="162" t="s">
        <v>39</v>
      </c>
      <c r="J32" s="162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3" t="s">
        <v>42</v>
      </c>
      <c r="E33" s="151" t="s">
        <v>43</v>
      </c>
      <c r="F33" s="164">
        <f>ROUND((SUM(BE131:BE533)),2)</f>
        <v>0</v>
      </c>
      <c r="G33" s="39"/>
      <c r="H33" s="39"/>
      <c r="I33" s="165">
        <v>0.21</v>
      </c>
      <c r="J33" s="164">
        <f>ROUND(((SUM(BE131:BE533))*I33),2)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1" t="s">
        <v>44</v>
      </c>
      <c r="F34" s="164">
        <f>ROUND((SUM(BF131:BF533)),2)</f>
        <v>0</v>
      </c>
      <c r="G34" s="39"/>
      <c r="H34" s="39"/>
      <c r="I34" s="165">
        <v>0.15</v>
      </c>
      <c r="J34" s="164">
        <f>ROUND(((SUM(BF131:BF533))*I34),2)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45</v>
      </c>
      <c r="F35" s="164">
        <f>ROUND((SUM(BG131:BG533)),2)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46</v>
      </c>
      <c r="F36" s="164">
        <f>ROUND((SUM(BH131:BH533)),2)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ROUND((SUM(BI131:BI533)),2)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6"/>
      <c r="D39" s="167" t="s">
        <v>48</v>
      </c>
      <c r="E39" s="168"/>
      <c r="F39" s="168"/>
      <c r="G39" s="169" t="s">
        <v>49</v>
      </c>
      <c r="H39" s="170" t="s">
        <v>50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133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101.1 - Komunikace a zpevněné plochy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Město Hradec Králové</v>
      </c>
      <c r="G89" s="41"/>
      <c r="H89" s="41"/>
      <c r="I89" s="33" t="s">
        <v>22</v>
      </c>
      <c r="J89" s="80" t="str">
        <f>IF(J12="","",J12)</f>
        <v>25. 3. 2022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Královéhradecký kraj</v>
      </c>
      <c r="G91" s="41"/>
      <c r="H91" s="41"/>
      <c r="I91" s="33" t="s">
        <v>30</v>
      </c>
      <c r="J91" s="37" t="str">
        <f>E21</f>
        <v>ADVISIA,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Tomáš Valenta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85" t="s">
        <v>137</v>
      </c>
      <c r="D94" s="186"/>
      <c r="E94" s="186"/>
      <c r="F94" s="186"/>
      <c r="G94" s="186"/>
      <c r="H94" s="186"/>
      <c r="I94" s="186"/>
      <c r="J94" s="187" t="s">
        <v>138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8" t="s">
        <v>139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140</v>
      </c>
    </row>
    <row r="97" spans="1:31" s="9" customFormat="1" ht="24.95" customHeight="1" hidden="1">
      <c r="A97" s="9"/>
      <c r="B97" s="189"/>
      <c r="C97" s="190"/>
      <c r="D97" s="191" t="s">
        <v>141</v>
      </c>
      <c r="E97" s="192"/>
      <c r="F97" s="192"/>
      <c r="G97" s="192"/>
      <c r="H97" s="192"/>
      <c r="I97" s="192"/>
      <c r="J97" s="193">
        <f>J132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5"/>
      <c r="C98" s="134"/>
      <c r="D98" s="196" t="s">
        <v>142</v>
      </c>
      <c r="E98" s="197"/>
      <c r="F98" s="197"/>
      <c r="G98" s="197"/>
      <c r="H98" s="197"/>
      <c r="I98" s="197"/>
      <c r="J98" s="198">
        <f>J133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5"/>
      <c r="C99" s="134"/>
      <c r="D99" s="196" t="s">
        <v>143</v>
      </c>
      <c r="E99" s="197"/>
      <c r="F99" s="197"/>
      <c r="G99" s="197"/>
      <c r="H99" s="197"/>
      <c r="I99" s="197"/>
      <c r="J99" s="198">
        <f>J246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5"/>
      <c r="C100" s="134"/>
      <c r="D100" s="196" t="s">
        <v>144</v>
      </c>
      <c r="E100" s="197"/>
      <c r="F100" s="197"/>
      <c r="G100" s="197"/>
      <c r="H100" s="197"/>
      <c r="I100" s="197"/>
      <c r="J100" s="198">
        <f>J256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5"/>
      <c r="C101" s="134"/>
      <c r="D101" s="196" t="s">
        <v>145</v>
      </c>
      <c r="E101" s="197"/>
      <c r="F101" s="197"/>
      <c r="G101" s="197"/>
      <c r="H101" s="197"/>
      <c r="I101" s="197"/>
      <c r="J101" s="198">
        <f>J316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5"/>
      <c r="C102" s="134"/>
      <c r="D102" s="196" t="s">
        <v>146</v>
      </c>
      <c r="E102" s="197"/>
      <c r="F102" s="197"/>
      <c r="G102" s="197"/>
      <c r="H102" s="197"/>
      <c r="I102" s="197"/>
      <c r="J102" s="198">
        <f>J322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5"/>
      <c r="C103" s="134"/>
      <c r="D103" s="196" t="s">
        <v>147</v>
      </c>
      <c r="E103" s="197"/>
      <c r="F103" s="197"/>
      <c r="G103" s="197"/>
      <c r="H103" s="197"/>
      <c r="I103" s="197"/>
      <c r="J103" s="198">
        <f>J388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5"/>
      <c r="C104" s="134"/>
      <c r="D104" s="196" t="s">
        <v>148</v>
      </c>
      <c r="E104" s="197"/>
      <c r="F104" s="197"/>
      <c r="G104" s="197"/>
      <c r="H104" s="197"/>
      <c r="I104" s="197"/>
      <c r="J104" s="198">
        <f>J405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5"/>
      <c r="C105" s="134"/>
      <c r="D105" s="196" t="s">
        <v>149</v>
      </c>
      <c r="E105" s="197"/>
      <c r="F105" s="197"/>
      <c r="G105" s="197"/>
      <c r="H105" s="197"/>
      <c r="I105" s="197"/>
      <c r="J105" s="198">
        <f>J454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95"/>
      <c r="C106" s="134"/>
      <c r="D106" s="196" t="s">
        <v>150</v>
      </c>
      <c r="E106" s="197"/>
      <c r="F106" s="197"/>
      <c r="G106" s="197"/>
      <c r="H106" s="197"/>
      <c r="I106" s="197"/>
      <c r="J106" s="198">
        <f>J510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89"/>
      <c r="C107" s="190"/>
      <c r="D107" s="191" t="s">
        <v>151</v>
      </c>
      <c r="E107" s="192"/>
      <c r="F107" s="192"/>
      <c r="G107" s="192"/>
      <c r="H107" s="192"/>
      <c r="I107" s="192"/>
      <c r="J107" s="193">
        <f>J512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95"/>
      <c r="C108" s="134"/>
      <c r="D108" s="196" t="s">
        <v>152</v>
      </c>
      <c r="E108" s="197"/>
      <c r="F108" s="197"/>
      <c r="G108" s="197"/>
      <c r="H108" s="197"/>
      <c r="I108" s="197"/>
      <c r="J108" s="198">
        <f>J513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95"/>
      <c r="C109" s="134"/>
      <c r="D109" s="196" t="s">
        <v>153</v>
      </c>
      <c r="E109" s="197"/>
      <c r="F109" s="197"/>
      <c r="G109" s="197"/>
      <c r="H109" s="197"/>
      <c r="I109" s="197"/>
      <c r="J109" s="198">
        <f>J516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 hidden="1">
      <c r="A110" s="9"/>
      <c r="B110" s="189"/>
      <c r="C110" s="190"/>
      <c r="D110" s="191" t="s">
        <v>154</v>
      </c>
      <c r="E110" s="192"/>
      <c r="F110" s="192"/>
      <c r="G110" s="192"/>
      <c r="H110" s="192"/>
      <c r="I110" s="192"/>
      <c r="J110" s="193">
        <f>J522</f>
        <v>0</v>
      </c>
      <c r="K110" s="190"/>
      <c r="L110" s="19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 hidden="1">
      <c r="A111" s="10"/>
      <c r="B111" s="195"/>
      <c r="C111" s="134"/>
      <c r="D111" s="196" t="s">
        <v>155</v>
      </c>
      <c r="E111" s="197"/>
      <c r="F111" s="197"/>
      <c r="G111" s="197"/>
      <c r="H111" s="197"/>
      <c r="I111" s="197"/>
      <c r="J111" s="198">
        <f>J532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 hidden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 hidden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ht="12" hidden="1"/>
    <row r="115" ht="12" hidden="1"/>
    <row r="116" ht="12" hidden="1"/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156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84" t="str">
        <f>E7</f>
        <v>Parkoviště - Domov U Biřičky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133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101.1 - Komunikace a zpevněné plochy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>Město Hradec Králové</v>
      </c>
      <c r="G125" s="41"/>
      <c r="H125" s="41"/>
      <c r="I125" s="33" t="s">
        <v>22</v>
      </c>
      <c r="J125" s="80" t="str">
        <f>IF(J12="","",J12)</f>
        <v>25. 3. 2022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E15</f>
        <v>Královéhradecký kraj</v>
      </c>
      <c r="G127" s="41"/>
      <c r="H127" s="41"/>
      <c r="I127" s="33" t="s">
        <v>30</v>
      </c>
      <c r="J127" s="37" t="str">
        <f>E21</f>
        <v>ADVISIA,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IF(E18="","",E18)</f>
        <v>Vyplň údaj</v>
      </c>
      <c r="G128" s="41"/>
      <c r="H128" s="41"/>
      <c r="I128" s="33" t="s">
        <v>33</v>
      </c>
      <c r="J128" s="37" t="str">
        <f>E24</f>
        <v>Tomáš Valenta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0"/>
      <c r="B130" s="201"/>
      <c r="C130" s="202" t="s">
        <v>157</v>
      </c>
      <c r="D130" s="203" t="s">
        <v>63</v>
      </c>
      <c r="E130" s="203" t="s">
        <v>59</v>
      </c>
      <c r="F130" s="203" t="s">
        <v>60</v>
      </c>
      <c r="G130" s="203" t="s">
        <v>158</v>
      </c>
      <c r="H130" s="203" t="s">
        <v>159</v>
      </c>
      <c r="I130" s="203" t="s">
        <v>160</v>
      </c>
      <c r="J130" s="204" t="s">
        <v>138</v>
      </c>
      <c r="K130" s="205" t="s">
        <v>161</v>
      </c>
      <c r="L130" s="206"/>
      <c r="M130" s="101" t="s">
        <v>1</v>
      </c>
      <c r="N130" s="102" t="s">
        <v>42</v>
      </c>
      <c r="O130" s="102" t="s">
        <v>162</v>
      </c>
      <c r="P130" s="102" t="s">
        <v>163</v>
      </c>
      <c r="Q130" s="102" t="s">
        <v>164</v>
      </c>
      <c r="R130" s="102" t="s">
        <v>165</v>
      </c>
      <c r="S130" s="102" t="s">
        <v>166</v>
      </c>
      <c r="T130" s="103" t="s">
        <v>167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63" s="2" customFormat="1" ht="22.8" customHeight="1">
      <c r="A131" s="39"/>
      <c r="B131" s="40"/>
      <c r="C131" s="108" t="s">
        <v>168</v>
      </c>
      <c r="D131" s="41"/>
      <c r="E131" s="41"/>
      <c r="F131" s="41"/>
      <c r="G131" s="41"/>
      <c r="H131" s="41"/>
      <c r="I131" s="41"/>
      <c r="J131" s="207">
        <f>BK131</f>
        <v>0</v>
      </c>
      <c r="K131" s="41"/>
      <c r="L131" s="45"/>
      <c r="M131" s="104"/>
      <c r="N131" s="208"/>
      <c r="O131" s="105"/>
      <c r="P131" s="209">
        <f>P132+P512+P522</f>
        <v>0</v>
      </c>
      <c r="Q131" s="105"/>
      <c r="R131" s="209">
        <f>R132+R512+R522</f>
        <v>847.69473697794</v>
      </c>
      <c r="S131" s="105"/>
      <c r="T131" s="210">
        <f>T132+T512+T522</f>
        <v>585.5476511999999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77</v>
      </c>
      <c r="AU131" s="18" t="s">
        <v>140</v>
      </c>
      <c r="BK131" s="211">
        <f>BK132+BK512+BK522</f>
        <v>0</v>
      </c>
    </row>
    <row r="132" spans="1:63" s="12" customFormat="1" ht="25.9" customHeight="1">
      <c r="A132" s="12"/>
      <c r="B132" s="212"/>
      <c r="C132" s="213"/>
      <c r="D132" s="214" t="s">
        <v>77</v>
      </c>
      <c r="E132" s="215" t="s">
        <v>169</v>
      </c>
      <c r="F132" s="215" t="s">
        <v>170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P133+P246+P256+P316+P322+P388+P405+P454+P510</f>
        <v>0</v>
      </c>
      <c r="Q132" s="220"/>
      <c r="R132" s="221">
        <f>R133+R246+R256+R316+R322+R388+R405+R454+R510</f>
        <v>847.4406209779401</v>
      </c>
      <c r="S132" s="220"/>
      <c r="T132" s="222">
        <f>T133+T246+T256+T316+T322+T388+T405+T454+T510</f>
        <v>585.5476511999999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86</v>
      </c>
      <c r="AT132" s="224" t="s">
        <v>77</v>
      </c>
      <c r="AU132" s="224" t="s">
        <v>78</v>
      </c>
      <c r="AY132" s="223" t="s">
        <v>171</v>
      </c>
      <c r="BK132" s="225">
        <f>BK133+BK246+BK256+BK316+BK322+BK388+BK405+BK454+BK510</f>
        <v>0</v>
      </c>
    </row>
    <row r="133" spans="1:63" s="12" customFormat="1" ht="22.8" customHeight="1">
      <c r="A133" s="12"/>
      <c r="B133" s="212"/>
      <c r="C133" s="213"/>
      <c r="D133" s="214" t="s">
        <v>77</v>
      </c>
      <c r="E133" s="226" t="s">
        <v>86</v>
      </c>
      <c r="F133" s="226" t="s">
        <v>172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SUM(P134:P245)</f>
        <v>0</v>
      </c>
      <c r="Q133" s="220"/>
      <c r="R133" s="221">
        <f>SUM(R134:R245)</f>
        <v>15.296088</v>
      </c>
      <c r="S133" s="220"/>
      <c r="T133" s="222">
        <f>SUM(T134:T245)</f>
        <v>511.5504512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86</v>
      </c>
      <c r="AT133" s="224" t="s">
        <v>77</v>
      </c>
      <c r="AU133" s="224" t="s">
        <v>86</v>
      </c>
      <c r="AY133" s="223" t="s">
        <v>171</v>
      </c>
      <c r="BK133" s="225">
        <f>SUM(BK134:BK245)</f>
        <v>0</v>
      </c>
    </row>
    <row r="134" spans="1:65" s="2" customFormat="1" ht="24.15" customHeight="1">
      <c r="A134" s="39"/>
      <c r="B134" s="40"/>
      <c r="C134" s="228" t="s">
        <v>86</v>
      </c>
      <c r="D134" s="228" t="s">
        <v>173</v>
      </c>
      <c r="E134" s="229" t="s">
        <v>174</v>
      </c>
      <c r="F134" s="230" t="s">
        <v>175</v>
      </c>
      <c r="G134" s="231" t="s">
        <v>176</v>
      </c>
      <c r="H134" s="232">
        <v>231.5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43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0.26</v>
      </c>
      <c r="T134" s="239">
        <f>S134*H134</f>
        <v>60.190000000000005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177</v>
      </c>
      <c r="AT134" s="240" t="s">
        <v>173</v>
      </c>
      <c r="AU134" s="240" t="s">
        <v>88</v>
      </c>
      <c r="AY134" s="18" t="s">
        <v>171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86</v>
      </c>
      <c r="BK134" s="241">
        <f>ROUND(I134*H134,2)</f>
        <v>0</v>
      </c>
      <c r="BL134" s="18" t="s">
        <v>177</v>
      </c>
      <c r="BM134" s="240" t="s">
        <v>178</v>
      </c>
    </row>
    <row r="135" spans="1:51" s="13" customFormat="1" ht="12">
      <c r="A135" s="13"/>
      <c r="B135" s="242"/>
      <c r="C135" s="243"/>
      <c r="D135" s="244" t="s">
        <v>179</v>
      </c>
      <c r="E135" s="245" t="s">
        <v>1</v>
      </c>
      <c r="F135" s="246" t="s">
        <v>180</v>
      </c>
      <c r="G135" s="243"/>
      <c r="H135" s="247">
        <v>217.4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179</v>
      </c>
      <c r="AU135" s="253" t="s">
        <v>88</v>
      </c>
      <c r="AV135" s="13" t="s">
        <v>88</v>
      </c>
      <c r="AW135" s="13" t="s">
        <v>32</v>
      </c>
      <c r="AX135" s="13" t="s">
        <v>78</v>
      </c>
      <c r="AY135" s="253" t="s">
        <v>171</v>
      </c>
    </row>
    <row r="136" spans="1:51" s="14" customFormat="1" ht="12">
      <c r="A136" s="14"/>
      <c r="B136" s="254"/>
      <c r="C136" s="255"/>
      <c r="D136" s="244" t="s">
        <v>179</v>
      </c>
      <c r="E136" s="256" t="s">
        <v>1</v>
      </c>
      <c r="F136" s="257" t="s">
        <v>181</v>
      </c>
      <c r="G136" s="255"/>
      <c r="H136" s="256" t="s">
        <v>1</v>
      </c>
      <c r="I136" s="258"/>
      <c r="J136" s="255"/>
      <c r="K136" s="255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179</v>
      </c>
      <c r="AU136" s="263" t="s">
        <v>88</v>
      </c>
      <c r="AV136" s="14" t="s">
        <v>86</v>
      </c>
      <c r="AW136" s="14" t="s">
        <v>32</v>
      </c>
      <c r="AX136" s="14" t="s">
        <v>78</v>
      </c>
      <c r="AY136" s="263" t="s">
        <v>171</v>
      </c>
    </row>
    <row r="137" spans="1:51" s="13" customFormat="1" ht="12">
      <c r="A137" s="13"/>
      <c r="B137" s="242"/>
      <c r="C137" s="243"/>
      <c r="D137" s="244" t="s">
        <v>179</v>
      </c>
      <c r="E137" s="245" t="s">
        <v>1</v>
      </c>
      <c r="F137" s="246" t="s">
        <v>182</v>
      </c>
      <c r="G137" s="243"/>
      <c r="H137" s="247">
        <v>14.1</v>
      </c>
      <c r="I137" s="248"/>
      <c r="J137" s="243"/>
      <c r="K137" s="243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179</v>
      </c>
      <c r="AU137" s="253" t="s">
        <v>88</v>
      </c>
      <c r="AV137" s="13" t="s">
        <v>88</v>
      </c>
      <c r="AW137" s="13" t="s">
        <v>32</v>
      </c>
      <c r="AX137" s="13" t="s">
        <v>78</v>
      </c>
      <c r="AY137" s="253" t="s">
        <v>171</v>
      </c>
    </row>
    <row r="138" spans="1:51" s="14" customFormat="1" ht="12">
      <c r="A138" s="14"/>
      <c r="B138" s="254"/>
      <c r="C138" s="255"/>
      <c r="D138" s="244" t="s">
        <v>179</v>
      </c>
      <c r="E138" s="256" t="s">
        <v>1</v>
      </c>
      <c r="F138" s="257" t="s">
        <v>183</v>
      </c>
      <c r="G138" s="255"/>
      <c r="H138" s="256" t="s">
        <v>1</v>
      </c>
      <c r="I138" s="258"/>
      <c r="J138" s="255"/>
      <c r="K138" s="255"/>
      <c r="L138" s="259"/>
      <c r="M138" s="260"/>
      <c r="N138" s="261"/>
      <c r="O138" s="261"/>
      <c r="P138" s="261"/>
      <c r="Q138" s="261"/>
      <c r="R138" s="261"/>
      <c r="S138" s="261"/>
      <c r="T138" s="26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3" t="s">
        <v>179</v>
      </c>
      <c r="AU138" s="263" t="s">
        <v>88</v>
      </c>
      <c r="AV138" s="14" t="s">
        <v>86</v>
      </c>
      <c r="AW138" s="14" t="s">
        <v>32</v>
      </c>
      <c r="AX138" s="14" t="s">
        <v>78</v>
      </c>
      <c r="AY138" s="263" t="s">
        <v>171</v>
      </c>
    </row>
    <row r="139" spans="1:51" s="15" customFormat="1" ht="12">
      <c r="A139" s="15"/>
      <c r="B139" s="264"/>
      <c r="C139" s="265"/>
      <c r="D139" s="244" t="s">
        <v>179</v>
      </c>
      <c r="E139" s="266" t="s">
        <v>1</v>
      </c>
      <c r="F139" s="267" t="s">
        <v>184</v>
      </c>
      <c r="G139" s="265"/>
      <c r="H139" s="268">
        <v>231.5</v>
      </c>
      <c r="I139" s="269"/>
      <c r="J139" s="265"/>
      <c r="K139" s="265"/>
      <c r="L139" s="270"/>
      <c r="M139" s="271"/>
      <c r="N139" s="272"/>
      <c r="O139" s="272"/>
      <c r="P139" s="272"/>
      <c r="Q139" s="272"/>
      <c r="R139" s="272"/>
      <c r="S139" s="272"/>
      <c r="T139" s="27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4" t="s">
        <v>179</v>
      </c>
      <c r="AU139" s="274" t="s">
        <v>88</v>
      </c>
      <c r="AV139" s="15" t="s">
        <v>177</v>
      </c>
      <c r="AW139" s="15" t="s">
        <v>32</v>
      </c>
      <c r="AX139" s="15" t="s">
        <v>86</v>
      </c>
      <c r="AY139" s="274" t="s">
        <v>171</v>
      </c>
    </row>
    <row r="140" spans="1:65" s="2" customFormat="1" ht="24.15" customHeight="1">
      <c r="A140" s="39"/>
      <c r="B140" s="40"/>
      <c r="C140" s="228" t="s">
        <v>88</v>
      </c>
      <c r="D140" s="228" t="s">
        <v>173</v>
      </c>
      <c r="E140" s="229" t="s">
        <v>185</v>
      </c>
      <c r="F140" s="230" t="s">
        <v>186</v>
      </c>
      <c r="G140" s="231" t="s">
        <v>176</v>
      </c>
      <c r="H140" s="232">
        <v>548.12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43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0.36666</v>
      </c>
      <c r="T140" s="239">
        <f>S140*H140</f>
        <v>200.9736792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177</v>
      </c>
      <c r="AT140" s="240" t="s">
        <v>173</v>
      </c>
      <c r="AU140" s="240" t="s">
        <v>88</v>
      </c>
      <c r="AY140" s="18" t="s">
        <v>171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86</v>
      </c>
      <c r="BK140" s="241">
        <f>ROUND(I140*H140,2)</f>
        <v>0</v>
      </c>
      <c r="BL140" s="18" t="s">
        <v>177</v>
      </c>
      <c r="BM140" s="240" t="s">
        <v>187</v>
      </c>
    </row>
    <row r="141" spans="1:47" s="2" customFormat="1" ht="12">
      <c r="A141" s="39"/>
      <c r="B141" s="40"/>
      <c r="C141" s="41"/>
      <c r="D141" s="244" t="s">
        <v>188</v>
      </c>
      <c r="E141" s="41"/>
      <c r="F141" s="275" t="s">
        <v>189</v>
      </c>
      <c r="G141" s="41"/>
      <c r="H141" s="41"/>
      <c r="I141" s="276"/>
      <c r="J141" s="41"/>
      <c r="K141" s="41"/>
      <c r="L141" s="45"/>
      <c r="M141" s="277"/>
      <c r="N141" s="27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188</v>
      </c>
      <c r="AU141" s="18" t="s">
        <v>88</v>
      </c>
    </row>
    <row r="142" spans="1:51" s="13" customFormat="1" ht="12">
      <c r="A142" s="13"/>
      <c r="B142" s="242"/>
      <c r="C142" s="243"/>
      <c r="D142" s="244" t="s">
        <v>179</v>
      </c>
      <c r="E142" s="245" t="s">
        <v>1</v>
      </c>
      <c r="F142" s="246" t="s">
        <v>190</v>
      </c>
      <c r="G142" s="243"/>
      <c r="H142" s="247">
        <v>548.12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179</v>
      </c>
      <c r="AU142" s="253" t="s">
        <v>88</v>
      </c>
      <c r="AV142" s="13" t="s">
        <v>88</v>
      </c>
      <c r="AW142" s="13" t="s">
        <v>32</v>
      </c>
      <c r="AX142" s="13" t="s">
        <v>78</v>
      </c>
      <c r="AY142" s="253" t="s">
        <v>171</v>
      </c>
    </row>
    <row r="143" spans="1:51" s="15" customFormat="1" ht="12">
      <c r="A143" s="15"/>
      <c r="B143" s="264"/>
      <c r="C143" s="265"/>
      <c r="D143" s="244" t="s">
        <v>179</v>
      </c>
      <c r="E143" s="266" t="s">
        <v>1</v>
      </c>
      <c r="F143" s="267" t="s">
        <v>184</v>
      </c>
      <c r="G143" s="265"/>
      <c r="H143" s="268">
        <v>548.12</v>
      </c>
      <c r="I143" s="269"/>
      <c r="J143" s="265"/>
      <c r="K143" s="265"/>
      <c r="L143" s="270"/>
      <c r="M143" s="271"/>
      <c r="N143" s="272"/>
      <c r="O143" s="272"/>
      <c r="P143" s="272"/>
      <c r="Q143" s="272"/>
      <c r="R143" s="272"/>
      <c r="S143" s="272"/>
      <c r="T143" s="27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4" t="s">
        <v>179</v>
      </c>
      <c r="AU143" s="274" t="s">
        <v>88</v>
      </c>
      <c r="AV143" s="15" t="s">
        <v>177</v>
      </c>
      <c r="AW143" s="15" t="s">
        <v>32</v>
      </c>
      <c r="AX143" s="15" t="s">
        <v>86</v>
      </c>
      <c r="AY143" s="274" t="s">
        <v>171</v>
      </c>
    </row>
    <row r="144" spans="1:65" s="2" customFormat="1" ht="24.15" customHeight="1">
      <c r="A144" s="39"/>
      <c r="B144" s="40"/>
      <c r="C144" s="228" t="s">
        <v>191</v>
      </c>
      <c r="D144" s="228" t="s">
        <v>173</v>
      </c>
      <c r="E144" s="229" t="s">
        <v>192</v>
      </c>
      <c r="F144" s="230" t="s">
        <v>193</v>
      </c>
      <c r="G144" s="231" t="s">
        <v>176</v>
      </c>
      <c r="H144" s="232">
        <v>396.667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43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0.316</v>
      </c>
      <c r="T144" s="239">
        <f>S144*H144</f>
        <v>125.34677199999999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177</v>
      </c>
      <c r="AT144" s="240" t="s">
        <v>173</v>
      </c>
      <c r="AU144" s="240" t="s">
        <v>88</v>
      </c>
      <c r="AY144" s="18" t="s">
        <v>171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86</v>
      </c>
      <c r="BK144" s="241">
        <f>ROUND(I144*H144,2)</f>
        <v>0</v>
      </c>
      <c r="BL144" s="18" t="s">
        <v>177</v>
      </c>
      <c r="BM144" s="240" t="s">
        <v>194</v>
      </c>
    </row>
    <row r="145" spans="1:47" s="2" customFormat="1" ht="12">
      <c r="A145" s="39"/>
      <c r="B145" s="40"/>
      <c r="C145" s="41"/>
      <c r="D145" s="244" t="s">
        <v>188</v>
      </c>
      <c r="E145" s="41"/>
      <c r="F145" s="275" t="s">
        <v>189</v>
      </c>
      <c r="G145" s="41"/>
      <c r="H145" s="41"/>
      <c r="I145" s="276"/>
      <c r="J145" s="41"/>
      <c r="K145" s="41"/>
      <c r="L145" s="45"/>
      <c r="M145" s="277"/>
      <c r="N145" s="27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188</v>
      </c>
      <c r="AU145" s="18" t="s">
        <v>88</v>
      </c>
    </row>
    <row r="146" spans="1:51" s="13" customFormat="1" ht="12">
      <c r="A146" s="13"/>
      <c r="B146" s="242"/>
      <c r="C146" s="243"/>
      <c r="D146" s="244" t="s">
        <v>179</v>
      </c>
      <c r="E146" s="245" t="s">
        <v>1</v>
      </c>
      <c r="F146" s="246" t="s">
        <v>195</v>
      </c>
      <c r="G146" s="243"/>
      <c r="H146" s="247">
        <v>396.667</v>
      </c>
      <c r="I146" s="248"/>
      <c r="J146" s="243"/>
      <c r="K146" s="243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179</v>
      </c>
      <c r="AU146" s="253" t="s">
        <v>88</v>
      </c>
      <c r="AV146" s="13" t="s">
        <v>88</v>
      </c>
      <c r="AW146" s="13" t="s">
        <v>32</v>
      </c>
      <c r="AX146" s="13" t="s">
        <v>78</v>
      </c>
      <c r="AY146" s="253" t="s">
        <v>171</v>
      </c>
    </row>
    <row r="147" spans="1:51" s="15" customFormat="1" ht="12">
      <c r="A147" s="15"/>
      <c r="B147" s="264"/>
      <c r="C147" s="265"/>
      <c r="D147" s="244" t="s">
        <v>179</v>
      </c>
      <c r="E147" s="266" t="s">
        <v>1</v>
      </c>
      <c r="F147" s="267" t="s">
        <v>184</v>
      </c>
      <c r="G147" s="265"/>
      <c r="H147" s="268">
        <v>396.667</v>
      </c>
      <c r="I147" s="269"/>
      <c r="J147" s="265"/>
      <c r="K147" s="265"/>
      <c r="L147" s="270"/>
      <c r="M147" s="271"/>
      <c r="N147" s="272"/>
      <c r="O147" s="272"/>
      <c r="P147" s="272"/>
      <c r="Q147" s="272"/>
      <c r="R147" s="272"/>
      <c r="S147" s="272"/>
      <c r="T147" s="27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4" t="s">
        <v>179</v>
      </c>
      <c r="AU147" s="274" t="s">
        <v>88</v>
      </c>
      <c r="AV147" s="15" t="s">
        <v>177</v>
      </c>
      <c r="AW147" s="15" t="s">
        <v>32</v>
      </c>
      <c r="AX147" s="15" t="s">
        <v>86</v>
      </c>
      <c r="AY147" s="274" t="s">
        <v>171</v>
      </c>
    </row>
    <row r="148" spans="1:65" s="2" customFormat="1" ht="24.15" customHeight="1">
      <c r="A148" s="39"/>
      <c r="B148" s="40"/>
      <c r="C148" s="228" t="s">
        <v>177</v>
      </c>
      <c r="D148" s="228" t="s">
        <v>173</v>
      </c>
      <c r="E148" s="229" t="s">
        <v>196</v>
      </c>
      <c r="F148" s="230" t="s">
        <v>197</v>
      </c>
      <c r="G148" s="231" t="s">
        <v>176</v>
      </c>
      <c r="H148" s="232">
        <v>448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43</v>
      </c>
      <c r="O148" s="92"/>
      <c r="P148" s="238">
        <f>O148*H148</f>
        <v>0</v>
      </c>
      <c r="Q148" s="238">
        <v>4.795E-05</v>
      </c>
      <c r="R148" s="238">
        <f>Q148*H148</f>
        <v>0.0214816</v>
      </c>
      <c r="S148" s="238">
        <v>0.115</v>
      </c>
      <c r="T148" s="239">
        <f>S148*H148</f>
        <v>51.52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177</v>
      </c>
      <c r="AT148" s="240" t="s">
        <v>173</v>
      </c>
      <c r="AU148" s="240" t="s">
        <v>88</v>
      </c>
      <c r="AY148" s="18" t="s">
        <v>171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86</v>
      </c>
      <c r="BK148" s="241">
        <f>ROUND(I148*H148,2)</f>
        <v>0</v>
      </c>
      <c r="BL148" s="18" t="s">
        <v>177</v>
      </c>
      <c r="BM148" s="240" t="s">
        <v>198</v>
      </c>
    </row>
    <row r="149" spans="1:47" s="2" customFormat="1" ht="12">
      <c r="A149" s="39"/>
      <c r="B149" s="40"/>
      <c r="C149" s="41"/>
      <c r="D149" s="244" t="s">
        <v>188</v>
      </c>
      <c r="E149" s="41"/>
      <c r="F149" s="275" t="s">
        <v>189</v>
      </c>
      <c r="G149" s="41"/>
      <c r="H149" s="41"/>
      <c r="I149" s="276"/>
      <c r="J149" s="41"/>
      <c r="K149" s="41"/>
      <c r="L149" s="45"/>
      <c r="M149" s="277"/>
      <c r="N149" s="27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188</v>
      </c>
      <c r="AU149" s="18" t="s">
        <v>88</v>
      </c>
    </row>
    <row r="150" spans="1:51" s="13" customFormat="1" ht="12">
      <c r="A150" s="13"/>
      <c r="B150" s="242"/>
      <c r="C150" s="243"/>
      <c r="D150" s="244" t="s">
        <v>179</v>
      </c>
      <c r="E150" s="245" t="s">
        <v>1</v>
      </c>
      <c r="F150" s="246" t="s">
        <v>199</v>
      </c>
      <c r="G150" s="243"/>
      <c r="H150" s="247">
        <v>448</v>
      </c>
      <c r="I150" s="248"/>
      <c r="J150" s="243"/>
      <c r="K150" s="243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179</v>
      </c>
      <c r="AU150" s="253" t="s">
        <v>88</v>
      </c>
      <c r="AV150" s="13" t="s">
        <v>88</v>
      </c>
      <c r="AW150" s="13" t="s">
        <v>32</v>
      </c>
      <c r="AX150" s="13" t="s">
        <v>78</v>
      </c>
      <c r="AY150" s="253" t="s">
        <v>171</v>
      </c>
    </row>
    <row r="151" spans="1:51" s="15" customFormat="1" ht="12">
      <c r="A151" s="15"/>
      <c r="B151" s="264"/>
      <c r="C151" s="265"/>
      <c r="D151" s="244" t="s">
        <v>179</v>
      </c>
      <c r="E151" s="266" t="s">
        <v>1</v>
      </c>
      <c r="F151" s="267" t="s">
        <v>184</v>
      </c>
      <c r="G151" s="265"/>
      <c r="H151" s="268">
        <v>448</v>
      </c>
      <c r="I151" s="269"/>
      <c r="J151" s="265"/>
      <c r="K151" s="265"/>
      <c r="L151" s="270"/>
      <c r="M151" s="271"/>
      <c r="N151" s="272"/>
      <c r="O151" s="272"/>
      <c r="P151" s="272"/>
      <c r="Q151" s="272"/>
      <c r="R151" s="272"/>
      <c r="S151" s="272"/>
      <c r="T151" s="27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4" t="s">
        <v>179</v>
      </c>
      <c r="AU151" s="274" t="s">
        <v>88</v>
      </c>
      <c r="AV151" s="15" t="s">
        <v>177</v>
      </c>
      <c r="AW151" s="15" t="s">
        <v>32</v>
      </c>
      <c r="AX151" s="15" t="s">
        <v>86</v>
      </c>
      <c r="AY151" s="274" t="s">
        <v>171</v>
      </c>
    </row>
    <row r="152" spans="1:65" s="2" customFormat="1" ht="24.15" customHeight="1">
      <c r="A152" s="39"/>
      <c r="B152" s="40"/>
      <c r="C152" s="228" t="s">
        <v>200</v>
      </c>
      <c r="D152" s="228" t="s">
        <v>173</v>
      </c>
      <c r="E152" s="229" t="s">
        <v>201</v>
      </c>
      <c r="F152" s="230" t="s">
        <v>202</v>
      </c>
      <c r="G152" s="231" t="s">
        <v>176</v>
      </c>
      <c r="H152" s="232">
        <v>90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43</v>
      </c>
      <c r="O152" s="92"/>
      <c r="P152" s="238">
        <f>O152*H152</f>
        <v>0</v>
      </c>
      <c r="Q152" s="238">
        <v>0.0001254</v>
      </c>
      <c r="R152" s="238">
        <f>Q152*H152</f>
        <v>0.011286000000000001</v>
      </c>
      <c r="S152" s="238">
        <v>0.256</v>
      </c>
      <c r="T152" s="239">
        <f>S152*H152</f>
        <v>23.04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177</v>
      </c>
      <c r="AT152" s="240" t="s">
        <v>173</v>
      </c>
      <c r="AU152" s="240" t="s">
        <v>88</v>
      </c>
      <c r="AY152" s="18" t="s">
        <v>171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86</v>
      </c>
      <c r="BK152" s="241">
        <f>ROUND(I152*H152,2)</f>
        <v>0</v>
      </c>
      <c r="BL152" s="18" t="s">
        <v>177</v>
      </c>
      <c r="BM152" s="240" t="s">
        <v>203</v>
      </c>
    </row>
    <row r="153" spans="1:47" s="2" customFormat="1" ht="12">
      <c r="A153" s="39"/>
      <c r="B153" s="40"/>
      <c r="C153" s="41"/>
      <c r="D153" s="244" t="s">
        <v>188</v>
      </c>
      <c r="E153" s="41"/>
      <c r="F153" s="275" t="s">
        <v>204</v>
      </c>
      <c r="G153" s="41"/>
      <c r="H153" s="41"/>
      <c r="I153" s="276"/>
      <c r="J153" s="41"/>
      <c r="K153" s="41"/>
      <c r="L153" s="45"/>
      <c r="M153" s="277"/>
      <c r="N153" s="27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188</v>
      </c>
      <c r="AU153" s="18" t="s">
        <v>88</v>
      </c>
    </row>
    <row r="154" spans="1:65" s="2" customFormat="1" ht="16.5" customHeight="1">
      <c r="A154" s="39"/>
      <c r="B154" s="40"/>
      <c r="C154" s="228" t="s">
        <v>205</v>
      </c>
      <c r="D154" s="228" t="s">
        <v>173</v>
      </c>
      <c r="E154" s="229" t="s">
        <v>206</v>
      </c>
      <c r="F154" s="230" t="s">
        <v>207</v>
      </c>
      <c r="G154" s="231" t="s">
        <v>208</v>
      </c>
      <c r="H154" s="232">
        <v>160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43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0.29</v>
      </c>
      <c r="T154" s="239">
        <f>S154*H154</f>
        <v>46.4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177</v>
      </c>
      <c r="AT154" s="240" t="s">
        <v>173</v>
      </c>
      <c r="AU154" s="240" t="s">
        <v>88</v>
      </c>
      <c r="AY154" s="18" t="s">
        <v>171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86</v>
      </c>
      <c r="BK154" s="241">
        <f>ROUND(I154*H154,2)</f>
        <v>0</v>
      </c>
      <c r="BL154" s="18" t="s">
        <v>177</v>
      </c>
      <c r="BM154" s="240" t="s">
        <v>209</v>
      </c>
    </row>
    <row r="155" spans="1:51" s="13" customFormat="1" ht="12">
      <c r="A155" s="13"/>
      <c r="B155" s="242"/>
      <c r="C155" s="243"/>
      <c r="D155" s="244" t="s">
        <v>179</v>
      </c>
      <c r="E155" s="245" t="s">
        <v>1</v>
      </c>
      <c r="F155" s="246" t="s">
        <v>210</v>
      </c>
      <c r="G155" s="243"/>
      <c r="H155" s="247">
        <v>160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179</v>
      </c>
      <c r="AU155" s="253" t="s">
        <v>88</v>
      </c>
      <c r="AV155" s="13" t="s">
        <v>88</v>
      </c>
      <c r="AW155" s="13" t="s">
        <v>32</v>
      </c>
      <c r="AX155" s="13" t="s">
        <v>78</v>
      </c>
      <c r="AY155" s="253" t="s">
        <v>171</v>
      </c>
    </row>
    <row r="156" spans="1:51" s="14" customFormat="1" ht="12">
      <c r="A156" s="14"/>
      <c r="B156" s="254"/>
      <c r="C156" s="255"/>
      <c r="D156" s="244" t="s">
        <v>179</v>
      </c>
      <c r="E156" s="256" t="s">
        <v>1</v>
      </c>
      <c r="F156" s="257" t="s">
        <v>211</v>
      </c>
      <c r="G156" s="255"/>
      <c r="H156" s="256" t="s">
        <v>1</v>
      </c>
      <c r="I156" s="258"/>
      <c r="J156" s="255"/>
      <c r="K156" s="255"/>
      <c r="L156" s="259"/>
      <c r="M156" s="260"/>
      <c r="N156" s="261"/>
      <c r="O156" s="261"/>
      <c r="P156" s="261"/>
      <c r="Q156" s="261"/>
      <c r="R156" s="261"/>
      <c r="S156" s="261"/>
      <c r="T156" s="26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3" t="s">
        <v>179</v>
      </c>
      <c r="AU156" s="263" t="s">
        <v>88</v>
      </c>
      <c r="AV156" s="14" t="s">
        <v>86</v>
      </c>
      <c r="AW156" s="14" t="s">
        <v>32</v>
      </c>
      <c r="AX156" s="14" t="s">
        <v>78</v>
      </c>
      <c r="AY156" s="263" t="s">
        <v>171</v>
      </c>
    </row>
    <row r="157" spans="1:51" s="15" customFormat="1" ht="12">
      <c r="A157" s="15"/>
      <c r="B157" s="264"/>
      <c r="C157" s="265"/>
      <c r="D157" s="244" t="s">
        <v>179</v>
      </c>
      <c r="E157" s="266" t="s">
        <v>1</v>
      </c>
      <c r="F157" s="267" t="s">
        <v>184</v>
      </c>
      <c r="G157" s="265"/>
      <c r="H157" s="268">
        <v>160</v>
      </c>
      <c r="I157" s="269"/>
      <c r="J157" s="265"/>
      <c r="K157" s="265"/>
      <c r="L157" s="270"/>
      <c r="M157" s="271"/>
      <c r="N157" s="272"/>
      <c r="O157" s="272"/>
      <c r="P157" s="272"/>
      <c r="Q157" s="272"/>
      <c r="R157" s="272"/>
      <c r="S157" s="272"/>
      <c r="T157" s="27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4" t="s">
        <v>179</v>
      </c>
      <c r="AU157" s="274" t="s">
        <v>88</v>
      </c>
      <c r="AV157" s="15" t="s">
        <v>177</v>
      </c>
      <c r="AW157" s="15" t="s">
        <v>32</v>
      </c>
      <c r="AX157" s="15" t="s">
        <v>86</v>
      </c>
      <c r="AY157" s="274" t="s">
        <v>171</v>
      </c>
    </row>
    <row r="158" spans="1:65" s="2" customFormat="1" ht="16.5" customHeight="1">
      <c r="A158" s="39"/>
      <c r="B158" s="40"/>
      <c r="C158" s="228" t="s">
        <v>212</v>
      </c>
      <c r="D158" s="228" t="s">
        <v>173</v>
      </c>
      <c r="E158" s="229" t="s">
        <v>213</v>
      </c>
      <c r="F158" s="230" t="s">
        <v>214</v>
      </c>
      <c r="G158" s="231" t="s">
        <v>208</v>
      </c>
      <c r="H158" s="232">
        <v>102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43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0.04</v>
      </c>
      <c r="T158" s="239">
        <f>S158*H158</f>
        <v>4.08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177</v>
      </c>
      <c r="AT158" s="240" t="s">
        <v>173</v>
      </c>
      <c r="AU158" s="240" t="s">
        <v>88</v>
      </c>
      <c r="AY158" s="18" t="s">
        <v>171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86</v>
      </c>
      <c r="BK158" s="241">
        <f>ROUND(I158*H158,2)</f>
        <v>0</v>
      </c>
      <c r="BL158" s="18" t="s">
        <v>177</v>
      </c>
      <c r="BM158" s="240" t="s">
        <v>215</v>
      </c>
    </row>
    <row r="159" spans="1:51" s="13" customFormat="1" ht="12">
      <c r="A159" s="13"/>
      <c r="B159" s="242"/>
      <c r="C159" s="243"/>
      <c r="D159" s="244" t="s">
        <v>179</v>
      </c>
      <c r="E159" s="245" t="s">
        <v>1</v>
      </c>
      <c r="F159" s="246" t="s">
        <v>216</v>
      </c>
      <c r="G159" s="243"/>
      <c r="H159" s="247">
        <v>102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179</v>
      </c>
      <c r="AU159" s="253" t="s">
        <v>88</v>
      </c>
      <c r="AV159" s="13" t="s">
        <v>88</v>
      </c>
      <c r="AW159" s="13" t="s">
        <v>32</v>
      </c>
      <c r="AX159" s="13" t="s">
        <v>78</v>
      </c>
      <c r="AY159" s="253" t="s">
        <v>171</v>
      </c>
    </row>
    <row r="160" spans="1:51" s="14" customFormat="1" ht="12">
      <c r="A160" s="14"/>
      <c r="B160" s="254"/>
      <c r="C160" s="255"/>
      <c r="D160" s="244" t="s">
        <v>179</v>
      </c>
      <c r="E160" s="256" t="s">
        <v>1</v>
      </c>
      <c r="F160" s="257" t="s">
        <v>217</v>
      </c>
      <c r="G160" s="255"/>
      <c r="H160" s="256" t="s">
        <v>1</v>
      </c>
      <c r="I160" s="258"/>
      <c r="J160" s="255"/>
      <c r="K160" s="255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179</v>
      </c>
      <c r="AU160" s="263" t="s">
        <v>88</v>
      </c>
      <c r="AV160" s="14" t="s">
        <v>86</v>
      </c>
      <c r="AW160" s="14" t="s">
        <v>32</v>
      </c>
      <c r="AX160" s="14" t="s">
        <v>78</v>
      </c>
      <c r="AY160" s="263" t="s">
        <v>171</v>
      </c>
    </row>
    <row r="161" spans="1:51" s="15" customFormat="1" ht="12">
      <c r="A161" s="15"/>
      <c r="B161" s="264"/>
      <c r="C161" s="265"/>
      <c r="D161" s="244" t="s">
        <v>179</v>
      </c>
      <c r="E161" s="266" t="s">
        <v>1</v>
      </c>
      <c r="F161" s="267" t="s">
        <v>184</v>
      </c>
      <c r="G161" s="265"/>
      <c r="H161" s="268">
        <v>102</v>
      </c>
      <c r="I161" s="269"/>
      <c r="J161" s="265"/>
      <c r="K161" s="265"/>
      <c r="L161" s="270"/>
      <c r="M161" s="271"/>
      <c r="N161" s="272"/>
      <c r="O161" s="272"/>
      <c r="P161" s="272"/>
      <c r="Q161" s="272"/>
      <c r="R161" s="272"/>
      <c r="S161" s="272"/>
      <c r="T161" s="27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4" t="s">
        <v>179</v>
      </c>
      <c r="AU161" s="274" t="s">
        <v>88</v>
      </c>
      <c r="AV161" s="15" t="s">
        <v>177</v>
      </c>
      <c r="AW161" s="15" t="s">
        <v>32</v>
      </c>
      <c r="AX161" s="15" t="s">
        <v>86</v>
      </c>
      <c r="AY161" s="274" t="s">
        <v>171</v>
      </c>
    </row>
    <row r="162" spans="1:65" s="2" customFormat="1" ht="24.15" customHeight="1">
      <c r="A162" s="39"/>
      <c r="B162" s="40"/>
      <c r="C162" s="228" t="s">
        <v>218</v>
      </c>
      <c r="D162" s="228" t="s">
        <v>173</v>
      </c>
      <c r="E162" s="229" t="s">
        <v>219</v>
      </c>
      <c r="F162" s="230" t="s">
        <v>220</v>
      </c>
      <c r="G162" s="231" t="s">
        <v>176</v>
      </c>
      <c r="H162" s="232">
        <v>1076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43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177</v>
      </c>
      <c r="AT162" s="240" t="s">
        <v>173</v>
      </c>
      <c r="AU162" s="240" t="s">
        <v>88</v>
      </c>
      <c r="AY162" s="18" t="s">
        <v>171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86</v>
      </c>
      <c r="BK162" s="241">
        <f>ROUND(I162*H162,2)</f>
        <v>0</v>
      </c>
      <c r="BL162" s="18" t="s">
        <v>177</v>
      </c>
      <c r="BM162" s="240" t="s">
        <v>221</v>
      </c>
    </row>
    <row r="163" spans="1:65" s="2" customFormat="1" ht="33" customHeight="1">
      <c r="A163" s="39"/>
      <c r="B163" s="40"/>
      <c r="C163" s="228" t="s">
        <v>222</v>
      </c>
      <c r="D163" s="228" t="s">
        <v>173</v>
      </c>
      <c r="E163" s="229" t="s">
        <v>223</v>
      </c>
      <c r="F163" s="230" t="s">
        <v>224</v>
      </c>
      <c r="G163" s="231" t="s">
        <v>225</v>
      </c>
      <c r="H163" s="232">
        <v>33.75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43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177</v>
      </c>
      <c r="AT163" s="240" t="s">
        <v>173</v>
      </c>
      <c r="AU163" s="240" t="s">
        <v>88</v>
      </c>
      <c r="AY163" s="18" t="s">
        <v>171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86</v>
      </c>
      <c r="BK163" s="241">
        <f>ROUND(I163*H163,2)</f>
        <v>0</v>
      </c>
      <c r="BL163" s="18" t="s">
        <v>177</v>
      </c>
      <c r="BM163" s="240" t="s">
        <v>226</v>
      </c>
    </row>
    <row r="164" spans="1:51" s="13" customFormat="1" ht="12">
      <c r="A164" s="13"/>
      <c r="B164" s="242"/>
      <c r="C164" s="243"/>
      <c r="D164" s="244" t="s">
        <v>179</v>
      </c>
      <c r="E164" s="245" t="s">
        <v>1</v>
      </c>
      <c r="F164" s="246" t="s">
        <v>227</v>
      </c>
      <c r="G164" s="243"/>
      <c r="H164" s="247">
        <v>33.75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179</v>
      </c>
      <c r="AU164" s="253" t="s">
        <v>88</v>
      </c>
      <c r="AV164" s="13" t="s">
        <v>88</v>
      </c>
      <c r="AW164" s="13" t="s">
        <v>32</v>
      </c>
      <c r="AX164" s="13" t="s">
        <v>78</v>
      </c>
      <c r="AY164" s="253" t="s">
        <v>171</v>
      </c>
    </row>
    <row r="165" spans="1:51" s="14" customFormat="1" ht="12">
      <c r="A165" s="14"/>
      <c r="B165" s="254"/>
      <c r="C165" s="255"/>
      <c r="D165" s="244" t="s">
        <v>179</v>
      </c>
      <c r="E165" s="256" t="s">
        <v>1</v>
      </c>
      <c r="F165" s="257" t="s">
        <v>228</v>
      </c>
      <c r="G165" s="255"/>
      <c r="H165" s="256" t="s">
        <v>1</v>
      </c>
      <c r="I165" s="258"/>
      <c r="J165" s="255"/>
      <c r="K165" s="255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179</v>
      </c>
      <c r="AU165" s="263" t="s">
        <v>88</v>
      </c>
      <c r="AV165" s="14" t="s">
        <v>86</v>
      </c>
      <c r="AW165" s="14" t="s">
        <v>32</v>
      </c>
      <c r="AX165" s="14" t="s">
        <v>78</v>
      </c>
      <c r="AY165" s="263" t="s">
        <v>171</v>
      </c>
    </row>
    <row r="166" spans="1:51" s="15" customFormat="1" ht="12">
      <c r="A166" s="15"/>
      <c r="B166" s="264"/>
      <c r="C166" s="265"/>
      <c r="D166" s="244" t="s">
        <v>179</v>
      </c>
      <c r="E166" s="266" t="s">
        <v>1</v>
      </c>
      <c r="F166" s="267" t="s">
        <v>184</v>
      </c>
      <c r="G166" s="265"/>
      <c r="H166" s="268">
        <v>33.75</v>
      </c>
      <c r="I166" s="269"/>
      <c r="J166" s="265"/>
      <c r="K166" s="265"/>
      <c r="L166" s="270"/>
      <c r="M166" s="271"/>
      <c r="N166" s="272"/>
      <c r="O166" s="272"/>
      <c r="P166" s="272"/>
      <c r="Q166" s="272"/>
      <c r="R166" s="272"/>
      <c r="S166" s="272"/>
      <c r="T166" s="27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4" t="s">
        <v>179</v>
      </c>
      <c r="AU166" s="274" t="s">
        <v>88</v>
      </c>
      <c r="AV166" s="15" t="s">
        <v>177</v>
      </c>
      <c r="AW166" s="15" t="s">
        <v>32</v>
      </c>
      <c r="AX166" s="15" t="s">
        <v>86</v>
      </c>
      <c r="AY166" s="274" t="s">
        <v>171</v>
      </c>
    </row>
    <row r="167" spans="1:65" s="2" customFormat="1" ht="33" customHeight="1">
      <c r="A167" s="39"/>
      <c r="B167" s="40"/>
      <c r="C167" s="228" t="s">
        <v>229</v>
      </c>
      <c r="D167" s="228" t="s">
        <v>173</v>
      </c>
      <c r="E167" s="229" t="s">
        <v>230</v>
      </c>
      <c r="F167" s="230" t="s">
        <v>231</v>
      </c>
      <c r="G167" s="231" t="s">
        <v>225</v>
      </c>
      <c r="H167" s="232">
        <v>123.75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43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177</v>
      </c>
      <c r="AT167" s="240" t="s">
        <v>173</v>
      </c>
      <c r="AU167" s="240" t="s">
        <v>88</v>
      </c>
      <c r="AY167" s="18" t="s">
        <v>171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86</v>
      </c>
      <c r="BK167" s="241">
        <f>ROUND(I167*H167,2)</f>
        <v>0</v>
      </c>
      <c r="BL167" s="18" t="s">
        <v>177</v>
      </c>
      <c r="BM167" s="240" t="s">
        <v>232</v>
      </c>
    </row>
    <row r="168" spans="1:51" s="13" customFormat="1" ht="12">
      <c r="A168" s="13"/>
      <c r="B168" s="242"/>
      <c r="C168" s="243"/>
      <c r="D168" s="244" t="s">
        <v>179</v>
      </c>
      <c r="E168" s="245" t="s">
        <v>1</v>
      </c>
      <c r="F168" s="246" t="s">
        <v>233</v>
      </c>
      <c r="G168" s="243"/>
      <c r="H168" s="247">
        <v>123.75</v>
      </c>
      <c r="I168" s="248"/>
      <c r="J168" s="243"/>
      <c r="K168" s="243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179</v>
      </c>
      <c r="AU168" s="253" t="s">
        <v>88</v>
      </c>
      <c r="AV168" s="13" t="s">
        <v>88</v>
      </c>
      <c r="AW168" s="13" t="s">
        <v>32</v>
      </c>
      <c r="AX168" s="13" t="s">
        <v>78</v>
      </c>
      <c r="AY168" s="253" t="s">
        <v>171</v>
      </c>
    </row>
    <row r="169" spans="1:51" s="14" customFormat="1" ht="12">
      <c r="A169" s="14"/>
      <c r="B169" s="254"/>
      <c r="C169" s="255"/>
      <c r="D169" s="244" t="s">
        <v>179</v>
      </c>
      <c r="E169" s="256" t="s">
        <v>1</v>
      </c>
      <c r="F169" s="257" t="s">
        <v>234</v>
      </c>
      <c r="G169" s="255"/>
      <c r="H169" s="256" t="s">
        <v>1</v>
      </c>
      <c r="I169" s="258"/>
      <c r="J169" s="255"/>
      <c r="K169" s="255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179</v>
      </c>
      <c r="AU169" s="263" t="s">
        <v>88</v>
      </c>
      <c r="AV169" s="14" t="s">
        <v>86</v>
      </c>
      <c r="AW169" s="14" t="s">
        <v>32</v>
      </c>
      <c r="AX169" s="14" t="s">
        <v>78</v>
      </c>
      <c r="AY169" s="263" t="s">
        <v>171</v>
      </c>
    </row>
    <row r="170" spans="1:51" s="15" customFormat="1" ht="12">
      <c r="A170" s="15"/>
      <c r="B170" s="264"/>
      <c r="C170" s="265"/>
      <c r="D170" s="244" t="s">
        <v>179</v>
      </c>
      <c r="E170" s="266" t="s">
        <v>1</v>
      </c>
      <c r="F170" s="267" t="s">
        <v>184</v>
      </c>
      <c r="G170" s="265"/>
      <c r="H170" s="268">
        <v>123.75</v>
      </c>
      <c r="I170" s="269"/>
      <c r="J170" s="265"/>
      <c r="K170" s="265"/>
      <c r="L170" s="270"/>
      <c r="M170" s="271"/>
      <c r="N170" s="272"/>
      <c r="O170" s="272"/>
      <c r="P170" s="272"/>
      <c r="Q170" s="272"/>
      <c r="R170" s="272"/>
      <c r="S170" s="272"/>
      <c r="T170" s="27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4" t="s">
        <v>179</v>
      </c>
      <c r="AU170" s="274" t="s">
        <v>88</v>
      </c>
      <c r="AV170" s="15" t="s">
        <v>177</v>
      </c>
      <c r="AW170" s="15" t="s">
        <v>32</v>
      </c>
      <c r="AX170" s="15" t="s">
        <v>86</v>
      </c>
      <c r="AY170" s="274" t="s">
        <v>171</v>
      </c>
    </row>
    <row r="171" spans="1:65" s="2" customFormat="1" ht="37.8" customHeight="1">
      <c r="A171" s="39"/>
      <c r="B171" s="40"/>
      <c r="C171" s="228" t="s">
        <v>235</v>
      </c>
      <c r="D171" s="228" t="s">
        <v>173</v>
      </c>
      <c r="E171" s="229" t="s">
        <v>236</v>
      </c>
      <c r="F171" s="230" t="s">
        <v>237</v>
      </c>
      <c r="G171" s="231" t="s">
        <v>225</v>
      </c>
      <c r="H171" s="232">
        <v>1237.5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43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177</v>
      </c>
      <c r="AT171" s="240" t="s">
        <v>173</v>
      </c>
      <c r="AU171" s="240" t="s">
        <v>88</v>
      </c>
      <c r="AY171" s="18" t="s">
        <v>171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86</v>
      </c>
      <c r="BK171" s="241">
        <f>ROUND(I171*H171,2)</f>
        <v>0</v>
      </c>
      <c r="BL171" s="18" t="s">
        <v>177</v>
      </c>
      <c r="BM171" s="240" t="s">
        <v>238</v>
      </c>
    </row>
    <row r="172" spans="1:51" s="13" customFormat="1" ht="12">
      <c r="A172" s="13"/>
      <c r="B172" s="242"/>
      <c r="C172" s="243"/>
      <c r="D172" s="244" t="s">
        <v>179</v>
      </c>
      <c r="E172" s="243"/>
      <c r="F172" s="246" t="s">
        <v>239</v>
      </c>
      <c r="G172" s="243"/>
      <c r="H172" s="247">
        <v>1237.5</v>
      </c>
      <c r="I172" s="248"/>
      <c r="J172" s="243"/>
      <c r="K172" s="243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179</v>
      </c>
      <c r="AU172" s="253" t="s">
        <v>88</v>
      </c>
      <c r="AV172" s="13" t="s">
        <v>88</v>
      </c>
      <c r="AW172" s="13" t="s">
        <v>4</v>
      </c>
      <c r="AX172" s="13" t="s">
        <v>86</v>
      </c>
      <c r="AY172" s="253" t="s">
        <v>171</v>
      </c>
    </row>
    <row r="173" spans="1:65" s="2" customFormat="1" ht="16.5" customHeight="1">
      <c r="A173" s="39"/>
      <c r="B173" s="40"/>
      <c r="C173" s="228" t="s">
        <v>240</v>
      </c>
      <c r="D173" s="228" t="s">
        <v>173</v>
      </c>
      <c r="E173" s="229" t="s">
        <v>241</v>
      </c>
      <c r="F173" s="230" t="s">
        <v>242</v>
      </c>
      <c r="G173" s="231" t="s">
        <v>225</v>
      </c>
      <c r="H173" s="232">
        <v>157.5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43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177</v>
      </c>
      <c r="AT173" s="240" t="s">
        <v>173</v>
      </c>
      <c r="AU173" s="240" t="s">
        <v>88</v>
      </c>
      <c r="AY173" s="18" t="s">
        <v>171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86</v>
      </c>
      <c r="BK173" s="241">
        <f>ROUND(I173*H173,2)</f>
        <v>0</v>
      </c>
      <c r="BL173" s="18" t="s">
        <v>177</v>
      </c>
      <c r="BM173" s="240" t="s">
        <v>243</v>
      </c>
    </row>
    <row r="174" spans="1:65" s="2" customFormat="1" ht="33" customHeight="1">
      <c r="A174" s="39"/>
      <c r="B174" s="40"/>
      <c r="C174" s="228" t="s">
        <v>244</v>
      </c>
      <c r="D174" s="228" t="s">
        <v>173</v>
      </c>
      <c r="E174" s="229" t="s">
        <v>245</v>
      </c>
      <c r="F174" s="230" t="s">
        <v>246</v>
      </c>
      <c r="G174" s="231" t="s">
        <v>247</v>
      </c>
      <c r="H174" s="232">
        <v>222.75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43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177</v>
      </c>
      <c r="AT174" s="240" t="s">
        <v>173</v>
      </c>
      <c r="AU174" s="240" t="s">
        <v>88</v>
      </c>
      <c r="AY174" s="18" t="s">
        <v>171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86</v>
      </c>
      <c r="BK174" s="241">
        <f>ROUND(I174*H174,2)</f>
        <v>0</v>
      </c>
      <c r="BL174" s="18" t="s">
        <v>177</v>
      </c>
      <c r="BM174" s="240" t="s">
        <v>248</v>
      </c>
    </row>
    <row r="175" spans="1:51" s="13" customFormat="1" ht="12">
      <c r="A175" s="13"/>
      <c r="B175" s="242"/>
      <c r="C175" s="243"/>
      <c r="D175" s="244" t="s">
        <v>179</v>
      </c>
      <c r="E175" s="243"/>
      <c r="F175" s="246" t="s">
        <v>249</v>
      </c>
      <c r="G175" s="243"/>
      <c r="H175" s="247">
        <v>222.75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179</v>
      </c>
      <c r="AU175" s="253" t="s">
        <v>88</v>
      </c>
      <c r="AV175" s="13" t="s">
        <v>88</v>
      </c>
      <c r="AW175" s="13" t="s">
        <v>4</v>
      </c>
      <c r="AX175" s="13" t="s">
        <v>86</v>
      </c>
      <c r="AY175" s="253" t="s">
        <v>171</v>
      </c>
    </row>
    <row r="176" spans="1:65" s="2" customFormat="1" ht="21.75" customHeight="1">
      <c r="A176" s="39"/>
      <c r="B176" s="40"/>
      <c r="C176" s="228" t="s">
        <v>250</v>
      </c>
      <c r="D176" s="228" t="s">
        <v>173</v>
      </c>
      <c r="E176" s="229" t="s">
        <v>251</v>
      </c>
      <c r="F176" s="230" t="s">
        <v>252</v>
      </c>
      <c r="G176" s="231" t="s">
        <v>176</v>
      </c>
      <c r="H176" s="232">
        <v>40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43</v>
      </c>
      <c r="O176" s="92"/>
      <c r="P176" s="238">
        <f>O176*H176</f>
        <v>0</v>
      </c>
      <c r="Q176" s="238">
        <v>0.00083851</v>
      </c>
      <c r="R176" s="238">
        <f>Q176*H176</f>
        <v>0.0335404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177</v>
      </c>
      <c r="AT176" s="240" t="s">
        <v>173</v>
      </c>
      <c r="AU176" s="240" t="s">
        <v>88</v>
      </c>
      <c r="AY176" s="18" t="s">
        <v>171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86</v>
      </c>
      <c r="BK176" s="241">
        <f>ROUND(I176*H176,2)</f>
        <v>0</v>
      </c>
      <c r="BL176" s="18" t="s">
        <v>177</v>
      </c>
      <c r="BM176" s="240" t="s">
        <v>253</v>
      </c>
    </row>
    <row r="177" spans="1:51" s="13" customFormat="1" ht="12">
      <c r="A177" s="13"/>
      <c r="B177" s="242"/>
      <c r="C177" s="243"/>
      <c r="D177" s="244" t="s">
        <v>179</v>
      </c>
      <c r="E177" s="245" t="s">
        <v>1</v>
      </c>
      <c r="F177" s="246" t="s">
        <v>254</v>
      </c>
      <c r="G177" s="243"/>
      <c r="H177" s="247">
        <v>40</v>
      </c>
      <c r="I177" s="248"/>
      <c r="J177" s="243"/>
      <c r="K177" s="243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179</v>
      </c>
      <c r="AU177" s="253" t="s">
        <v>88</v>
      </c>
      <c r="AV177" s="13" t="s">
        <v>88</v>
      </c>
      <c r="AW177" s="13" t="s">
        <v>32</v>
      </c>
      <c r="AX177" s="13" t="s">
        <v>86</v>
      </c>
      <c r="AY177" s="253" t="s">
        <v>171</v>
      </c>
    </row>
    <row r="178" spans="1:65" s="2" customFormat="1" ht="24.15" customHeight="1">
      <c r="A178" s="39"/>
      <c r="B178" s="40"/>
      <c r="C178" s="228" t="s">
        <v>8</v>
      </c>
      <c r="D178" s="228" t="s">
        <v>173</v>
      </c>
      <c r="E178" s="229" t="s">
        <v>255</v>
      </c>
      <c r="F178" s="230" t="s">
        <v>256</v>
      </c>
      <c r="G178" s="231" t="s">
        <v>176</v>
      </c>
      <c r="H178" s="232">
        <v>40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43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177</v>
      </c>
      <c r="AT178" s="240" t="s">
        <v>173</v>
      </c>
      <c r="AU178" s="240" t="s">
        <v>88</v>
      </c>
      <c r="AY178" s="18" t="s">
        <v>171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86</v>
      </c>
      <c r="BK178" s="241">
        <f>ROUND(I178*H178,2)</f>
        <v>0</v>
      </c>
      <c r="BL178" s="18" t="s">
        <v>177</v>
      </c>
      <c r="BM178" s="240" t="s">
        <v>257</v>
      </c>
    </row>
    <row r="179" spans="1:65" s="2" customFormat="1" ht="37.8" customHeight="1">
      <c r="A179" s="39"/>
      <c r="B179" s="40"/>
      <c r="C179" s="228" t="s">
        <v>258</v>
      </c>
      <c r="D179" s="228" t="s">
        <v>173</v>
      </c>
      <c r="E179" s="229" t="s">
        <v>259</v>
      </c>
      <c r="F179" s="230" t="s">
        <v>260</v>
      </c>
      <c r="G179" s="231" t="s">
        <v>225</v>
      </c>
      <c r="H179" s="232">
        <v>863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43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177</v>
      </c>
      <c r="AT179" s="240" t="s">
        <v>173</v>
      </c>
      <c r="AU179" s="240" t="s">
        <v>88</v>
      </c>
      <c r="AY179" s="18" t="s">
        <v>171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86</v>
      </c>
      <c r="BK179" s="241">
        <f>ROUND(I179*H179,2)</f>
        <v>0</v>
      </c>
      <c r="BL179" s="18" t="s">
        <v>177</v>
      </c>
      <c r="BM179" s="240" t="s">
        <v>261</v>
      </c>
    </row>
    <row r="180" spans="1:51" s="13" customFormat="1" ht="12">
      <c r="A180" s="13"/>
      <c r="B180" s="242"/>
      <c r="C180" s="243"/>
      <c r="D180" s="244" t="s">
        <v>179</v>
      </c>
      <c r="E180" s="245" t="s">
        <v>1</v>
      </c>
      <c r="F180" s="246" t="s">
        <v>262</v>
      </c>
      <c r="G180" s="243"/>
      <c r="H180" s="247">
        <v>29.33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179</v>
      </c>
      <c r="AU180" s="253" t="s">
        <v>88</v>
      </c>
      <c r="AV180" s="13" t="s">
        <v>88</v>
      </c>
      <c r="AW180" s="13" t="s">
        <v>32</v>
      </c>
      <c r="AX180" s="13" t="s">
        <v>78</v>
      </c>
      <c r="AY180" s="253" t="s">
        <v>171</v>
      </c>
    </row>
    <row r="181" spans="1:51" s="13" customFormat="1" ht="12">
      <c r="A181" s="13"/>
      <c r="B181" s="242"/>
      <c r="C181" s="243"/>
      <c r="D181" s="244" t="s">
        <v>179</v>
      </c>
      <c r="E181" s="245" t="s">
        <v>1</v>
      </c>
      <c r="F181" s="246" t="s">
        <v>263</v>
      </c>
      <c r="G181" s="243"/>
      <c r="H181" s="247">
        <v>833.67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179</v>
      </c>
      <c r="AU181" s="253" t="s">
        <v>88</v>
      </c>
      <c r="AV181" s="13" t="s">
        <v>88</v>
      </c>
      <c r="AW181" s="13" t="s">
        <v>32</v>
      </c>
      <c r="AX181" s="13" t="s">
        <v>78</v>
      </c>
      <c r="AY181" s="253" t="s">
        <v>171</v>
      </c>
    </row>
    <row r="182" spans="1:51" s="15" customFormat="1" ht="12">
      <c r="A182" s="15"/>
      <c r="B182" s="264"/>
      <c r="C182" s="265"/>
      <c r="D182" s="244" t="s">
        <v>179</v>
      </c>
      <c r="E182" s="266" t="s">
        <v>1</v>
      </c>
      <c r="F182" s="267" t="s">
        <v>184</v>
      </c>
      <c r="G182" s="265"/>
      <c r="H182" s="268">
        <v>863</v>
      </c>
      <c r="I182" s="269"/>
      <c r="J182" s="265"/>
      <c r="K182" s="265"/>
      <c r="L182" s="270"/>
      <c r="M182" s="271"/>
      <c r="N182" s="272"/>
      <c r="O182" s="272"/>
      <c r="P182" s="272"/>
      <c r="Q182" s="272"/>
      <c r="R182" s="272"/>
      <c r="S182" s="272"/>
      <c r="T182" s="27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4" t="s">
        <v>179</v>
      </c>
      <c r="AU182" s="274" t="s">
        <v>88</v>
      </c>
      <c r="AV182" s="15" t="s">
        <v>177</v>
      </c>
      <c r="AW182" s="15" t="s">
        <v>32</v>
      </c>
      <c r="AX182" s="15" t="s">
        <v>86</v>
      </c>
      <c r="AY182" s="274" t="s">
        <v>171</v>
      </c>
    </row>
    <row r="183" spans="1:65" s="2" customFormat="1" ht="37.8" customHeight="1">
      <c r="A183" s="39"/>
      <c r="B183" s="40"/>
      <c r="C183" s="228" t="s">
        <v>264</v>
      </c>
      <c r="D183" s="228" t="s">
        <v>173</v>
      </c>
      <c r="E183" s="229" t="s">
        <v>265</v>
      </c>
      <c r="F183" s="230" t="s">
        <v>266</v>
      </c>
      <c r="G183" s="231" t="s">
        <v>225</v>
      </c>
      <c r="H183" s="232">
        <v>863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43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177</v>
      </c>
      <c r="AT183" s="240" t="s">
        <v>173</v>
      </c>
      <c r="AU183" s="240" t="s">
        <v>88</v>
      </c>
      <c r="AY183" s="18" t="s">
        <v>171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86</v>
      </c>
      <c r="BK183" s="241">
        <f>ROUND(I183*H183,2)</f>
        <v>0</v>
      </c>
      <c r="BL183" s="18" t="s">
        <v>177</v>
      </c>
      <c r="BM183" s="240" t="s">
        <v>267</v>
      </c>
    </row>
    <row r="184" spans="1:65" s="2" customFormat="1" ht="37.8" customHeight="1">
      <c r="A184" s="39"/>
      <c r="B184" s="40"/>
      <c r="C184" s="228" t="s">
        <v>268</v>
      </c>
      <c r="D184" s="228" t="s">
        <v>173</v>
      </c>
      <c r="E184" s="229" t="s">
        <v>269</v>
      </c>
      <c r="F184" s="230" t="s">
        <v>270</v>
      </c>
      <c r="G184" s="231" t="s">
        <v>225</v>
      </c>
      <c r="H184" s="232">
        <v>21.23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43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177</v>
      </c>
      <c r="AT184" s="240" t="s">
        <v>173</v>
      </c>
      <c r="AU184" s="240" t="s">
        <v>88</v>
      </c>
      <c r="AY184" s="18" t="s">
        <v>171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86</v>
      </c>
      <c r="BK184" s="241">
        <f>ROUND(I184*H184,2)</f>
        <v>0</v>
      </c>
      <c r="BL184" s="18" t="s">
        <v>177</v>
      </c>
      <c r="BM184" s="240" t="s">
        <v>271</v>
      </c>
    </row>
    <row r="185" spans="1:51" s="13" customFormat="1" ht="12">
      <c r="A185" s="13"/>
      <c r="B185" s="242"/>
      <c r="C185" s="243"/>
      <c r="D185" s="244" t="s">
        <v>179</v>
      </c>
      <c r="E185" s="245" t="s">
        <v>1</v>
      </c>
      <c r="F185" s="246" t="s">
        <v>272</v>
      </c>
      <c r="G185" s="243"/>
      <c r="H185" s="247">
        <v>17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179</v>
      </c>
      <c r="AU185" s="253" t="s">
        <v>88</v>
      </c>
      <c r="AV185" s="13" t="s">
        <v>88</v>
      </c>
      <c r="AW185" s="13" t="s">
        <v>32</v>
      </c>
      <c r="AX185" s="13" t="s">
        <v>78</v>
      </c>
      <c r="AY185" s="253" t="s">
        <v>171</v>
      </c>
    </row>
    <row r="186" spans="1:51" s="14" customFormat="1" ht="12">
      <c r="A186" s="14"/>
      <c r="B186" s="254"/>
      <c r="C186" s="255"/>
      <c r="D186" s="244" t="s">
        <v>179</v>
      </c>
      <c r="E186" s="256" t="s">
        <v>1</v>
      </c>
      <c r="F186" s="257" t="s">
        <v>273</v>
      </c>
      <c r="G186" s="255"/>
      <c r="H186" s="256" t="s">
        <v>1</v>
      </c>
      <c r="I186" s="258"/>
      <c r="J186" s="255"/>
      <c r="K186" s="255"/>
      <c r="L186" s="259"/>
      <c r="M186" s="260"/>
      <c r="N186" s="261"/>
      <c r="O186" s="261"/>
      <c r="P186" s="261"/>
      <c r="Q186" s="261"/>
      <c r="R186" s="261"/>
      <c r="S186" s="261"/>
      <c r="T186" s="26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3" t="s">
        <v>179</v>
      </c>
      <c r="AU186" s="263" t="s">
        <v>88</v>
      </c>
      <c r="AV186" s="14" t="s">
        <v>86</v>
      </c>
      <c r="AW186" s="14" t="s">
        <v>32</v>
      </c>
      <c r="AX186" s="14" t="s">
        <v>78</v>
      </c>
      <c r="AY186" s="263" t="s">
        <v>171</v>
      </c>
    </row>
    <row r="187" spans="1:51" s="13" customFormat="1" ht="12">
      <c r="A187" s="13"/>
      <c r="B187" s="242"/>
      <c r="C187" s="243"/>
      <c r="D187" s="244" t="s">
        <v>179</v>
      </c>
      <c r="E187" s="245" t="s">
        <v>1</v>
      </c>
      <c r="F187" s="246" t="s">
        <v>274</v>
      </c>
      <c r="G187" s="243"/>
      <c r="H187" s="247">
        <v>4.23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179</v>
      </c>
      <c r="AU187" s="253" t="s">
        <v>88</v>
      </c>
      <c r="AV187" s="13" t="s">
        <v>88</v>
      </c>
      <c r="AW187" s="13" t="s">
        <v>32</v>
      </c>
      <c r="AX187" s="13" t="s">
        <v>78</v>
      </c>
      <c r="AY187" s="253" t="s">
        <v>171</v>
      </c>
    </row>
    <row r="188" spans="1:51" s="14" customFormat="1" ht="12">
      <c r="A188" s="14"/>
      <c r="B188" s="254"/>
      <c r="C188" s="255"/>
      <c r="D188" s="244" t="s">
        <v>179</v>
      </c>
      <c r="E188" s="256" t="s">
        <v>1</v>
      </c>
      <c r="F188" s="257" t="s">
        <v>275</v>
      </c>
      <c r="G188" s="255"/>
      <c r="H188" s="256" t="s">
        <v>1</v>
      </c>
      <c r="I188" s="258"/>
      <c r="J188" s="255"/>
      <c r="K188" s="255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179</v>
      </c>
      <c r="AU188" s="263" t="s">
        <v>88</v>
      </c>
      <c r="AV188" s="14" t="s">
        <v>86</v>
      </c>
      <c r="AW188" s="14" t="s">
        <v>32</v>
      </c>
      <c r="AX188" s="14" t="s">
        <v>78</v>
      </c>
      <c r="AY188" s="263" t="s">
        <v>171</v>
      </c>
    </row>
    <row r="189" spans="1:51" s="15" customFormat="1" ht="12">
      <c r="A189" s="15"/>
      <c r="B189" s="264"/>
      <c r="C189" s="265"/>
      <c r="D189" s="244" t="s">
        <v>179</v>
      </c>
      <c r="E189" s="266" t="s">
        <v>1</v>
      </c>
      <c r="F189" s="267" t="s">
        <v>184</v>
      </c>
      <c r="G189" s="265"/>
      <c r="H189" s="268">
        <v>21.23</v>
      </c>
      <c r="I189" s="269"/>
      <c r="J189" s="265"/>
      <c r="K189" s="265"/>
      <c r="L189" s="270"/>
      <c r="M189" s="271"/>
      <c r="N189" s="272"/>
      <c r="O189" s="272"/>
      <c r="P189" s="272"/>
      <c r="Q189" s="272"/>
      <c r="R189" s="272"/>
      <c r="S189" s="272"/>
      <c r="T189" s="27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4" t="s">
        <v>179</v>
      </c>
      <c r="AU189" s="274" t="s">
        <v>88</v>
      </c>
      <c r="AV189" s="15" t="s">
        <v>177</v>
      </c>
      <c r="AW189" s="15" t="s">
        <v>32</v>
      </c>
      <c r="AX189" s="15" t="s">
        <v>86</v>
      </c>
      <c r="AY189" s="274" t="s">
        <v>171</v>
      </c>
    </row>
    <row r="190" spans="1:65" s="2" customFormat="1" ht="33" customHeight="1">
      <c r="A190" s="39"/>
      <c r="B190" s="40"/>
      <c r="C190" s="228" t="s">
        <v>276</v>
      </c>
      <c r="D190" s="228" t="s">
        <v>173</v>
      </c>
      <c r="E190" s="229" t="s">
        <v>277</v>
      </c>
      <c r="F190" s="230" t="s">
        <v>278</v>
      </c>
      <c r="G190" s="231" t="s">
        <v>225</v>
      </c>
      <c r="H190" s="232">
        <v>21.23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43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177</v>
      </c>
      <c r="AT190" s="240" t="s">
        <v>173</v>
      </c>
      <c r="AU190" s="240" t="s">
        <v>88</v>
      </c>
      <c r="AY190" s="18" t="s">
        <v>171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86</v>
      </c>
      <c r="BK190" s="241">
        <f>ROUND(I190*H190,2)</f>
        <v>0</v>
      </c>
      <c r="BL190" s="18" t="s">
        <v>177</v>
      </c>
      <c r="BM190" s="240" t="s">
        <v>279</v>
      </c>
    </row>
    <row r="191" spans="1:65" s="2" customFormat="1" ht="24.15" customHeight="1">
      <c r="A191" s="39"/>
      <c r="B191" s="40"/>
      <c r="C191" s="228" t="s">
        <v>280</v>
      </c>
      <c r="D191" s="228" t="s">
        <v>173</v>
      </c>
      <c r="E191" s="229" t="s">
        <v>281</v>
      </c>
      <c r="F191" s="230" t="s">
        <v>282</v>
      </c>
      <c r="G191" s="231" t="s">
        <v>225</v>
      </c>
      <c r="H191" s="232">
        <v>3.5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43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177</v>
      </c>
      <c r="AT191" s="240" t="s">
        <v>173</v>
      </c>
      <c r="AU191" s="240" t="s">
        <v>88</v>
      </c>
      <c r="AY191" s="18" t="s">
        <v>171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86</v>
      </c>
      <c r="BK191" s="241">
        <f>ROUND(I191*H191,2)</f>
        <v>0</v>
      </c>
      <c r="BL191" s="18" t="s">
        <v>177</v>
      </c>
      <c r="BM191" s="240" t="s">
        <v>283</v>
      </c>
    </row>
    <row r="192" spans="1:51" s="13" customFormat="1" ht="12">
      <c r="A192" s="13"/>
      <c r="B192" s="242"/>
      <c r="C192" s="243"/>
      <c r="D192" s="244" t="s">
        <v>179</v>
      </c>
      <c r="E192" s="245" t="s">
        <v>1</v>
      </c>
      <c r="F192" s="246" t="s">
        <v>284</v>
      </c>
      <c r="G192" s="243"/>
      <c r="H192" s="247">
        <v>3.5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179</v>
      </c>
      <c r="AU192" s="253" t="s">
        <v>88</v>
      </c>
      <c r="AV192" s="13" t="s">
        <v>88</v>
      </c>
      <c r="AW192" s="13" t="s">
        <v>32</v>
      </c>
      <c r="AX192" s="13" t="s">
        <v>78</v>
      </c>
      <c r="AY192" s="253" t="s">
        <v>171</v>
      </c>
    </row>
    <row r="193" spans="1:51" s="14" customFormat="1" ht="12">
      <c r="A193" s="14"/>
      <c r="B193" s="254"/>
      <c r="C193" s="255"/>
      <c r="D193" s="244" t="s">
        <v>179</v>
      </c>
      <c r="E193" s="256" t="s">
        <v>1</v>
      </c>
      <c r="F193" s="257" t="s">
        <v>285</v>
      </c>
      <c r="G193" s="255"/>
      <c r="H193" s="256" t="s">
        <v>1</v>
      </c>
      <c r="I193" s="258"/>
      <c r="J193" s="255"/>
      <c r="K193" s="255"/>
      <c r="L193" s="259"/>
      <c r="M193" s="260"/>
      <c r="N193" s="261"/>
      <c r="O193" s="261"/>
      <c r="P193" s="261"/>
      <c r="Q193" s="261"/>
      <c r="R193" s="261"/>
      <c r="S193" s="261"/>
      <c r="T193" s="26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3" t="s">
        <v>179</v>
      </c>
      <c r="AU193" s="263" t="s">
        <v>88</v>
      </c>
      <c r="AV193" s="14" t="s">
        <v>86</v>
      </c>
      <c r="AW193" s="14" t="s">
        <v>32</v>
      </c>
      <c r="AX193" s="14" t="s">
        <v>78</v>
      </c>
      <c r="AY193" s="263" t="s">
        <v>171</v>
      </c>
    </row>
    <row r="194" spans="1:51" s="15" customFormat="1" ht="12">
      <c r="A194" s="15"/>
      <c r="B194" s="264"/>
      <c r="C194" s="265"/>
      <c r="D194" s="244" t="s">
        <v>179</v>
      </c>
      <c r="E194" s="266" t="s">
        <v>1</v>
      </c>
      <c r="F194" s="267" t="s">
        <v>184</v>
      </c>
      <c r="G194" s="265"/>
      <c r="H194" s="268">
        <v>3.5</v>
      </c>
      <c r="I194" s="269"/>
      <c r="J194" s="265"/>
      <c r="K194" s="265"/>
      <c r="L194" s="270"/>
      <c r="M194" s="271"/>
      <c r="N194" s="272"/>
      <c r="O194" s="272"/>
      <c r="P194" s="272"/>
      <c r="Q194" s="272"/>
      <c r="R194" s="272"/>
      <c r="S194" s="272"/>
      <c r="T194" s="27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4" t="s">
        <v>179</v>
      </c>
      <c r="AU194" s="274" t="s">
        <v>88</v>
      </c>
      <c r="AV194" s="15" t="s">
        <v>177</v>
      </c>
      <c r="AW194" s="15" t="s">
        <v>32</v>
      </c>
      <c r="AX194" s="15" t="s">
        <v>86</v>
      </c>
      <c r="AY194" s="274" t="s">
        <v>171</v>
      </c>
    </row>
    <row r="195" spans="1:65" s="2" customFormat="1" ht="24.15" customHeight="1">
      <c r="A195" s="39"/>
      <c r="B195" s="40"/>
      <c r="C195" s="228" t="s">
        <v>7</v>
      </c>
      <c r="D195" s="228" t="s">
        <v>173</v>
      </c>
      <c r="E195" s="229" t="s">
        <v>286</v>
      </c>
      <c r="F195" s="230" t="s">
        <v>287</v>
      </c>
      <c r="G195" s="231" t="s">
        <v>225</v>
      </c>
      <c r="H195" s="232">
        <v>3.5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43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177</v>
      </c>
      <c r="AT195" s="240" t="s">
        <v>173</v>
      </c>
      <c r="AU195" s="240" t="s">
        <v>88</v>
      </c>
      <c r="AY195" s="18" t="s">
        <v>171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86</v>
      </c>
      <c r="BK195" s="241">
        <f>ROUND(I195*H195,2)</f>
        <v>0</v>
      </c>
      <c r="BL195" s="18" t="s">
        <v>177</v>
      </c>
      <c r="BM195" s="240" t="s">
        <v>288</v>
      </c>
    </row>
    <row r="196" spans="1:65" s="2" customFormat="1" ht="24.15" customHeight="1">
      <c r="A196" s="39"/>
      <c r="B196" s="40"/>
      <c r="C196" s="228" t="s">
        <v>289</v>
      </c>
      <c r="D196" s="228" t="s">
        <v>173</v>
      </c>
      <c r="E196" s="229" t="s">
        <v>290</v>
      </c>
      <c r="F196" s="230" t="s">
        <v>291</v>
      </c>
      <c r="G196" s="231" t="s">
        <v>225</v>
      </c>
      <c r="H196" s="232">
        <v>88.773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43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177</v>
      </c>
      <c r="AT196" s="240" t="s">
        <v>173</v>
      </c>
      <c r="AU196" s="240" t="s">
        <v>88</v>
      </c>
      <c r="AY196" s="18" t="s">
        <v>171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86</v>
      </c>
      <c r="BK196" s="241">
        <f>ROUND(I196*H196,2)</f>
        <v>0</v>
      </c>
      <c r="BL196" s="18" t="s">
        <v>177</v>
      </c>
      <c r="BM196" s="240" t="s">
        <v>292</v>
      </c>
    </row>
    <row r="197" spans="1:51" s="13" customFormat="1" ht="12">
      <c r="A197" s="13"/>
      <c r="B197" s="242"/>
      <c r="C197" s="243"/>
      <c r="D197" s="244" t="s">
        <v>179</v>
      </c>
      <c r="E197" s="245" t="s">
        <v>1</v>
      </c>
      <c r="F197" s="246" t="s">
        <v>293</v>
      </c>
      <c r="G197" s="243"/>
      <c r="H197" s="247">
        <v>1726</v>
      </c>
      <c r="I197" s="248"/>
      <c r="J197" s="243"/>
      <c r="K197" s="243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179</v>
      </c>
      <c r="AU197" s="253" t="s">
        <v>88</v>
      </c>
      <c r="AV197" s="13" t="s">
        <v>88</v>
      </c>
      <c r="AW197" s="13" t="s">
        <v>32</v>
      </c>
      <c r="AX197" s="13" t="s">
        <v>78</v>
      </c>
      <c r="AY197" s="253" t="s">
        <v>171</v>
      </c>
    </row>
    <row r="198" spans="1:51" s="13" customFormat="1" ht="12">
      <c r="A198" s="13"/>
      <c r="B198" s="242"/>
      <c r="C198" s="243"/>
      <c r="D198" s="244" t="s">
        <v>179</v>
      </c>
      <c r="E198" s="245" t="s">
        <v>1</v>
      </c>
      <c r="F198" s="246" t="s">
        <v>294</v>
      </c>
      <c r="G198" s="243"/>
      <c r="H198" s="247">
        <v>42.46</v>
      </c>
      <c r="I198" s="248"/>
      <c r="J198" s="243"/>
      <c r="K198" s="243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179</v>
      </c>
      <c r="AU198" s="253" t="s">
        <v>88</v>
      </c>
      <c r="AV198" s="13" t="s">
        <v>88</v>
      </c>
      <c r="AW198" s="13" t="s">
        <v>32</v>
      </c>
      <c r="AX198" s="13" t="s">
        <v>78</v>
      </c>
      <c r="AY198" s="253" t="s">
        <v>171</v>
      </c>
    </row>
    <row r="199" spans="1:51" s="13" customFormat="1" ht="12">
      <c r="A199" s="13"/>
      <c r="B199" s="242"/>
      <c r="C199" s="243"/>
      <c r="D199" s="244" t="s">
        <v>179</v>
      </c>
      <c r="E199" s="245" t="s">
        <v>1</v>
      </c>
      <c r="F199" s="246" t="s">
        <v>295</v>
      </c>
      <c r="G199" s="243"/>
      <c r="H199" s="247">
        <v>7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179</v>
      </c>
      <c r="AU199" s="253" t="s">
        <v>88</v>
      </c>
      <c r="AV199" s="13" t="s">
        <v>88</v>
      </c>
      <c r="AW199" s="13" t="s">
        <v>32</v>
      </c>
      <c r="AX199" s="13" t="s">
        <v>78</v>
      </c>
      <c r="AY199" s="253" t="s">
        <v>171</v>
      </c>
    </row>
    <row r="200" spans="1:51" s="15" customFormat="1" ht="12">
      <c r="A200" s="15"/>
      <c r="B200" s="264"/>
      <c r="C200" s="265"/>
      <c r="D200" s="244" t="s">
        <v>179</v>
      </c>
      <c r="E200" s="266" t="s">
        <v>1</v>
      </c>
      <c r="F200" s="267" t="s">
        <v>184</v>
      </c>
      <c r="G200" s="265"/>
      <c r="H200" s="268">
        <v>1775.46</v>
      </c>
      <c r="I200" s="269"/>
      <c r="J200" s="265"/>
      <c r="K200" s="265"/>
      <c r="L200" s="270"/>
      <c r="M200" s="271"/>
      <c r="N200" s="272"/>
      <c r="O200" s="272"/>
      <c r="P200" s="272"/>
      <c r="Q200" s="272"/>
      <c r="R200" s="272"/>
      <c r="S200" s="272"/>
      <c r="T200" s="27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4" t="s">
        <v>179</v>
      </c>
      <c r="AU200" s="274" t="s">
        <v>88</v>
      </c>
      <c r="AV200" s="15" t="s">
        <v>177</v>
      </c>
      <c r="AW200" s="15" t="s">
        <v>32</v>
      </c>
      <c r="AX200" s="15" t="s">
        <v>86</v>
      </c>
      <c r="AY200" s="274" t="s">
        <v>171</v>
      </c>
    </row>
    <row r="201" spans="1:51" s="13" customFormat="1" ht="12">
      <c r="A201" s="13"/>
      <c r="B201" s="242"/>
      <c r="C201" s="243"/>
      <c r="D201" s="244" t="s">
        <v>179</v>
      </c>
      <c r="E201" s="243"/>
      <c r="F201" s="246" t="s">
        <v>296</v>
      </c>
      <c r="G201" s="243"/>
      <c r="H201" s="247">
        <v>88.773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179</v>
      </c>
      <c r="AU201" s="253" t="s">
        <v>88</v>
      </c>
      <c r="AV201" s="13" t="s">
        <v>88</v>
      </c>
      <c r="AW201" s="13" t="s">
        <v>4</v>
      </c>
      <c r="AX201" s="13" t="s">
        <v>86</v>
      </c>
      <c r="AY201" s="253" t="s">
        <v>171</v>
      </c>
    </row>
    <row r="202" spans="1:65" s="2" customFormat="1" ht="33" customHeight="1">
      <c r="A202" s="39"/>
      <c r="B202" s="40"/>
      <c r="C202" s="228" t="s">
        <v>297</v>
      </c>
      <c r="D202" s="228" t="s">
        <v>173</v>
      </c>
      <c r="E202" s="229" t="s">
        <v>230</v>
      </c>
      <c r="F202" s="230" t="s">
        <v>231</v>
      </c>
      <c r="G202" s="231" t="s">
        <v>225</v>
      </c>
      <c r="H202" s="232">
        <v>1775.46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43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177</v>
      </c>
      <c r="AT202" s="240" t="s">
        <v>173</v>
      </c>
      <c r="AU202" s="240" t="s">
        <v>88</v>
      </c>
      <c r="AY202" s="18" t="s">
        <v>171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86</v>
      </c>
      <c r="BK202" s="241">
        <f>ROUND(I202*H202,2)</f>
        <v>0</v>
      </c>
      <c r="BL202" s="18" t="s">
        <v>177</v>
      </c>
      <c r="BM202" s="240" t="s">
        <v>298</v>
      </c>
    </row>
    <row r="203" spans="1:51" s="13" customFormat="1" ht="12">
      <c r="A203" s="13"/>
      <c r="B203" s="242"/>
      <c r="C203" s="243"/>
      <c r="D203" s="244" t="s">
        <v>179</v>
      </c>
      <c r="E203" s="245" t="s">
        <v>1</v>
      </c>
      <c r="F203" s="246" t="s">
        <v>293</v>
      </c>
      <c r="G203" s="243"/>
      <c r="H203" s="247">
        <v>1726</v>
      </c>
      <c r="I203" s="248"/>
      <c r="J203" s="243"/>
      <c r="K203" s="243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179</v>
      </c>
      <c r="AU203" s="253" t="s">
        <v>88</v>
      </c>
      <c r="AV203" s="13" t="s">
        <v>88</v>
      </c>
      <c r="AW203" s="13" t="s">
        <v>32</v>
      </c>
      <c r="AX203" s="13" t="s">
        <v>78</v>
      </c>
      <c r="AY203" s="253" t="s">
        <v>171</v>
      </c>
    </row>
    <row r="204" spans="1:51" s="13" customFormat="1" ht="12">
      <c r="A204" s="13"/>
      <c r="B204" s="242"/>
      <c r="C204" s="243"/>
      <c r="D204" s="244" t="s">
        <v>179</v>
      </c>
      <c r="E204" s="245" t="s">
        <v>1</v>
      </c>
      <c r="F204" s="246" t="s">
        <v>294</v>
      </c>
      <c r="G204" s="243"/>
      <c r="H204" s="247">
        <v>42.46</v>
      </c>
      <c r="I204" s="248"/>
      <c r="J204" s="243"/>
      <c r="K204" s="243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179</v>
      </c>
      <c r="AU204" s="253" t="s">
        <v>88</v>
      </c>
      <c r="AV204" s="13" t="s">
        <v>88</v>
      </c>
      <c r="AW204" s="13" t="s">
        <v>32</v>
      </c>
      <c r="AX204" s="13" t="s">
        <v>78</v>
      </c>
      <c r="AY204" s="253" t="s">
        <v>171</v>
      </c>
    </row>
    <row r="205" spans="1:51" s="13" customFormat="1" ht="12">
      <c r="A205" s="13"/>
      <c r="B205" s="242"/>
      <c r="C205" s="243"/>
      <c r="D205" s="244" t="s">
        <v>179</v>
      </c>
      <c r="E205" s="245" t="s">
        <v>1</v>
      </c>
      <c r="F205" s="246" t="s">
        <v>295</v>
      </c>
      <c r="G205" s="243"/>
      <c r="H205" s="247">
        <v>7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179</v>
      </c>
      <c r="AU205" s="253" t="s">
        <v>88</v>
      </c>
      <c r="AV205" s="13" t="s">
        <v>88</v>
      </c>
      <c r="AW205" s="13" t="s">
        <v>32</v>
      </c>
      <c r="AX205" s="13" t="s">
        <v>78</v>
      </c>
      <c r="AY205" s="253" t="s">
        <v>171</v>
      </c>
    </row>
    <row r="206" spans="1:51" s="15" customFormat="1" ht="12">
      <c r="A206" s="15"/>
      <c r="B206" s="264"/>
      <c r="C206" s="265"/>
      <c r="D206" s="244" t="s">
        <v>179</v>
      </c>
      <c r="E206" s="266" t="s">
        <v>1</v>
      </c>
      <c r="F206" s="267" t="s">
        <v>184</v>
      </c>
      <c r="G206" s="265"/>
      <c r="H206" s="268">
        <v>1775.46</v>
      </c>
      <c r="I206" s="269"/>
      <c r="J206" s="265"/>
      <c r="K206" s="265"/>
      <c r="L206" s="270"/>
      <c r="M206" s="271"/>
      <c r="N206" s="272"/>
      <c r="O206" s="272"/>
      <c r="P206" s="272"/>
      <c r="Q206" s="272"/>
      <c r="R206" s="272"/>
      <c r="S206" s="272"/>
      <c r="T206" s="27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4" t="s">
        <v>179</v>
      </c>
      <c r="AU206" s="274" t="s">
        <v>88</v>
      </c>
      <c r="AV206" s="15" t="s">
        <v>177</v>
      </c>
      <c r="AW206" s="15" t="s">
        <v>32</v>
      </c>
      <c r="AX206" s="15" t="s">
        <v>86</v>
      </c>
      <c r="AY206" s="274" t="s">
        <v>171</v>
      </c>
    </row>
    <row r="207" spans="1:65" s="2" customFormat="1" ht="37.8" customHeight="1">
      <c r="A207" s="39"/>
      <c r="B207" s="40"/>
      <c r="C207" s="228" t="s">
        <v>299</v>
      </c>
      <c r="D207" s="228" t="s">
        <v>173</v>
      </c>
      <c r="E207" s="229" t="s">
        <v>236</v>
      </c>
      <c r="F207" s="230" t="s">
        <v>237</v>
      </c>
      <c r="G207" s="231" t="s">
        <v>225</v>
      </c>
      <c r="H207" s="232">
        <v>17754.6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43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177</v>
      </c>
      <c r="AT207" s="240" t="s">
        <v>173</v>
      </c>
      <c r="AU207" s="240" t="s">
        <v>88</v>
      </c>
      <c r="AY207" s="18" t="s">
        <v>171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86</v>
      </c>
      <c r="BK207" s="241">
        <f>ROUND(I207*H207,2)</f>
        <v>0</v>
      </c>
      <c r="BL207" s="18" t="s">
        <v>177</v>
      </c>
      <c r="BM207" s="240" t="s">
        <v>300</v>
      </c>
    </row>
    <row r="208" spans="1:51" s="13" customFormat="1" ht="12">
      <c r="A208" s="13"/>
      <c r="B208" s="242"/>
      <c r="C208" s="243"/>
      <c r="D208" s="244" t="s">
        <v>179</v>
      </c>
      <c r="E208" s="243"/>
      <c r="F208" s="246" t="s">
        <v>301</v>
      </c>
      <c r="G208" s="243"/>
      <c r="H208" s="247">
        <v>17754.6</v>
      </c>
      <c r="I208" s="248"/>
      <c r="J208" s="243"/>
      <c r="K208" s="243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179</v>
      </c>
      <c r="AU208" s="253" t="s">
        <v>88</v>
      </c>
      <c r="AV208" s="13" t="s">
        <v>88</v>
      </c>
      <c r="AW208" s="13" t="s">
        <v>4</v>
      </c>
      <c r="AX208" s="13" t="s">
        <v>86</v>
      </c>
      <c r="AY208" s="253" t="s">
        <v>171</v>
      </c>
    </row>
    <row r="209" spans="1:65" s="2" customFormat="1" ht="16.5" customHeight="1">
      <c r="A209" s="39"/>
      <c r="B209" s="40"/>
      <c r="C209" s="228" t="s">
        <v>302</v>
      </c>
      <c r="D209" s="228" t="s">
        <v>173</v>
      </c>
      <c r="E209" s="229" t="s">
        <v>241</v>
      </c>
      <c r="F209" s="230" t="s">
        <v>242</v>
      </c>
      <c r="G209" s="231" t="s">
        <v>225</v>
      </c>
      <c r="H209" s="232">
        <v>1775.46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43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177</v>
      </c>
      <c r="AT209" s="240" t="s">
        <v>173</v>
      </c>
      <c r="AU209" s="240" t="s">
        <v>88</v>
      </c>
      <c r="AY209" s="18" t="s">
        <v>171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86</v>
      </c>
      <c r="BK209" s="241">
        <f>ROUND(I209*H209,2)</f>
        <v>0</v>
      </c>
      <c r="BL209" s="18" t="s">
        <v>177</v>
      </c>
      <c r="BM209" s="240" t="s">
        <v>303</v>
      </c>
    </row>
    <row r="210" spans="1:65" s="2" customFormat="1" ht="33" customHeight="1">
      <c r="A210" s="39"/>
      <c r="B210" s="40"/>
      <c r="C210" s="228" t="s">
        <v>304</v>
      </c>
      <c r="D210" s="228" t="s">
        <v>173</v>
      </c>
      <c r="E210" s="229" t="s">
        <v>245</v>
      </c>
      <c r="F210" s="230" t="s">
        <v>246</v>
      </c>
      <c r="G210" s="231" t="s">
        <v>247</v>
      </c>
      <c r="H210" s="232">
        <v>3550.92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43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177</v>
      </c>
      <c r="AT210" s="240" t="s">
        <v>173</v>
      </c>
      <c r="AU210" s="240" t="s">
        <v>88</v>
      </c>
      <c r="AY210" s="18" t="s">
        <v>171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86</v>
      </c>
      <c r="BK210" s="241">
        <f>ROUND(I210*H210,2)</f>
        <v>0</v>
      </c>
      <c r="BL210" s="18" t="s">
        <v>177</v>
      </c>
      <c r="BM210" s="240" t="s">
        <v>305</v>
      </c>
    </row>
    <row r="211" spans="1:51" s="13" customFormat="1" ht="12">
      <c r="A211" s="13"/>
      <c r="B211" s="242"/>
      <c r="C211" s="243"/>
      <c r="D211" s="244" t="s">
        <v>179</v>
      </c>
      <c r="E211" s="243"/>
      <c r="F211" s="246" t="s">
        <v>306</v>
      </c>
      <c r="G211" s="243"/>
      <c r="H211" s="247">
        <v>3550.92</v>
      </c>
      <c r="I211" s="248"/>
      <c r="J211" s="243"/>
      <c r="K211" s="243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179</v>
      </c>
      <c r="AU211" s="253" t="s">
        <v>88</v>
      </c>
      <c r="AV211" s="13" t="s">
        <v>88</v>
      </c>
      <c r="AW211" s="13" t="s">
        <v>4</v>
      </c>
      <c r="AX211" s="13" t="s">
        <v>86</v>
      </c>
      <c r="AY211" s="253" t="s">
        <v>171</v>
      </c>
    </row>
    <row r="212" spans="1:65" s="2" customFormat="1" ht="33" customHeight="1">
      <c r="A212" s="39"/>
      <c r="B212" s="40"/>
      <c r="C212" s="228" t="s">
        <v>307</v>
      </c>
      <c r="D212" s="228" t="s">
        <v>173</v>
      </c>
      <c r="E212" s="229" t="s">
        <v>308</v>
      </c>
      <c r="F212" s="230" t="s">
        <v>309</v>
      </c>
      <c r="G212" s="231" t="s">
        <v>225</v>
      </c>
      <c r="H212" s="232">
        <v>594.6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43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177</v>
      </c>
      <c r="AT212" s="240" t="s">
        <v>173</v>
      </c>
      <c r="AU212" s="240" t="s">
        <v>88</v>
      </c>
      <c r="AY212" s="18" t="s">
        <v>171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86</v>
      </c>
      <c r="BK212" s="241">
        <f>ROUND(I212*H212,2)</f>
        <v>0</v>
      </c>
      <c r="BL212" s="18" t="s">
        <v>177</v>
      </c>
      <c r="BM212" s="240" t="s">
        <v>310</v>
      </c>
    </row>
    <row r="213" spans="1:51" s="13" customFormat="1" ht="12">
      <c r="A213" s="13"/>
      <c r="B213" s="242"/>
      <c r="C213" s="243"/>
      <c r="D213" s="244" t="s">
        <v>179</v>
      </c>
      <c r="E213" s="245" t="s">
        <v>1</v>
      </c>
      <c r="F213" s="246" t="s">
        <v>311</v>
      </c>
      <c r="G213" s="243"/>
      <c r="H213" s="247">
        <v>594.6</v>
      </c>
      <c r="I213" s="248"/>
      <c r="J213" s="243"/>
      <c r="K213" s="243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179</v>
      </c>
      <c r="AU213" s="253" t="s">
        <v>88</v>
      </c>
      <c r="AV213" s="13" t="s">
        <v>88</v>
      </c>
      <c r="AW213" s="13" t="s">
        <v>32</v>
      </c>
      <c r="AX213" s="13" t="s">
        <v>78</v>
      </c>
      <c r="AY213" s="253" t="s">
        <v>171</v>
      </c>
    </row>
    <row r="214" spans="1:51" s="14" customFormat="1" ht="12">
      <c r="A214" s="14"/>
      <c r="B214" s="254"/>
      <c r="C214" s="255"/>
      <c r="D214" s="244" t="s">
        <v>179</v>
      </c>
      <c r="E214" s="256" t="s">
        <v>1</v>
      </c>
      <c r="F214" s="257" t="s">
        <v>312</v>
      </c>
      <c r="G214" s="255"/>
      <c r="H214" s="256" t="s">
        <v>1</v>
      </c>
      <c r="I214" s="258"/>
      <c r="J214" s="255"/>
      <c r="K214" s="255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179</v>
      </c>
      <c r="AU214" s="263" t="s">
        <v>88</v>
      </c>
      <c r="AV214" s="14" t="s">
        <v>86</v>
      </c>
      <c r="AW214" s="14" t="s">
        <v>32</v>
      </c>
      <c r="AX214" s="14" t="s">
        <v>78</v>
      </c>
      <c r="AY214" s="263" t="s">
        <v>171</v>
      </c>
    </row>
    <row r="215" spans="1:51" s="15" customFormat="1" ht="12">
      <c r="A215" s="15"/>
      <c r="B215" s="264"/>
      <c r="C215" s="265"/>
      <c r="D215" s="244" t="s">
        <v>179</v>
      </c>
      <c r="E215" s="266" t="s">
        <v>1</v>
      </c>
      <c r="F215" s="267" t="s">
        <v>184</v>
      </c>
      <c r="G215" s="265"/>
      <c r="H215" s="268">
        <v>594.6</v>
      </c>
      <c r="I215" s="269"/>
      <c r="J215" s="265"/>
      <c r="K215" s="265"/>
      <c r="L215" s="270"/>
      <c r="M215" s="271"/>
      <c r="N215" s="272"/>
      <c r="O215" s="272"/>
      <c r="P215" s="272"/>
      <c r="Q215" s="272"/>
      <c r="R215" s="272"/>
      <c r="S215" s="272"/>
      <c r="T215" s="27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4" t="s">
        <v>179</v>
      </c>
      <c r="AU215" s="274" t="s">
        <v>88</v>
      </c>
      <c r="AV215" s="15" t="s">
        <v>177</v>
      </c>
      <c r="AW215" s="15" t="s">
        <v>32</v>
      </c>
      <c r="AX215" s="15" t="s">
        <v>86</v>
      </c>
      <c r="AY215" s="274" t="s">
        <v>171</v>
      </c>
    </row>
    <row r="216" spans="1:65" s="2" customFormat="1" ht="16.5" customHeight="1">
      <c r="A216" s="39"/>
      <c r="B216" s="40"/>
      <c r="C216" s="279" t="s">
        <v>313</v>
      </c>
      <c r="D216" s="279" t="s">
        <v>314</v>
      </c>
      <c r="E216" s="280" t="s">
        <v>315</v>
      </c>
      <c r="F216" s="281" t="s">
        <v>316</v>
      </c>
      <c r="G216" s="282" t="s">
        <v>247</v>
      </c>
      <c r="H216" s="283">
        <v>1070.28</v>
      </c>
      <c r="I216" s="284"/>
      <c r="J216" s="285">
        <f>ROUND(I216*H216,2)</f>
        <v>0</v>
      </c>
      <c r="K216" s="286"/>
      <c r="L216" s="287"/>
      <c r="M216" s="288" t="s">
        <v>1</v>
      </c>
      <c r="N216" s="289" t="s">
        <v>43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218</v>
      </c>
      <c r="AT216" s="240" t="s">
        <v>314</v>
      </c>
      <c r="AU216" s="240" t="s">
        <v>88</v>
      </c>
      <c r="AY216" s="18" t="s">
        <v>171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86</v>
      </c>
      <c r="BK216" s="241">
        <f>ROUND(I216*H216,2)</f>
        <v>0</v>
      </c>
      <c r="BL216" s="18" t="s">
        <v>177</v>
      </c>
      <c r="BM216" s="240" t="s">
        <v>317</v>
      </c>
    </row>
    <row r="217" spans="1:51" s="13" customFormat="1" ht="12">
      <c r="A217" s="13"/>
      <c r="B217" s="242"/>
      <c r="C217" s="243"/>
      <c r="D217" s="244" t="s">
        <v>179</v>
      </c>
      <c r="E217" s="243"/>
      <c r="F217" s="246" t="s">
        <v>318</v>
      </c>
      <c r="G217" s="243"/>
      <c r="H217" s="247">
        <v>1070.28</v>
      </c>
      <c r="I217" s="248"/>
      <c r="J217" s="243"/>
      <c r="K217" s="243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179</v>
      </c>
      <c r="AU217" s="253" t="s">
        <v>88</v>
      </c>
      <c r="AV217" s="13" t="s">
        <v>88</v>
      </c>
      <c r="AW217" s="13" t="s">
        <v>4</v>
      </c>
      <c r="AX217" s="13" t="s">
        <v>86</v>
      </c>
      <c r="AY217" s="253" t="s">
        <v>171</v>
      </c>
    </row>
    <row r="218" spans="1:65" s="2" customFormat="1" ht="24.15" customHeight="1">
      <c r="A218" s="39"/>
      <c r="B218" s="40"/>
      <c r="C218" s="228" t="s">
        <v>319</v>
      </c>
      <c r="D218" s="228" t="s">
        <v>173</v>
      </c>
      <c r="E218" s="229" t="s">
        <v>320</v>
      </c>
      <c r="F218" s="230" t="s">
        <v>321</v>
      </c>
      <c r="G218" s="231" t="s">
        <v>225</v>
      </c>
      <c r="H218" s="232">
        <v>32.67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43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177</v>
      </c>
      <c r="AT218" s="240" t="s">
        <v>173</v>
      </c>
      <c r="AU218" s="240" t="s">
        <v>88</v>
      </c>
      <c r="AY218" s="18" t="s">
        <v>171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86</v>
      </c>
      <c r="BK218" s="241">
        <f>ROUND(I218*H218,2)</f>
        <v>0</v>
      </c>
      <c r="BL218" s="18" t="s">
        <v>177</v>
      </c>
      <c r="BM218" s="240" t="s">
        <v>322</v>
      </c>
    </row>
    <row r="219" spans="1:51" s="13" customFormat="1" ht="12">
      <c r="A219" s="13"/>
      <c r="B219" s="242"/>
      <c r="C219" s="243"/>
      <c r="D219" s="244" t="s">
        <v>179</v>
      </c>
      <c r="E219" s="245" t="s">
        <v>1</v>
      </c>
      <c r="F219" s="246" t="s">
        <v>323</v>
      </c>
      <c r="G219" s="243"/>
      <c r="H219" s="247">
        <v>32.67</v>
      </c>
      <c r="I219" s="248"/>
      <c r="J219" s="243"/>
      <c r="K219" s="243"/>
      <c r="L219" s="249"/>
      <c r="M219" s="250"/>
      <c r="N219" s="251"/>
      <c r="O219" s="251"/>
      <c r="P219" s="251"/>
      <c r="Q219" s="251"/>
      <c r="R219" s="251"/>
      <c r="S219" s="251"/>
      <c r="T219" s="25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3" t="s">
        <v>179</v>
      </c>
      <c r="AU219" s="253" t="s">
        <v>88</v>
      </c>
      <c r="AV219" s="13" t="s">
        <v>88</v>
      </c>
      <c r="AW219" s="13" t="s">
        <v>32</v>
      </c>
      <c r="AX219" s="13" t="s">
        <v>78</v>
      </c>
      <c r="AY219" s="253" t="s">
        <v>171</v>
      </c>
    </row>
    <row r="220" spans="1:51" s="14" customFormat="1" ht="12">
      <c r="A220" s="14"/>
      <c r="B220" s="254"/>
      <c r="C220" s="255"/>
      <c r="D220" s="244" t="s">
        <v>179</v>
      </c>
      <c r="E220" s="256" t="s">
        <v>1</v>
      </c>
      <c r="F220" s="257" t="s">
        <v>324</v>
      </c>
      <c r="G220" s="255"/>
      <c r="H220" s="256" t="s">
        <v>1</v>
      </c>
      <c r="I220" s="258"/>
      <c r="J220" s="255"/>
      <c r="K220" s="255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179</v>
      </c>
      <c r="AU220" s="263" t="s">
        <v>88</v>
      </c>
      <c r="AV220" s="14" t="s">
        <v>86</v>
      </c>
      <c r="AW220" s="14" t="s">
        <v>32</v>
      </c>
      <c r="AX220" s="14" t="s">
        <v>78</v>
      </c>
      <c r="AY220" s="263" t="s">
        <v>171</v>
      </c>
    </row>
    <row r="221" spans="1:51" s="15" customFormat="1" ht="12">
      <c r="A221" s="15"/>
      <c r="B221" s="264"/>
      <c r="C221" s="265"/>
      <c r="D221" s="244" t="s">
        <v>179</v>
      </c>
      <c r="E221" s="266" t="s">
        <v>1</v>
      </c>
      <c r="F221" s="267" t="s">
        <v>184</v>
      </c>
      <c r="G221" s="265"/>
      <c r="H221" s="268">
        <v>32.67</v>
      </c>
      <c r="I221" s="269"/>
      <c r="J221" s="265"/>
      <c r="K221" s="265"/>
      <c r="L221" s="270"/>
      <c r="M221" s="271"/>
      <c r="N221" s="272"/>
      <c r="O221" s="272"/>
      <c r="P221" s="272"/>
      <c r="Q221" s="272"/>
      <c r="R221" s="272"/>
      <c r="S221" s="272"/>
      <c r="T221" s="27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4" t="s">
        <v>179</v>
      </c>
      <c r="AU221" s="274" t="s">
        <v>88</v>
      </c>
      <c r="AV221" s="15" t="s">
        <v>177</v>
      </c>
      <c r="AW221" s="15" t="s">
        <v>32</v>
      </c>
      <c r="AX221" s="15" t="s">
        <v>86</v>
      </c>
      <c r="AY221" s="274" t="s">
        <v>171</v>
      </c>
    </row>
    <row r="222" spans="1:65" s="2" customFormat="1" ht="16.5" customHeight="1">
      <c r="A222" s="39"/>
      <c r="B222" s="40"/>
      <c r="C222" s="279" t="s">
        <v>325</v>
      </c>
      <c r="D222" s="279" t="s">
        <v>314</v>
      </c>
      <c r="E222" s="280" t="s">
        <v>326</v>
      </c>
      <c r="F222" s="281" t="s">
        <v>327</v>
      </c>
      <c r="G222" s="282" t="s">
        <v>247</v>
      </c>
      <c r="H222" s="283">
        <v>58.806</v>
      </c>
      <c r="I222" s="284"/>
      <c r="J222" s="285">
        <f>ROUND(I222*H222,2)</f>
        <v>0</v>
      </c>
      <c r="K222" s="286"/>
      <c r="L222" s="287"/>
      <c r="M222" s="288" t="s">
        <v>1</v>
      </c>
      <c r="N222" s="289" t="s">
        <v>43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218</v>
      </c>
      <c r="AT222" s="240" t="s">
        <v>314</v>
      </c>
      <c r="AU222" s="240" t="s">
        <v>88</v>
      </c>
      <c r="AY222" s="18" t="s">
        <v>171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86</v>
      </c>
      <c r="BK222" s="241">
        <f>ROUND(I222*H222,2)</f>
        <v>0</v>
      </c>
      <c r="BL222" s="18" t="s">
        <v>177</v>
      </c>
      <c r="BM222" s="240" t="s">
        <v>328</v>
      </c>
    </row>
    <row r="223" spans="1:51" s="13" customFormat="1" ht="12">
      <c r="A223" s="13"/>
      <c r="B223" s="242"/>
      <c r="C223" s="243"/>
      <c r="D223" s="244" t="s">
        <v>179</v>
      </c>
      <c r="E223" s="243"/>
      <c r="F223" s="246" t="s">
        <v>329</v>
      </c>
      <c r="G223" s="243"/>
      <c r="H223" s="247">
        <v>58.806</v>
      </c>
      <c r="I223" s="248"/>
      <c r="J223" s="243"/>
      <c r="K223" s="243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179</v>
      </c>
      <c r="AU223" s="253" t="s">
        <v>88</v>
      </c>
      <c r="AV223" s="13" t="s">
        <v>88</v>
      </c>
      <c r="AW223" s="13" t="s">
        <v>4</v>
      </c>
      <c r="AX223" s="13" t="s">
        <v>86</v>
      </c>
      <c r="AY223" s="253" t="s">
        <v>171</v>
      </c>
    </row>
    <row r="224" spans="1:65" s="2" customFormat="1" ht="24.15" customHeight="1">
      <c r="A224" s="39"/>
      <c r="B224" s="40"/>
      <c r="C224" s="228" t="s">
        <v>330</v>
      </c>
      <c r="D224" s="228" t="s">
        <v>173</v>
      </c>
      <c r="E224" s="229" t="s">
        <v>320</v>
      </c>
      <c r="F224" s="230" t="s">
        <v>321</v>
      </c>
      <c r="G224" s="231" t="s">
        <v>225</v>
      </c>
      <c r="H224" s="232">
        <v>7.614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43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177</v>
      </c>
      <c r="AT224" s="240" t="s">
        <v>173</v>
      </c>
      <c r="AU224" s="240" t="s">
        <v>88</v>
      </c>
      <c r="AY224" s="18" t="s">
        <v>171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86</v>
      </c>
      <c r="BK224" s="241">
        <f>ROUND(I224*H224,2)</f>
        <v>0</v>
      </c>
      <c r="BL224" s="18" t="s">
        <v>177</v>
      </c>
      <c r="BM224" s="240" t="s">
        <v>331</v>
      </c>
    </row>
    <row r="225" spans="1:51" s="13" customFormat="1" ht="12">
      <c r="A225" s="13"/>
      <c r="B225" s="242"/>
      <c r="C225" s="243"/>
      <c r="D225" s="244" t="s">
        <v>179</v>
      </c>
      <c r="E225" s="245" t="s">
        <v>1</v>
      </c>
      <c r="F225" s="246" t="s">
        <v>332</v>
      </c>
      <c r="G225" s="243"/>
      <c r="H225" s="247">
        <v>7.614</v>
      </c>
      <c r="I225" s="248"/>
      <c r="J225" s="243"/>
      <c r="K225" s="243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179</v>
      </c>
      <c r="AU225" s="253" t="s">
        <v>88</v>
      </c>
      <c r="AV225" s="13" t="s">
        <v>88</v>
      </c>
      <c r="AW225" s="13" t="s">
        <v>32</v>
      </c>
      <c r="AX225" s="13" t="s">
        <v>78</v>
      </c>
      <c r="AY225" s="253" t="s">
        <v>171</v>
      </c>
    </row>
    <row r="226" spans="1:51" s="14" customFormat="1" ht="12">
      <c r="A226" s="14"/>
      <c r="B226" s="254"/>
      <c r="C226" s="255"/>
      <c r="D226" s="244" t="s">
        <v>179</v>
      </c>
      <c r="E226" s="256" t="s">
        <v>1</v>
      </c>
      <c r="F226" s="257" t="s">
        <v>333</v>
      </c>
      <c r="G226" s="255"/>
      <c r="H226" s="256" t="s">
        <v>1</v>
      </c>
      <c r="I226" s="258"/>
      <c r="J226" s="255"/>
      <c r="K226" s="255"/>
      <c r="L226" s="259"/>
      <c r="M226" s="260"/>
      <c r="N226" s="261"/>
      <c r="O226" s="261"/>
      <c r="P226" s="261"/>
      <c r="Q226" s="261"/>
      <c r="R226" s="261"/>
      <c r="S226" s="261"/>
      <c r="T226" s="26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3" t="s">
        <v>179</v>
      </c>
      <c r="AU226" s="263" t="s">
        <v>88</v>
      </c>
      <c r="AV226" s="14" t="s">
        <v>86</v>
      </c>
      <c r="AW226" s="14" t="s">
        <v>32</v>
      </c>
      <c r="AX226" s="14" t="s">
        <v>78</v>
      </c>
      <c r="AY226" s="263" t="s">
        <v>171</v>
      </c>
    </row>
    <row r="227" spans="1:51" s="15" customFormat="1" ht="12">
      <c r="A227" s="15"/>
      <c r="B227" s="264"/>
      <c r="C227" s="265"/>
      <c r="D227" s="244" t="s">
        <v>179</v>
      </c>
      <c r="E227" s="266" t="s">
        <v>1</v>
      </c>
      <c r="F227" s="267" t="s">
        <v>184</v>
      </c>
      <c r="G227" s="265"/>
      <c r="H227" s="268">
        <v>7.614</v>
      </c>
      <c r="I227" s="269"/>
      <c r="J227" s="265"/>
      <c r="K227" s="265"/>
      <c r="L227" s="270"/>
      <c r="M227" s="271"/>
      <c r="N227" s="272"/>
      <c r="O227" s="272"/>
      <c r="P227" s="272"/>
      <c r="Q227" s="272"/>
      <c r="R227" s="272"/>
      <c r="S227" s="272"/>
      <c r="T227" s="27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4" t="s">
        <v>179</v>
      </c>
      <c r="AU227" s="274" t="s">
        <v>88</v>
      </c>
      <c r="AV227" s="15" t="s">
        <v>177</v>
      </c>
      <c r="AW227" s="15" t="s">
        <v>32</v>
      </c>
      <c r="AX227" s="15" t="s">
        <v>86</v>
      </c>
      <c r="AY227" s="274" t="s">
        <v>171</v>
      </c>
    </row>
    <row r="228" spans="1:65" s="2" customFormat="1" ht="16.5" customHeight="1">
      <c r="A228" s="39"/>
      <c r="B228" s="40"/>
      <c r="C228" s="279" t="s">
        <v>334</v>
      </c>
      <c r="D228" s="279" t="s">
        <v>314</v>
      </c>
      <c r="E228" s="280" t="s">
        <v>335</v>
      </c>
      <c r="F228" s="281" t="s">
        <v>336</v>
      </c>
      <c r="G228" s="282" t="s">
        <v>247</v>
      </c>
      <c r="H228" s="283">
        <v>15.228</v>
      </c>
      <c r="I228" s="284"/>
      <c r="J228" s="285">
        <f>ROUND(I228*H228,2)</f>
        <v>0</v>
      </c>
      <c r="K228" s="286"/>
      <c r="L228" s="287"/>
      <c r="M228" s="288" t="s">
        <v>1</v>
      </c>
      <c r="N228" s="289" t="s">
        <v>43</v>
      </c>
      <c r="O228" s="92"/>
      <c r="P228" s="238">
        <f>O228*H228</f>
        <v>0</v>
      </c>
      <c r="Q228" s="238">
        <v>1</v>
      </c>
      <c r="R228" s="238">
        <f>Q228*H228</f>
        <v>15.228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218</v>
      </c>
      <c r="AT228" s="240" t="s">
        <v>314</v>
      </c>
      <c r="AU228" s="240" t="s">
        <v>88</v>
      </c>
      <c r="AY228" s="18" t="s">
        <v>171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86</v>
      </c>
      <c r="BK228" s="241">
        <f>ROUND(I228*H228,2)</f>
        <v>0</v>
      </c>
      <c r="BL228" s="18" t="s">
        <v>177</v>
      </c>
      <c r="BM228" s="240" t="s">
        <v>337</v>
      </c>
    </row>
    <row r="229" spans="1:51" s="13" customFormat="1" ht="12">
      <c r="A229" s="13"/>
      <c r="B229" s="242"/>
      <c r="C229" s="243"/>
      <c r="D229" s="244" t="s">
        <v>179</v>
      </c>
      <c r="E229" s="243"/>
      <c r="F229" s="246" t="s">
        <v>338</v>
      </c>
      <c r="G229" s="243"/>
      <c r="H229" s="247">
        <v>15.228</v>
      </c>
      <c r="I229" s="248"/>
      <c r="J229" s="243"/>
      <c r="K229" s="243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179</v>
      </c>
      <c r="AU229" s="253" t="s">
        <v>88</v>
      </c>
      <c r="AV229" s="13" t="s">
        <v>88</v>
      </c>
      <c r="AW229" s="13" t="s">
        <v>4</v>
      </c>
      <c r="AX229" s="13" t="s">
        <v>86</v>
      </c>
      <c r="AY229" s="253" t="s">
        <v>171</v>
      </c>
    </row>
    <row r="230" spans="1:65" s="2" customFormat="1" ht="24.15" customHeight="1">
      <c r="A230" s="39"/>
      <c r="B230" s="40"/>
      <c r="C230" s="228" t="s">
        <v>339</v>
      </c>
      <c r="D230" s="228" t="s">
        <v>173</v>
      </c>
      <c r="E230" s="229" t="s">
        <v>340</v>
      </c>
      <c r="F230" s="230" t="s">
        <v>341</v>
      </c>
      <c r="G230" s="231" t="s">
        <v>176</v>
      </c>
      <c r="H230" s="232">
        <v>1336.5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43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177</v>
      </c>
      <c r="AT230" s="240" t="s">
        <v>173</v>
      </c>
      <c r="AU230" s="240" t="s">
        <v>88</v>
      </c>
      <c r="AY230" s="18" t="s">
        <v>171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86</v>
      </c>
      <c r="BK230" s="241">
        <f>ROUND(I230*H230,2)</f>
        <v>0</v>
      </c>
      <c r="BL230" s="18" t="s">
        <v>177</v>
      </c>
      <c r="BM230" s="240" t="s">
        <v>342</v>
      </c>
    </row>
    <row r="231" spans="1:51" s="13" customFormat="1" ht="12">
      <c r="A231" s="13"/>
      <c r="B231" s="242"/>
      <c r="C231" s="243"/>
      <c r="D231" s="244" t="s">
        <v>179</v>
      </c>
      <c r="E231" s="245" t="s">
        <v>1</v>
      </c>
      <c r="F231" s="246" t="s">
        <v>343</v>
      </c>
      <c r="G231" s="243"/>
      <c r="H231" s="247">
        <v>1336.5</v>
      </c>
      <c r="I231" s="248"/>
      <c r="J231" s="243"/>
      <c r="K231" s="243"/>
      <c r="L231" s="249"/>
      <c r="M231" s="250"/>
      <c r="N231" s="251"/>
      <c r="O231" s="251"/>
      <c r="P231" s="251"/>
      <c r="Q231" s="251"/>
      <c r="R231" s="251"/>
      <c r="S231" s="251"/>
      <c r="T231" s="25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3" t="s">
        <v>179</v>
      </c>
      <c r="AU231" s="253" t="s">
        <v>88</v>
      </c>
      <c r="AV231" s="13" t="s">
        <v>88</v>
      </c>
      <c r="AW231" s="13" t="s">
        <v>32</v>
      </c>
      <c r="AX231" s="13" t="s">
        <v>78</v>
      </c>
      <c r="AY231" s="253" t="s">
        <v>171</v>
      </c>
    </row>
    <row r="232" spans="1:51" s="14" customFormat="1" ht="12">
      <c r="A232" s="14"/>
      <c r="B232" s="254"/>
      <c r="C232" s="255"/>
      <c r="D232" s="244" t="s">
        <v>179</v>
      </c>
      <c r="E232" s="256" t="s">
        <v>1</v>
      </c>
      <c r="F232" s="257" t="s">
        <v>344</v>
      </c>
      <c r="G232" s="255"/>
      <c r="H232" s="256" t="s">
        <v>1</v>
      </c>
      <c r="I232" s="258"/>
      <c r="J232" s="255"/>
      <c r="K232" s="255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179</v>
      </c>
      <c r="AU232" s="263" t="s">
        <v>88</v>
      </c>
      <c r="AV232" s="14" t="s">
        <v>86</v>
      </c>
      <c r="AW232" s="14" t="s">
        <v>32</v>
      </c>
      <c r="AX232" s="14" t="s">
        <v>78</v>
      </c>
      <c r="AY232" s="263" t="s">
        <v>171</v>
      </c>
    </row>
    <row r="233" spans="1:51" s="15" customFormat="1" ht="12">
      <c r="A233" s="15"/>
      <c r="B233" s="264"/>
      <c r="C233" s="265"/>
      <c r="D233" s="244" t="s">
        <v>179</v>
      </c>
      <c r="E233" s="266" t="s">
        <v>1</v>
      </c>
      <c r="F233" s="267" t="s">
        <v>184</v>
      </c>
      <c r="G233" s="265"/>
      <c r="H233" s="268">
        <v>1336.5</v>
      </c>
      <c r="I233" s="269"/>
      <c r="J233" s="265"/>
      <c r="K233" s="265"/>
      <c r="L233" s="270"/>
      <c r="M233" s="271"/>
      <c r="N233" s="272"/>
      <c r="O233" s="272"/>
      <c r="P233" s="272"/>
      <c r="Q233" s="272"/>
      <c r="R233" s="272"/>
      <c r="S233" s="272"/>
      <c r="T233" s="27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4" t="s">
        <v>179</v>
      </c>
      <c r="AU233" s="274" t="s">
        <v>88</v>
      </c>
      <c r="AV233" s="15" t="s">
        <v>177</v>
      </c>
      <c r="AW233" s="15" t="s">
        <v>32</v>
      </c>
      <c r="AX233" s="15" t="s">
        <v>86</v>
      </c>
      <c r="AY233" s="274" t="s">
        <v>171</v>
      </c>
    </row>
    <row r="234" spans="1:65" s="2" customFormat="1" ht="24.15" customHeight="1">
      <c r="A234" s="39"/>
      <c r="B234" s="40"/>
      <c r="C234" s="228" t="s">
        <v>345</v>
      </c>
      <c r="D234" s="228" t="s">
        <v>173</v>
      </c>
      <c r="E234" s="229" t="s">
        <v>346</v>
      </c>
      <c r="F234" s="230" t="s">
        <v>347</v>
      </c>
      <c r="G234" s="231" t="s">
        <v>225</v>
      </c>
      <c r="H234" s="232">
        <v>33.75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43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177</v>
      </c>
      <c r="AT234" s="240" t="s">
        <v>173</v>
      </c>
      <c r="AU234" s="240" t="s">
        <v>88</v>
      </c>
      <c r="AY234" s="18" t="s">
        <v>171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86</v>
      </c>
      <c r="BK234" s="241">
        <f>ROUND(I234*H234,2)</f>
        <v>0</v>
      </c>
      <c r="BL234" s="18" t="s">
        <v>177</v>
      </c>
      <c r="BM234" s="240" t="s">
        <v>348</v>
      </c>
    </row>
    <row r="235" spans="1:51" s="13" customFormat="1" ht="12">
      <c r="A235" s="13"/>
      <c r="B235" s="242"/>
      <c r="C235" s="243"/>
      <c r="D235" s="244" t="s">
        <v>179</v>
      </c>
      <c r="E235" s="245" t="s">
        <v>1</v>
      </c>
      <c r="F235" s="246" t="s">
        <v>349</v>
      </c>
      <c r="G235" s="243"/>
      <c r="H235" s="247">
        <v>33.75</v>
      </c>
      <c r="I235" s="248"/>
      <c r="J235" s="243"/>
      <c r="K235" s="243"/>
      <c r="L235" s="249"/>
      <c r="M235" s="250"/>
      <c r="N235" s="251"/>
      <c r="O235" s="251"/>
      <c r="P235" s="251"/>
      <c r="Q235" s="251"/>
      <c r="R235" s="251"/>
      <c r="S235" s="251"/>
      <c r="T235" s="25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3" t="s">
        <v>179</v>
      </c>
      <c r="AU235" s="253" t="s">
        <v>88</v>
      </c>
      <c r="AV235" s="13" t="s">
        <v>88</v>
      </c>
      <c r="AW235" s="13" t="s">
        <v>32</v>
      </c>
      <c r="AX235" s="13" t="s">
        <v>78</v>
      </c>
      <c r="AY235" s="253" t="s">
        <v>171</v>
      </c>
    </row>
    <row r="236" spans="1:51" s="14" customFormat="1" ht="12">
      <c r="A236" s="14"/>
      <c r="B236" s="254"/>
      <c r="C236" s="255"/>
      <c r="D236" s="244" t="s">
        <v>179</v>
      </c>
      <c r="E236" s="256" t="s">
        <v>1</v>
      </c>
      <c r="F236" s="257" t="s">
        <v>350</v>
      </c>
      <c r="G236" s="255"/>
      <c r="H236" s="256" t="s">
        <v>1</v>
      </c>
      <c r="I236" s="258"/>
      <c r="J236" s="255"/>
      <c r="K236" s="255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179</v>
      </c>
      <c r="AU236" s="263" t="s">
        <v>88</v>
      </c>
      <c r="AV236" s="14" t="s">
        <v>86</v>
      </c>
      <c r="AW236" s="14" t="s">
        <v>32</v>
      </c>
      <c r="AX236" s="14" t="s">
        <v>78</v>
      </c>
      <c r="AY236" s="263" t="s">
        <v>171</v>
      </c>
    </row>
    <row r="237" spans="1:51" s="15" customFormat="1" ht="12">
      <c r="A237" s="15"/>
      <c r="B237" s="264"/>
      <c r="C237" s="265"/>
      <c r="D237" s="244" t="s">
        <v>179</v>
      </c>
      <c r="E237" s="266" t="s">
        <v>1</v>
      </c>
      <c r="F237" s="267" t="s">
        <v>184</v>
      </c>
      <c r="G237" s="265"/>
      <c r="H237" s="268">
        <v>33.75</v>
      </c>
      <c r="I237" s="269"/>
      <c r="J237" s="265"/>
      <c r="K237" s="265"/>
      <c r="L237" s="270"/>
      <c r="M237" s="271"/>
      <c r="N237" s="272"/>
      <c r="O237" s="272"/>
      <c r="P237" s="272"/>
      <c r="Q237" s="272"/>
      <c r="R237" s="272"/>
      <c r="S237" s="272"/>
      <c r="T237" s="27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4" t="s">
        <v>179</v>
      </c>
      <c r="AU237" s="274" t="s">
        <v>88</v>
      </c>
      <c r="AV237" s="15" t="s">
        <v>177</v>
      </c>
      <c r="AW237" s="15" t="s">
        <v>32</v>
      </c>
      <c r="AX237" s="15" t="s">
        <v>86</v>
      </c>
      <c r="AY237" s="274" t="s">
        <v>171</v>
      </c>
    </row>
    <row r="238" spans="1:65" s="2" customFormat="1" ht="33" customHeight="1">
      <c r="A238" s="39"/>
      <c r="B238" s="40"/>
      <c r="C238" s="228" t="s">
        <v>351</v>
      </c>
      <c r="D238" s="228" t="s">
        <v>173</v>
      </c>
      <c r="E238" s="229" t="s">
        <v>352</v>
      </c>
      <c r="F238" s="230" t="s">
        <v>353</v>
      </c>
      <c r="G238" s="231" t="s">
        <v>225</v>
      </c>
      <c r="H238" s="232">
        <v>33.75</v>
      </c>
      <c r="I238" s="233"/>
      <c r="J238" s="234">
        <f>ROUND(I238*H238,2)</f>
        <v>0</v>
      </c>
      <c r="K238" s="235"/>
      <c r="L238" s="45"/>
      <c r="M238" s="236" t="s">
        <v>1</v>
      </c>
      <c r="N238" s="237" t="s">
        <v>43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177</v>
      </c>
      <c r="AT238" s="240" t="s">
        <v>173</v>
      </c>
      <c r="AU238" s="240" t="s">
        <v>88</v>
      </c>
      <c r="AY238" s="18" t="s">
        <v>171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86</v>
      </c>
      <c r="BK238" s="241">
        <f>ROUND(I238*H238,2)</f>
        <v>0</v>
      </c>
      <c r="BL238" s="18" t="s">
        <v>177</v>
      </c>
      <c r="BM238" s="240" t="s">
        <v>354</v>
      </c>
    </row>
    <row r="239" spans="1:65" s="2" customFormat="1" ht="24.15" customHeight="1">
      <c r="A239" s="39"/>
      <c r="B239" s="40"/>
      <c r="C239" s="228" t="s">
        <v>355</v>
      </c>
      <c r="D239" s="228" t="s">
        <v>173</v>
      </c>
      <c r="E239" s="229" t="s">
        <v>356</v>
      </c>
      <c r="F239" s="230" t="s">
        <v>357</v>
      </c>
      <c r="G239" s="231" t="s">
        <v>176</v>
      </c>
      <c r="H239" s="232">
        <v>225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43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177</v>
      </c>
      <c r="AT239" s="240" t="s">
        <v>173</v>
      </c>
      <c r="AU239" s="240" t="s">
        <v>88</v>
      </c>
      <c r="AY239" s="18" t="s">
        <v>171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86</v>
      </c>
      <c r="BK239" s="241">
        <f>ROUND(I239*H239,2)</f>
        <v>0</v>
      </c>
      <c r="BL239" s="18" t="s">
        <v>177</v>
      </c>
      <c r="BM239" s="240" t="s">
        <v>358</v>
      </c>
    </row>
    <row r="240" spans="1:65" s="2" customFormat="1" ht="24.15" customHeight="1">
      <c r="A240" s="39"/>
      <c r="B240" s="40"/>
      <c r="C240" s="228" t="s">
        <v>359</v>
      </c>
      <c r="D240" s="228" t="s">
        <v>173</v>
      </c>
      <c r="E240" s="229" t="s">
        <v>360</v>
      </c>
      <c r="F240" s="230" t="s">
        <v>361</v>
      </c>
      <c r="G240" s="231" t="s">
        <v>176</v>
      </c>
      <c r="H240" s="232">
        <v>89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43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177</v>
      </c>
      <c r="AT240" s="240" t="s">
        <v>173</v>
      </c>
      <c r="AU240" s="240" t="s">
        <v>88</v>
      </c>
      <c r="AY240" s="18" t="s">
        <v>171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86</v>
      </c>
      <c r="BK240" s="241">
        <f>ROUND(I240*H240,2)</f>
        <v>0</v>
      </c>
      <c r="BL240" s="18" t="s">
        <v>177</v>
      </c>
      <c r="BM240" s="240" t="s">
        <v>362</v>
      </c>
    </row>
    <row r="241" spans="1:65" s="2" customFormat="1" ht="16.5" customHeight="1">
      <c r="A241" s="39"/>
      <c r="B241" s="40"/>
      <c r="C241" s="279" t="s">
        <v>363</v>
      </c>
      <c r="D241" s="279" t="s">
        <v>314</v>
      </c>
      <c r="E241" s="280" t="s">
        <v>364</v>
      </c>
      <c r="F241" s="281" t="s">
        <v>365</v>
      </c>
      <c r="G241" s="282" t="s">
        <v>366</v>
      </c>
      <c r="H241" s="283">
        <v>1.78</v>
      </c>
      <c r="I241" s="284"/>
      <c r="J241" s="285">
        <f>ROUND(I241*H241,2)</f>
        <v>0</v>
      </c>
      <c r="K241" s="286"/>
      <c r="L241" s="287"/>
      <c r="M241" s="288" t="s">
        <v>1</v>
      </c>
      <c r="N241" s="289" t="s">
        <v>43</v>
      </c>
      <c r="O241" s="92"/>
      <c r="P241" s="238">
        <f>O241*H241</f>
        <v>0</v>
      </c>
      <c r="Q241" s="238">
        <v>0.001</v>
      </c>
      <c r="R241" s="238">
        <f>Q241*H241</f>
        <v>0.0017800000000000001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218</v>
      </c>
      <c r="AT241" s="240" t="s">
        <v>314</v>
      </c>
      <c r="AU241" s="240" t="s">
        <v>88</v>
      </c>
      <c r="AY241" s="18" t="s">
        <v>171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86</v>
      </c>
      <c r="BK241" s="241">
        <f>ROUND(I241*H241,2)</f>
        <v>0</v>
      </c>
      <c r="BL241" s="18" t="s">
        <v>177</v>
      </c>
      <c r="BM241" s="240" t="s">
        <v>367</v>
      </c>
    </row>
    <row r="242" spans="1:51" s="13" customFormat="1" ht="12">
      <c r="A242" s="13"/>
      <c r="B242" s="242"/>
      <c r="C242" s="243"/>
      <c r="D242" s="244" t="s">
        <v>179</v>
      </c>
      <c r="E242" s="243"/>
      <c r="F242" s="246" t="s">
        <v>368</v>
      </c>
      <c r="G242" s="243"/>
      <c r="H242" s="247">
        <v>1.78</v>
      </c>
      <c r="I242" s="248"/>
      <c r="J242" s="243"/>
      <c r="K242" s="243"/>
      <c r="L242" s="249"/>
      <c r="M242" s="250"/>
      <c r="N242" s="251"/>
      <c r="O242" s="251"/>
      <c r="P242" s="251"/>
      <c r="Q242" s="251"/>
      <c r="R242" s="251"/>
      <c r="S242" s="251"/>
      <c r="T242" s="25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3" t="s">
        <v>179</v>
      </c>
      <c r="AU242" s="253" t="s">
        <v>88</v>
      </c>
      <c r="AV242" s="13" t="s">
        <v>88</v>
      </c>
      <c r="AW242" s="13" t="s">
        <v>4</v>
      </c>
      <c r="AX242" s="13" t="s">
        <v>86</v>
      </c>
      <c r="AY242" s="253" t="s">
        <v>171</v>
      </c>
    </row>
    <row r="243" spans="1:65" s="2" customFormat="1" ht="16.5" customHeight="1">
      <c r="A243" s="39"/>
      <c r="B243" s="40"/>
      <c r="C243" s="228" t="s">
        <v>369</v>
      </c>
      <c r="D243" s="228" t="s">
        <v>173</v>
      </c>
      <c r="E243" s="229" t="s">
        <v>370</v>
      </c>
      <c r="F243" s="230" t="s">
        <v>371</v>
      </c>
      <c r="G243" s="231" t="s">
        <v>225</v>
      </c>
      <c r="H243" s="232">
        <v>3.56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43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177</v>
      </c>
      <c r="AT243" s="240" t="s">
        <v>173</v>
      </c>
      <c r="AU243" s="240" t="s">
        <v>88</v>
      </c>
      <c r="AY243" s="18" t="s">
        <v>171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86</v>
      </c>
      <c r="BK243" s="241">
        <f>ROUND(I243*H243,2)</f>
        <v>0</v>
      </c>
      <c r="BL243" s="18" t="s">
        <v>177</v>
      </c>
      <c r="BM243" s="240" t="s">
        <v>372</v>
      </c>
    </row>
    <row r="244" spans="1:51" s="13" customFormat="1" ht="12">
      <c r="A244" s="13"/>
      <c r="B244" s="242"/>
      <c r="C244" s="243"/>
      <c r="D244" s="244" t="s">
        <v>179</v>
      </c>
      <c r="E244" s="245" t="s">
        <v>1</v>
      </c>
      <c r="F244" s="246" t="s">
        <v>373</v>
      </c>
      <c r="G244" s="243"/>
      <c r="H244" s="247">
        <v>3.56</v>
      </c>
      <c r="I244" s="248"/>
      <c r="J244" s="243"/>
      <c r="K244" s="243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179</v>
      </c>
      <c r="AU244" s="253" t="s">
        <v>88</v>
      </c>
      <c r="AV244" s="13" t="s">
        <v>88</v>
      </c>
      <c r="AW244" s="13" t="s">
        <v>32</v>
      </c>
      <c r="AX244" s="13" t="s">
        <v>78</v>
      </c>
      <c r="AY244" s="253" t="s">
        <v>171</v>
      </c>
    </row>
    <row r="245" spans="1:51" s="15" customFormat="1" ht="12">
      <c r="A245" s="15"/>
      <c r="B245" s="264"/>
      <c r="C245" s="265"/>
      <c r="D245" s="244" t="s">
        <v>179</v>
      </c>
      <c r="E245" s="266" t="s">
        <v>1</v>
      </c>
      <c r="F245" s="267" t="s">
        <v>184</v>
      </c>
      <c r="G245" s="265"/>
      <c r="H245" s="268">
        <v>3.56</v>
      </c>
      <c r="I245" s="269"/>
      <c r="J245" s="265"/>
      <c r="K245" s="265"/>
      <c r="L245" s="270"/>
      <c r="M245" s="271"/>
      <c r="N245" s="272"/>
      <c r="O245" s="272"/>
      <c r="P245" s="272"/>
      <c r="Q245" s="272"/>
      <c r="R245" s="272"/>
      <c r="S245" s="272"/>
      <c r="T245" s="27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4" t="s">
        <v>179</v>
      </c>
      <c r="AU245" s="274" t="s">
        <v>88</v>
      </c>
      <c r="AV245" s="15" t="s">
        <v>177</v>
      </c>
      <c r="AW245" s="15" t="s">
        <v>32</v>
      </c>
      <c r="AX245" s="15" t="s">
        <v>86</v>
      </c>
      <c r="AY245" s="274" t="s">
        <v>171</v>
      </c>
    </row>
    <row r="246" spans="1:63" s="12" customFormat="1" ht="22.8" customHeight="1">
      <c r="A246" s="12"/>
      <c r="B246" s="212"/>
      <c r="C246" s="213"/>
      <c r="D246" s="214" t="s">
        <v>77</v>
      </c>
      <c r="E246" s="226" t="s">
        <v>88</v>
      </c>
      <c r="F246" s="226" t="s">
        <v>374</v>
      </c>
      <c r="G246" s="213"/>
      <c r="H246" s="213"/>
      <c r="I246" s="216"/>
      <c r="J246" s="227">
        <f>BK246</f>
        <v>0</v>
      </c>
      <c r="K246" s="213"/>
      <c r="L246" s="218"/>
      <c r="M246" s="219"/>
      <c r="N246" s="220"/>
      <c r="O246" s="220"/>
      <c r="P246" s="221">
        <f>SUM(P247:P255)</f>
        <v>0</v>
      </c>
      <c r="Q246" s="220"/>
      <c r="R246" s="221">
        <f>SUM(R247:R255)</f>
        <v>29.5519194</v>
      </c>
      <c r="S246" s="220"/>
      <c r="T246" s="222">
        <f>SUM(T247:T255)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3" t="s">
        <v>86</v>
      </c>
      <c r="AT246" s="224" t="s">
        <v>77</v>
      </c>
      <c r="AU246" s="224" t="s">
        <v>86</v>
      </c>
      <c r="AY246" s="223" t="s">
        <v>171</v>
      </c>
      <c r="BK246" s="225">
        <f>SUM(BK247:BK255)</f>
        <v>0</v>
      </c>
    </row>
    <row r="247" spans="1:65" s="2" customFormat="1" ht="24.15" customHeight="1">
      <c r="A247" s="39"/>
      <c r="B247" s="40"/>
      <c r="C247" s="228" t="s">
        <v>375</v>
      </c>
      <c r="D247" s="228" t="s">
        <v>173</v>
      </c>
      <c r="E247" s="229" t="s">
        <v>376</v>
      </c>
      <c r="F247" s="230" t="s">
        <v>377</v>
      </c>
      <c r="G247" s="231" t="s">
        <v>208</v>
      </c>
      <c r="H247" s="232">
        <v>170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43</v>
      </c>
      <c r="O247" s="92"/>
      <c r="P247" s="238">
        <f>O247*H247</f>
        <v>0</v>
      </c>
      <c r="Q247" s="238">
        <v>0.0004896</v>
      </c>
      <c r="R247" s="238">
        <f>Q247*H247</f>
        <v>0.083232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177</v>
      </c>
      <c r="AT247" s="240" t="s">
        <v>173</v>
      </c>
      <c r="AU247" s="240" t="s">
        <v>88</v>
      </c>
      <c r="AY247" s="18" t="s">
        <v>171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86</v>
      </c>
      <c r="BK247" s="241">
        <f>ROUND(I247*H247,2)</f>
        <v>0</v>
      </c>
      <c r="BL247" s="18" t="s">
        <v>177</v>
      </c>
      <c r="BM247" s="240" t="s">
        <v>378</v>
      </c>
    </row>
    <row r="248" spans="1:65" s="2" customFormat="1" ht="16.5" customHeight="1">
      <c r="A248" s="39"/>
      <c r="B248" s="40"/>
      <c r="C248" s="228" t="s">
        <v>379</v>
      </c>
      <c r="D248" s="228" t="s">
        <v>173</v>
      </c>
      <c r="E248" s="229" t="s">
        <v>380</v>
      </c>
      <c r="F248" s="230" t="s">
        <v>381</v>
      </c>
      <c r="G248" s="231" t="s">
        <v>225</v>
      </c>
      <c r="H248" s="232">
        <v>15.3</v>
      </c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43</v>
      </c>
      <c r="O248" s="92"/>
      <c r="P248" s="238">
        <f>O248*H248</f>
        <v>0</v>
      </c>
      <c r="Q248" s="238">
        <v>1.92</v>
      </c>
      <c r="R248" s="238">
        <f>Q248*H248</f>
        <v>29.376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177</v>
      </c>
      <c r="AT248" s="240" t="s">
        <v>173</v>
      </c>
      <c r="AU248" s="240" t="s">
        <v>88</v>
      </c>
      <c r="AY248" s="18" t="s">
        <v>171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86</v>
      </c>
      <c r="BK248" s="241">
        <f>ROUND(I248*H248,2)</f>
        <v>0</v>
      </c>
      <c r="BL248" s="18" t="s">
        <v>177</v>
      </c>
      <c r="BM248" s="240" t="s">
        <v>382</v>
      </c>
    </row>
    <row r="249" spans="1:51" s="13" customFormat="1" ht="12">
      <c r="A249" s="13"/>
      <c r="B249" s="242"/>
      <c r="C249" s="243"/>
      <c r="D249" s="244" t="s">
        <v>179</v>
      </c>
      <c r="E249" s="245" t="s">
        <v>1</v>
      </c>
      <c r="F249" s="246" t="s">
        <v>383</v>
      </c>
      <c r="G249" s="243"/>
      <c r="H249" s="247">
        <v>15.3</v>
      </c>
      <c r="I249" s="248"/>
      <c r="J249" s="243"/>
      <c r="K249" s="243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179</v>
      </c>
      <c r="AU249" s="253" t="s">
        <v>88</v>
      </c>
      <c r="AV249" s="13" t="s">
        <v>88</v>
      </c>
      <c r="AW249" s="13" t="s">
        <v>32</v>
      </c>
      <c r="AX249" s="13" t="s">
        <v>78</v>
      </c>
      <c r="AY249" s="253" t="s">
        <v>171</v>
      </c>
    </row>
    <row r="250" spans="1:51" s="15" customFormat="1" ht="12">
      <c r="A250" s="15"/>
      <c r="B250" s="264"/>
      <c r="C250" s="265"/>
      <c r="D250" s="244" t="s">
        <v>179</v>
      </c>
      <c r="E250" s="266" t="s">
        <v>1</v>
      </c>
      <c r="F250" s="267" t="s">
        <v>184</v>
      </c>
      <c r="G250" s="265"/>
      <c r="H250" s="268">
        <v>15.3</v>
      </c>
      <c r="I250" s="269"/>
      <c r="J250" s="265"/>
      <c r="K250" s="265"/>
      <c r="L250" s="270"/>
      <c r="M250" s="271"/>
      <c r="N250" s="272"/>
      <c r="O250" s="272"/>
      <c r="P250" s="272"/>
      <c r="Q250" s="272"/>
      <c r="R250" s="272"/>
      <c r="S250" s="272"/>
      <c r="T250" s="273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4" t="s">
        <v>179</v>
      </c>
      <c r="AU250" s="274" t="s">
        <v>88</v>
      </c>
      <c r="AV250" s="15" t="s">
        <v>177</v>
      </c>
      <c r="AW250" s="15" t="s">
        <v>32</v>
      </c>
      <c r="AX250" s="15" t="s">
        <v>86</v>
      </c>
      <c r="AY250" s="274" t="s">
        <v>171</v>
      </c>
    </row>
    <row r="251" spans="1:65" s="2" customFormat="1" ht="21.75" customHeight="1">
      <c r="A251" s="39"/>
      <c r="B251" s="40"/>
      <c r="C251" s="228" t="s">
        <v>384</v>
      </c>
      <c r="D251" s="228" t="s">
        <v>173</v>
      </c>
      <c r="E251" s="229" t="s">
        <v>385</v>
      </c>
      <c r="F251" s="230" t="s">
        <v>386</v>
      </c>
      <c r="G251" s="231" t="s">
        <v>176</v>
      </c>
      <c r="H251" s="232">
        <v>204</v>
      </c>
      <c r="I251" s="233"/>
      <c r="J251" s="234">
        <f>ROUND(I251*H251,2)</f>
        <v>0</v>
      </c>
      <c r="K251" s="235"/>
      <c r="L251" s="45"/>
      <c r="M251" s="236" t="s">
        <v>1</v>
      </c>
      <c r="N251" s="237" t="s">
        <v>43</v>
      </c>
      <c r="O251" s="92"/>
      <c r="P251" s="238">
        <f>O251*H251</f>
        <v>0</v>
      </c>
      <c r="Q251" s="238">
        <v>9.9E-05</v>
      </c>
      <c r="R251" s="238">
        <f>Q251*H251</f>
        <v>0.020196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177</v>
      </c>
      <c r="AT251" s="240" t="s">
        <v>173</v>
      </c>
      <c r="AU251" s="240" t="s">
        <v>88</v>
      </c>
      <c r="AY251" s="18" t="s">
        <v>171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86</v>
      </c>
      <c r="BK251" s="241">
        <f>ROUND(I251*H251,2)</f>
        <v>0</v>
      </c>
      <c r="BL251" s="18" t="s">
        <v>177</v>
      </c>
      <c r="BM251" s="240" t="s">
        <v>387</v>
      </c>
    </row>
    <row r="252" spans="1:51" s="13" customFormat="1" ht="12">
      <c r="A252" s="13"/>
      <c r="B252" s="242"/>
      <c r="C252" s="243"/>
      <c r="D252" s="244" t="s">
        <v>179</v>
      </c>
      <c r="E252" s="245" t="s">
        <v>1</v>
      </c>
      <c r="F252" s="246" t="s">
        <v>388</v>
      </c>
      <c r="G252" s="243"/>
      <c r="H252" s="247">
        <v>204</v>
      </c>
      <c r="I252" s="248"/>
      <c r="J252" s="243"/>
      <c r="K252" s="243"/>
      <c r="L252" s="249"/>
      <c r="M252" s="250"/>
      <c r="N252" s="251"/>
      <c r="O252" s="251"/>
      <c r="P252" s="251"/>
      <c r="Q252" s="251"/>
      <c r="R252" s="251"/>
      <c r="S252" s="251"/>
      <c r="T252" s="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3" t="s">
        <v>179</v>
      </c>
      <c r="AU252" s="253" t="s">
        <v>88</v>
      </c>
      <c r="AV252" s="13" t="s">
        <v>88</v>
      </c>
      <c r="AW252" s="13" t="s">
        <v>32</v>
      </c>
      <c r="AX252" s="13" t="s">
        <v>78</v>
      </c>
      <c r="AY252" s="253" t="s">
        <v>171</v>
      </c>
    </row>
    <row r="253" spans="1:51" s="15" customFormat="1" ht="12">
      <c r="A253" s="15"/>
      <c r="B253" s="264"/>
      <c r="C253" s="265"/>
      <c r="D253" s="244" t="s">
        <v>179</v>
      </c>
      <c r="E253" s="266" t="s">
        <v>1</v>
      </c>
      <c r="F253" s="267" t="s">
        <v>184</v>
      </c>
      <c r="G253" s="265"/>
      <c r="H253" s="268">
        <v>204</v>
      </c>
      <c r="I253" s="269"/>
      <c r="J253" s="265"/>
      <c r="K253" s="265"/>
      <c r="L253" s="270"/>
      <c r="M253" s="271"/>
      <c r="N253" s="272"/>
      <c r="O253" s="272"/>
      <c r="P253" s="272"/>
      <c r="Q253" s="272"/>
      <c r="R253" s="272"/>
      <c r="S253" s="272"/>
      <c r="T253" s="273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4" t="s">
        <v>179</v>
      </c>
      <c r="AU253" s="274" t="s">
        <v>88</v>
      </c>
      <c r="AV253" s="15" t="s">
        <v>177</v>
      </c>
      <c r="AW253" s="15" t="s">
        <v>32</v>
      </c>
      <c r="AX253" s="15" t="s">
        <v>86</v>
      </c>
      <c r="AY253" s="274" t="s">
        <v>171</v>
      </c>
    </row>
    <row r="254" spans="1:65" s="2" customFormat="1" ht="24.15" customHeight="1">
      <c r="A254" s="39"/>
      <c r="B254" s="40"/>
      <c r="C254" s="279" t="s">
        <v>389</v>
      </c>
      <c r="D254" s="279" t="s">
        <v>314</v>
      </c>
      <c r="E254" s="280" t="s">
        <v>390</v>
      </c>
      <c r="F254" s="281" t="s">
        <v>391</v>
      </c>
      <c r="G254" s="282" t="s">
        <v>176</v>
      </c>
      <c r="H254" s="283">
        <v>241.638</v>
      </c>
      <c r="I254" s="284"/>
      <c r="J254" s="285">
        <f>ROUND(I254*H254,2)</f>
        <v>0</v>
      </c>
      <c r="K254" s="286"/>
      <c r="L254" s="287"/>
      <c r="M254" s="288" t="s">
        <v>1</v>
      </c>
      <c r="N254" s="289" t="s">
        <v>43</v>
      </c>
      <c r="O254" s="92"/>
      <c r="P254" s="238">
        <f>O254*H254</f>
        <v>0</v>
      </c>
      <c r="Q254" s="238">
        <v>0.0003</v>
      </c>
      <c r="R254" s="238">
        <f>Q254*H254</f>
        <v>0.0724914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218</v>
      </c>
      <c r="AT254" s="240" t="s">
        <v>314</v>
      </c>
      <c r="AU254" s="240" t="s">
        <v>88</v>
      </c>
      <c r="AY254" s="18" t="s">
        <v>171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86</v>
      </c>
      <c r="BK254" s="241">
        <f>ROUND(I254*H254,2)</f>
        <v>0</v>
      </c>
      <c r="BL254" s="18" t="s">
        <v>177</v>
      </c>
      <c r="BM254" s="240" t="s">
        <v>392</v>
      </c>
    </row>
    <row r="255" spans="1:51" s="13" customFormat="1" ht="12">
      <c r="A255" s="13"/>
      <c r="B255" s="242"/>
      <c r="C255" s="243"/>
      <c r="D255" s="244" t="s">
        <v>179</v>
      </c>
      <c r="E255" s="243"/>
      <c r="F255" s="246" t="s">
        <v>393</v>
      </c>
      <c r="G255" s="243"/>
      <c r="H255" s="247">
        <v>241.638</v>
      </c>
      <c r="I255" s="248"/>
      <c r="J255" s="243"/>
      <c r="K255" s="243"/>
      <c r="L255" s="249"/>
      <c r="M255" s="250"/>
      <c r="N255" s="251"/>
      <c r="O255" s="251"/>
      <c r="P255" s="251"/>
      <c r="Q255" s="251"/>
      <c r="R255" s="251"/>
      <c r="S255" s="251"/>
      <c r="T255" s="25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3" t="s">
        <v>179</v>
      </c>
      <c r="AU255" s="253" t="s">
        <v>88</v>
      </c>
      <c r="AV255" s="13" t="s">
        <v>88</v>
      </c>
      <c r="AW255" s="13" t="s">
        <v>4</v>
      </c>
      <c r="AX255" s="13" t="s">
        <v>86</v>
      </c>
      <c r="AY255" s="253" t="s">
        <v>171</v>
      </c>
    </row>
    <row r="256" spans="1:63" s="12" customFormat="1" ht="22.8" customHeight="1">
      <c r="A256" s="12"/>
      <c r="B256" s="212"/>
      <c r="C256" s="213"/>
      <c r="D256" s="214" t="s">
        <v>77</v>
      </c>
      <c r="E256" s="226" t="s">
        <v>191</v>
      </c>
      <c r="F256" s="226" t="s">
        <v>394</v>
      </c>
      <c r="G256" s="213"/>
      <c r="H256" s="213"/>
      <c r="I256" s="216"/>
      <c r="J256" s="227">
        <f>BK256</f>
        <v>0</v>
      </c>
      <c r="K256" s="213"/>
      <c r="L256" s="218"/>
      <c r="M256" s="219"/>
      <c r="N256" s="220"/>
      <c r="O256" s="220"/>
      <c r="P256" s="221">
        <f>SUM(P257:P315)</f>
        <v>0</v>
      </c>
      <c r="Q256" s="220"/>
      <c r="R256" s="221">
        <f>SUM(R257:R315)</f>
        <v>338.28118754280007</v>
      </c>
      <c r="S256" s="220"/>
      <c r="T256" s="222">
        <f>SUM(T257:T315)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3" t="s">
        <v>86</v>
      </c>
      <c r="AT256" s="224" t="s">
        <v>77</v>
      </c>
      <c r="AU256" s="224" t="s">
        <v>86</v>
      </c>
      <c r="AY256" s="223" t="s">
        <v>171</v>
      </c>
      <c r="BK256" s="225">
        <f>SUM(BK257:BK315)</f>
        <v>0</v>
      </c>
    </row>
    <row r="257" spans="1:65" s="2" customFormat="1" ht="24.15" customHeight="1">
      <c r="A257" s="39"/>
      <c r="B257" s="40"/>
      <c r="C257" s="228" t="s">
        <v>395</v>
      </c>
      <c r="D257" s="228" t="s">
        <v>173</v>
      </c>
      <c r="E257" s="229" t="s">
        <v>396</v>
      </c>
      <c r="F257" s="230" t="s">
        <v>397</v>
      </c>
      <c r="G257" s="231" t="s">
        <v>225</v>
      </c>
      <c r="H257" s="232">
        <v>7</v>
      </c>
      <c r="I257" s="233"/>
      <c r="J257" s="234">
        <f>ROUND(I257*H257,2)</f>
        <v>0</v>
      </c>
      <c r="K257" s="235"/>
      <c r="L257" s="45"/>
      <c r="M257" s="236" t="s">
        <v>1</v>
      </c>
      <c r="N257" s="237" t="s">
        <v>43</v>
      </c>
      <c r="O257" s="92"/>
      <c r="P257" s="238">
        <f>O257*H257</f>
        <v>0</v>
      </c>
      <c r="Q257" s="238">
        <v>2.16</v>
      </c>
      <c r="R257" s="238">
        <f>Q257*H257</f>
        <v>15.120000000000001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177</v>
      </c>
      <c r="AT257" s="240" t="s">
        <v>173</v>
      </c>
      <c r="AU257" s="240" t="s">
        <v>88</v>
      </c>
      <c r="AY257" s="18" t="s">
        <v>171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86</v>
      </c>
      <c r="BK257" s="241">
        <f>ROUND(I257*H257,2)</f>
        <v>0</v>
      </c>
      <c r="BL257" s="18" t="s">
        <v>177</v>
      </c>
      <c r="BM257" s="240" t="s">
        <v>398</v>
      </c>
    </row>
    <row r="258" spans="1:51" s="13" customFormat="1" ht="12">
      <c r="A258" s="13"/>
      <c r="B258" s="242"/>
      <c r="C258" s="243"/>
      <c r="D258" s="244" t="s">
        <v>179</v>
      </c>
      <c r="E258" s="245" t="s">
        <v>1</v>
      </c>
      <c r="F258" s="246" t="s">
        <v>295</v>
      </c>
      <c r="G258" s="243"/>
      <c r="H258" s="247">
        <v>7</v>
      </c>
      <c r="I258" s="248"/>
      <c r="J258" s="243"/>
      <c r="K258" s="243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179</v>
      </c>
      <c r="AU258" s="253" t="s">
        <v>88</v>
      </c>
      <c r="AV258" s="13" t="s">
        <v>88</v>
      </c>
      <c r="AW258" s="13" t="s">
        <v>32</v>
      </c>
      <c r="AX258" s="13" t="s">
        <v>78</v>
      </c>
      <c r="AY258" s="253" t="s">
        <v>171</v>
      </c>
    </row>
    <row r="259" spans="1:51" s="14" customFormat="1" ht="12">
      <c r="A259" s="14"/>
      <c r="B259" s="254"/>
      <c r="C259" s="255"/>
      <c r="D259" s="244" t="s">
        <v>179</v>
      </c>
      <c r="E259" s="256" t="s">
        <v>1</v>
      </c>
      <c r="F259" s="257" t="s">
        <v>399</v>
      </c>
      <c r="G259" s="255"/>
      <c r="H259" s="256" t="s">
        <v>1</v>
      </c>
      <c r="I259" s="258"/>
      <c r="J259" s="255"/>
      <c r="K259" s="255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179</v>
      </c>
      <c r="AU259" s="263" t="s">
        <v>88</v>
      </c>
      <c r="AV259" s="14" t="s">
        <v>86</v>
      </c>
      <c r="AW259" s="14" t="s">
        <v>32</v>
      </c>
      <c r="AX259" s="14" t="s">
        <v>78</v>
      </c>
      <c r="AY259" s="263" t="s">
        <v>171</v>
      </c>
    </row>
    <row r="260" spans="1:51" s="15" customFormat="1" ht="12">
      <c r="A260" s="15"/>
      <c r="B260" s="264"/>
      <c r="C260" s="265"/>
      <c r="D260" s="244" t="s">
        <v>179</v>
      </c>
      <c r="E260" s="266" t="s">
        <v>1</v>
      </c>
      <c r="F260" s="267" t="s">
        <v>184</v>
      </c>
      <c r="G260" s="265"/>
      <c r="H260" s="268">
        <v>7</v>
      </c>
      <c r="I260" s="269"/>
      <c r="J260" s="265"/>
      <c r="K260" s="265"/>
      <c r="L260" s="270"/>
      <c r="M260" s="271"/>
      <c r="N260" s="272"/>
      <c r="O260" s="272"/>
      <c r="P260" s="272"/>
      <c r="Q260" s="272"/>
      <c r="R260" s="272"/>
      <c r="S260" s="272"/>
      <c r="T260" s="273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4" t="s">
        <v>179</v>
      </c>
      <c r="AU260" s="274" t="s">
        <v>88</v>
      </c>
      <c r="AV260" s="15" t="s">
        <v>177</v>
      </c>
      <c r="AW260" s="15" t="s">
        <v>32</v>
      </c>
      <c r="AX260" s="15" t="s">
        <v>86</v>
      </c>
      <c r="AY260" s="274" t="s">
        <v>171</v>
      </c>
    </row>
    <row r="261" spans="1:65" s="2" customFormat="1" ht="16.5" customHeight="1">
      <c r="A261" s="39"/>
      <c r="B261" s="40"/>
      <c r="C261" s="228" t="s">
        <v>400</v>
      </c>
      <c r="D261" s="228" t="s">
        <v>173</v>
      </c>
      <c r="E261" s="229" t="s">
        <v>401</v>
      </c>
      <c r="F261" s="230" t="s">
        <v>402</v>
      </c>
      <c r="G261" s="231" t="s">
        <v>225</v>
      </c>
      <c r="H261" s="232">
        <v>35</v>
      </c>
      <c r="I261" s="233"/>
      <c r="J261" s="234">
        <f>ROUND(I261*H261,2)</f>
        <v>0</v>
      </c>
      <c r="K261" s="235"/>
      <c r="L261" s="45"/>
      <c r="M261" s="236" t="s">
        <v>1</v>
      </c>
      <c r="N261" s="237" t="s">
        <v>43</v>
      </c>
      <c r="O261" s="92"/>
      <c r="P261" s="238">
        <f>O261*H261</f>
        <v>0</v>
      </c>
      <c r="Q261" s="238">
        <v>2.301022204</v>
      </c>
      <c r="R261" s="238">
        <f>Q261*H261</f>
        <v>80.53577714000001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177</v>
      </c>
      <c r="AT261" s="240" t="s">
        <v>173</v>
      </c>
      <c r="AU261" s="240" t="s">
        <v>88</v>
      </c>
      <c r="AY261" s="18" t="s">
        <v>171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86</v>
      </c>
      <c r="BK261" s="241">
        <f>ROUND(I261*H261,2)</f>
        <v>0</v>
      </c>
      <c r="BL261" s="18" t="s">
        <v>177</v>
      </c>
      <c r="BM261" s="240" t="s">
        <v>403</v>
      </c>
    </row>
    <row r="262" spans="1:51" s="13" customFormat="1" ht="12">
      <c r="A262" s="13"/>
      <c r="B262" s="242"/>
      <c r="C262" s="243"/>
      <c r="D262" s="244" t="s">
        <v>179</v>
      </c>
      <c r="E262" s="245" t="s">
        <v>1</v>
      </c>
      <c r="F262" s="246" t="s">
        <v>404</v>
      </c>
      <c r="G262" s="243"/>
      <c r="H262" s="247">
        <v>35</v>
      </c>
      <c r="I262" s="248"/>
      <c r="J262" s="243"/>
      <c r="K262" s="243"/>
      <c r="L262" s="249"/>
      <c r="M262" s="250"/>
      <c r="N262" s="251"/>
      <c r="O262" s="251"/>
      <c r="P262" s="251"/>
      <c r="Q262" s="251"/>
      <c r="R262" s="251"/>
      <c r="S262" s="251"/>
      <c r="T262" s="25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3" t="s">
        <v>179</v>
      </c>
      <c r="AU262" s="253" t="s">
        <v>88</v>
      </c>
      <c r="AV262" s="13" t="s">
        <v>88</v>
      </c>
      <c r="AW262" s="13" t="s">
        <v>32</v>
      </c>
      <c r="AX262" s="13" t="s">
        <v>78</v>
      </c>
      <c r="AY262" s="253" t="s">
        <v>171</v>
      </c>
    </row>
    <row r="263" spans="1:51" s="14" customFormat="1" ht="12">
      <c r="A263" s="14"/>
      <c r="B263" s="254"/>
      <c r="C263" s="255"/>
      <c r="D263" s="244" t="s">
        <v>179</v>
      </c>
      <c r="E263" s="256" t="s">
        <v>1</v>
      </c>
      <c r="F263" s="257" t="s">
        <v>399</v>
      </c>
      <c r="G263" s="255"/>
      <c r="H263" s="256" t="s">
        <v>1</v>
      </c>
      <c r="I263" s="258"/>
      <c r="J263" s="255"/>
      <c r="K263" s="255"/>
      <c r="L263" s="259"/>
      <c r="M263" s="260"/>
      <c r="N263" s="261"/>
      <c r="O263" s="261"/>
      <c r="P263" s="261"/>
      <c r="Q263" s="261"/>
      <c r="R263" s="261"/>
      <c r="S263" s="261"/>
      <c r="T263" s="26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3" t="s">
        <v>179</v>
      </c>
      <c r="AU263" s="263" t="s">
        <v>88</v>
      </c>
      <c r="AV263" s="14" t="s">
        <v>86</v>
      </c>
      <c r="AW263" s="14" t="s">
        <v>32</v>
      </c>
      <c r="AX263" s="14" t="s">
        <v>78</v>
      </c>
      <c r="AY263" s="263" t="s">
        <v>171</v>
      </c>
    </row>
    <row r="264" spans="1:51" s="15" customFormat="1" ht="12">
      <c r="A264" s="15"/>
      <c r="B264" s="264"/>
      <c r="C264" s="265"/>
      <c r="D264" s="244" t="s">
        <v>179</v>
      </c>
      <c r="E264" s="266" t="s">
        <v>1</v>
      </c>
      <c r="F264" s="267" t="s">
        <v>184</v>
      </c>
      <c r="G264" s="265"/>
      <c r="H264" s="268">
        <v>35</v>
      </c>
      <c r="I264" s="269"/>
      <c r="J264" s="265"/>
      <c r="K264" s="265"/>
      <c r="L264" s="270"/>
      <c r="M264" s="271"/>
      <c r="N264" s="272"/>
      <c r="O264" s="272"/>
      <c r="P264" s="272"/>
      <c r="Q264" s="272"/>
      <c r="R264" s="272"/>
      <c r="S264" s="272"/>
      <c r="T264" s="273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4" t="s">
        <v>179</v>
      </c>
      <c r="AU264" s="274" t="s">
        <v>88</v>
      </c>
      <c r="AV264" s="15" t="s">
        <v>177</v>
      </c>
      <c r="AW264" s="15" t="s">
        <v>32</v>
      </c>
      <c r="AX264" s="15" t="s">
        <v>86</v>
      </c>
      <c r="AY264" s="274" t="s">
        <v>171</v>
      </c>
    </row>
    <row r="265" spans="1:65" s="2" customFormat="1" ht="24.15" customHeight="1">
      <c r="A265" s="39"/>
      <c r="B265" s="40"/>
      <c r="C265" s="228" t="s">
        <v>405</v>
      </c>
      <c r="D265" s="228" t="s">
        <v>173</v>
      </c>
      <c r="E265" s="229" t="s">
        <v>406</v>
      </c>
      <c r="F265" s="230" t="s">
        <v>407</v>
      </c>
      <c r="G265" s="231" t="s">
        <v>208</v>
      </c>
      <c r="H265" s="232">
        <v>70</v>
      </c>
      <c r="I265" s="233"/>
      <c r="J265" s="234">
        <f>ROUND(I265*H265,2)</f>
        <v>0</v>
      </c>
      <c r="K265" s="235"/>
      <c r="L265" s="45"/>
      <c r="M265" s="236" t="s">
        <v>1</v>
      </c>
      <c r="N265" s="237" t="s">
        <v>43</v>
      </c>
      <c r="O265" s="92"/>
      <c r="P265" s="238">
        <f>O265*H265</f>
        <v>0</v>
      </c>
      <c r="Q265" s="238">
        <v>0.2975688</v>
      </c>
      <c r="R265" s="238">
        <f>Q265*H265</f>
        <v>20.829816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177</v>
      </c>
      <c r="AT265" s="240" t="s">
        <v>173</v>
      </c>
      <c r="AU265" s="240" t="s">
        <v>88</v>
      </c>
      <c r="AY265" s="18" t="s">
        <v>171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86</v>
      </c>
      <c r="BK265" s="241">
        <f>ROUND(I265*H265,2)</f>
        <v>0</v>
      </c>
      <c r="BL265" s="18" t="s">
        <v>177</v>
      </c>
      <c r="BM265" s="240" t="s">
        <v>408</v>
      </c>
    </row>
    <row r="266" spans="1:65" s="2" customFormat="1" ht="21.75" customHeight="1">
      <c r="A266" s="39"/>
      <c r="B266" s="40"/>
      <c r="C266" s="279" t="s">
        <v>409</v>
      </c>
      <c r="D266" s="279" t="s">
        <v>314</v>
      </c>
      <c r="E266" s="280" t="s">
        <v>410</v>
      </c>
      <c r="F266" s="281" t="s">
        <v>411</v>
      </c>
      <c r="G266" s="282" t="s">
        <v>412</v>
      </c>
      <c r="H266" s="283">
        <v>412</v>
      </c>
      <c r="I266" s="284"/>
      <c r="J266" s="285">
        <f>ROUND(I266*H266,2)</f>
        <v>0</v>
      </c>
      <c r="K266" s="286"/>
      <c r="L266" s="287"/>
      <c r="M266" s="288" t="s">
        <v>1</v>
      </c>
      <c r="N266" s="289" t="s">
        <v>43</v>
      </c>
      <c r="O266" s="92"/>
      <c r="P266" s="238">
        <f>O266*H266</f>
        <v>0</v>
      </c>
      <c r="Q266" s="238">
        <v>0.1005</v>
      </c>
      <c r="R266" s="238">
        <f>Q266*H266</f>
        <v>41.406000000000006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218</v>
      </c>
      <c r="AT266" s="240" t="s">
        <v>314</v>
      </c>
      <c r="AU266" s="240" t="s">
        <v>88</v>
      </c>
      <c r="AY266" s="18" t="s">
        <v>171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86</v>
      </c>
      <c r="BK266" s="241">
        <f>ROUND(I266*H266,2)</f>
        <v>0</v>
      </c>
      <c r="BL266" s="18" t="s">
        <v>177</v>
      </c>
      <c r="BM266" s="240" t="s">
        <v>413</v>
      </c>
    </row>
    <row r="267" spans="1:51" s="13" customFormat="1" ht="12">
      <c r="A267" s="13"/>
      <c r="B267" s="242"/>
      <c r="C267" s="243"/>
      <c r="D267" s="244" t="s">
        <v>179</v>
      </c>
      <c r="E267" s="243"/>
      <c r="F267" s="246" t="s">
        <v>414</v>
      </c>
      <c r="G267" s="243"/>
      <c r="H267" s="247">
        <v>412</v>
      </c>
      <c r="I267" s="248"/>
      <c r="J267" s="243"/>
      <c r="K267" s="243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179</v>
      </c>
      <c r="AU267" s="253" t="s">
        <v>88</v>
      </c>
      <c r="AV267" s="13" t="s">
        <v>88</v>
      </c>
      <c r="AW267" s="13" t="s">
        <v>4</v>
      </c>
      <c r="AX267" s="13" t="s">
        <v>86</v>
      </c>
      <c r="AY267" s="253" t="s">
        <v>171</v>
      </c>
    </row>
    <row r="268" spans="1:65" s="2" customFormat="1" ht="24.15" customHeight="1">
      <c r="A268" s="39"/>
      <c r="B268" s="40"/>
      <c r="C268" s="228" t="s">
        <v>415</v>
      </c>
      <c r="D268" s="228" t="s">
        <v>173</v>
      </c>
      <c r="E268" s="229" t="s">
        <v>416</v>
      </c>
      <c r="F268" s="230" t="s">
        <v>417</v>
      </c>
      <c r="G268" s="231" t="s">
        <v>412</v>
      </c>
      <c r="H268" s="232">
        <v>1</v>
      </c>
      <c r="I268" s="233"/>
      <c r="J268" s="234">
        <f>ROUND(I268*H268,2)</f>
        <v>0</v>
      </c>
      <c r="K268" s="235"/>
      <c r="L268" s="45"/>
      <c r="M268" s="236" t="s">
        <v>1</v>
      </c>
      <c r="N268" s="237" t="s">
        <v>43</v>
      </c>
      <c r="O268" s="92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177</v>
      </c>
      <c r="AT268" s="240" t="s">
        <v>173</v>
      </c>
      <c r="AU268" s="240" t="s">
        <v>88</v>
      </c>
      <c r="AY268" s="18" t="s">
        <v>171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86</v>
      </c>
      <c r="BK268" s="241">
        <f>ROUND(I268*H268,2)</f>
        <v>0</v>
      </c>
      <c r="BL268" s="18" t="s">
        <v>177</v>
      </c>
      <c r="BM268" s="240" t="s">
        <v>418</v>
      </c>
    </row>
    <row r="269" spans="1:65" s="2" customFormat="1" ht="16.5" customHeight="1">
      <c r="A269" s="39"/>
      <c r="B269" s="40"/>
      <c r="C269" s="279" t="s">
        <v>419</v>
      </c>
      <c r="D269" s="279" t="s">
        <v>314</v>
      </c>
      <c r="E269" s="280" t="s">
        <v>420</v>
      </c>
      <c r="F269" s="281" t="s">
        <v>421</v>
      </c>
      <c r="G269" s="282" t="s">
        <v>412</v>
      </c>
      <c r="H269" s="283">
        <v>1</v>
      </c>
      <c r="I269" s="284"/>
      <c r="J269" s="285">
        <f>ROUND(I269*H269,2)</f>
        <v>0</v>
      </c>
      <c r="K269" s="286"/>
      <c r="L269" s="287"/>
      <c r="M269" s="288" t="s">
        <v>1</v>
      </c>
      <c r="N269" s="289" t="s">
        <v>43</v>
      </c>
      <c r="O269" s="92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218</v>
      </c>
      <c r="AT269" s="240" t="s">
        <v>314</v>
      </c>
      <c r="AU269" s="240" t="s">
        <v>88</v>
      </c>
      <c r="AY269" s="18" t="s">
        <v>171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86</v>
      </c>
      <c r="BK269" s="241">
        <f>ROUND(I269*H269,2)</f>
        <v>0</v>
      </c>
      <c r="BL269" s="18" t="s">
        <v>177</v>
      </c>
      <c r="BM269" s="240" t="s">
        <v>422</v>
      </c>
    </row>
    <row r="270" spans="1:65" s="2" customFormat="1" ht="16.5" customHeight="1">
      <c r="A270" s="39"/>
      <c r="B270" s="40"/>
      <c r="C270" s="228" t="s">
        <v>423</v>
      </c>
      <c r="D270" s="228" t="s">
        <v>173</v>
      </c>
      <c r="E270" s="229" t="s">
        <v>424</v>
      </c>
      <c r="F270" s="230" t="s">
        <v>425</v>
      </c>
      <c r="G270" s="231" t="s">
        <v>426</v>
      </c>
      <c r="H270" s="232">
        <v>36</v>
      </c>
      <c r="I270" s="233"/>
      <c r="J270" s="234">
        <f>ROUND(I270*H270,2)</f>
        <v>0</v>
      </c>
      <c r="K270" s="235"/>
      <c r="L270" s="45"/>
      <c r="M270" s="236" t="s">
        <v>1</v>
      </c>
      <c r="N270" s="237" t="s">
        <v>43</v>
      </c>
      <c r="O270" s="92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177</v>
      </c>
      <c r="AT270" s="240" t="s">
        <v>173</v>
      </c>
      <c r="AU270" s="240" t="s">
        <v>88</v>
      </c>
      <c r="AY270" s="18" t="s">
        <v>171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86</v>
      </c>
      <c r="BK270" s="241">
        <f>ROUND(I270*H270,2)</f>
        <v>0</v>
      </c>
      <c r="BL270" s="18" t="s">
        <v>177</v>
      </c>
      <c r="BM270" s="240" t="s">
        <v>427</v>
      </c>
    </row>
    <row r="271" spans="1:65" s="2" customFormat="1" ht="16.5" customHeight="1">
      <c r="A271" s="39"/>
      <c r="B271" s="40"/>
      <c r="C271" s="279" t="s">
        <v>428</v>
      </c>
      <c r="D271" s="279" t="s">
        <v>314</v>
      </c>
      <c r="E271" s="280" t="s">
        <v>429</v>
      </c>
      <c r="F271" s="281" t="s">
        <v>430</v>
      </c>
      <c r="G271" s="282" t="s">
        <v>412</v>
      </c>
      <c r="H271" s="283">
        <v>144</v>
      </c>
      <c r="I271" s="284"/>
      <c r="J271" s="285">
        <f>ROUND(I271*H271,2)</f>
        <v>0</v>
      </c>
      <c r="K271" s="286"/>
      <c r="L271" s="287"/>
      <c r="M271" s="288" t="s">
        <v>1</v>
      </c>
      <c r="N271" s="289" t="s">
        <v>43</v>
      </c>
      <c r="O271" s="92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218</v>
      </c>
      <c r="AT271" s="240" t="s">
        <v>314</v>
      </c>
      <c r="AU271" s="240" t="s">
        <v>88</v>
      </c>
      <c r="AY271" s="18" t="s">
        <v>171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86</v>
      </c>
      <c r="BK271" s="241">
        <f>ROUND(I271*H271,2)</f>
        <v>0</v>
      </c>
      <c r="BL271" s="18" t="s">
        <v>177</v>
      </c>
      <c r="BM271" s="240" t="s">
        <v>431</v>
      </c>
    </row>
    <row r="272" spans="1:51" s="13" customFormat="1" ht="12">
      <c r="A272" s="13"/>
      <c r="B272" s="242"/>
      <c r="C272" s="243"/>
      <c r="D272" s="244" t="s">
        <v>179</v>
      </c>
      <c r="E272" s="245" t="s">
        <v>1</v>
      </c>
      <c r="F272" s="246" t="s">
        <v>432</v>
      </c>
      <c r="G272" s="243"/>
      <c r="H272" s="247">
        <v>144</v>
      </c>
      <c r="I272" s="248"/>
      <c r="J272" s="243"/>
      <c r="K272" s="243"/>
      <c r="L272" s="249"/>
      <c r="M272" s="250"/>
      <c r="N272" s="251"/>
      <c r="O272" s="251"/>
      <c r="P272" s="251"/>
      <c r="Q272" s="251"/>
      <c r="R272" s="251"/>
      <c r="S272" s="251"/>
      <c r="T272" s="25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3" t="s">
        <v>179</v>
      </c>
      <c r="AU272" s="253" t="s">
        <v>88</v>
      </c>
      <c r="AV272" s="13" t="s">
        <v>88</v>
      </c>
      <c r="AW272" s="13" t="s">
        <v>32</v>
      </c>
      <c r="AX272" s="13" t="s">
        <v>78</v>
      </c>
      <c r="AY272" s="253" t="s">
        <v>171</v>
      </c>
    </row>
    <row r="273" spans="1:51" s="15" customFormat="1" ht="12">
      <c r="A273" s="15"/>
      <c r="B273" s="264"/>
      <c r="C273" s="265"/>
      <c r="D273" s="244" t="s">
        <v>179</v>
      </c>
      <c r="E273" s="266" t="s">
        <v>1</v>
      </c>
      <c r="F273" s="267" t="s">
        <v>184</v>
      </c>
      <c r="G273" s="265"/>
      <c r="H273" s="268">
        <v>144</v>
      </c>
      <c r="I273" s="269"/>
      <c r="J273" s="265"/>
      <c r="K273" s="265"/>
      <c r="L273" s="270"/>
      <c r="M273" s="271"/>
      <c r="N273" s="272"/>
      <c r="O273" s="272"/>
      <c r="P273" s="272"/>
      <c r="Q273" s="272"/>
      <c r="R273" s="272"/>
      <c r="S273" s="272"/>
      <c r="T273" s="273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4" t="s">
        <v>179</v>
      </c>
      <c r="AU273" s="274" t="s">
        <v>88</v>
      </c>
      <c r="AV273" s="15" t="s">
        <v>177</v>
      </c>
      <c r="AW273" s="15" t="s">
        <v>32</v>
      </c>
      <c r="AX273" s="15" t="s">
        <v>86</v>
      </c>
      <c r="AY273" s="274" t="s">
        <v>171</v>
      </c>
    </row>
    <row r="274" spans="1:65" s="2" customFormat="1" ht="16.5" customHeight="1">
      <c r="A274" s="39"/>
      <c r="B274" s="40"/>
      <c r="C274" s="279" t="s">
        <v>433</v>
      </c>
      <c r="D274" s="279" t="s">
        <v>314</v>
      </c>
      <c r="E274" s="280" t="s">
        <v>434</v>
      </c>
      <c r="F274" s="281" t="s">
        <v>435</v>
      </c>
      <c r="G274" s="282" t="s">
        <v>412</v>
      </c>
      <c r="H274" s="283">
        <v>19</v>
      </c>
      <c r="I274" s="284"/>
      <c r="J274" s="285">
        <f>ROUND(I274*H274,2)</f>
        <v>0</v>
      </c>
      <c r="K274" s="286"/>
      <c r="L274" s="287"/>
      <c r="M274" s="288" t="s">
        <v>1</v>
      </c>
      <c r="N274" s="289" t="s">
        <v>43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218</v>
      </c>
      <c r="AT274" s="240" t="s">
        <v>314</v>
      </c>
      <c r="AU274" s="240" t="s">
        <v>88</v>
      </c>
      <c r="AY274" s="18" t="s">
        <v>171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86</v>
      </c>
      <c r="BK274" s="241">
        <f>ROUND(I274*H274,2)</f>
        <v>0</v>
      </c>
      <c r="BL274" s="18" t="s">
        <v>177</v>
      </c>
      <c r="BM274" s="240" t="s">
        <v>436</v>
      </c>
    </row>
    <row r="275" spans="1:51" s="13" customFormat="1" ht="12">
      <c r="A275" s="13"/>
      <c r="B275" s="242"/>
      <c r="C275" s="243"/>
      <c r="D275" s="244" t="s">
        <v>179</v>
      </c>
      <c r="E275" s="245" t="s">
        <v>1</v>
      </c>
      <c r="F275" s="246" t="s">
        <v>437</v>
      </c>
      <c r="G275" s="243"/>
      <c r="H275" s="247">
        <v>19</v>
      </c>
      <c r="I275" s="248"/>
      <c r="J275" s="243"/>
      <c r="K275" s="243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179</v>
      </c>
      <c r="AU275" s="253" t="s">
        <v>88</v>
      </c>
      <c r="AV275" s="13" t="s">
        <v>88</v>
      </c>
      <c r="AW275" s="13" t="s">
        <v>32</v>
      </c>
      <c r="AX275" s="13" t="s">
        <v>78</v>
      </c>
      <c r="AY275" s="253" t="s">
        <v>171</v>
      </c>
    </row>
    <row r="276" spans="1:51" s="15" customFormat="1" ht="12">
      <c r="A276" s="15"/>
      <c r="B276" s="264"/>
      <c r="C276" s="265"/>
      <c r="D276" s="244" t="s">
        <v>179</v>
      </c>
      <c r="E276" s="266" t="s">
        <v>1</v>
      </c>
      <c r="F276" s="267" t="s">
        <v>184</v>
      </c>
      <c r="G276" s="265"/>
      <c r="H276" s="268">
        <v>19</v>
      </c>
      <c r="I276" s="269"/>
      <c r="J276" s="265"/>
      <c r="K276" s="265"/>
      <c r="L276" s="270"/>
      <c r="M276" s="271"/>
      <c r="N276" s="272"/>
      <c r="O276" s="272"/>
      <c r="P276" s="272"/>
      <c r="Q276" s="272"/>
      <c r="R276" s="272"/>
      <c r="S276" s="272"/>
      <c r="T276" s="273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4" t="s">
        <v>179</v>
      </c>
      <c r="AU276" s="274" t="s">
        <v>88</v>
      </c>
      <c r="AV276" s="15" t="s">
        <v>177</v>
      </c>
      <c r="AW276" s="15" t="s">
        <v>32</v>
      </c>
      <c r="AX276" s="15" t="s">
        <v>86</v>
      </c>
      <c r="AY276" s="274" t="s">
        <v>171</v>
      </c>
    </row>
    <row r="277" spans="1:65" s="2" customFormat="1" ht="24.15" customHeight="1">
      <c r="A277" s="39"/>
      <c r="B277" s="40"/>
      <c r="C277" s="228" t="s">
        <v>438</v>
      </c>
      <c r="D277" s="228" t="s">
        <v>173</v>
      </c>
      <c r="E277" s="229" t="s">
        <v>439</v>
      </c>
      <c r="F277" s="230" t="s">
        <v>440</v>
      </c>
      <c r="G277" s="231" t="s">
        <v>412</v>
      </c>
      <c r="H277" s="232">
        <v>33</v>
      </c>
      <c r="I277" s="233"/>
      <c r="J277" s="234">
        <f>ROUND(I277*H277,2)</f>
        <v>0</v>
      </c>
      <c r="K277" s="235"/>
      <c r="L277" s="45"/>
      <c r="M277" s="236" t="s">
        <v>1</v>
      </c>
      <c r="N277" s="237" t="s">
        <v>43</v>
      </c>
      <c r="O277" s="92"/>
      <c r="P277" s="238">
        <f>O277*H277</f>
        <v>0</v>
      </c>
      <c r="Q277" s="238">
        <v>0.00468</v>
      </c>
      <c r="R277" s="238">
        <f>Q277*H277</f>
        <v>0.15444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177</v>
      </c>
      <c r="AT277" s="240" t="s">
        <v>173</v>
      </c>
      <c r="AU277" s="240" t="s">
        <v>88</v>
      </c>
      <c r="AY277" s="18" t="s">
        <v>171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86</v>
      </c>
      <c r="BK277" s="241">
        <f>ROUND(I277*H277,2)</f>
        <v>0</v>
      </c>
      <c r="BL277" s="18" t="s">
        <v>177</v>
      </c>
      <c r="BM277" s="240" t="s">
        <v>441</v>
      </c>
    </row>
    <row r="278" spans="1:51" s="13" customFormat="1" ht="12">
      <c r="A278" s="13"/>
      <c r="B278" s="242"/>
      <c r="C278" s="243"/>
      <c r="D278" s="244" t="s">
        <v>179</v>
      </c>
      <c r="E278" s="245" t="s">
        <v>1</v>
      </c>
      <c r="F278" s="246" t="s">
        <v>442</v>
      </c>
      <c r="G278" s="243"/>
      <c r="H278" s="247">
        <v>22</v>
      </c>
      <c r="I278" s="248"/>
      <c r="J278" s="243"/>
      <c r="K278" s="243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179</v>
      </c>
      <c r="AU278" s="253" t="s">
        <v>88</v>
      </c>
      <c r="AV278" s="13" t="s">
        <v>88</v>
      </c>
      <c r="AW278" s="13" t="s">
        <v>32</v>
      </c>
      <c r="AX278" s="13" t="s">
        <v>78</v>
      </c>
      <c r="AY278" s="253" t="s">
        <v>171</v>
      </c>
    </row>
    <row r="279" spans="1:51" s="13" customFormat="1" ht="12">
      <c r="A279" s="13"/>
      <c r="B279" s="242"/>
      <c r="C279" s="243"/>
      <c r="D279" s="244" t="s">
        <v>179</v>
      </c>
      <c r="E279" s="245" t="s">
        <v>1</v>
      </c>
      <c r="F279" s="246" t="s">
        <v>443</v>
      </c>
      <c r="G279" s="243"/>
      <c r="H279" s="247">
        <v>11</v>
      </c>
      <c r="I279" s="248"/>
      <c r="J279" s="243"/>
      <c r="K279" s="243"/>
      <c r="L279" s="249"/>
      <c r="M279" s="250"/>
      <c r="N279" s="251"/>
      <c r="O279" s="251"/>
      <c r="P279" s="251"/>
      <c r="Q279" s="251"/>
      <c r="R279" s="251"/>
      <c r="S279" s="251"/>
      <c r="T279" s="25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3" t="s">
        <v>179</v>
      </c>
      <c r="AU279" s="253" t="s">
        <v>88</v>
      </c>
      <c r="AV279" s="13" t="s">
        <v>88</v>
      </c>
      <c r="AW279" s="13" t="s">
        <v>32</v>
      </c>
      <c r="AX279" s="13" t="s">
        <v>78</v>
      </c>
      <c r="AY279" s="253" t="s">
        <v>171</v>
      </c>
    </row>
    <row r="280" spans="1:51" s="15" customFormat="1" ht="12">
      <c r="A280" s="15"/>
      <c r="B280" s="264"/>
      <c r="C280" s="265"/>
      <c r="D280" s="244" t="s">
        <v>179</v>
      </c>
      <c r="E280" s="266" t="s">
        <v>1</v>
      </c>
      <c r="F280" s="267" t="s">
        <v>184</v>
      </c>
      <c r="G280" s="265"/>
      <c r="H280" s="268">
        <v>33</v>
      </c>
      <c r="I280" s="269"/>
      <c r="J280" s="265"/>
      <c r="K280" s="265"/>
      <c r="L280" s="270"/>
      <c r="M280" s="271"/>
      <c r="N280" s="272"/>
      <c r="O280" s="272"/>
      <c r="P280" s="272"/>
      <c r="Q280" s="272"/>
      <c r="R280" s="272"/>
      <c r="S280" s="272"/>
      <c r="T280" s="27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4" t="s">
        <v>179</v>
      </c>
      <c r="AU280" s="274" t="s">
        <v>88</v>
      </c>
      <c r="AV280" s="15" t="s">
        <v>177</v>
      </c>
      <c r="AW280" s="15" t="s">
        <v>32</v>
      </c>
      <c r="AX280" s="15" t="s">
        <v>86</v>
      </c>
      <c r="AY280" s="274" t="s">
        <v>171</v>
      </c>
    </row>
    <row r="281" spans="1:65" s="2" customFormat="1" ht="33" customHeight="1">
      <c r="A281" s="39"/>
      <c r="B281" s="40"/>
      <c r="C281" s="279" t="s">
        <v>444</v>
      </c>
      <c r="D281" s="279" t="s">
        <v>314</v>
      </c>
      <c r="E281" s="280" t="s">
        <v>445</v>
      </c>
      <c r="F281" s="281" t="s">
        <v>446</v>
      </c>
      <c r="G281" s="282" t="s">
        <v>412</v>
      </c>
      <c r="H281" s="283">
        <v>33</v>
      </c>
      <c r="I281" s="284"/>
      <c r="J281" s="285">
        <f>ROUND(I281*H281,2)</f>
        <v>0</v>
      </c>
      <c r="K281" s="286"/>
      <c r="L281" s="287"/>
      <c r="M281" s="288" t="s">
        <v>1</v>
      </c>
      <c r="N281" s="289" t="s">
        <v>43</v>
      </c>
      <c r="O281" s="92"/>
      <c r="P281" s="238">
        <f>O281*H281</f>
        <v>0</v>
      </c>
      <c r="Q281" s="238">
        <v>0.0036</v>
      </c>
      <c r="R281" s="238">
        <f>Q281*H281</f>
        <v>0.1188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218</v>
      </c>
      <c r="AT281" s="240" t="s">
        <v>314</v>
      </c>
      <c r="AU281" s="240" t="s">
        <v>88</v>
      </c>
      <c r="AY281" s="18" t="s">
        <v>171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86</v>
      </c>
      <c r="BK281" s="241">
        <f>ROUND(I281*H281,2)</f>
        <v>0</v>
      </c>
      <c r="BL281" s="18" t="s">
        <v>177</v>
      </c>
      <c r="BM281" s="240" t="s">
        <v>447</v>
      </c>
    </row>
    <row r="282" spans="1:65" s="2" customFormat="1" ht="24.15" customHeight="1">
      <c r="A282" s="39"/>
      <c r="B282" s="40"/>
      <c r="C282" s="228" t="s">
        <v>448</v>
      </c>
      <c r="D282" s="228" t="s">
        <v>173</v>
      </c>
      <c r="E282" s="229" t="s">
        <v>449</v>
      </c>
      <c r="F282" s="230" t="s">
        <v>450</v>
      </c>
      <c r="G282" s="231" t="s">
        <v>412</v>
      </c>
      <c r="H282" s="232">
        <v>8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43</v>
      </c>
      <c r="O282" s="92"/>
      <c r="P282" s="238">
        <f>O282*H282</f>
        <v>0</v>
      </c>
      <c r="Q282" s="238">
        <v>0.00702</v>
      </c>
      <c r="R282" s="238">
        <f>Q282*H282</f>
        <v>0.05616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177</v>
      </c>
      <c r="AT282" s="240" t="s">
        <v>173</v>
      </c>
      <c r="AU282" s="240" t="s">
        <v>88</v>
      </c>
      <c r="AY282" s="18" t="s">
        <v>171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86</v>
      </c>
      <c r="BK282" s="241">
        <f>ROUND(I282*H282,2)</f>
        <v>0</v>
      </c>
      <c r="BL282" s="18" t="s">
        <v>177</v>
      </c>
      <c r="BM282" s="240" t="s">
        <v>451</v>
      </c>
    </row>
    <row r="283" spans="1:51" s="13" customFormat="1" ht="12">
      <c r="A283" s="13"/>
      <c r="B283" s="242"/>
      <c r="C283" s="243"/>
      <c r="D283" s="244" t="s">
        <v>179</v>
      </c>
      <c r="E283" s="245" t="s">
        <v>1</v>
      </c>
      <c r="F283" s="246" t="s">
        <v>452</v>
      </c>
      <c r="G283" s="243"/>
      <c r="H283" s="247">
        <v>6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179</v>
      </c>
      <c r="AU283" s="253" t="s">
        <v>88</v>
      </c>
      <c r="AV283" s="13" t="s">
        <v>88</v>
      </c>
      <c r="AW283" s="13" t="s">
        <v>32</v>
      </c>
      <c r="AX283" s="13" t="s">
        <v>78</v>
      </c>
      <c r="AY283" s="253" t="s">
        <v>171</v>
      </c>
    </row>
    <row r="284" spans="1:51" s="13" customFormat="1" ht="12">
      <c r="A284" s="13"/>
      <c r="B284" s="242"/>
      <c r="C284" s="243"/>
      <c r="D284" s="244" t="s">
        <v>179</v>
      </c>
      <c r="E284" s="245" t="s">
        <v>1</v>
      </c>
      <c r="F284" s="246" t="s">
        <v>453</v>
      </c>
      <c r="G284" s="243"/>
      <c r="H284" s="247">
        <v>2</v>
      </c>
      <c r="I284" s="248"/>
      <c r="J284" s="243"/>
      <c r="K284" s="243"/>
      <c r="L284" s="249"/>
      <c r="M284" s="250"/>
      <c r="N284" s="251"/>
      <c r="O284" s="251"/>
      <c r="P284" s="251"/>
      <c r="Q284" s="251"/>
      <c r="R284" s="251"/>
      <c r="S284" s="251"/>
      <c r="T284" s="25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3" t="s">
        <v>179</v>
      </c>
      <c r="AU284" s="253" t="s">
        <v>88</v>
      </c>
      <c r="AV284" s="13" t="s">
        <v>88</v>
      </c>
      <c r="AW284" s="13" t="s">
        <v>32</v>
      </c>
      <c r="AX284" s="13" t="s">
        <v>78</v>
      </c>
      <c r="AY284" s="253" t="s">
        <v>171</v>
      </c>
    </row>
    <row r="285" spans="1:51" s="15" customFormat="1" ht="12">
      <c r="A285" s="15"/>
      <c r="B285" s="264"/>
      <c r="C285" s="265"/>
      <c r="D285" s="244" t="s">
        <v>179</v>
      </c>
      <c r="E285" s="266" t="s">
        <v>1</v>
      </c>
      <c r="F285" s="267" t="s">
        <v>184</v>
      </c>
      <c r="G285" s="265"/>
      <c r="H285" s="268">
        <v>8</v>
      </c>
      <c r="I285" s="269"/>
      <c r="J285" s="265"/>
      <c r="K285" s="265"/>
      <c r="L285" s="270"/>
      <c r="M285" s="271"/>
      <c r="N285" s="272"/>
      <c r="O285" s="272"/>
      <c r="P285" s="272"/>
      <c r="Q285" s="272"/>
      <c r="R285" s="272"/>
      <c r="S285" s="272"/>
      <c r="T285" s="273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4" t="s">
        <v>179</v>
      </c>
      <c r="AU285" s="274" t="s">
        <v>88</v>
      </c>
      <c r="AV285" s="15" t="s">
        <v>177</v>
      </c>
      <c r="AW285" s="15" t="s">
        <v>32</v>
      </c>
      <c r="AX285" s="15" t="s">
        <v>86</v>
      </c>
      <c r="AY285" s="274" t="s">
        <v>171</v>
      </c>
    </row>
    <row r="286" spans="1:65" s="2" customFormat="1" ht="24.15" customHeight="1">
      <c r="A286" s="39"/>
      <c r="B286" s="40"/>
      <c r="C286" s="279" t="s">
        <v>454</v>
      </c>
      <c r="D286" s="279" t="s">
        <v>314</v>
      </c>
      <c r="E286" s="280" t="s">
        <v>455</v>
      </c>
      <c r="F286" s="281" t="s">
        <v>456</v>
      </c>
      <c r="G286" s="282" t="s">
        <v>412</v>
      </c>
      <c r="H286" s="283">
        <v>8</v>
      </c>
      <c r="I286" s="284"/>
      <c r="J286" s="285">
        <f>ROUND(I286*H286,2)</f>
        <v>0</v>
      </c>
      <c r="K286" s="286"/>
      <c r="L286" s="287"/>
      <c r="M286" s="288" t="s">
        <v>1</v>
      </c>
      <c r="N286" s="289" t="s">
        <v>43</v>
      </c>
      <c r="O286" s="92"/>
      <c r="P286" s="238">
        <f>O286*H286</f>
        <v>0</v>
      </c>
      <c r="Q286" s="238">
        <v>0.0034</v>
      </c>
      <c r="R286" s="238">
        <f>Q286*H286</f>
        <v>0.0272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218</v>
      </c>
      <c r="AT286" s="240" t="s">
        <v>314</v>
      </c>
      <c r="AU286" s="240" t="s">
        <v>88</v>
      </c>
      <c r="AY286" s="18" t="s">
        <v>171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86</v>
      </c>
      <c r="BK286" s="241">
        <f>ROUND(I286*H286,2)</f>
        <v>0</v>
      </c>
      <c r="BL286" s="18" t="s">
        <v>177</v>
      </c>
      <c r="BM286" s="240" t="s">
        <v>457</v>
      </c>
    </row>
    <row r="287" spans="1:65" s="2" customFormat="1" ht="24.15" customHeight="1">
      <c r="A287" s="39"/>
      <c r="B287" s="40"/>
      <c r="C287" s="228" t="s">
        <v>458</v>
      </c>
      <c r="D287" s="228" t="s">
        <v>173</v>
      </c>
      <c r="E287" s="229" t="s">
        <v>459</v>
      </c>
      <c r="F287" s="230" t="s">
        <v>460</v>
      </c>
      <c r="G287" s="231" t="s">
        <v>208</v>
      </c>
      <c r="H287" s="232">
        <v>77</v>
      </c>
      <c r="I287" s="233"/>
      <c r="J287" s="234">
        <f>ROUND(I287*H287,2)</f>
        <v>0</v>
      </c>
      <c r="K287" s="235"/>
      <c r="L287" s="45"/>
      <c r="M287" s="236" t="s">
        <v>1</v>
      </c>
      <c r="N287" s="237" t="s">
        <v>43</v>
      </c>
      <c r="O287" s="92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177</v>
      </c>
      <c r="AT287" s="240" t="s">
        <v>173</v>
      </c>
      <c r="AU287" s="240" t="s">
        <v>88</v>
      </c>
      <c r="AY287" s="18" t="s">
        <v>171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86</v>
      </c>
      <c r="BK287" s="241">
        <f>ROUND(I287*H287,2)</f>
        <v>0</v>
      </c>
      <c r="BL287" s="18" t="s">
        <v>177</v>
      </c>
      <c r="BM287" s="240" t="s">
        <v>461</v>
      </c>
    </row>
    <row r="288" spans="1:51" s="13" customFormat="1" ht="12">
      <c r="A288" s="13"/>
      <c r="B288" s="242"/>
      <c r="C288" s="243"/>
      <c r="D288" s="244" t="s">
        <v>179</v>
      </c>
      <c r="E288" s="245" t="s">
        <v>1</v>
      </c>
      <c r="F288" s="246" t="s">
        <v>462</v>
      </c>
      <c r="G288" s="243"/>
      <c r="H288" s="247">
        <v>52</v>
      </c>
      <c r="I288" s="248"/>
      <c r="J288" s="243"/>
      <c r="K288" s="243"/>
      <c r="L288" s="249"/>
      <c r="M288" s="250"/>
      <c r="N288" s="251"/>
      <c r="O288" s="251"/>
      <c r="P288" s="251"/>
      <c r="Q288" s="251"/>
      <c r="R288" s="251"/>
      <c r="S288" s="251"/>
      <c r="T288" s="25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3" t="s">
        <v>179</v>
      </c>
      <c r="AU288" s="253" t="s">
        <v>88</v>
      </c>
      <c r="AV288" s="13" t="s">
        <v>88</v>
      </c>
      <c r="AW288" s="13" t="s">
        <v>32</v>
      </c>
      <c r="AX288" s="13" t="s">
        <v>78</v>
      </c>
      <c r="AY288" s="253" t="s">
        <v>171</v>
      </c>
    </row>
    <row r="289" spans="1:51" s="13" customFormat="1" ht="12">
      <c r="A289" s="13"/>
      <c r="B289" s="242"/>
      <c r="C289" s="243"/>
      <c r="D289" s="244" t="s">
        <v>179</v>
      </c>
      <c r="E289" s="245" t="s">
        <v>1</v>
      </c>
      <c r="F289" s="246" t="s">
        <v>463</v>
      </c>
      <c r="G289" s="243"/>
      <c r="H289" s="247">
        <v>25</v>
      </c>
      <c r="I289" s="248"/>
      <c r="J289" s="243"/>
      <c r="K289" s="243"/>
      <c r="L289" s="249"/>
      <c r="M289" s="250"/>
      <c r="N289" s="251"/>
      <c r="O289" s="251"/>
      <c r="P289" s="251"/>
      <c r="Q289" s="251"/>
      <c r="R289" s="251"/>
      <c r="S289" s="251"/>
      <c r="T289" s="25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3" t="s">
        <v>179</v>
      </c>
      <c r="AU289" s="253" t="s">
        <v>88</v>
      </c>
      <c r="AV289" s="13" t="s">
        <v>88</v>
      </c>
      <c r="AW289" s="13" t="s">
        <v>32</v>
      </c>
      <c r="AX289" s="13" t="s">
        <v>78</v>
      </c>
      <c r="AY289" s="253" t="s">
        <v>171</v>
      </c>
    </row>
    <row r="290" spans="1:51" s="15" customFormat="1" ht="12">
      <c r="A290" s="15"/>
      <c r="B290" s="264"/>
      <c r="C290" s="265"/>
      <c r="D290" s="244" t="s">
        <v>179</v>
      </c>
      <c r="E290" s="266" t="s">
        <v>1</v>
      </c>
      <c r="F290" s="267" t="s">
        <v>184</v>
      </c>
      <c r="G290" s="265"/>
      <c r="H290" s="268">
        <v>77</v>
      </c>
      <c r="I290" s="269"/>
      <c r="J290" s="265"/>
      <c r="K290" s="265"/>
      <c r="L290" s="270"/>
      <c r="M290" s="271"/>
      <c r="N290" s="272"/>
      <c r="O290" s="272"/>
      <c r="P290" s="272"/>
      <c r="Q290" s="272"/>
      <c r="R290" s="272"/>
      <c r="S290" s="272"/>
      <c r="T290" s="273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4" t="s">
        <v>179</v>
      </c>
      <c r="AU290" s="274" t="s">
        <v>88</v>
      </c>
      <c r="AV290" s="15" t="s">
        <v>177</v>
      </c>
      <c r="AW290" s="15" t="s">
        <v>32</v>
      </c>
      <c r="AX290" s="15" t="s">
        <v>86</v>
      </c>
      <c r="AY290" s="274" t="s">
        <v>171</v>
      </c>
    </row>
    <row r="291" spans="1:65" s="2" customFormat="1" ht="24.15" customHeight="1">
      <c r="A291" s="39"/>
      <c r="B291" s="40"/>
      <c r="C291" s="279" t="s">
        <v>464</v>
      </c>
      <c r="D291" s="279" t="s">
        <v>314</v>
      </c>
      <c r="E291" s="280" t="s">
        <v>465</v>
      </c>
      <c r="F291" s="281" t="s">
        <v>466</v>
      </c>
      <c r="G291" s="282" t="s">
        <v>208</v>
      </c>
      <c r="H291" s="283">
        <v>80.85</v>
      </c>
      <c r="I291" s="284"/>
      <c r="J291" s="285">
        <f>ROUND(I291*H291,2)</f>
        <v>0</v>
      </c>
      <c r="K291" s="286"/>
      <c r="L291" s="287"/>
      <c r="M291" s="288" t="s">
        <v>1</v>
      </c>
      <c r="N291" s="289" t="s">
        <v>43</v>
      </c>
      <c r="O291" s="92"/>
      <c r="P291" s="238">
        <f>O291*H291</f>
        <v>0</v>
      </c>
      <c r="Q291" s="238">
        <v>0.0012</v>
      </c>
      <c r="R291" s="238">
        <f>Q291*H291</f>
        <v>0.09701999999999998</v>
      </c>
      <c r="S291" s="238">
        <v>0</v>
      </c>
      <c r="T291" s="23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0" t="s">
        <v>218</v>
      </c>
      <c r="AT291" s="240" t="s">
        <v>314</v>
      </c>
      <c r="AU291" s="240" t="s">
        <v>88</v>
      </c>
      <c r="AY291" s="18" t="s">
        <v>171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86</v>
      </c>
      <c r="BK291" s="241">
        <f>ROUND(I291*H291,2)</f>
        <v>0</v>
      </c>
      <c r="BL291" s="18" t="s">
        <v>177</v>
      </c>
      <c r="BM291" s="240" t="s">
        <v>467</v>
      </c>
    </row>
    <row r="292" spans="1:51" s="13" customFormat="1" ht="12">
      <c r="A292" s="13"/>
      <c r="B292" s="242"/>
      <c r="C292" s="243"/>
      <c r="D292" s="244" t="s">
        <v>179</v>
      </c>
      <c r="E292" s="243"/>
      <c r="F292" s="246" t="s">
        <v>468</v>
      </c>
      <c r="G292" s="243"/>
      <c r="H292" s="247">
        <v>80.85</v>
      </c>
      <c r="I292" s="248"/>
      <c r="J292" s="243"/>
      <c r="K292" s="243"/>
      <c r="L292" s="249"/>
      <c r="M292" s="250"/>
      <c r="N292" s="251"/>
      <c r="O292" s="251"/>
      <c r="P292" s="251"/>
      <c r="Q292" s="251"/>
      <c r="R292" s="251"/>
      <c r="S292" s="251"/>
      <c r="T292" s="25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3" t="s">
        <v>179</v>
      </c>
      <c r="AU292" s="253" t="s">
        <v>88</v>
      </c>
      <c r="AV292" s="13" t="s">
        <v>88</v>
      </c>
      <c r="AW292" s="13" t="s">
        <v>4</v>
      </c>
      <c r="AX292" s="13" t="s">
        <v>86</v>
      </c>
      <c r="AY292" s="253" t="s">
        <v>171</v>
      </c>
    </row>
    <row r="293" spans="1:65" s="2" customFormat="1" ht="16.5" customHeight="1">
      <c r="A293" s="39"/>
      <c r="B293" s="40"/>
      <c r="C293" s="279" t="s">
        <v>469</v>
      </c>
      <c r="D293" s="279" t="s">
        <v>314</v>
      </c>
      <c r="E293" s="280" t="s">
        <v>470</v>
      </c>
      <c r="F293" s="281" t="s">
        <v>471</v>
      </c>
      <c r="G293" s="282" t="s">
        <v>208</v>
      </c>
      <c r="H293" s="283">
        <v>80.85</v>
      </c>
      <c r="I293" s="284"/>
      <c r="J293" s="285">
        <f>ROUND(I293*H293,2)</f>
        <v>0</v>
      </c>
      <c r="K293" s="286"/>
      <c r="L293" s="287"/>
      <c r="M293" s="288" t="s">
        <v>1</v>
      </c>
      <c r="N293" s="289" t="s">
        <v>43</v>
      </c>
      <c r="O293" s="92"/>
      <c r="P293" s="238">
        <f>O293*H293</f>
        <v>0</v>
      </c>
      <c r="Q293" s="238">
        <v>2E-05</v>
      </c>
      <c r="R293" s="238">
        <f>Q293*H293</f>
        <v>0.001617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218</v>
      </c>
      <c r="AT293" s="240" t="s">
        <v>314</v>
      </c>
      <c r="AU293" s="240" t="s">
        <v>88</v>
      </c>
      <c r="AY293" s="18" t="s">
        <v>171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86</v>
      </c>
      <c r="BK293" s="241">
        <f>ROUND(I293*H293,2)</f>
        <v>0</v>
      </c>
      <c r="BL293" s="18" t="s">
        <v>177</v>
      </c>
      <c r="BM293" s="240" t="s">
        <v>472</v>
      </c>
    </row>
    <row r="294" spans="1:51" s="13" customFormat="1" ht="12">
      <c r="A294" s="13"/>
      <c r="B294" s="242"/>
      <c r="C294" s="243"/>
      <c r="D294" s="244" t="s">
        <v>179</v>
      </c>
      <c r="E294" s="243"/>
      <c r="F294" s="246" t="s">
        <v>468</v>
      </c>
      <c r="G294" s="243"/>
      <c r="H294" s="247">
        <v>80.85</v>
      </c>
      <c r="I294" s="248"/>
      <c r="J294" s="243"/>
      <c r="K294" s="243"/>
      <c r="L294" s="249"/>
      <c r="M294" s="250"/>
      <c r="N294" s="251"/>
      <c r="O294" s="251"/>
      <c r="P294" s="251"/>
      <c r="Q294" s="251"/>
      <c r="R294" s="251"/>
      <c r="S294" s="251"/>
      <c r="T294" s="25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3" t="s">
        <v>179</v>
      </c>
      <c r="AU294" s="253" t="s">
        <v>88</v>
      </c>
      <c r="AV294" s="13" t="s">
        <v>88</v>
      </c>
      <c r="AW294" s="13" t="s">
        <v>4</v>
      </c>
      <c r="AX294" s="13" t="s">
        <v>86</v>
      </c>
      <c r="AY294" s="253" t="s">
        <v>171</v>
      </c>
    </row>
    <row r="295" spans="1:65" s="2" customFormat="1" ht="16.5" customHeight="1">
      <c r="A295" s="39"/>
      <c r="B295" s="40"/>
      <c r="C295" s="279" t="s">
        <v>473</v>
      </c>
      <c r="D295" s="279" t="s">
        <v>314</v>
      </c>
      <c r="E295" s="280" t="s">
        <v>474</v>
      </c>
      <c r="F295" s="281" t="s">
        <v>475</v>
      </c>
      <c r="G295" s="282" t="s">
        <v>208</v>
      </c>
      <c r="H295" s="283">
        <v>80.85</v>
      </c>
      <c r="I295" s="284"/>
      <c r="J295" s="285">
        <f>ROUND(I295*H295,2)</f>
        <v>0</v>
      </c>
      <c r="K295" s="286"/>
      <c r="L295" s="287"/>
      <c r="M295" s="288" t="s">
        <v>1</v>
      </c>
      <c r="N295" s="289" t="s">
        <v>43</v>
      </c>
      <c r="O295" s="92"/>
      <c r="P295" s="238">
        <f>O295*H295</f>
        <v>0</v>
      </c>
      <c r="Q295" s="238">
        <v>2E-05</v>
      </c>
      <c r="R295" s="238">
        <f>Q295*H295</f>
        <v>0.001617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218</v>
      </c>
      <c r="AT295" s="240" t="s">
        <v>314</v>
      </c>
      <c r="AU295" s="240" t="s">
        <v>88</v>
      </c>
      <c r="AY295" s="18" t="s">
        <v>171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86</v>
      </c>
      <c r="BK295" s="241">
        <f>ROUND(I295*H295,2)</f>
        <v>0</v>
      </c>
      <c r="BL295" s="18" t="s">
        <v>177</v>
      </c>
      <c r="BM295" s="240" t="s">
        <v>476</v>
      </c>
    </row>
    <row r="296" spans="1:51" s="13" customFormat="1" ht="12">
      <c r="A296" s="13"/>
      <c r="B296" s="242"/>
      <c r="C296" s="243"/>
      <c r="D296" s="244" t="s">
        <v>179</v>
      </c>
      <c r="E296" s="243"/>
      <c r="F296" s="246" t="s">
        <v>468</v>
      </c>
      <c r="G296" s="243"/>
      <c r="H296" s="247">
        <v>80.85</v>
      </c>
      <c r="I296" s="248"/>
      <c r="J296" s="243"/>
      <c r="K296" s="243"/>
      <c r="L296" s="249"/>
      <c r="M296" s="250"/>
      <c r="N296" s="251"/>
      <c r="O296" s="251"/>
      <c r="P296" s="251"/>
      <c r="Q296" s="251"/>
      <c r="R296" s="251"/>
      <c r="S296" s="251"/>
      <c r="T296" s="25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3" t="s">
        <v>179</v>
      </c>
      <c r="AU296" s="253" t="s">
        <v>88</v>
      </c>
      <c r="AV296" s="13" t="s">
        <v>88</v>
      </c>
      <c r="AW296" s="13" t="s">
        <v>4</v>
      </c>
      <c r="AX296" s="13" t="s">
        <v>86</v>
      </c>
      <c r="AY296" s="253" t="s">
        <v>171</v>
      </c>
    </row>
    <row r="297" spans="1:65" s="2" customFormat="1" ht="16.5" customHeight="1">
      <c r="A297" s="39"/>
      <c r="B297" s="40"/>
      <c r="C297" s="279" t="s">
        <v>477</v>
      </c>
      <c r="D297" s="279" t="s">
        <v>314</v>
      </c>
      <c r="E297" s="280" t="s">
        <v>478</v>
      </c>
      <c r="F297" s="281" t="s">
        <v>479</v>
      </c>
      <c r="G297" s="282" t="s">
        <v>412</v>
      </c>
      <c r="H297" s="283">
        <v>9</v>
      </c>
      <c r="I297" s="284"/>
      <c r="J297" s="285">
        <f>ROUND(I297*H297,2)</f>
        <v>0</v>
      </c>
      <c r="K297" s="286"/>
      <c r="L297" s="287"/>
      <c r="M297" s="288" t="s">
        <v>1</v>
      </c>
      <c r="N297" s="289" t="s">
        <v>43</v>
      </c>
      <c r="O297" s="92"/>
      <c r="P297" s="238">
        <f>O297*H297</f>
        <v>0</v>
      </c>
      <c r="Q297" s="238">
        <v>0.0001</v>
      </c>
      <c r="R297" s="238">
        <f>Q297*H297</f>
        <v>0.0009000000000000001</v>
      </c>
      <c r="S297" s="238">
        <v>0</v>
      </c>
      <c r="T297" s="23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0" t="s">
        <v>218</v>
      </c>
      <c r="AT297" s="240" t="s">
        <v>314</v>
      </c>
      <c r="AU297" s="240" t="s">
        <v>88</v>
      </c>
      <c r="AY297" s="18" t="s">
        <v>171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8" t="s">
        <v>86</v>
      </c>
      <c r="BK297" s="241">
        <f>ROUND(I297*H297,2)</f>
        <v>0</v>
      </c>
      <c r="BL297" s="18" t="s">
        <v>177</v>
      </c>
      <c r="BM297" s="240" t="s">
        <v>480</v>
      </c>
    </row>
    <row r="298" spans="1:51" s="13" customFormat="1" ht="12">
      <c r="A298" s="13"/>
      <c r="B298" s="242"/>
      <c r="C298" s="243"/>
      <c r="D298" s="244" t="s">
        <v>179</v>
      </c>
      <c r="E298" s="243"/>
      <c r="F298" s="246" t="s">
        <v>481</v>
      </c>
      <c r="G298" s="243"/>
      <c r="H298" s="247">
        <v>9</v>
      </c>
      <c r="I298" s="248"/>
      <c r="J298" s="243"/>
      <c r="K298" s="243"/>
      <c r="L298" s="249"/>
      <c r="M298" s="250"/>
      <c r="N298" s="251"/>
      <c r="O298" s="251"/>
      <c r="P298" s="251"/>
      <c r="Q298" s="251"/>
      <c r="R298" s="251"/>
      <c r="S298" s="251"/>
      <c r="T298" s="25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3" t="s">
        <v>179</v>
      </c>
      <c r="AU298" s="253" t="s">
        <v>88</v>
      </c>
      <c r="AV298" s="13" t="s">
        <v>88</v>
      </c>
      <c r="AW298" s="13" t="s">
        <v>4</v>
      </c>
      <c r="AX298" s="13" t="s">
        <v>86</v>
      </c>
      <c r="AY298" s="253" t="s">
        <v>171</v>
      </c>
    </row>
    <row r="299" spans="1:65" s="2" customFormat="1" ht="16.5" customHeight="1">
      <c r="A299" s="39"/>
      <c r="B299" s="40"/>
      <c r="C299" s="228" t="s">
        <v>482</v>
      </c>
      <c r="D299" s="228" t="s">
        <v>173</v>
      </c>
      <c r="E299" s="229" t="s">
        <v>483</v>
      </c>
      <c r="F299" s="230" t="s">
        <v>484</v>
      </c>
      <c r="G299" s="231" t="s">
        <v>485</v>
      </c>
      <c r="H299" s="232">
        <v>1</v>
      </c>
      <c r="I299" s="233"/>
      <c r="J299" s="234">
        <f>ROUND(I299*H299,2)</f>
        <v>0</v>
      </c>
      <c r="K299" s="235"/>
      <c r="L299" s="45"/>
      <c r="M299" s="236" t="s">
        <v>1</v>
      </c>
      <c r="N299" s="237" t="s">
        <v>43</v>
      </c>
      <c r="O299" s="92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177</v>
      </c>
      <c r="AT299" s="240" t="s">
        <v>173</v>
      </c>
      <c r="AU299" s="240" t="s">
        <v>88</v>
      </c>
      <c r="AY299" s="18" t="s">
        <v>171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86</v>
      </c>
      <c r="BK299" s="241">
        <f>ROUND(I299*H299,2)</f>
        <v>0</v>
      </c>
      <c r="BL299" s="18" t="s">
        <v>177</v>
      </c>
      <c r="BM299" s="240" t="s">
        <v>486</v>
      </c>
    </row>
    <row r="300" spans="1:65" s="2" customFormat="1" ht="24.15" customHeight="1">
      <c r="A300" s="39"/>
      <c r="B300" s="40"/>
      <c r="C300" s="228" t="s">
        <v>487</v>
      </c>
      <c r="D300" s="228" t="s">
        <v>173</v>
      </c>
      <c r="E300" s="229" t="s">
        <v>488</v>
      </c>
      <c r="F300" s="230" t="s">
        <v>489</v>
      </c>
      <c r="G300" s="231" t="s">
        <v>208</v>
      </c>
      <c r="H300" s="232">
        <v>80</v>
      </c>
      <c r="I300" s="233"/>
      <c r="J300" s="234">
        <f>ROUND(I300*H300,2)</f>
        <v>0</v>
      </c>
      <c r="K300" s="235"/>
      <c r="L300" s="45"/>
      <c r="M300" s="236" t="s">
        <v>1</v>
      </c>
      <c r="N300" s="237" t="s">
        <v>43</v>
      </c>
      <c r="O300" s="92"/>
      <c r="P300" s="238">
        <f>O300*H300</f>
        <v>0</v>
      </c>
      <c r="Q300" s="238">
        <v>0.0253272</v>
      </c>
      <c r="R300" s="238">
        <f>Q300*H300</f>
        <v>2.026176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177</v>
      </c>
      <c r="AT300" s="240" t="s">
        <v>173</v>
      </c>
      <c r="AU300" s="240" t="s">
        <v>88</v>
      </c>
      <c r="AY300" s="18" t="s">
        <v>171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86</v>
      </c>
      <c r="BK300" s="241">
        <f>ROUND(I300*H300,2)</f>
        <v>0</v>
      </c>
      <c r="BL300" s="18" t="s">
        <v>177</v>
      </c>
      <c r="BM300" s="240" t="s">
        <v>490</v>
      </c>
    </row>
    <row r="301" spans="1:65" s="2" customFormat="1" ht="33" customHeight="1">
      <c r="A301" s="39"/>
      <c r="B301" s="40"/>
      <c r="C301" s="228" t="s">
        <v>491</v>
      </c>
      <c r="D301" s="228" t="s">
        <v>173</v>
      </c>
      <c r="E301" s="229" t="s">
        <v>492</v>
      </c>
      <c r="F301" s="230" t="s">
        <v>493</v>
      </c>
      <c r="G301" s="231" t="s">
        <v>176</v>
      </c>
      <c r="H301" s="232">
        <v>93.76</v>
      </c>
      <c r="I301" s="233"/>
      <c r="J301" s="234">
        <f>ROUND(I301*H301,2)</f>
        <v>0</v>
      </c>
      <c r="K301" s="235"/>
      <c r="L301" s="45"/>
      <c r="M301" s="236" t="s">
        <v>1</v>
      </c>
      <c r="N301" s="237" t="s">
        <v>43</v>
      </c>
      <c r="O301" s="92"/>
      <c r="P301" s="238">
        <f>O301*H301</f>
        <v>0</v>
      </c>
      <c r="Q301" s="238">
        <v>0.5460464</v>
      </c>
      <c r="R301" s="238">
        <f>Q301*H301</f>
        <v>51.197310464000005</v>
      </c>
      <c r="S301" s="238">
        <v>0</v>
      </c>
      <c r="T301" s="23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0" t="s">
        <v>177</v>
      </c>
      <c r="AT301" s="240" t="s">
        <v>173</v>
      </c>
      <c r="AU301" s="240" t="s">
        <v>88</v>
      </c>
      <c r="AY301" s="18" t="s">
        <v>171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8" t="s">
        <v>86</v>
      </c>
      <c r="BK301" s="241">
        <f>ROUND(I301*H301,2)</f>
        <v>0</v>
      </c>
      <c r="BL301" s="18" t="s">
        <v>177</v>
      </c>
      <c r="BM301" s="240" t="s">
        <v>494</v>
      </c>
    </row>
    <row r="302" spans="1:51" s="13" customFormat="1" ht="12">
      <c r="A302" s="13"/>
      <c r="B302" s="242"/>
      <c r="C302" s="243"/>
      <c r="D302" s="244" t="s">
        <v>179</v>
      </c>
      <c r="E302" s="245" t="s">
        <v>1</v>
      </c>
      <c r="F302" s="246" t="s">
        <v>495</v>
      </c>
      <c r="G302" s="243"/>
      <c r="H302" s="247">
        <v>93.76</v>
      </c>
      <c r="I302" s="248"/>
      <c r="J302" s="243"/>
      <c r="K302" s="243"/>
      <c r="L302" s="249"/>
      <c r="M302" s="250"/>
      <c r="N302" s="251"/>
      <c r="O302" s="251"/>
      <c r="P302" s="251"/>
      <c r="Q302" s="251"/>
      <c r="R302" s="251"/>
      <c r="S302" s="251"/>
      <c r="T302" s="25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3" t="s">
        <v>179</v>
      </c>
      <c r="AU302" s="253" t="s">
        <v>88</v>
      </c>
      <c r="AV302" s="13" t="s">
        <v>88</v>
      </c>
      <c r="AW302" s="13" t="s">
        <v>32</v>
      </c>
      <c r="AX302" s="13" t="s">
        <v>78</v>
      </c>
      <c r="AY302" s="253" t="s">
        <v>171</v>
      </c>
    </row>
    <row r="303" spans="1:51" s="15" customFormat="1" ht="12">
      <c r="A303" s="15"/>
      <c r="B303" s="264"/>
      <c r="C303" s="265"/>
      <c r="D303" s="244" t="s">
        <v>179</v>
      </c>
      <c r="E303" s="266" t="s">
        <v>1</v>
      </c>
      <c r="F303" s="267" t="s">
        <v>184</v>
      </c>
      <c r="G303" s="265"/>
      <c r="H303" s="268">
        <v>93.76</v>
      </c>
      <c r="I303" s="269"/>
      <c r="J303" s="265"/>
      <c r="K303" s="265"/>
      <c r="L303" s="270"/>
      <c r="M303" s="271"/>
      <c r="N303" s="272"/>
      <c r="O303" s="272"/>
      <c r="P303" s="272"/>
      <c r="Q303" s="272"/>
      <c r="R303" s="272"/>
      <c r="S303" s="272"/>
      <c r="T303" s="27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74" t="s">
        <v>179</v>
      </c>
      <c r="AU303" s="274" t="s">
        <v>88</v>
      </c>
      <c r="AV303" s="15" t="s">
        <v>177</v>
      </c>
      <c r="AW303" s="15" t="s">
        <v>32</v>
      </c>
      <c r="AX303" s="15" t="s">
        <v>86</v>
      </c>
      <c r="AY303" s="274" t="s">
        <v>171</v>
      </c>
    </row>
    <row r="304" spans="1:65" s="2" customFormat="1" ht="16.5" customHeight="1">
      <c r="A304" s="39"/>
      <c r="B304" s="40"/>
      <c r="C304" s="228" t="s">
        <v>496</v>
      </c>
      <c r="D304" s="228" t="s">
        <v>173</v>
      </c>
      <c r="E304" s="229" t="s">
        <v>497</v>
      </c>
      <c r="F304" s="230" t="s">
        <v>498</v>
      </c>
      <c r="G304" s="231" t="s">
        <v>247</v>
      </c>
      <c r="H304" s="232">
        <v>1.101</v>
      </c>
      <c r="I304" s="233"/>
      <c r="J304" s="234">
        <f>ROUND(I304*H304,2)</f>
        <v>0</v>
      </c>
      <c r="K304" s="235"/>
      <c r="L304" s="45"/>
      <c r="M304" s="236" t="s">
        <v>1</v>
      </c>
      <c r="N304" s="237" t="s">
        <v>43</v>
      </c>
      <c r="O304" s="92"/>
      <c r="P304" s="238">
        <f>O304*H304</f>
        <v>0</v>
      </c>
      <c r="Q304" s="238">
        <v>1.0492218</v>
      </c>
      <c r="R304" s="238">
        <f>Q304*H304</f>
        <v>1.1551932018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177</v>
      </c>
      <c r="AT304" s="240" t="s">
        <v>173</v>
      </c>
      <c r="AU304" s="240" t="s">
        <v>88</v>
      </c>
      <c r="AY304" s="18" t="s">
        <v>171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86</v>
      </c>
      <c r="BK304" s="241">
        <f>ROUND(I304*H304,2)</f>
        <v>0</v>
      </c>
      <c r="BL304" s="18" t="s">
        <v>177</v>
      </c>
      <c r="BM304" s="240" t="s">
        <v>499</v>
      </c>
    </row>
    <row r="305" spans="1:51" s="13" customFormat="1" ht="12">
      <c r="A305" s="13"/>
      <c r="B305" s="242"/>
      <c r="C305" s="243"/>
      <c r="D305" s="244" t="s">
        <v>179</v>
      </c>
      <c r="E305" s="245" t="s">
        <v>1</v>
      </c>
      <c r="F305" s="246" t="s">
        <v>500</v>
      </c>
      <c r="G305" s="243"/>
      <c r="H305" s="247">
        <v>0.333</v>
      </c>
      <c r="I305" s="248"/>
      <c r="J305" s="243"/>
      <c r="K305" s="243"/>
      <c r="L305" s="249"/>
      <c r="M305" s="250"/>
      <c r="N305" s="251"/>
      <c r="O305" s="251"/>
      <c r="P305" s="251"/>
      <c r="Q305" s="251"/>
      <c r="R305" s="251"/>
      <c r="S305" s="251"/>
      <c r="T305" s="25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3" t="s">
        <v>179</v>
      </c>
      <c r="AU305" s="253" t="s">
        <v>88</v>
      </c>
      <c r="AV305" s="13" t="s">
        <v>88</v>
      </c>
      <c r="AW305" s="13" t="s">
        <v>32</v>
      </c>
      <c r="AX305" s="13" t="s">
        <v>78</v>
      </c>
      <c r="AY305" s="253" t="s">
        <v>171</v>
      </c>
    </row>
    <row r="306" spans="1:51" s="14" customFormat="1" ht="12">
      <c r="A306" s="14"/>
      <c r="B306" s="254"/>
      <c r="C306" s="255"/>
      <c r="D306" s="244" t="s">
        <v>179</v>
      </c>
      <c r="E306" s="256" t="s">
        <v>1</v>
      </c>
      <c r="F306" s="257" t="s">
        <v>501</v>
      </c>
      <c r="G306" s="255"/>
      <c r="H306" s="256" t="s">
        <v>1</v>
      </c>
      <c r="I306" s="258"/>
      <c r="J306" s="255"/>
      <c r="K306" s="255"/>
      <c r="L306" s="259"/>
      <c r="M306" s="260"/>
      <c r="N306" s="261"/>
      <c r="O306" s="261"/>
      <c r="P306" s="261"/>
      <c r="Q306" s="261"/>
      <c r="R306" s="261"/>
      <c r="S306" s="261"/>
      <c r="T306" s="26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3" t="s">
        <v>179</v>
      </c>
      <c r="AU306" s="263" t="s">
        <v>88</v>
      </c>
      <c r="AV306" s="14" t="s">
        <v>86</v>
      </c>
      <c r="AW306" s="14" t="s">
        <v>32</v>
      </c>
      <c r="AX306" s="14" t="s">
        <v>78</v>
      </c>
      <c r="AY306" s="263" t="s">
        <v>171</v>
      </c>
    </row>
    <row r="307" spans="1:51" s="13" customFormat="1" ht="12">
      <c r="A307" s="13"/>
      <c r="B307" s="242"/>
      <c r="C307" s="243"/>
      <c r="D307" s="244" t="s">
        <v>179</v>
      </c>
      <c r="E307" s="245" t="s">
        <v>1</v>
      </c>
      <c r="F307" s="246" t="s">
        <v>502</v>
      </c>
      <c r="G307" s="243"/>
      <c r="H307" s="247">
        <v>0.768</v>
      </c>
      <c r="I307" s="248"/>
      <c r="J307" s="243"/>
      <c r="K307" s="243"/>
      <c r="L307" s="249"/>
      <c r="M307" s="250"/>
      <c r="N307" s="251"/>
      <c r="O307" s="251"/>
      <c r="P307" s="251"/>
      <c r="Q307" s="251"/>
      <c r="R307" s="251"/>
      <c r="S307" s="251"/>
      <c r="T307" s="25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3" t="s">
        <v>179</v>
      </c>
      <c r="AU307" s="253" t="s">
        <v>88</v>
      </c>
      <c r="AV307" s="13" t="s">
        <v>88</v>
      </c>
      <c r="AW307" s="13" t="s">
        <v>32</v>
      </c>
      <c r="AX307" s="13" t="s">
        <v>78</v>
      </c>
      <c r="AY307" s="253" t="s">
        <v>171</v>
      </c>
    </row>
    <row r="308" spans="1:51" s="14" customFormat="1" ht="12">
      <c r="A308" s="14"/>
      <c r="B308" s="254"/>
      <c r="C308" s="255"/>
      <c r="D308" s="244" t="s">
        <v>179</v>
      </c>
      <c r="E308" s="256" t="s">
        <v>1</v>
      </c>
      <c r="F308" s="257" t="s">
        <v>503</v>
      </c>
      <c r="G308" s="255"/>
      <c r="H308" s="256" t="s">
        <v>1</v>
      </c>
      <c r="I308" s="258"/>
      <c r="J308" s="255"/>
      <c r="K308" s="255"/>
      <c r="L308" s="259"/>
      <c r="M308" s="260"/>
      <c r="N308" s="261"/>
      <c r="O308" s="261"/>
      <c r="P308" s="261"/>
      <c r="Q308" s="261"/>
      <c r="R308" s="261"/>
      <c r="S308" s="261"/>
      <c r="T308" s="26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3" t="s">
        <v>179</v>
      </c>
      <c r="AU308" s="263" t="s">
        <v>88</v>
      </c>
      <c r="AV308" s="14" t="s">
        <v>86</v>
      </c>
      <c r="AW308" s="14" t="s">
        <v>32</v>
      </c>
      <c r="AX308" s="14" t="s">
        <v>78</v>
      </c>
      <c r="AY308" s="263" t="s">
        <v>171</v>
      </c>
    </row>
    <row r="309" spans="1:51" s="15" customFormat="1" ht="12">
      <c r="A309" s="15"/>
      <c r="B309" s="264"/>
      <c r="C309" s="265"/>
      <c r="D309" s="244" t="s">
        <v>179</v>
      </c>
      <c r="E309" s="266" t="s">
        <v>1</v>
      </c>
      <c r="F309" s="267" t="s">
        <v>184</v>
      </c>
      <c r="G309" s="265"/>
      <c r="H309" s="268">
        <v>1.101</v>
      </c>
      <c r="I309" s="269"/>
      <c r="J309" s="265"/>
      <c r="K309" s="265"/>
      <c r="L309" s="270"/>
      <c r="M309" s="271"/>
      <c r="N309" s="272"/>
      <c r="O309" s="272"/>
      <c r="P309" s="272"/>
      <c r="Q309" s="272"/>
      <c r="R309" s="272"/>
      <c r="S309" s="272"/>
      <c r="T309" s="27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4" t="s">
        <v>179</v>
      </c>
      <c r="AU309" s="274" t="s">
        <v>88</v>
      </c>
      <c r="AV309" s="15" t="s">
        <v>177</v>
      </c>
      <c r="AW309" s="15" t="s">
        <v>32</v>
      </c>
      <c r="AX309" s="15" t="s">
        <v>86</v>
      </c>
      <c r="AY309" s="274" t="s">
        <v>171</v>
      </c>
    </row>
    <row r="310" spans="1:65" s="2" customFormat="1" ht="16.5" customHeight="1">
      <c r="A310" s="39"/>
      <c r="B310" s="40"/>
      <c r="C310" s="228" t="s">
        <v>504</v>
      </c>
      <c r="D310" s="228" t="s">
        <v>173</v>
      </c>
      <c r="E310" s="229" t="s">
        <v>505</v>
      </c>
      <c r="F310" s="230" t="s">
        <v>506</v>
      </c>
      <c r="G310" s="231" t="s">
        <v>225</v>
      </c>
      <c r="H310" s="232">
        <v>46.75</v>
      </c>
      <c r="I310" s="233"/>
      <c r="J310" s="234">
        <f>ROUND(I310*H310,2)</f>
        <v>0</v>
      </c>
      <c r="K310" s="235"/>
      <c r="L310" s="45"/>
      <c r="M310" s="236" t="s">
        <v>1</v>
      </c>
      <c r="N310" s="237" t="s">
        <v>43</v>
      </c>
      <c r="O310" s="92"/>
      <c r="P310" s="238">
        <f>O310*H310</f>
        <v>0</v>
      </c>
      <c r="Q310" s="238">
        <v>2.501872204</v>
      </c>
      <c r="R310" s="238">
        <f>Q310*H310</f>
        <v>116.962525537</v>
      </c>
      <c r="S310" s="238">
        <v>0</v>
      </c>
      <c r="T310" s="23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0" t="s">
        <v>177</v>
      </c>
      <c r="AT310" s="240" t="s">
        <v>173</v>
      </c>
      <c r="AU310" s="240" t="s">
        <v>88</v>
      </c>
      <c r="AY310" s="18" t="s">
        <v>171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8" t="s">
        <v>86</v>
      </c>
      <c r="BK310" s="241">
        <f>ROUND(I310*H310,2)</f>
        <v>0</v>
      </c>
      <c r="BL310" s="18" t="s">
        <v>177</v>
      </c>
      <c r="BM310" s="240" t="s">
        <v>507</v>
      </c>
    </row>
    <row r="311" spans="1:51" s="13" customFormat="1" ht="12">
      <c r="A311" s="13"/>
      <c r="B311" s="242"/>
      <c r="C311" s="243"/>
      <c r="D311" s="244" t="s">
        <v>179</v>
      </c>
      <c r="E311" s="245" t="s">
        <v>1</v>
      </c>
      <c r="F311" s="246" t="s">
        <v>508</v>
      </c>
      <c r="G311" s="243"/>
      <c r="H311" s="247">
        <v>46.75</v>
      </c>
      <c r="I311" s="248"/>
      <c r="J311" s="243"/>
      <c r="K311" s="243"/>
      <c r="L311" s="249"/>
      <c r="M311" s="250"/>
      <c r="N311" s="251"/>
      <c r="O311" s="251"/>
      <c r="P311" s="251"/>
      <c r="Q311" s="251"/>
      <c r="R311" s="251"/>
      <c r="S311" s="251"/>
      <c r="T311" s="25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3" t="s">
        <v>179</v>
      </c>
      <c r="AU311" s="253" t="s">
        <v>88</v>
      </c>
      <c r="AV311" s="13" t="s">
        <v>88</v>
      </c>
      <c r="AW311" s="13" t="s">
        <v>32</v>
      </c>
      <c r="AX311" s="13" t="s">
        <v>78</v>
      </c>
      <c r="AY311" s="253" t="s">
        <v>171</v>
      </c>
    </row>
    <row r="312" spans="1:51" s="14" customFormat="1" ht="12">
      <c r="A312" s="14"/>
      <c r="B312" s="254"/>
      <c r="C312" s="255"/>
      <c r="D312" s="244" t="s">
        <v>179</v>
      </c>
      <c r="E312" s="256" t="s">
        <v>1</v>
      </c>
      <c r="F312" s="257" t="s">
        <v>509</v>
      </c>
      <c r="G312" s="255"/>
      <c r="H312" s="256" t="s">
        <v>1</v>
      </c>
      <c r="I312" s="258"/>
      <c r="J312" s="255"/>
      <c r="K312" s="255"/>
      <c r="L312" s="259"/>
      <c r="M312" s="260"/>
      <c r="N312" s="261"/>
      <c r="O312" s="261"/>
      <c r="P312" s="261"/>
      <c r="Q312" s="261"/>
      <c r="R312" s="261"/>
      <c r="S312" s="261"/>
      <c r="T312" s="26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3" t="s">
        <v>179</v>
      </c>
      <c r="AU312" s="263" t="s">
        <v>88</v>
      </c>
      <c r="AV312" s="14" t="s">
        <v>86</v>
      </c>
      <c r="AW312" s="14" t="s">
        <v>32</v>
      </c>
      <c r="AX312" s="14" t="s">
        <v>78</v>
      </c>
      <c r="AY312" s="263" t="s">
        <v>171</v>
      </c>
    </row>
    <row r="313" spans="1:51" s="15" customFormat="1" ht="12">
      <c r="A313" s="15"/>
      <c r="B313" s="264"/>
      <c r="C313" s="265"/>
      <c r="D313" s="244" t="s">
        <v>179</v>
      </c>
      <c r="E313" s="266" t="s">
        <v>1</v>
      </c>
      <c r="F313" s="267" t="s">
        <v>184</v>
      </c>
      <c r="G313" s="265"/>
      <c r="H313" s="268">
        <v>46.75</v>
      </c>
      <c r="I313" s="269"/>
      <c r="J313" s="265"/>
      <c r="K313" s="265"/>
      <c r="L313" s="270"/>
      <c r="M313" s="271"/>
      <c r="N313" s="272"/>
      <c r="O313" s="272"/>
      <c r="P313" s="272"/>
      <c r="Q313" s="272"/>
      <c r="R313" s="272"/>
      <c r="S313" s="272"/>
      <c r="T313" s="273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4" t="s">
        <v>179</v>
      </c>
      <c r="AU313" s="274" t="s">
        <v>88</v>
      </c>
      <c r="AV313" s="15" t="s">
        <v>177</v>
      </c>
      <c r="AW313" s="15" t="s">
        <v>32</v>
      </c>
      <c r="AX313" s="15" t="s">
        <v>86</v>
      </c>
      <c r="AY313" s="274" t="s">
        <v>171</v>
      </c>
    </row>
    <row r="314" spans="1:65" s="2" customFormat="1" ht="24.15" customHeight="1">
      <c r="A314" s="39"/>
      <c r="B314" s="40"/>
      <c r="C314" s="228" t="s">
        <v>510</v>
      </c>
      <c r="D314" s="228" t="s">
        <v>173</v>
      </c>
      <c r="E314" s="229" t="s">
        <v>396</v>
      </c>
      <c r="F314" s="230" t="s">
        <v>397</v>
      </c>
      <c r="G314" s="231" t="s">
        <v>225</v>
      </c>
      <c r="H314" s="232">
        <v>3.96</v>
      </c>
      <c r="I314" s="233"/>
      <c r="J314" s="234">
        <f>ROUND(I314*H314,2)</f>
        <v>0</v>
      </c>
      <c r="K314" s="235"/>
      <c r="L314" s="45"/>
      <c r="M314" s="236" t="s">
        <v>1</v>
      </c>
      <c r="N314" s="237" t="s">
        <v>43</v>
      </c>
      <c r="O314" s="92"/>
      <c r="P314" s="238">
        <f>O314*H314</f>
        <v>0</v>
      </c>
      <c r="Q314" s="238">
        <v>2.16</v>
      </c>
      <c r="R314" s="238">
        <f>Q314*H314</f>
        <v>8.553600000000001</v>
      </c>
      <c r="S314" s="238">
        <v>0</v>
      </c>
      <c r="T314" s="23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0" t="s">
        <v>177</v>
      </c>
      <c r="AT314" s="240" t="s">
        <v>173</v>
      </c>
      <c r="AU314" s="240" t="s">
        <v>88</v>
      </c>
      <c r="AY314" s="18" t="s">
        <v>171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8" t="s">
        <v>86</v>
      </c>
      <c r="BK314" s="241">
        <f>ROUND(I314*H314,2)</f>
        <v>0</v>
      </c>
      <c r="BL314" s="18" t="s">
        <v>177</v>
      </c>
      <c r="BM314" s="240" t="s">
        <v>511</v>
      </c>
    </row>
    <row r="315" spans="1:65" s="2" customFormat="1" ht="24.15" customHeight="1">
      <c r="A315" s="39"/>
      <c r="B315" s="40"/>
      <c r="C315" s="228" t="s">
        <v>512</v>
      </c>
      <c r="D315" s="228" t="s">
        <v>173</v>
      </c>
      <c r="E315" s="229" t="s">
        <v>513</v>
      </c>
      <c r="F315" s="230" t="s">
        <v>514</v>
      </c>
      <c r="G315" s="231" t="s">
        <v>176</v>
      </c>
      <c r="H315" s="232">
        <v>93.76</v>
      </c>
      <c r="I315" s="233"/>
      <c r="J315" s="234">
        <f>ROUND(I315*H315,2)</f>
        <v>0</v>
      </c>
      <c r="K315" s="235"/>
      <c r="L315" s="45"/>
      <c r="M315" s="236" t="s">
        <v>1</v>
      </c>
      <c r="N315" s="237" t="s">
        <v>43</v>
      </c>
      <c r="O315" s="92"/>
      <c r="P315" s="238">
        <f>O315*H315</f>
        <v>0</v>
      </c>
      <c r="Q315" s="238">
        <v>0.000395</v>
      </c>
      <c r="R315" s="238">
        <f>Q315*H315</f>
        <v>0.037035200000000004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177</v>
      </c>
      <c r="AT315" s="240" t="s">
        <v>173</v>
      </c>
      <c r="AU315" s="240" t="s">
        <v>88</v>
      </c>
      <c r="AY315" s="18" t="s">
        <v>171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86</v>
      </c>
      <c r="BK315" s="241">
        <f>ROUND(I315*H315,2)</f>
        <v>0</v>
      </c>
      <c r="BL315" s="18" t="s">
        <v>177</v>
      </c>
      <c r="BM315" s="240" t="s">
        <v>515</v>
      </c>
    </row>
    <row r="316" spans="1:63" s="12" customFormat="1" ht="22.8" customHeight="1">
      <c r="A316" s="12"/>
      <c r="B316" s="212"/>
      <c r="C316" s="213"/>
      <c r="D316" s="214" t="s">
        <v>77</v>
      </c>
      <c r="E316" s="226" t="s">
        <v>177</v>
      </c>
      <c r="F316" s="226" t="s">
        <v>516</v>
      </c>
      <c r="G316" s="213"/>
      <c r="H316" s="213"/>
      <c r="I316" s="216"/>
      <c r="J316" s="227">
        <f>BK316</f>
        <v>0</v>
      </c>
      <c r="K316" s="213"/>
      <c r="L316" s="218"/>
      <c r="M316" s="219"/>
      <c r="N316" s="220"/>
      <c r="O316" s="220"/>
      <c r="P316" s="221">
        <f>SUM(P317:P321)</f>
        <v>0</v>
      </c>
      <c r="Q316" s="220"/>
      <c r="R316" s="221">
        <f>SUM(R317:R321)</f>
        <v>2.00322</v>
      </c>
      <c r="S316" s="220"/>
      <c r="T316" s="222">
        <f>SUM(T317:T321)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23" t="s">
        <v>86</v>
      </c>
      <c r="AT316" s="224" t="s">
        <v>77</v>
      </c>
      <c r="AU316" s="224" t="s">
        <v>86</v>
      </c>
      <c r="AY316" s="223" t="s">
        <v>171</v>
      </c>
      <c r="BK316" s="225">
        <f>SUM(BK317:BK321)</f>
        <v>0</v>
      </c>
    </row>
    <row r="317" spans="1:65" s="2" customFormat="1" ht="16.5" customHeight="1">
      <c r="A317" s="39"/>
      <c r="B317" s="40"/>
      <c r="C317" s="228" t="s">
        <v>517</v>
      </c>
      <c r="D317" s="228" t="s">
        <v>173</v>
      </c>
      <c r="E317" s="229" t="s">
        <v>518</v>
      </c>
      <c r="F317" s="230" t="s">
        <v>519</v>
      </c>
      <c r="G317" s="231" t="s">
        <v>225</v>
      </c>
      <c r="H317" s="232">
        <v>0.846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43</v>
      </c>
      <c r="O317" s="92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177</v>
      </c>
      <c r="AT317" s="240" t="s">
        <v>173</v>
      </c>
      <c r="AU317" s="240" t="s">
        <v>88</v>
      </c>
      <c r="AY317" s="18" t="s">
        <v>171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86</v>
      </c>
      <c r="BK317" s="241">
        <f>ROUND(I317*H317,2)</f>
        <v>0</v>
      </c>
      <c r="BL317" s="18" t="s">
        <v>177</v>
      </c>
      <c r="BM317" s="240" t="s">
        <v>520</v>
      </c>
    </row>
    <row r="318" spans="1:51" s="13" customFormat="1" ht="12">
      <c r="A318" s="13"/>
      <c r="B318" s="242"/>
      <c r="C318" s="243"/>
      <c r="D318" s="244" t="s">
        <v>179</v>
      </c>
      <c r="E318" s="245" t="s">
        <v>1</v>
      </c>
      <c r="F318" s="246" t="s">
        <v>521</v>
      </c>
      <c r="G318" s="243"/>
      <c r="H318" s="247">
        <v>0.846</v>
      </c>
      <c r="I318" s="248"/>
      <c r="J318" s="243"/>
      <c r="K318" s="243"/>
      <c r="L318" s="249"/>
      <c r="M318" s="250"/>
      <c r="N318" s="251"/>
      <c r="O318" s="251"/>
      <c r="P318" s="251"/>
      <c r="Q318" s="251"/>
      <c r="R318" s="251"/>
      <c r="S318" s="251"/>
      <c r="T318" s="25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3" t="s">
        <v>179</v>
      </c>
      <c r="AU318" s="253" t="s">
        <v>88</v>
      </c>
      <c r="AV318" s="13" t="s">
        <v>88</v>
      </c>
      <c r="AW318" s="13" t="s">
        <v>32</v>
      </c>
      <c r="AX318" s="13" t="s">
        <v>78</v>
      </c>
      <c r="AY318" s="253" t="s">
        <v>171</v>
      </c>
    </row>
    <row r="319" spans="1:51" s="14" customFormat="1" ht="12">
      <c r="A319" s="14"/>
      <c r="B319" s="254"/>
      <c r="C319" s="255"/>
      <c r="D319" s="244" t="s">
        <v>179</v>
      </c>
      <c r="E319" s="256" t="s">
        <v>1</v>
      </c>
      <c r="F319" s="257" t="s">
        <v>333</v>
      </c>
      <c r="G319" s="255"/>
      <c r="H319" s="256" t="s">
        <v>1</v>
      </c>
      <c r="I319" s="258"/>
      <c r="J319" s="255"/>
      <c r="K319" s="255"/>
      <c r="L319" s="259"/>
      <c r="M319" s="260"/>
      <c r="N319" s="261"/>
      <c r="O319" s="261"/>
      <c r="P319" s="261"/>
      <c r="Q319" s="261"/>
      <c r="R319" s="261"/>
      <c r="S319" s="261"/>
      <c r="T319" s="26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3" t="s">
        <v>179</v>
      </c>
      <c r="AU319" s="263" t="s">
        <v>88</v>
      </c>
      <c r="AV319" s="14" t="s">
        <v>86</v>
      </c>
      <c r="AW319" s="14" t="s">
        <v>32</v>
      </c>
      <c r="AX319" s="14" t="s">
        <v>78</v>
      </c>
      <c r="AY319" s="263" t="s">
        <v>171</v>
      </c>
    </row>
    <row r="320" spans="1:51" s="15" customFormat="1" ht="12">
      <c r="A320" s="15"/>
      <c r="B320" s="264"/>
      <c r="C320" s="265"/>
      <c r="D320" s="244" t="s">
        <v>179</v>
      </c>
      <c r="E320" s="266" t="s">
        <v>1</v>
      </c>
      <c r="F320" s="267" t="s">
        <v>184</v>
      </c>
      <c r="G320" s="265"/>
      <c r="H320" s="268">
        <v>0.846</v>
      </c>
      <c r="I320" s="269"/>
      <c r="J320" s="265"/>
      <c r="K320" s="265"/>
      <c r="L320" s="270"/>
      <c r="M320" s="271"/>
      <c r="N320" s="272"/>
      <c r="O320" s="272"/>
      <c r="P320" s="272"/>
      <c r="Q320" s="272"/>
      <c r="R320" s="272"/>
      <c r="S320" s="272"/>
      <c r="T320" s="273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4" t="s">
        <v>179</v>
      </c>
      <c r="AU320" s="274" t="s">
        <v>88</v>
      </c>
      <c r="AV320" s="15" t="s">
        <v>177</v>
      </c>
      <c r="AW320" s="15" t="s">
        <v>32</v>
      </c>
      <c r="AX320" s="15" t="s">
        <v>86</v>
      </c>
      <c r="AY320" s="274" t="s">
        <v>171</v>
      </c>
    </row>
    <row r="321" spans="1:65" s="2" customFormat="1" ht="24.15" customHeight="1">
      <c r="A321" s="39"/>
      <c r="B321" s="40"/>
      <c r="C321" s="228" t="s">
        <v>522</v>
      </c>
      <c r="D321" s="228" t="s">
        <v>173</v>
      </c>
      <c r="E321" s="229" t="s">
        <v>523</v>
      </c>
      <c r="F321" s="230" t="s">
        <v>524</v>
      </c>
      <c r="G321" s="231" t="s">
        <v>225</v>
      </c>
      <c r="H321" s="232">
        <v>1</v>
      </c>
      <c r="I321" s="233"/>
      <c r="J321" s="234">
        <f>ROUND(I321*H321,2)</f>
        <v>0</v>
      </c>
      <c r="K321" s="235"/>
      <c r="L321" s="45"/>
      <c r="M321" s="236" t="s">
        <v>1</v>
      </c>
      <c r="N321" s="237" t="s">
        <v>43</v>
      </c>
      <c r="O321" s="92"/>
      <c r="P321" s="238">
        <f>O321*H321</f>
        <v>0</v>
      </c>
      <c r="Q321" s="238">
        <v>2.00322</v>
      </c>
      <c r="R321" s="238">
        <f>Q321*H321</f>
        <v>2.00322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177</v>
      </c>
      <c r="AT321" s="240" t="s">
        <v>173</v>
      </c>
      <c r="AU321" s="240" t="s">
        <v>88</v>
      </c>
      <c r="AY321" s="18" t="s">
        <v>171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86</v>
      </c>
      <c r="BK321" s="241">
        <f>ROUND(I321*H321,2)</f>
        <v>0</v>
      </c>
      <c r="BL321" s="18" t="s">
        <v>177</v>
      </c>
      <c r="BM321" s="240" t="s">
        <v>525</v>
      </c>
    </row>
    <row r="322" spans="1:63" s="12" customFormat="1" ht="22.8" customHeight="1">
      <c r="A322" s="12"/>
      <c r="B322" s="212"/>
      <c r="C322" s="213"/>
      <c r="D322" s="214" t="s">
        <v>77</v>
      </c>
      <c r="E322" s="226" t="s">
        <v>200</v>
      </c>
      <c r="F322" s="226" t="s">
        <v>526</v>
      </c>
      <c r="G322" s="213"/>
      <c r="H322" s="213"/>
      <c r="I322" s="216"/>
      <c r="J322" s="227">
        <f>BK322</f>
        <v>0</v>
      </c>
      <c r="K322" s="213"/>
      <c r="L322" s="218"/>
      <c r="M322" s="219"/>
      <c r="N322" s="220"/>
      <c r="O322" s="220"/>
      <c r="P322" s="221">
        <f>SUM(P323:P387)</f>
        <v>0</v>
      </c>
      <c r="Q322" s="220"/>
      <c r="R322" s="221">
        <f>SUM(R323:R387)</f>
        <v>366.6962615</v>
      </c>
      <c r="S322" s="220"/>
      <c r="T322" s="222">
        <f>SUM(T323:T387)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23" t="s">
        <v>86</v>
      </c>
      <c r="AT322" s="224" t="s">
        <v>77</v>
      </c>
      <c r="AU322" s="224" t="s">
        <v>86</v>
      </c>
      <c r="AY322" s="223" t="s">
        <v>171</v>
      </c>
      <c r="BK322" s="225">
        <f>SUM(BK323:BK387)</f>
        <v>0</v>
      </c>
    </row>
    <row r="323" spans="1:65" s="2" customFormat="1" ht="37.8" customHeight="1">
      <c r="A323" s="39"/>
      <c r="B323" s="40"/>
      <c r="C323" s="228" t="s">
        <v>527</v>
      </c>
      <c r="D323" s="228" t="s">
        <v>173</v>
      </c>
      <c r="E323" s="229" t="s">
        <v>528</v>
      </c>
      <c r="F323" s="230" t="s">
        <v>529</v>
      </c>
      <c r="G323" s="231" t="s">
        <v>176</v>
      </c>
      <c r="H323" s="232">
        <v>1336.5</v>
      </c>
      <c r="I323" s="233"/>
      <c r="J323" s="234">
        <f>ROUND(I323*H323,2)</f>
        <v>0</v>
      </c>
      <c r="K323" s="235"/>
      <c r="L323" s="45"/>
      <c r="M323" s="236" t="s">
        <v>1</v>
      </c>
      <c r="N323" s="237" t="s">
        <v>43</v>
      </c>
      <c r="O323" s="92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177</v>
      </c>
      <c r="AT323" s="240" t="s">
        <v>173</v>
      </c>
      <c r="AU323" s="240" t="s">
        <v>88</v>
      </c>
      <c r="AY323" s="18" t="s">
        <v>171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86</v>
      </c>
      <c r="BK323" s="241">
        <f>ROUND(I323*H323,2)</f>
        <v>0</v>
      </c>
      <c r="BL323" s="18" t="s">
        <v>177</v>
      </c>
      <c r="BM323" s="240" t="s">
        <v>530</v>
      </c>
    </row>
    <row r="324" spans="1:65" s="2" customFormat="1" ht="21.75" customHeight="1">
      <c r="A324" s="39"/>
      <c r="B324" s="40"/>
      <c r="C324" s="279" t="s">
        <v>531</v>
      </c>
      <c r="D324" s="279" t="s">
        <v>314</v>
      </c>
      <c r="E324" s="280" t="s">
        <v>532</v>
      </c>
      <c r="F324" s="281" t="s">
        <v>533</v>
      </c>
      <c r="G324" s="282" t="s">
        <v>247</v>
      </c>
      <c r="H324" s="283">
        <v>133.65</v>
      </c>
      <c r="I324" s="284"/>
      <c r="J324" s="285">
        <f>ROUND(I324*H324,2)</f>
        <v>0</v>
      </c>
      <c r="K324" s="286"/>
      <c r="L324" s="287"/>
      <c r="M324" s="288" t="s">
        <v>1</v>
      </c>
      <c r="N324" s="289" t="s">
        <v>43</v>
      </c>
      <c r="O324" s="92"/>
      <c r="P324" s="238">
        <f>O324*H324</f>
        <v>0</v>
      </c>
      <c r="Q324" s="238">
        <v>1</v>
      </c>
      <c r="R324" s="238">
        <f>Q324*H324</f>
        <v>133.65</v>
      </c>
      <c r="S324" s="238">
        <v>0</v>
      </c>
      <c r="T324" s="23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0" t="s">
        <v>218</v>
      </c>
      <c r="AT324" s="240" t="s">
        <v>314</v>
      </c>
      <c r="AU324" s="240" t="s">
        <v>88</v>
      </c>
      <c r="AY324" s="18" t="s">
        <v>171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8" t="s">
        <v>86</v>
      </c>
      <c r="BK324" s="241">
        <f>ROUND(I324*H324,2)</f>
        <v>0</v>
      </c>
      <c r="BL324" s="18" t="s">
        <v>177</v>
      </c>
      <c r="BM324" s="240" t="s">
        <v>534</v>
      </c>
    </row>
    <row r="325" spans="1:51" s="13" customFormat="1" ht="12">
      <c r="A325" s="13"/>
      <c r="B325" s="242"/>
      <c r="C325" s="243"/>
      <c r="D325" s="244" t="s">
        <v>179</v>
      </c>
      <c r="E325" s="243"/>
      <c r="F325" s="246" t="s">
        <v>535</v>
      </c>
      <c r="G325" s="243"/>
      <c r="H325" s="247">
        <v>133.65</v>
      </c>
      <c r="I325" s="248"/>
      <c r="J325" s="243"/>
      <c r="K325" s="243"/>
      <c r="L325" s="249"/>
      <c r="M325" s="250"/>
      <c r="N325" s="251"/>
      <c r="O325" s="251"/>
      <c r="P325" s="251"/>
      <c r="Q325" s="251"/>
      <c r="R325" s="251"/>
      <c r="S325" s="251"/>
      <c r="T325" s="25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3" t="s">
        <v>179</v>
      </c>
      <c r="AU325" s="253" t="s">
        <v>88</v>
      </c>
      <c r="AV325" s="13" t="s">
        <v>88</v>
      </c>
      <c r="AW325" s="13" t="s">
        <v>4</v>
      </c>
      <c r="AX325" s="13" t="s">
        <v>86</v>
      </c>
      <c r="AY325" s="253" t="s">
        <v>171</v>
      </c>
    </row>
    <row r="326" spans="1:65" s="2" customFormat="1" ht="24.15" customHeight="1">
      <c r="A326" s="39"/>
      <c r="B326" s="40"/>
      <c r="C326" s="228" t="s">
        <v>536</v>
      </c>
      <c r="D326" s="228" t="s">
        <v>173</v>
      </c>
      <c r="E326" s="229" t="s">
        <v>537</v>
      </c>
      <c r="F326" s="230" t="s">
        <v>538</v>
      </c>
      <c r="G326" s="231" t="s">
        <v>176</v>
      </c>
      <c r="H326" s="232">
        <v>126</v>
      </c>
      <c r="I326" s="233"/>
      <c r="J326" s="234">
        <f>ROUND(I326*H326,2)</f>
        <v>0</v>
      </c>
      <c r="K326" s="235"/>
      <c r="L326" s="45"/>
      <c r="M326" s="236" t="s">
        <v>1</v>
      </c>
      <c r="N326" s="237" t="s">
        <v>43</v>
      </c>
      <c r="O326" s="92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177</v>
      </c>
      <c r="AT326" s="240" t="s">
        <v>173</v>
      </c>
      <c r="AU326" s="240" t="s">
        <v>88</v>
      </c>
      <c r="AY326" s="18" t="s">
        <v>171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86</v>
      </c>
      <c r="BK326" s="241">
        <f>ROUND(I326*H326,2)</f>
        <v>0</v>
      </c>
      <c r="BL326" s="18" t="s">
        <v>177</v>
      </c>
      <c r="BM326" s="240" t="s">
        <v>539</v>
      </c>
    </row>
    <row r="327" spans="1:65" s="2" customFormat="1" ht="24.15" customHeight="1">
      <c r="A327" s="39"/>
      <c r="B327" s="40"/>
      <c r="C327" s="228" t="s">
        <v>540</v>
      </c>
      <c r="D327" s="228" t="s">
        <v>173</v>
      </c>
      <c r="E327" s="229" t="s">
        <v>346</v>
      </c>
      <c r="F327" s="230" t="s">
        <v>347</v>
      </c>
      <c r="G327" s="231" t="s">
        <v>225</v>
      </c>
      <c r="H327" s="232">
        <v>7.56</v>
      </c>
      <c r="I327" s="233"/>
      <c r="J327" s="234">
        <f>ROUND(I327*H327,2)</f>
        <v>0</v>
      </c>
      <c r="K327" s="235"/>
      <c r="L327" s="45"/>
      <c r="M327" s="236" t="s">
        <v>1</v>
      </c>
      <c r="N327" s="237" t="s">
        <v>43</v>
      </c>
      <c r="O327" s="92"/>
      <c r="P327" s="238">
        <f>O327*H327</f>
        <v>0</v>
      </c>
      <c r="Q327" s="238">
        <v>0</v>
      </c>
      <c r="R327" s="238">
        <f>Q327*H327</f>
        <v>0</v>
      </c>
      <c r="S327" s="238">
        <v>0</v>
      </c>
      <c r="T327" s="23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177</v>
      </c>
      <c r="AT327" s="240" t="s">
        <v>173</v>
      </c>
      <c r="AU327" s="240" t="s">
        <v>88</v>
      </c>
      <c r="AY327" s="18" t="s">
        <v>171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86</v>
      </c>
      <c r="BK327" s="241">
        <f>ROUND(I327*H327,2)</f>
        <v>0</v>
      </c>
      <c r="BL327" s="18" t="s">
        <v>177</v>
      </c>
      <c r="BM327" s="240" t="s">
        <v>541</v>
      </c>
    </row>
    <row r="328" spans="1:51" s="13" customFormat="1" ht="12">
      <c r="A328" s="13"/>
      <c r="B328" s="242"/>
      <c r="C328" s="243"/>
      <c r="D328" s="244" t="s">
        <v>179</v>
      </c>
      <c r="E328" s="245" t="s">
        <v>1</v>
      </c>
      <c r="F328" s="246" t="s">
        <v>542</v>
      </c>
      <c r="G328" s="243"/>
      <c r="H328" s="247">
        <v>7.56</v>
      </c>
      <c r="I328" s="248"/>
      <c r="J328" s="243"/>
      <c r="K328" s="243"/>
      <c r="L328" s="249"/>
      <c r="M328" s="250"/>
      <c r="N328" s="251"/>
      <c r="O328" s="251"/>
      <c r="P328" s="251"/>
      <c r="Q328" s="251"/>
      <c r="R328" s="251"/>
      <c r="S328" s="251"/>
      <c r="T328" s="25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3" t="s">
        <v>179</v>
      </c>
      <c r="AU328" s="253" t="s">
        <v>88</v>
      </c>
      <c r="AV328" s="13" t="s">
        <v>88</v>
      </c>
      <c r="AW328" s="13" t="s">
        <v>32</v>
      </c>
      <c r="AX328" s="13" t="s">
        <v>78</v>
      </c>
      <c r="AY328" s="253" t="s">
        <v>171</v>
      </c>
    </row>
    <row r="329" spans="1:51" s="14" customFormat="1" ht="12">
      <c r="A329" s="14"/>
      <c r="B329" s="254"/>
      <c r="C329" s="255"/>
      <c r="D329" s="244" t="s">
        <v>179</v>
      </c>
      <c r="E329" s="256" t="s">
        <v>1</v>
      </c>
      <c r="F329" s="257" t="s">
        <v>543</v>
      </c>
      <c r="G329" s="255"/>
      <c r="H329" s="256" t="s">
        <v>1</v>
      </c>
      <c r="I329" s="258"/>
      <c r="J329" s="255"/>
      <c r="K329" s="255"/>
      <c r="L329" s="259"/>
      <c r="M329" s="260"/>
      <c r="N329" s="261"/>
      <c r="O329" s="261"/>
      <c r="P329" s="261"/>
      <c r="Q329" s="261"/>
      <c r="R329" s="261"/>
      <c r="S329" s="261"/>
      <c r="T329" s="26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3" t="s">
        <v>179</v>
      </c>
      <c r="AU329" s="263" t="s">
        <v>88</v>
      </c>
      <c r="AV329" s="14" t="s">
        <v>86</v>
      </c>
      <c r="AW329" s="14" t="s">
        <v>32</v>
      </c>
      <c r="AX329" s="14" t="s">
        <v>78</v>
      </c>
      <c r="AY329" s="263" t="s">
        <v>171</v>
      </c>
    </row>
    <row r="330" spans="1:51" s="15" customFormat="1" ht="12">
      <c r="A330" s="15"/>
      <c r="B330" s="264"/>
      <c r="C330" s="265"/>
      <c r="D330" s="244" t="s">
        <v>179</v>
      </c>
      <c r="E330" s="266" t="s">
        <v>1</v>
      </c>
      <c r="F330" s="267" t="s">
        <v>184</v>
      </c>
      <c r="G330" s="265"/>
      <c r="H330" s="268">
        <v>7.56</v>
      </c>
      <c r="I330" s="269"/>
      <c r="J330" s="265"/>
      <c r="K330" s="265"/>
      <c r="L330" s="270"/>
      <c r="M330" s="271"/>
      <c r="N330" s="272"/>
      <c r="O330" s="272"/>
      <c r="P330" s="272"/>
      <c r="Q330" s="272"/>
      <c r="R330" s="272"/>
      <c r="S330" s="272"/>
      <c r="T330" s="273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74" t="s">
        <v>179</v>
      </c>
      <c r="AU330" s="274" t="s">
        <v>88</v>
      </c>
      <c r="AV330" s="15" t="s">
        <v>177</v>
      </c>
      <c r="AW330" s="15" t="s">
        <v>32</v>
      </c>
      <c r="AX330" s="15" t="s">
        <v>86</v>
      </c>
      <c r="AY330" s="274" t="s">
        <v>171</v>
      </c>
    </row>
    <row r="331" spans="1:65" s="2" customFormat="1" ht="33" customHeight="1">
      <c r="A331" s="39"/>
      <c r="B331" s="40"/>
      <c r="C331" s="228" t="s">
        <v>544</v>
      </c>
      <c r="D331" s="228" t="s">
        <v>173</v>
      </c>
      <c r="E331" s="229" t="s">
        <v>545</v>
      </c>
      <c r="F331" s="230" t="s">
        <v>546</v>
      </c>
      <c r="G331" s="231" t="s">
        <v>225</v>
      </c>
      <c r="H331" s="232">
        <v>7.56</v>
      </c>
      <c r="I331" s="233"/>
      <c r="J331" s="234">
        <f>ROUND(I331*H331,2)</f>
        <v>0</v>
      </c>
      <c r="K331" s="235"/>
      <c r="L331" s="45"/>
      <c r="M331" s="236" t="s">
        <v>1</v>
      </c>
      <c r="N331" s="237" t="s">
        <v>43</v>
      </c>
      <c r="O331" s="92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0" t="s">
        <v>177</v>
      </c>
      <c r="AT331" s="240" t="s">
        <v>173</v>
      </c>
      <c r="AU331" s="240" t="s">
        <v>88</v>
      </c>
      <c r="AY331" s="18" t="s">
        <v>171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8" t="s">
        <v>86</v>
      </c>
      <c r="BK331" s="241">
        <f>ROUND(I331*H331,2)</f>
        <v>0</v>
      </c>
      <c r="BL331" s="18" t="s">
        <v>177</v>
      </c>
      <c r="BM331" s="240" t="s">
        <v>547</v>
      </c>
    </row>
    <row r="332" spans="1:65" s="2" customFormat="1" ht="16.5" customHeight="1">
      <c r="A332" s="39"/>
      <c r="B332" s="40"/>
      <c r="C332" s="228" t="s">
        <v>548</v>
      </c>
      <c r="D332" s="228" t="s">
        <v>173</v>
      </c>
      <c r="E332" s="229" t="s">
        <v>549</v>
      </c>
      <c r="F332" s="230" t="s">
        <v>550</v>
      </c>
      <c r="G332" s="231" t="s">
        <v>176</v>
      </c>
      <c r="H332" s="232">
        <v>126</v>
      </c>
      <c r="I332" s="233"/>
      <c r="J332" s="234">
        <f>ROUND(I332*H332,2)</f>
        <v>0</v>
      </c>
      <c r="K332" s="235"/>
      <c r="L332" s="45"/>
      <c r="M332" s="236" t="s">
        <v>1</v>
      </c>
      <c r="N332" s="237" t="s">
        <v>43</v>
      </c>
      <c r="O332" s="92"/>
      <c r="P332" s="238">
        <f>O332*H332</f>
        <v>0</v>
      </c>
      <c r="Q332" s="238">
        <v>0</v>
      </c>
      <c r="R332" s="238">
        <f>Q332*H332</f>
        <v>0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177</v>
      </c>
      <c r="AT332" s="240" t="s">
        <v>173</v>
      </c>
      <c r="AU332" s="240" t="s">
        <v>88</v>
      </c>
      <c r="AY332" s="18" t="s">
        <v>171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86</v>
      </c>
      <c r="BK332" s="241">
        <f>ROUND(I332*H332,2)</f>
        <v>0</v>
      </c>
      <c r="BL332" s="18" t="s">
        <v>177</v>
      </c>
      <c r="BM332" s="240" t="s">
        <v>551</v>
      </c>
    </row>
    <row r="333" spans="1:47" s="2" customFormat="1" ht="12">
      <c r="A333" s="39"/>
      <c r="B333" s="40"/>
      <c r="C333" s="41"/>
      <c r="D333" s="244" t="s">
        <v>188</v>
      </c>
      <c r="E333" s="41"/>
      <c r="F333" s="275" t="s">
        <v>552</v>
      </c>
      <c r="G333" s="41"/>
      <c r="H333" s="41"/>
      <c r="I333" s="276"/>
      <c r="J333" s="41"/>
      <c r="K333" s="41"/>
      <c r="L333" s="45"/>
      <c r="M333" s="277"/>
      <c r="N333" s="278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188</v>
      </c>
      <c r="AU333" s="18" t="s">
        <v>88</v>
      </c>
    </row>
    <row r="334" spans="1:65" s="2" customFormat="1" ht="24.15" customHeight="1">
      <c r="A334" s="39"/>
      <c r="B334" s="40"/>
      <c r="C334" s="228" t="s">
        <v>553</v>
      </c>
      <c r="D334" s="228" t="s">
        <v>173</v>
      </c>
      <c r="E334" s="229" t="s">
        <v>554</v>
      </c>
      <c r="F334" s="230" t="s">
        <v>555</v>
      </c>
      <c r="G334" s="231" t="s">
        <v>176</v>
      </c>
      <c r="H334" s="232">
        <v>126</v>
      </c>
      <c r="I334" s="233"/>
      <c r="J334" s="234">
        <f>ROUND(I334*H334,2)</f>
        <v>0</v>
      </c>
      <c r="K334" s="235"/>
      <c r="L334" s="45"/>
      <c r="M334" s="236" t="s">
        <v>1</v>
      </c>
      <c r="N334" s="237" t="s">
        <v>43</v>
      </c>
      <c r="O334" s="92"/>
      <c r="P334" s="238">
        <f>O334*H334</f>
        <v>0</v>
      </c>
      <c r="Q334" s="238">
        <v>0</v>
      </c>
      <c r="R334" s="238">
        <f>Q334*H334</f>
        <v>0</v>
      </c>
      <c r="S334" s="238">
        <v>0</v>
      </c>
      <c r="T334" s="23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0" t="s">
        <v>177</v>
      </c>
      <c r="AT334" s="240" t="s">
        <v>173</v>
      </c>
      <c r="AU334" s="240" t="s">
        <v>88</v>
      </c>
      <c r="AY334" s="18" t="s">
        <v>171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8" t="s">
        <v>86</v>
      </c>
      <c r="BK334" s="241">
        <f>ROUND(I334*H334,2)</f>
        <v>0</v>
      </c>
      <c r="BL334" s="18" t="s">
        <v>177</v>
      </c>
      <c r="BM334" s="240" t="s">
        <v>556</v>
      </c>
    </row>
    <row r="335" spans="1:65" s="2" customFormat="1" ht="33" customHeight="1">
      <c r="A335" s="39"/>
      <c r="B335" s="40"/>
      <c r="C335" s="228" t="s">
        <v>557</v>
      </c>
      <c r="D335" s="228" t="s">
        <v>173</v>
      </c>
      <c r="E335" s="229" t="s">
        <v>558</v>
      </c>
      <c r="F335" s="230" t="s">
        <v>559</v>
      </c>
      <c r="G335" s="231" t="s">
        <v>176</v>
      </c>
      <c r="H335" s="232">
        <v>621.5</v>
      </c>
      <c r="I335" s="233"/>
      <c r="J335" s="234">
        <f>ROUND(I335*H335,2)</f>
        <v>0</v>
      </c>
      <c r="K335" s="235"/>
      <c r="L335" s="45"/>
      <c r="M335" s="236" t="s">
        <v>1</v>
      </c>
      <c r="N335" s="237" t="s">
        <v>43</v>
      </c>
      <c r="O335" s="92"/>
      <c r="P335" s="238">
        <f>O335*H335</f>
        <v>0</v>
      </c>
      <c r="Q335" s="238">
        <v>0</v>
      </c>
      <c r="R335" s="238">
        <f>Q335*H335</f>
        <v>0</v>
      </c>
      <c r="S335" s="238">
        <v>0</v>
      </c>
      <c r="T335" s="23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0" t="s">
        <v>177</v>
      </c>
      <c r="AT335" s="240" t="s">
        <v>173</v>
      </c>
      <c r="AU335" s="240" t="s">
        <v>88</v>
      </c>
      <c r="AY335" s="18" t="s">
        <v>171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8" t="s">
        <v>86</v>
      </c>
      <c r="BK335" s="241">
        <f>ROUND(I335*H335,2)</f>
        <v>0</v>
      </c>
      <c r="BL335" s="18" t="s">
        <v>177</v>
      </c>
      <c r="BM335" s="240" t="s">
        <v>560</v>
      </c>
    </row>
    <row r="336" spans="1:51" s="13" customFormat="1" ht="12">
      <c r="A336" s="13"/>
      <c r="B336" s="242"/>
      <c r="C336" s="243"/>
      <c r="D336" s="244" t="s">
        <v>179</v>
      </c>
      <c r="E336" s="245" t="s">
        <v>1</v>
      </c>
      <c r="F336" s="246" t="s">
        <v>561</v>
      </c>
      <c r="G336" s="243"/>
      <c r="H336" s="247">
        <v>621.5</v>
      </c>
      <c r="I336" s="248"/>
      <c r="J336" s="243"/>
      <c r="K336" s="243"/>
      <c r="L336" s="249"/>
      <c r="M336" s="250"/>
      <c r="N336" s="251"/>
      <c r="O336" s="251"/>
      <c r="P336" s="251"/>
      <c r="Q336" s="251"/>
      <c r="R336" s="251"/>
      <c r="S336" s="251"/>
      <c r="T336" s="25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3" t="s">
        <v>179</v>
      </c>
      <c r="AU336" s="253" t="s">
        <v>88</v>
      </c>
      <c r="AV336" s="13" t="s">
        <v>88</v>
      </c>
      <c r="AW336" s="13" t="s">
        <v>32</v>
      </c>
      <c r="AX336" s="13" t="s">
        <v>78</v>
      </c>
      <c r="AY336" s="253" t="s">
        <v>171</v>
      </c>
    </row>
    <row r="337" spans="1:51" s="15" customFormat="1" ht="12">
      <c r="A337" s="15"/>
      <c r="B337" s="264"/>
      <c r="C337" s="265"/>
      <c r="D337" s="244" t="s">
        <v>179</v>
      </c>
      <c r="E337" s="266" t="s">
        <v>1</v>
      </c>
      <c r="F337" s="267" t="s">
        <v>184</v>
      </c>
      <c r="G337" s="265"/>
      <c r="H337" s="268">
        <v>621.5</v>
      </c>
      <c r="I337" s="269"/>
      <c r="J337" s="265"/>
      <c r="K337" s="265"/>
      <c r="L337" s="270"/>
      <c r="M337" s="271"/>
      <c r="N337" s="272"/>
      <c r="O337" s="272"/>
      <c r="P337" s="272"/>
      <c r="Q337" s="272"/>
      <c r="R337" s="272"/>
      <c r="S337" s="272"/>
      <c r="T337" s="273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4" t="s">
        <v>179</v>
      </c>
      <c r="AU337" s="274" t="s">
        <v>88</v>
      </c>
      <c r="AV337" s="15" t="s">
        <v>177</v>
      </c>
      <c r="AW337" s="15" t="s">
        <v>32</v>
      </c>
      <c r="AX337" s="15" t="s">
        <v>86</v>
      </c>
      <c r="AY337" s="274" t="s">
        <v>171</v>
      </c>
    </row>
    <row r="338" spans="1:65" s="2" customFormat="1" ht="21.75" customHeight="1">
      <c r="A338" s="39"/>
      <c r="B338" s="40"/>
      <c r="C338" s="228" t="s">
        <v>562</v>
      </c>
      <c r="D338" s="228" t="s">
        <v>173</v>
      </c>
      <c r="E338" s="229" t="s">
        <v>563</v>
      </c>
      <c r="F338" s="230" t="s">
        <v>564</v>
      </c>
      <c r="G338" s="231" t="s">
        <v>176</v>
      </c>
      <c r="H338" s="232">
        <v>621.5</v>
      </c>
      <c r="I338" s="233"/>
      <c r="J338" s="234">
        <f>ROUND(I338*H338,2)</f>
        <v>0</v>
      </c>
      <c r="K338" s="235"/>
      <c r="L338" s="45"/>
      <c r="M338" s="236" t="s">
        <v>1</v>
      </c>
      <c r="N338" s="237" t="s">
        <v>43</v>
      </c>
      <c r="O338" s="92"/>
      <c r="P338" s="238">
        <f>O338*H338</f>
        <v>0</v>
      </c>
      <c r="Q338" s="238">
        <v>0</v>
      </c>
      <c r="R338" s="238">
        <f>Q338*H338</f>
        <v>0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177</v>
      </c>
      <c r="AT338" s="240" t="s">
        <v>173</v>
      </c>
      <c r="AU338" s="240" t="s">
        <v>88</v>
      </c>
      <c r="AY338" s="18" t="s">
        <v>171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86</v>
      </c>
      <c r="BK338" s="241">
        <f>ROUND(I338*H338,2)</f>
        <v>0</v>
      </c>
      <c r="BL338" s="18" t="s">
        <v>177</v>
      </c>
      <c r="BM338" s="240" t="s">
        <v>565</v>
      </c>
    </row>
    <row r="339" spans="1:65" s="2" customFormat="1" ht="24.15" customHeight="1">
      <c r="A339" s="39"/>
      <c r="B339" s="40"/>
      <c r="C339" s="228" t="s">
        <v>566</v>
      </c>
      <c r="D339" s="228" t="s">
        <v>173</v>
      </c>
      <c r="E339" s="229" t="s">
        <v>567</v>
      </c>
      <c r="F339" s="230" t="s">
        <v>568</v>
      </c>
      <c r="G339" s="231" t="s">
        <v>176</v>
      </c>
      <c r="H339" s="232">
        <v>621.5</v>
      </c>
      <c r="I339" s="233"/>
      <c r="J339" s="234">
        <f>ROUND(I339*H339,2)</f>
        <v>0</v>
      </c>
      <c r="K339" s="235"/>
      <c r="L339" s="45"/>
      <c r="M339" s="236" t="s">
        <v>1</v>
      </c>
      <c r="N339" s="237" t="s">
        <v>43</v>
      </c>
      <c r="O339" s="92"/>
      <c r="P339" s="238">
        <f>O339*H339</f>
        <v>0</v>
      </c>
      <c r="Q339" s="238">
        <v>0</v>
      </c>
      <c r="R339" s="238">
        <f>Q339*H339</f>
        <v>0</v>
      </c>
      <c r="S339" s="238">
        <v>0</v>
      </c>
      <c r="T339" s="23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0" t="s">
        <v>177</v>
      </c>
      <c r="AT339" s="240" t="s">
        <v>173</v>
      </c>
      <c r="AU339" s="240" t="s">
        <v>88</v>
      </c>
      <c r="AY339" s="18" t="s">
        <v>171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8" t="s">
        <v>86</v>
      </c>
      <c r="BK339" s="241">
        <f>ROUND(I339*H339,2)</f>
        <v>0</v>
      </c>
      <c r="BL339" s="18" t="s">
        <v>177</v>
      </c>
      <c r="BM339" s="240" t="s">
        <v>569</v>
      </c>
    </row>
    <row r="340" spans="1:65" s="2" customFormat="1" ht="21.75" customHeight="1">
      <c r="A340" s="39"/>
      <c r="B340" s="40"/>
      <c r="C340" s="228" t="s">
        <v>570</v>
      </c>
      <c r="D340" s="228" t="s">
        <v>173</v>
      </c>
      <c r="E340" s="229" t="s">
        <v>563</v>
      </c>
      <c r="F340" s="230" t="s">
        <v>564</v>
      </c>
      <c r="G340" s="231" t="s">
        <v>176</v>
      </c>
      <c r="H340" s="232">
        <v>621.5</v>
      </c>
      <c r="I340" s="233"/>
      <c r="J340" s="234">
        <f>ROUND(I340*H340,2)</f>
        <v>0</v>
      </c>
      <c r="K340" s="235"/>
      <c r="L340" s="45"/>
      <c r="M340" s="236" t="s">
        <v>1</v>
      </c>
      <c r="N340" s="237" t="s">
        <v>43</v>
      </c>
      <c r="O340" s="92"/>
      <c r="P340" s="238">
        <f>O340*H340</f>
        <v>0</v>
      </c>
      <c r="Q340" s="238">
        <v>0</v>
      </c>
      <c r="R340" s="238">
        <f>Q340*H340</f>
        <v>0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177</v>
      </c>
      <c r="AT340" s="240" t="s">
        <v>173</v>
      </c>
      <c r="AU340" s="240" t="s">
        <v>88</v>
      </c>
      <c r="AY340" s="18" t="s">
        <v>171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86</v>
      </c>
      <c r="BK340" s="241">
        <f>ROUND(I340*H340,2)</f>
        <v>0</v>
      </c>
      <c r="BL340" s="18" t="s">
        <v>177</v>
      </c>
      <c r="BM340" s="240" t="s">
        <v>571</v>
      </c>
    </row>
    <row r="341" spans="1:65" s="2" customFormat="1" ht="33" customHeight="1">
      <c r="A341" s="39"/>
      <c r="B341" s="40"/>
      <c r="C341" s="228" t="s">
        <v>572</v>
      </c>
      <c r="D341" s="228" t="s">
        <v>173</v>
      </c>
      <c r="E341" s="229" t="s">
        <v>573</v>
      </c>
      <c r="F341" s="230" t="s">
        <v>574</v>
      </c>
      <c r="G341" s="231" t="s">
        <v>176</v>
      </c>
      <c r="H341" s="232">
        <v>621.5</v>
      </c>
      <c r="I341" s="233"/>
      <c r="J341" s="234">
        <f>ROUND(I341*H341,2)</f>
        <v>0</v>
      </c>
      <c r="K341" s="235"/>
      <c r="L341" s="45"/>
      <c r="M341" s="236" t="s">
        <v>1</v>
      </c>
      <c r="N341" s="237" t="s">
        <v>43</v>
      </c>
      <c r="O341" s="92"/>
      <c r="P341" s="238">
        <f>O341*H341</f>
        <v>0</v>
      </c>
      <c r="Q341" s="238">
        <v>0</v>
      </c>
      <c r="R341" s="238">
        <f>Q341*H341</f>
        <v>0</v>
      </c>
      <c r="S341" s="238">
        <v>0</v>
      </c>
      <c r="T341" s="23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0" t="s">
        <v>177</v>
      </c>
      <c r="AT341" s="240" t="s">
        <v>173</v>
      </c>
      <c r="AU341" s="240" t="s">
        <v>88</v>
      </c>
      <c r="AY341" s="18" t="s">
        <v>171</v>
      </c>
      <c r="BE341" s="241">
        <f>IF(N341="základní",J341,0)</f>
        <v>0</v>
      </c>
      <c r="BF341" s="241">
        <f>IF(N341="snížená",J341,0)</f>
        <v>0</v>
      </c>
      <c r="BG341" s="241">
        <f>IF(N341="zákl. přenesená",J341,0)</f>
        <v>0</v>
      </c>
      <c r="BH341" s="241">
        <f>IF(N341="sníž. přenesená",J341,0)</f>
        <v>0</v>
      </c>
      <c r="BI341" s="241">
        <f>IF(N341="nulová",J341,0)</f>
        <v>0</v>
      </c>
      <c r="BJ341" s="18" t="s">
        <v>86</v>
      </c>
      <c r="BK341" s="241">
        <f>ROUND(I341*H341,2)</f>
        <v>0</v>
      </c>
      <c r="BL341" s="18" t="s">
        <v>177</v>
      </c>
      <c r="BM341" s="240" t="s">
        <v>575</v>
      </c>
    </row>
    <row r="342" spans="1:65" s="2" customFormat="1" ht="24.15" customHeight="1">
      <c r="A342" s="39"/>
      <c r="B342" s="40"/>
      <c r="C342" s="228" t="s">
        <v>576</v>
      </c>
      <c r="D342" s="228" t="s">
        <v>173</v>
      </c>
      <c r="E342" s="229" t="s">
        <v>577</v>
      </c>
      <c r="F342" s="230" t="s">
        <v>578</v>
      </c>
      <c r="G342" s="231" t="s">
        <v>176</v>
      </c>
      <c r="H342" s="232">
        <v>621.5</v>
      </c>
      <c r="I342" s="233"/>
      <c r="J342" s="234">
        <f>ROUND(I342*H342,2)</f>
        <v>0</v>
      </c>
      <c r="K342" s="235"/>
      <c r="L342" s="45"/>
      <c r="M342" s="236" t="s">
        <v>1</v>
      </c>
      <c r="N342" s="237" t="s">
        <v>43</v>
      </c>
      <c r="O342" s="92"/>
      <c r="P342" s="238">
        <f>O342*H342</f>
        <v>0</v>
      </c>
      <c r="Q342" s="238">
        <v>0</v>
      </c>
      <c r="R342" s="238">
        <f>Q342*H342</f>
        <v>0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177</v>
      </c>
      <c r="AT342" s="240" t="s">
        <v>173</v>
      </c>
      <c r="AU342" s="240" t="s">
        <v>88</v>
      </c>
      <c r="AY342" s="18" t="s">
        <v>171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86</v>
      </c>
      <c r="BK342" s="241">
        <f>ROUND(I342*H342,2)</f>
        <v>0</v>
      </c>
      <c r="BL342" s="18" t="s">
        <v>177</v>
      </c>
      <c r="BM342" s="240" t="s">
        <v>579</v>
      </c>
    </row>
    <row r="343" spans="1:65" s="2" customFormat="1" ht="24.15" customHeight="1">
      <c r="A343" s="39"/>
      <c r="B343" s="40"/>
      <c r="C343" s="228" t="s">
        <v>580</v>
      </c>
      <c r="D343" s="228" t="s">
        <v>173</v>
      </c>
      <c r="E343" s="229" t="s">
        <v>581</v>
      </c>
      <c r="F343" s="230" t="s">
        <v>582</v>
      </c>
      <c r="G343" s="231" t="s">
        <v>176</v>
      </c>
      <c r="H343" s="232">
        <v>621.5</v>
      </c>
      <c r="I343" s="233"/>
      <c r="J343" s="234">
        <f>ROUND(I343*H343,2)</f>
        <v>0</v>
      </c>
      <c r="K343" s="235"/>
      <c r="L343" s="45"/>
      <c r="M343" s="236" t="s">
        <v>1</v>
      </c>
      <c r="N343" s="237" t="s">
        <v>43</v>
      </c>
      <c r="O343" s="92"/>
      <c r="P343" s="238">
        <f>O343*H343</f>
        <v>0</v>
      </c>
      <c r="Q343" s="238">
        <v>0</v>
      </c>
      <c r="R343" s="238">
        <f>Q343*H343</f>
        <v>0</v>
      </c>
      <c r="S343" s="238">
        <v>0</v>
      </c>
      <c r="T343" s="23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0" t="s">
        <v>177</v>
      </c>
      <c r="AT343" s="240" t="s">
        <v>173</v>
      </c>
      <c r="AU343" s="240" t="s">
        <v>88</v>
      </c>
      <c r="AY343" s="18" t="s">
        <v>171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18" t="s">
        <v>86</v>
      </c>
      <c r="BK343" s="241">
        <f>ROUND(I343*H343,2)</f>
        <v>0</v>
      </c>
      <c r="BL343" s="18" t="s">
        <v>177</v>
      </c>
      <c r="BM343" s="240" t="s">
        <v>583</v>
      </c>
    </row>
    <row r="344" spans="1:65" s="2" customFormat="1" ht="24.15" customHeight="1">
      <c r="A344" s="39"/>
      <c r="B344" s="40"/>
      <c r="C344" s="228" t="s">
        <v>584</v>
      </c>
      <c r="D344" s="228" t="s">
        <v>173</v>
      </c>
      <c r="E344" s="229" t="s">
        <v>346</v>
      </c>
      <c r="F344" s="230" t="s">
        <v>347</v>
      </c>
      <c r="G344" s="231" t="s">
        <v>225</v>
      </c>
      <c r="H344" s="232">
        <v>170.913</v>
      </c>
      <c r="I344" s="233"/>
      <c r="J344" s="234">
        <f>ROUND(I344*H344,2)</f>
        <v>0</v>
      </c>
      <c r="K344" s="235"/>
      <c r="L344" s="45"/>
      <c r="M344" s="236" t="s">
        <v>1</v>
      </c>
      <c r="N344" s="237" t="s">
        <v>43</v>
      </c>
      <c r="O344" s="92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177</v>
      </c>
      <c r="AT344" s="240" t="s">
        <v>173</v>
      </c>
      <c r="AU344" s="240" t="s">
        <v>88</v>
      </c>
      <c r="AY344" s="18" t="s">
        <v>171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86</v>
      </c>
      <c r="BK344" s="241">
        <f>ROUND(I344*H344,2)</f>
        <v>0</v>
      </c>
      <c r="BL344" s="18" t="s">
        <v>177</v>
      </c>
      <c r="BM344" s="240" t="s">
        <v>585</v>
      </c>
    </row>
    <row r="345" spans="1:51" s="13" customFormat="1" ht="12">
      <c r="A345" s="13"/>
      <c r="B345" s="242"/>
      <c r="C345" s="243"/>
      <c r="D345" s="244" t="s">
        <v>179</v>
      </c>
      <c r="E345" s="245" t="s">
        <v>1</v>
      </c>
      <c r="F345" s="246" t="s">
        <v>586</v>
      </c>
      <c r="G345" s="243"/>
      <c r="H345" s="247">
        <v>170.913</v>
      </c>
      <c r="I345" s="248"/>
      <c r="J345" s="243"/>
      <c r="K345" s="243"/>
      <c r="L345" s="249"/>
      <c r="M345" s="250"/>
      <c r="N345" s="251"/>
      <c r="O345" s="251"/>
      <c r="P345" s="251"/>
      <c r="Q345" s="251"/>
      <c r="R345" s="251"/>
      <c r="S345" s="251"/>
      <c r="T345" s="25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3" t="s">
        <v>179</v>
      </c>
      <c r="AU345" s="253" t="s">
        <v>88</v>
      </c>
      <c r="AV345" s="13" t="s">
        <v>88</v>
      </c>
      <c r="AW345" s="13" t="s">
        <v>32</v>
      </c>
      <c r="AX345" s="13" t="s">
        <v>78</v>
      </c>
      <c r="AY345" s="253" t="s">
        <v>171</v>
      </c>
    </row>
    <row r="346" spans="1:51" s="14" customFormat="1" ht="12">
      <c r="A346" s="14"/>
      <c r="B346" s="254"/>
      <c r="C346" s="255"/>
      <c r="D346" s="244" t="s">
        <v>179</v>
      </c>
      <c r="E346" s="256" t="s">
        <v>1</v>
      </c>
      <c r="F346" s="257" t="s">
        <v>543</v>
      </c>
      <c r="G346" s="255"/>
      <c r="H346" s="256" t="s">
        <v>1</v>
      </c>
      <c r="I346" s="258"/>
      <c r="J346" s="255"/>
      <c r="K346" s="255"/>
      <c r="L346" s="259"/>
      <c r="M346" s="260"/>
      <c r="N346" s="261"/>
      <c r="O346" s="261"/>
      <c r="P346" s="261"/>
      <c r="Q346" s="261"/>
      <c r="R346" s="261"/>
      <c r="S346" s="261"/>
      <c r="T346" s="26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3" t="s">
        <v>179</v>
      </c>
      <c r="AU346" s="263" t="s">
        <v>88</v>
      </c>
      <c r="AV346" s="14" t="s">
        <v>86</v>
      </c>
      <c r="AW346" s="14" t="s">
        <v>32</v>
      </c>
      <c r="AX346" s="14" t="s">
        <v>78</v>
      </c>
      <c r="AY346" s="263" t="s">
        <v>171</v>
      </c>
    </row>
    <row r="347" spans="1:51" s="15" customFormat="1" ht="12">
      <c r="A347" s="15"/>
      <c r="B347" s="264"/>
      <c r="C347" s="265"/>
      <c r="D347" s="244" t="s">
        <v>179</v>
      </c>
      <c r="E347" s="266" t="s">
        <v>1</v>
      </c>
      <c r="F347" s="267" t="s">
        <v>184</v>
      </c>
      <c r="G347" s="265"/>
      <c r="H347" s="268">
        <v>170.913</v>
      </c>
      <c r="I347" s="269"/>
      <c r="J347" s="265"/>
      <c r="K347" s="265"/>
      <c r="L347" s="270"/>
      <c r="M347" s="271"/>
      <c r="N347" s="272"/>
      <c r="O347" s="272"/>
      <c r="P347" s="272"/>
      <c r="Q347" s="272"/>
      <c r="R347" s="272"/>
      <c r="S347" s="272"/>
      <c r="T347" s="273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4" t="s">
        <v>179</v>
      </c>
      <c r="AU347" s="274" t="s">
        <v>88</v>
      </c>
      <c r="AV347" s="15" t="s">
        <v>177</v>
      </c>
      <c r="AW347" s="15" t="s">
        <v>32</v>
      </c>
      <c r="AX347" s="15" t="s">
        <v>86</v>
      </c>
      <c r="AY347" s="274" t="s">
        <v>171</v>
      </c>
    </row>
    <row r="348" spans="1:65" s="2" customFormat="1" ht="33" customHeight="1">
      <c r="A348" s="39"/>
      <c r="B348" s="40"/>
      <c r="C348" s="228" t="s">
        <v>587</v>
      </c>
      <c r="D348" s="228" t="s">
        <v>173</v>
      </c>
      <c r="E348" s="229" t="s">
        <v>545</v>
      </c>
      <c r="F348" s="230" t="s">
        <v>546</v>
      </c>
      <c r="G348" s="231" t="s">
        <v>225</v>
      </c>
      <c r="H348" s="232">
        <v>170.913</v>
      </c>
      <c r="I348" s="233"/>
      <c r="J348" s="234">
        <f>ROUND(I348*H348,2)</f>
        <v>0</v>
      </c>
      <c r="K348" s="235"/>
      <c r="L348" s="45"/>
      <c r="M348" s="236" t="s">
        <v>1</v>
      </c>
      <c r="N348" s="237" t="s">
        <v>43</v>
      </c>
      <c r="O348" s="92"/>
      <c r="P348" s="238">
        <f>O348*H348</f>
        <v>0</v>
      </c>
      <c r="Q348" s="238">
        <v>0</v>
      </c>
      <c r="R348" s="238">
        <f>Q348*H348</f>
        <v>0</v>
      </c>
      <c r="S348" s="238">
        <v>0</v>
      </c>
      <c r="T348" s="23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0" t="s">
        <v>177</v>
      </c>
      <c r="AT348" s="240" t="s">
        <v>173</v>
      </c>
      <c r="AU348" s="240" t="s">
        <v>88</v>
      </c>
      <c r="AY348" s="18" t="s">
        <v>171</v>
      </c>
      <c r="BE348" s="241">
        <f>IF(N348="základní",J348,0)</f>
        <v>0</v>
      </c>
      <c r="BF348" s="241">
        <f>IF(N348="snížená",J348,0)</f>
        <v>0</v>
      </c>
      <c r="BG348" s="241">
        <f>IF(N348="zákl. přenesená",J348,0)</f>
        <v>0</v>
      </c>
      <c r="BH348" s="241">
        <f>IF(N348="sníž. přenesená",J348,0)</f>
        <v>0</v>
      </c>
      <c r="BI348" s="241">
        <f>IF(N348="nulová",J348,0)</f>
        <v>0</v>
      </c>
      <c r="BJ348" s="18" t="s">
        <v>86</v>
      </c>
      <c r="BK348" s="241">
        <f>ROUND(I348*H348,2)</f>
        <v>0</v>
      </c>
      <c r="BL348" s="18" t="s">
        <v>177</v>
      </c>
      <c r="BM348" s="240" t="s">
        <v>588</v>
      </c>
    </row>
    <row r="349" spans="1:65" s="2" customFormat="1" ht="24.15" customHeight="1">
      <c r="A349" s="39"/>
      <c r="B349" s="40"/>
      <c r="C349" s="228" t="s">
        <v>589</v>
      </c>
      <c r="D349" s="228" t="s">
        <v>173</v>
      </c>
      <c r="E349" s="229" t="s">
        <v>590</v>
      </c>
      <c r="F349" s="230" t="s">
        <v>591</v>
      </c>
      <c r="G349" s="231" t="s">
        <v>176</v>
      </c>
      <c r="H349" s="232">
        <v>683.65</v>
      </c>
      <c r="I349" s="233"/>
      <c r="J349" s="234">
        <f>ROUND(I349*H349,2)</f>
        <v>0</v>
      </c>
      <c r="K349" s="235"/>
      <c r="L349" s="45"/>
      <c r="M349" s="236" t="s">
        <v>1</v>
      </c>
      <c r="N349" s="237" t="s">
        <v>43</v>
      </c>
      <c r="O349" s="92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0" t="s">
        <v>177</v>
      </c>
      <c r="AT349" s="240" t="s">
        <v>173</v>
      </c>
      <c r="AU349" s="240" t="s">
        <v>88</v>
      </c>
      <c r="AY349" s="18" t="s">
        <v>171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8" t="s">
        <v>86</v>
      </c>
      <c r="BK349" s="241">
        <f>ROUND(I349*H349,2)</f>
        <v>0</v>
      </c>
      <c r="BL349" s="18" t="s">
        <v>177</v>
      </c>
      <c r="BM349" s="240" t="s">
        <v>592</v>
      </c>
    </row>
    <row r="350" spans="1:47" s="2" customFormat="1" ht="12">
      <c r="A350" s="39"/>
      <c r="B350" s="40"/>
      <c r="C350" s="41"/>
      <c r="D350" s="244" t="s">
        <v>188</v>
      </c>
      <c r="E350" s="41"/>
      <c r="F350" s="275" t="s">
        <v>552</v>
      </c>
      <c r="G350" s="41"/>
      <c r="H350" s="41"/>
      <c r="I350" s="276"/>
      <c r="J350" s="41"/>
      <c r="K350" s="41"/>
      <c r="L350" s="45"/>
      <c r="M350" s="277"/>
      <c r="N350" s="278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188</v>
      </c>
      <c r="AU350" s="18" t="s">
        <v>88</v>
      </c>
    </row>
    <row r="351" spans="1:51" s="13" customFormat="1" ht="12">
      <c r="A351" s="13"/>
      <c r="B351" s="242"/>
      <c r="C351" s="243"/>
      <c r="D351" s="244" t="s">
        <v>179</v>
      </c>
      <c r="E351" s="245" t="s">
        <v>1</v>
      </c>
      <c r="F351" s="246" t="s">
        <v>593</v>
      </c>
      <c r="G351" s="243"/>
      <c r="H351" s="247">
        <v>683.65</v>
      </c>
      <c r="I351" s="248"/>
      <c r="J351" s="243"/>
      <c r="K351" s="243"/>
      <c r="L351" s="249"/>
      <c r="M351" s="250"/>
      <c r="N351" s="251"/>
      <c r="O351" s="251"/>
      <c r="P351" s="251"/>
      <c r="Q351" s="251"/>
      <c r="R351" s="251"/>
      <c r="S351" s="251"/>
      <c r="T351" s="25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3" t="s">
        <v>179</v>
      </c>
      <c r="AU351" s="253" t="s">
        <v>88</v>
      </c>
      <c r="AV351" s="13" t="s">
        <v>88</v>
      </c>
      <c r="AW351" s="13" t="s">
        <v>32</v>
      </c>
      <c r="AX351" s="13" t="s">
        <v>78</v>
      </c>
      <c r="AY351" s="253" t="s">
        <v>171</v>
      </c>
    </row>
    <row r="352" spans="1:51" s="15" customFormat="1" ht="12">
      <c r="A352" s="15"/>
      <c r="B352" s="264"/>
      <c r="C352" s="265"/>
      <c r="D352" s="244" t="s">
        <v>179</v>
      </c>
      <c r="E352" s="266" t="s">
        <v>1</v>
      </c>
      <c r="F352" s="267" t="s">
        <v>184</v>
      </c>
      <c r="G352" s="265"/>
      <c r="H352" s="268">
        <v>683.65</v>
      </c>
      <c r="I352" s="269"/>
      <c r="J352" s="265"/>
      <c r="K352" s="265"/>
      <c r="L352" s="270"/>
      <c r="M352" s="271"/>
      <c r="N352" s="272"/>
      <c r="O352" s="272"/>
      <c r="P352" s="272"/>
      <c r="Q352" s="272"/>
      <c r="R352" s="272"/>
      <c r="S352" s="272"/>
      <c r="T352" s="273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4" t="s">
        <v>179</v>
      </c>
      <c r="AU352" s="274" t="s">
        <v>88</v>
      </c>
      <c r="AV352" s="15" t="s">
        <v>177</v>
      </c>
      <c r="AW352" s="15" t="s">
        <v>32</v>
      </c>
      <c r="AX352" s="15" t="s">
        <v>86</v>
      </c>
      <c r="AY352" s="274" t="s">
        <v>171</v>
      </c>
    </row>
    <row r="353" spans="1:65" s="2" customFormat="1" ht="24.15" customHeight="1">
      <c r="A353" s="39"/>
      <c r="B353" s="40"/>
      <c r="C353" s="228" t="s">
        <v>594</v>
      </c>
      <c r="D353" s="228" t="s">
        <v>173</v>
      </c>
      <c r="E353" s="229" t="s">
        <v>595</v>
      </c>
      <c r="F353" s="230" t="s">
        <v>596</v>
      </c>
      <c r="G353" s="231" t="s">
        <v>176</v>
      </c>
      <c r="H353" s="232">
        <v>222.6</v>
      </c>
      <c r="I353" s="233"/>
      <c r="J353" s="234">
        <f>ROUND(I353*H353,2)</f>
        <v>0</v>
      </c>
      <c r="K353" s="235"/>
      <c r="L353" s="45"/>
      <c r="M353" s="236" t="s">
        <v>1</v>
      </c>
      <c r="N353" s="237" t="s">
        <v>43</v>
      </c>
      <c r="O353" s="92"/>
      <c r="P353" s="238">
        <f>O353*H353</f>
        <v>0</v>
      </c>
      <c r="Q353" s="238">
        <v>0.08922</v>
      </c>
      <c r="R353" s="238">
        <f>Q353*H353</f>
        <v>19.860371999999998</v>
      </c>
      <c r="S353" s="238">
        <v>0</v>
      </c>
      <c r="T353" s="23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0" t="s">
        <v>177</v>
      </c>
      <c r="AT353" s="240" t="s">
        <v>173</v>
      </c>
      <c r="AU353" s="240" t="s">
        <v>88</v>
      </c>
      <c r="AY353" s="18" t="s">
        <v>171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8" t="s">
        <v>86</v>
      </c>
      <c r="BK353" s="241">
        <f>ROUND(I353*H353,2)</f>
        <v>0</v>
      </c>
      <c r="BL353" s="18" t="s">
        <v>177</v>
      </c>
      <c r="BM353" s="240" t="s">
        <v>597</v>
      </c>
    </row>
    <row r="354" spans="1:51" s="13" customFormat="1" ht="12">
      <c r="A354" s="13"/>
      <c r="B354" s="242"/>
      <c r="C354" s="243"/>
      <c r="D354" s="244" t="s">
        <v>179</v>
      </c>
      <c r="E354" s="245" t="s">
        <v>1</v>
      </c>
      <c r="F354" s="246" t="s">
        <v>598</v>
      </c>
      <c r="G354" s="243"/>
      <c r="H354" s="247">
        <v>9.5</v>
      </c>
      <c r="I354" s="248"/>
      <c r="J354" s="243"/>
      <c r="K354" s="243"/>
      <c r="L354" s="249"/>
      <c r="M354" s="250"/>
      <c r="N354" s="251"/>
      <c r="O354" s="251"/>
      <c r="P354" s="251"/>
      <c r="Q354" s="251"/>
      <c r="R354" s="251"/>
      <c r="S354" s="251"/>
      <c r="T354" s="25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3" t="s">
        <v>179</v>
      </c>
      <c r="AU354" s="253" t="s">
        <v>88</v>
      </c>
      <c r="AV354" s="13" t="s">
        <v>88</v>
      </c>
      <c r="AW354" s="13" t="s">
        <v>32</v>
      </c>
      <c r="AX354" s="13" t="s">
        <v>78</v>
      </c>
      <c r="AY354" s="253" t="s">
        <v>171</v>
      </c>
    </row>
    <row r="355" spans="1:51" s="14" customFormat="1" ht="12">
      <c r="A355" s="14"/>
      <c r="B355" s="254"/>
      <c r="C355" s="255"/>
      <c r="D355" s="244" t="s">
        <v>179</v>
      </c>
      <c r="E355" s="256" t="s">
        <v>1</v>
      </c>
      <c r="F355" s="257" t="s">
        <v>599</v>
      </c>
      <c r="G355" s="255"/>
      <c r="H355" s="256" t="s">
        <v>1</v>
      </c>
      <c r="I355" s="258"/>
      <c r="J355" s="255"/>
      <c r="K355" s="255"/>
      <c r="L355" s="259"/>
      <c r="M355" s="260"/>
      <c r="N355" s="261"/>
      <c r="O355" s="261"/>
      <c r="P355" s="261"/>
      <c r="Q355" s="261"/>
      <c r="R355" s="261"/>
      <c r="S355" s="261"/>
      <c r="T355" s="26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3" t="s">
        <v>179</v>
      </c>
      <c r="AU355" s="263" t="s">
        <v>88</v>
      </c>
      <c r="AV355" s="14" t="s">
        <v>86</v>
      </c>
      <c r="AW355" s="14" t="s">
        <v>32</v>
      </c>
      <c r="AX355" s="14" t="s">
        <v>78</v>
      </c>
      <c r="AY355" s="263" t="s">
        <v>171</v>
      </c>
    </row>
    <row r="356" spans="1:51" s="13" customFormat="1" ht="12">
      <c r="A356" s="13"/>
      <c r="B356" s="242"/>
      <c r="C356" s="243"/>
      <c r="D356" s="244" t="s">
        <v>179</v>
      </c>
      <c r="E356" s="245" t="s">
        <v>1</v>
      </c>
      <c r="F356" s="246" t="s">
        <v>600</v>
      </c>
      <c r="G356" s="243"/>
      <c r="H356" s="247">
        <v>199</v>
      </c>
      <c r="I356" s="248"/>
      <c r="J356" s="243"/>
      <c r="K356" s="243"/>
      <c r="L356" s="249"/>
      <c r="M356" s="250"/>
      <c r="N356" s="251"/>
      <c r="O356" s="251"/>
      <c r="P356" s="251"/>
      <c r="Q356" s="251"/>
      <c r="R356" s="251"/>
      <c r="S356" s="251"/>
      <c r="T356" s="25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3" t="s">
        <v>179</v>
      </c>
      <c r="AU356" s="253" t="s">
        <v>88</v>
      </c>
      <c r="AV356" s="13" t="s">
        <v>88</v>
      </c>
      <c r="AW356" s="13" t="s">
        <v>32</v>
      </c>
      <c r="AX356" s="13" t="s">
        <v>78</v>
      </c>
      <c r="AY356" s="253" t="s">
        <v>171</v>
      </c>
    </row>
    <row r="357" spans="1:51" s="14" customFormat="1" ht="12">
      <c r="A357" s="14"/>
      <c r="B357" s="254"/>
      <c r="C357" s="255"/>
      <c r="D357" s="244" t="s">
        <v>179</v>
      </c>
      <c r="E357" s="256" t="s">
        <v>1</v>
      </c>
      <c r="F357" s="257" t="s">
        <v>601</v>
      </c>
      <c r="G357" s="255"/>
      <c r="H357" s="256" t="s">
        <v>1</v>
      </c>
      <c r="I357" s="258"/>
      <c r="J357" s="255"/>
      <c r="K357" s="255"/>
      <c r="L357" s="259"/>
      <c r="M357" s="260"/>
      <c r="N357" s="261"/>
      <c r="O357" s="261"/>
      <c r="P357" s="261"/>
      <c r="Q357" s="261"/>
      <c r="R357" s="261"/>
      <c r="S357" s="261"/>
      <c r="T357" s="26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3" t="s">
        <v>179</v>
      </c>
      <c r="AU357" s="263" t="s">
        <v>88</v>
      </c>
      <c r="AV357" s="14" t="s">
        <v>86</v>
      </c>
      <c r="AW357" s="14" t="s">
        <v>32</v>
      </c>
      <c r="AX357" s="14" t="s">
        <v>78</v>
      </c>
      <c r="AY357" s="263" t="s">
        <v>171</v>
      </c>
    </row>
    <row r="358" spans="1:51" s="13" customFormat="1" ht="12">
      <c r="A358" s="13"/>
      <c r="B358" s="242"/>
      <c r="C358" s="243"/>
      <c r="D358" s="244" t="s">
        <v>179</v>
      </c>
      <c r="E358" s="245" t="s">
        <v>1</v>
      </c>
      <c r="F358" s="246" t="s">
        <v>182</v>
      </c>
      <c r="G358" s="243"/>
      <c r="H358" s="247">
        <v>14.1</v>
      </c>
      <c r="I358" s="248"/>
      <c r="J358" s="243"/>
      <c r="K358" s="243"/>
      <c r="L358" s="249"/>
      <c r="M358" s="250"/>
      <c r="N358" s="251"/>
      <c r="O358" s="251"/>
      <c r="P358" s="251"/>
      <c r="Q358" s="251"/>
      <c r="R358" s="251"/>
      <c r="S358" s="251"/>
      <c r="T358" s="25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3" t="s">
        <v>179</v>
      </c>
      <c r="AU358" s="253" t="s">
        <v>88</v>
      </c>
      <c r="AV358" s="13" t="s">
        <v>88</v>
      </c>
      <c r="AW358" s="13" t="s">
        <v>32</v>
      </c>
      <c r="AX358" s="13" t="s">
        <v>78</v>
      </c>
      <c r="AY358" s="253" t="s">
        <v>171</v>
      </c>
    </row>
    <row r="359" spans="1:51" s="14" customFormat="1" ht="12">
      <c r="A359" s="14"/>
      <c r="B359" s="254"/>
      <c r="C359" s="255"/>
      <c r="D359" s="244" t="s">
        <v>179</v>
      </c>
      <c r="E359" s="256" t="s">
        <v>1</v>
      </c>
      <c r="F359" s="257" t="s">
        <v>183</v>
      </c>
      <c r="G359" s="255"/>
      <c r="H359" s="256" t="s">
        <v>1</v>
      </c>
      <c r="I359" s="258"/>
      <c r="J359" s="255"/>
      <c r="K359" s="255"/>
      <c r="L359" s="259"/>
      <c r="M359" s="260"/>
      <c r="N359" s="261"/>
      <c r="O359" s="261"/>
      <c r="P359" s="261"/>
      <c r="Q359" s="261"/>
      <c r="R359" s="261"/>
      <c r="S359" s="261"/>
      <c r="T359" s="26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3" t="s">
        <v>179</v>
      </c>
      <c r="AU359" s="263" t="s">
        <v>88</v>
      </c>
      <c r="AV359" s="14" t="s">
        <v>86</v>
      </c>
      <c r="AW359" s="14" t="s">
        <v>32</v>
      </c>
      <c r="AX359" s="14" t="s">
        <v>78</v>
      </c>
      <c r="AY359" s="263" t="s">
        <v>171</v>
      </c>
    </row>
    <row r="360" spans="1:51" s="15" customFormat="1" ht="12">
      <c r="A360" s="15"/>
      <c r="B360" s="264"/>
      <c r="C360" s="265"/>
      <c r="D360" s="244" t="s">
        <v>179</v>
      </c>
      <c r="E360" s="266" t="s">
        <v>1</v>
      </c>
      <c r="F360" s="267" t="s">
        <v>184</v>
      </c>
      <c r="G360" s="265"/>
      <c r="H360" s="268">
        <v>222.6</v>
      </c>
      <c r="I360" s="269"/>
      <c r="J360" s="265"/>
      <c r="K360" s="265"/>
      <c r="L360" s="270"/>
      <c r="M360" s="271"/>
      <c r="N360" s="272"/>
      <c r="O360" s="272"/>
      <c r="P360" s="272"/>
      <c r="Q360" s="272"/>
      <c r="R360" s="272"/>
      <c r="S360" s="272"/>
      <c r="T360" s="273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4" t="s">
        <v>179</v>
      </c>
      <c r="AU360" s="274" t="s">
        <v>88</v>
      </c>
      <c r="AV360" s="15" t="s">
        <v>177</v>
      </c>
      <c r="AW360" s="15" t="s">
        <v>32</v>
      </c>
      <c r="AX360" s="15" t="s">
        <v>86</v>
      </c>
      <c r="AY360" s="274" t="s">
        <v>171</v>
      </c>
    </row>
    <row r="361" spans="1:65" s="2" customFormat="1" ht="21.75" customHeight="1">
      <c r="A361" s="39"/>
      <c r="B361" s="40"/>
      <c r="C361" s="279" t="s">
        <v>602</v>
      </c>
      <c r="D361" s="279" t="s">
        <v>314</v>
      </c>
      <c r="E361" s="280" t="s">
        <v>603</v>
      </c>
      <c r="F361" s="281" t="s">
        <v>604</v>
      </c>
      <c r="G361" s="282" t="s">
        <v>176</v>
      </c>
      <c r="H361" s="283">
        <v>213.392</v>
      </c>
      <c r="I361" s="284"/>
      <c r="J361" s="285">
        <f>ROUND(I361*H361,2)</f>
        <v>0</v>
      </c>
      <c r="K361" s="286"/>
      <c r="L361" s="287"/>
      <c r="M361" s="288" t="s">
        <v>1</v>
      </c>
      <c r="N361" s="289" t="s">
        <v>43</v>
      </c>
      <c r="O361" s="92"/>
      <c r="P361" s="238">
        <f>O361*H361</f>
        <v>0</v>
      </c>
      <c r="Q361" s="238">
        <v>0.131</v>
      </c>
      <c r="R361" s="238">
        <f>Q361*H361</f>
        <v>27.954352</v>
      </c>
      <c r="S361" s="238">
        <v>0</v>
      </c>
      <c r="T361" s="23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0" t="s">
        <v>218</v>
      </c>
      <c r="AT361" s="240" t="s">
        <v>314</v>
      </c>
      <c r="AU361" s="240" t="s">
        <v>88</v>
      </c>
      <c r="AY361" s="18" t="s">
        <v>171</v>
      </c>
      <c r="BE361" s="241">
        <f>IF(N361="základní",J361,0)</f>
        <v>0</v>
      </c>
      <c r="BF361" s="241">
        <f>IF(N361="snížená",J361,0)</f>
        <v>0</v>
      </c>
      <c r="BG361" s="241">
        <f>IF(N361="zákl. přenesená",J361,0)</f>
        <v>0</v>
      </c>
      <c r="BH361" s="241">
        <f>IF(N361="sníž. přenesená",J361,0)</f>
        <v>0</v>
      </c>
      <c r="BI361" s="241">
        <f>IF(N361="nulová",J361,0)</f>
        <v>0</v>
      </c>
      <c r="BJ361" s="18" t="s">
        <v>86</v>
      </c>
      <c r="BK361" s="241">
        <f>ROUND(I361*H361,2)</f>
        <v>0</v>
      </c>
      <c r="BL361" s="18" t="s">
        <v>177</v>
      </c>
      <c r="BM361" s="240" t="s">
        <v>605</v>
      </c>
    </row>
    <row r="362" spans="1:51" s="13" customFormat="1" ht="12">
      <c r="A362" s="13"/>
      <c r="B362" s="242"/>
      <c r="C362" s="243"/>
      <c r="D362" s="244" t="s">
        <v>179</v>
      </c>
      <c r="E362" s="245" t="s">
        <v>1</v>
      </c>
      <c r="F362" s="246" t="s">
        <v>600</v>
      </c>
      <c r="G362" s="243"/>
      <c r="H362" s="247">
        <v>199</v>
      </c>
      <c r="I362" s="248"/>
      <c r="J362" s="243"/>
      <c r="K362" s="243"/>
      <c r="L362" s="249"/>
      <c r="M362" s="250"/>
      <c r="N362" s="251"/>
      <c r="O362" s="251"/>
      <c r="P362" s="251"/>
      <c r="Q362" s="251"/>
      <c r="R362" s="251"/>
      <c r="S362" s="251"/>
      <c r="T362" s="25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3" t="s">
        <v>179</v>
      </c>
      <c r="AU362" s="253" t="s">
        <v>88</v>
      </c>
      <c r="AV362" s="13" t="s">
        <v>88</v>
      </c>
      <c r="AW362" s="13" t="s">
        <v>32</v>
      </c>
      <c r="AX362" s="13" t="s">
        <v>78</v>
      </c>
      <c r="AY362" s="253" t="s">
        <v>171</v>
      </c>
    </row>
    <row r="363" spans="1:51" s="14" customFormat="1" ht="12">
      <c r="A363" s="14"/>
      <c r="B363" s="254"/>
      <c r="C363" s="255"/>
      <c r="D363" s="244" t="s">
        <v>179</v>
      </c>
      <c r="E363" s="256" t="s">
        <v>1</v>
      </c>
      <c r="F363" s="257" t="s">
        <v>606</v>
      </c>
      <c r="G363" s="255"/>
      <c r="H363" s="256" t="s">
        <v>1</v>
      </c>
      <c r="I363" s="258"/>
      <c r="J363" s="255"/>
      <c r="K363" s="255"/>
      <c r="L363" s="259"/>
      <c r="M363" s="260"/>
      <c r="N363" s="261"/>
      <c r="O363" s="261"/>
      <c r="P363" s="261"/>
      <c r="Q363" s="261"/>
      <c r="R363" s="261"/>
      <c r="S363" s="261"/>
      <c r="T363" s="26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3" t="s">
        <v>179</v>
      </c>
      <c r="AU363" s="263" t="s">
        <v>88</v>
      </c>
      <c r="AV363" s="14" t="s">
        <v>86</v>
      </c>
      <c r="AW363" s="14" t="s">
        <v>32</v>
      </c>
      <c r="AX363" s="14" t="s">
        <v>78</v>
      </c>
      <c r="AY363" s="263" t="s">
        <v>171</v>
      </c>
    </row>
    <row r="364" spans="1:51" s="13" customFormat="1" ht="12">
      <c r="A364" s="13"/>
      <c r="B364" s="242"/>
      <c r="C364" s="243"/>
      <c r="D364" s="244" t="s">
        <v>179</v>
      </c>
      <c r="E364" s="245" t="s">
        <v>1</v>
      </c>
      <c r="F364" s="246" t="s">
        <v>607</v>
      </c>
      <c r="G364" s="243"/>
      <c r="H364" s="247">
        <v>4.23</v>
      </c>
      <c r="I364" s="248"/>
      <c r="J364" s="243"/>
      <c r="K364" s="243"/>
      <c r="L364" s="249"/>
      <c r="M364" s="250"/>
      <c r="N364" s="251"/>
      <c r="O364" s="251"/>
      <c r="P364" s="251"/>
      <c r="Q364" s="251"/>
      <c r="R364" s="251"/>
      <c r="S364" s="251"/>
      <c r="T364" s="25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3" t="s">
        <v>179</v>
      </c>
      <c r="AU364" s="253" t="s">
        <v>88</v>
      </c>
      <c r="AV364" s="13" t="s">
        <v>88</v>
      </c>
      <c r="AW364" s="13" t="s">
        <v>32</v>
      </c>
      <c r="AX364" s="13" t="s">
        <v>78</v>
      </c>
      <c r="AY364" s="253" t="s">
        <v>171</v>
      </c>
    </row>
    <row r="365" spans="1:51" s="14" customFormat="1" ht="12">
      <c r="A365" s="14"/>
      <c r="B365" s="254"/>
      <c r="C365" s="255"/>
      <c r="D365" s="244" t="s">
        <v>179</v>
      </c>
      <c r="E365" s="256" t="s">
        <v>1</v>
      </c>
      <c r="F365" s="257" t="s">
        <v>608</v>
      </c>
      <c r="G365" s="255"/>
      <c r="H365" s="256" t="s">
        <v>1</v>
      </c>
      <c r="I365" s="258"/>
      <c r="J365" s="255"/>
      <c r="K365" s="255"/>
      <c r="L365" s="259"/>
      <c r="M365" s="260"/>
      <c r="N365" s="261"/>
      <c r="O365" s="261"/>
      <c r="P365" s="261"/>
      <c r="Q365" s="261"/>
      <c r="R365" s="261"/>
      <c r="S365" s="261"/>
      <c r="T365" s="26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3" t="s">
        <v>179</v>
      </c>
      <c r="AU365" s="263" t="s">
        <v>88</v>
      </c>
      <c r="AV365" s="14" t="s">
        <v>86</v>
      </c>
      <c r="AW365" s="14" t="s">
        <v>32</v>
      </c>
      <c r="AX365" s="14" t="s">
        <v>78</v>
      </c>
      <c r="AY365" s="263" t="s">
        <v>171</v>
      </c>
    </row>
    <row r="366" spans="1:51" s="15" customFormat="1" ht="12">
      <c r="A366" s="15"/>
      <c r="B366" s="264"/>
      <c r="C366" s="265"/>
      <c r="D366" s="244" t="s">
        <v>179</v>
      </c>
      <c r="E366" s="266" t="s">
        <v>1</v>
      </c>
      <c r="F366" s="267" t="s">
        <v>184</v>
      </c>
      <c r="G366" s="265"/>
      <c r="H366" s="268">
        <v>203.23</v>
      </c>
      <c r="I366" s="269"/>
      <c r="J366" s="265"/>
      <c r="K366" s="265"/>
      <c r="L366" s="270"/>
      <c r="M366" s="271"/>
      <c r="N366" s="272"/>
      <c r="O366" s="272"/>
      <c r="P366" s="272"/>
      <c r="Q366" s="272"/>
      <c r="R366" s="272"/>
      <c r="S366" s="272"/>
      <c r="T366" s="27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4" t="s">
        <v>179</v>
      </c>
      <c r="AU366" s="274" t="s">
        <v>88</v>
      </c>
      <c r="AV366" s="15" t="s">
        <v>177</v>
      </c>
      <c r="AW366" s="15" t="s">
        <v>32</v>
      </c>
      <c r="AX366" s="15" t="s">
        <v>86</v>
      </c>
      <c r="AY366" s="274" t="s">
        <v>171</v>
      </c>
    </row>
    <row r="367" spans="1:51" s="13" customFormat="1" ht="12">
      <c r="A367" s="13"/>
      <c r="B367" s="242"/>
      <c r="C367" s="243"/>
      <c r="D367" s="244" t="s">
        <v>179</v>
      </c>
      <c r="E367" s="243"/>
      <c r="F367" s="246" t="s">
        <v>609</v>
      </c>
      <c r="G367" s="243"/>
      <c r="H367" s="247">
        <v>213.392</v>
      </c>
      <c r="I367" s="248"/>
      <c r="J367" s="243"/>
      <c r="K367" s="243"/>
      <c r="L367" s="249"/>
      <c r="M367" s="250"/>
      <c r="N367" s="251"/>
      <c r="O367" s="251"/>
      <c r="P367" s="251"/>
      <c r="Q367" s="251"/>
      <c r="R367" s="251"/>
      <c r="S367" s="251"/>
      <c r="T367" s="25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3" t="s">
        <v>179</v>
      </c>
      <c r="AU367" s="253" t="s">
        <v>88</v>
      </c>
      <c r="AV367" s="13" t="s">
        <v>88</v>
      </c>
      <c r="AW367" s="13" t="s">
        <v>4</v>
      </c>
      <c r="AX367" s="13" t="s">
        <v>86</v>
      </c>
      <c r="AY367" s="253" t="s">
        <v>171</v>
      </c>
    </row>
    <row r="368" spans="1:65" s="2" customFormat="1" ht="24.15" customHeight="1">
      <c r="A368" s="39"/>
      <c r="B368" s="40"/>
      <c r="C368" s="279" t="s">
        <v>610</v>
      </c>
      <c r="D368" s="279" t="s">
        <v>314</v>
      </c>
      <c r="E368" s="280" t="s">
        <v>611</v>
      </c>
      <c r="F368" s="281" t="s">
        <v>612</v>
      </c>
      <c r="G368" s="282" t="s">
        <v>176</v>
      </c>
      <c r="H368" s="283">
        <v>9.975</v>
      </c>
      <c r="I368" s="284"/>
      <c r="J368" s="285">
        <f>ROUND(I368*H368,2)</f>
        <v>0</v>
      </c>
      <c r="K368" s="286"/>
      <c r="L368" s="287"/>
      <c r="M368" s="288" t="s">
        <v>1</v>
      </c>
      <c r="N368" s="289" t="s">
        <v>43</v>
      </c>
      <c r="O368" s="92"/>
      <c r="P368" s="238">
        <f>O368*H368</f>
        <v>0</v>
      </c>
      <c r="Q368" s="238">
        <v>0.131</v>
      </c>
      <c r="R368" s="238">
        <f>Q368*H368</f>
        <v>1.306725</v>
      </c>
      <c r="S368" s="238">
        <v>0</v>
      </c>
      <c r="T368" s="23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0" t="s">
        <v>218</v>
      </c>
      <c r="AT368" s="240" t="s">
        <v>314</v>
      </c>
      <c r="AU368" s="240" t="s">
        <v>88</v>
      </c>
      <c r="AY368" s="18" t="s">
        <v>171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8" t="s">
        <v>86</v>
      </c>
      <c r="BK368" s="241">
        <f>ROUND(I368*H368,2)</f>
        <v>0</v>
      </c>
      <c r="BL368" s="18" t="s">
        <v>177</v>
      </c>
      <c r="BM368" s="240" t="s">
        <v>613</v>
      </c>
    </row>
    <row r="369" spans="1:51" s="13" customFormat="1" ht="12">
      <c r="A369" s="13"/>
      <c r="B369" s="242"/>
      <c r="C369" s="243"/>
      <c r="D369" s="244" t="s">
        <v>179</v>
      </c>
      <c r="E369" s="243"/>
      <c r="F369" s="246" t="s">
        <v>614</v>
      </c>
      <c r="G369" s="243"/>
      <c r="H369" s="247">
        <v>9.975</v>
      </c>
      <c r="I369" s="248"/>
      <c r="J369" s="243"/>
      <c r="K369" s="243"/>
      <c r="L369" s="249"/>
      <c r="M369" s="250"/>
      <c r="N369" s="251"/>
      <c r="O369" s="251"/>
      <c r="P369" s="251"/>
      <c r="Q369" s="251"/>
      <c r="R369" s="251"/>
      <c r="S369" s="251"/>
      <c r="T369" s="25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3" t="s">
        <v>179</v>
      </c>
      <c r="AU369" s="253" t="s">
        <v>88</v>
      </c>
      <c r="AV369" s="13" t="s">
        <v>88</v>
      </c>
      <c r="AW369" s="13" t="s">
        <v>4</v>
      </c>
      <c r="AX369" s="13" t="s">
        <v>86</v>
      </c>
      <c r="AY369" s="253" t="s">
        <v>171</v>
      </c>
    </row>
    <row r="370" spans="1:65" s="2" customFormat="1" ht="24.15" customHeight="1">
      <c r="A370" s="39"/>
      <c r="B370" s="40"/>
      <c r="C370" s="228" t="s">
        <v>615</v>
      </c>
      <c r="D370" s="228" t="s">
        <v>173</v>
      </c>
      <c r="E370" s="229" t="s">
        <v>346</v>
      </c>
      <c r="F370" s="230" t="s">
        <v>347</v>
      </c>
      <c r="G370" s="231" t="s">
        <v>225</v>
      </c>
      <c r="H370" s="232">
        <v>31.275</v>
      </c>
      <c r="I370" s="233"/>
      <c r="J370" s="234">
        <f>ROUND(I370*H370,2)</f>
        <v>0</v>
      </c>
      <c r="K370" s="235"/>
      <c r="L370" s="45"/>
      <c r="M370" s="236" t="s">
        <v>1</v>
      </c>
      <c r="N370" s="237" t="s">
        <v>43</v>
      </c>
      <c r="O370" s="92"/>
      <c r="P370" s="238">
        <f>O370*H370</f>
        <v>0</v>
      </c>
      <c r="Q370" s="238">
        <v>0</v>
      </c>
      <c r="R370" s="238">
        <f>Q370*H370</f>
        <v>0</v>
      </c>
      <c r="S370" s="238">
        <v>0</v>
      </c>
      <c r="T370" s="23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0" t="s">
        <v>177</v>
      </c>
      <c r="AT370" s="240" t="s">
        <v>173</v>
      </c>
      <c r="AU370" s="240" t="s">
        <v>88</v>
      </c>
      <c r="AY370" s="18" t="s">
        <v>171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8" t="s">
        <v>86</v>
      </c>
      <c r="BK370" s="241">
        <f>ROUND(I370*H370,2)</f>
        <v>0</v>
      </c>
      <c r="BL370" s="18" t="s">
        <v>177</v>
      </c>
      <c r="BM370" s="240" t="s">
        <v>616</v>
      </c>
    </row>
    <row r="371" spans="1:51" s="13" customFormat="1" ht="12">
      <c r="A371" s="13"/>
      <c r="B371" s="242"/>
      <c r="C371" s="243"/>
      <c r="D371" s="244" t="s">
        <v>179</v>
      </c>
      <c r="E371" s="245" t="s">
        <v>1</v>
      </c>
      <c r="F371" s="246" t="s">
        <v>617</v>
      </c>
      <c r="G371" s="243"/>
      <c r="H371" s="247">
        <v>1.425</v>
      </c>
      <c r="I371" s="248"/>
      <c r="J371" s="243"/>
      <c r="K371" s="243"/>
      <c r="L371" s="249"/>
      <c r="M371" s="250"/>
      <c r="N371" s="251"/>
      <c r="O371" s="251"/>
      <c r="P371" s="251"/>
      <c r="Q371" s="251"/>
      <c r="R371" s="251"/>
      <c r="S371" s="251"/>
      <c r="T371" s="25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3" t="s">
        <v>179</v>
      </c>
      <c r="AU371" s="253" t="s">
        <v>88</v>
      </c>
      <c r="AV371" s="13" t="s">
        <v>88</v>
      </c>
      <c r="AW371" s="13" t="s">
        <v>32</v>
      </c>
      <c r="AX371" s="13" t="s">
        <v>78</v>
      </c>
      <c r="AY371" s="253" t="s">
        <v>171</v>
      </c>
    </row>
    <row r="372" spans="1:51" s="13" customFormat="1" ht="12">
      <c r="A372" s="13"/>
      <c r="B372" s="242"/>
      <c r="C372" s="243"/>
      <c r="D372" s="244" t="s">
        <v>179</v>
      </c>
      <c r="E372" s="245" t="s">
        <v>1</v>
      </c>
      <c r="F372" s="246" t="s">
        <v>618</v>
      </c>
      <c r="G372" s="243"/>
      <c r="H372" s="247">
        <v>29.85</v>
      </c>
      <c r="I372" s="248"/>
      <c r="J372" s="243"/>
      <c r="K372" s="243"/>
      <c r="L372" s="249"/>
      <c r="M372" s="250"/>
      <c r="N372" s="251"/>
      <c r="O372" s="251"/>
      <c r="P372" s="251"/>
      <c r="Q372" s="251"/>
      <c r="R372" s="251"/>
      <c r="S372" s="251"/>
      <c r="T372" s="25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3" t="s">
        <v>179</v>
      </c>
      <c r="AU372" s="253" t="s">
        <v>88</v>
      </c>
      <c r="AV372" s="13" t="s">
        <v>88</v>
      </c>
      <c r="AW372" s="13" t="s">
        <v>32</v>
      </c>
      <c r="AX372" s="13" t="s">
        <v>78</v>
      </c>
      <c r="AY372" s="253" t="s">
        <v>171</v>
      </c>
    </row>
    <row r="373" spans="1:51" s="14" customFormat="1" ht="12">
      <c r="A373" s="14"/>
      <c r="B373" s="254"/>
      <c r="C373" s="255"/>
      <c r="D373" s="244" t="s">
        <v>179</v>
      </c>
      <c r="E373" s="256" t="s">
        <v>1</v>
      </c>
      <c r="F373" s="257" t="s">
        <v>543</v>
      </c>
      <c r="G373" s="255"/>
      <c r="H373" s="256" t="s">
        <v>1</v>
      </c>
      <c r="I373" s="258"/>
      <c r="J373" s="255"/>
      <c r="K373" s="255"/>
      <c r="L373" s="259"/>
      <c r="M373" s="260"/>
      <c r="N373" s="261"/>
      <c r="O373" s="261"/>
      <c r="P373" s="261"/>
      <c r="Q373" s="261"/>
      <c r="R373" s="261"/>
      <c r="S373" s="261"/>
      <c r="T373" s="26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3" t="s">
        <v>179</v>
      </c>
      <c r="AU373" s="263" t="s">
        <v>88</v>
      </c>
      <c r="AV373" s="14" t="s">
        <v>86</v>
      </c>
      <c r="AW373" s="14" t="s">
        <v>32</v>
      </c>
      <c r="AX373" s="14" t="s">
        <v>78</v>
      </c>
      <c r="AY373" s="263" t="s">
        <v>171</v>
      </c>
    </row>
    <row r="374" spans="1:51" s="15" customFormat="1" ht="12">
      <c r="A374" s="15"/>
      <c r="B374" s="264"/>
      <c r="C374" s="265"/>
      <c r="D374" s="244" t="s">
        <v>179</v>
      </c>
      <c r="E374" s="266" t="s">
        <v>1</v>
      </c>
      <c r="F374" s="267" t="s">
        <v>184</v>
      </c>
      <c r="G374" s="265"/>
      <c r="H374" s="268">
        <v>31.275</v>
      </c>
      <c r="I374" s="269"/>
      <c r="J374" s="265"/>
      <c r="K374" s="265"/>
      <c r="L374" s="270"/>
      <c r="M374" s="271"/>
      <c r="N374" s="272"/>
      <c r="O374" s="272"/>
      <c r="P374" s="272"/>
      <c r="Q374" s="272"/>
      <c r="R374" s="272"/>
      <c r="S374" s="272"/>
      <c r="T374" s="273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74" t="s">
        <v>179</v>
      </c>
      <c r="AU374" s="274" t="s">
        <v>88</v>
      </c>
      <c r="AV374" s="15" t="s">
        <v>177</v>
      </c>
      <c r="AW374" s="15" t="s">
        <v>32</v>
      </c>
      <c r="AX374" s="15" t="s">
        <v>86</v>
      </c>
      <c r="AY374" s="274" t="s">
        <v>171</v>
      </c>
    </row>
    <row r="375" spans="1:65" s="2" customFormat="1" ht="33" customHeight="1">
      <c r="A375" s="39"/>
      <c r="B375" s="40"/>
      <c r="C375" s="228" t="s">
        <v>619</v>
      </c>
      <c r="D375" s="228" t="s">
        <v>173</v>
      </c>
      <c r="E375" s="229" t="s">
        <v>545</v>
      </c>
      <c r="F375" s="230" t="s">
        <v>546</v>
      </c>
      <c r="G375" s="231" t="s">
        <v>225</v>
      </c>
      <c r="H375" s="232">
        <v>31.275</v>
      </c>
      <c r="I375" s="233"/>
      <c r="J375" s="234">
        <f>ROUND(I375*H375,2)</f>
        <v>0</v>
      </c>
      <c r="K375" s="235"/>
      <c r="L375" s="45"/>
      <c r="M375" s="236" t="s">
        <v>1</v>
      </c>
      <c r="N375" s="237" t="s">
        <v>43</v>
      </c>
      <c r="O375" s="92"/>
      <c r="P375" s="238">
        <f>O375*H375</f>
        <v>0</v>
      </c>
      <c r="Q375" s="238">
        <v>0</v>
      </c>
      <c r="R375" s="238">
        <f>Q375*H375</f>
        <v>0</v>
      </c>
      <c r="S375" s="238">
        <v>0</v>
      </c>
      <c r="T375" s="23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0" t="s">
        <v>177</v>
      </c>
      <c r="AT375" s="240" t="s">
        <v>173</v>
      </c>
      <c r="AU375" s="240" t="s">
        <v>88</v>
      </c>
      <c r="AY375" s="18" t="s">
        <v>171</v>
      </c>
      <c r="BE375" s="241">
        <f>IF(N375="základní",J375,0)</f>
        <v>0</v>
      </c>
      <c r="BF375" s="241">
        <f>IF(N375="snížená",J375,0)</f>
        <v>0</v>
      </c>
      <c r="BG375" s="241">
        <f>IF(N375="zákl. přenesená",J375,0)</f>
        <v>0</v>
      </c>
      <c r="BH375" s="241">
        <f>IF(N375="sníž. přenesená",J375,0)</f>
        <v>0</v>
      </c>
      <c r="BI375" s="241">
        <f>IF(N375="nulová",J375,0)</f>
        <v>0</v>
      </c>
      <c r="BJ375" s="18" t="s">
        <v>86</v>
      </c>
      <c r="BK375" s="241">
        <f>ROUND(I375*H375,2)</f>
        <v>0</v>
      </c>
      <c r="BL375" s="18" t="s">
        <v>177</v>
      </c>
      <c r="BM375" s="240" t="s">
        <v>620</v>
      </c>
    </row>
    <row r="376" spans="1:65" s="2" customFormat="1" ht="16.5" customHeight="1">
      <c r="A376" s="39"/>
      <c r="B376" s="40"/>
      <c r="C376" s="228" t="s">
        <v>621</v>
      </c>
      <c r="D376" s="228" t="s">
        <v>173</v>
      </c>
      <c r="E376" s="229" t="s">
        <v>622</v>
      </c>
      <c r="F376" s="230" t="s">
        <v>623</v>
      </c>
      <c r="G376" s="231" t="s">
        <v>176</v>
      </c>
      <c r="H376" s="232">
        <v>208.5</v>
      </c>
      <c r="I376" s="233"/>
      <c r="J376" s="234">
        <f>ROUND(I376*H376,2)</f>
        <v>0</v>
      </c>
      <c r="K376" s="235"/>
      <c r="L376" s="45"/>
      <c r="M376" s="236" t="s">
        <v>1</v>
      </c>
      <c r="N376" s="237" t="s">
        <v>43</v>
      </c>
      <c r="O376" s="92"/>
      <c r="P376" s="238">
        <f>O376*H376</f>
        <v>0</v>
      </c>
      <c r="Q376" s="238">
        <v>0</v>
      </c>
      <c r="R376" s="238">
        <f>Q376*H376</f>
        <v>0</v>
      </c>
      <c r="S376" s="238">
        <v>0</v>
      </c>
      <c r="T376" s="23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0" t="s">
        <v>177</v>
      </c>
      <c r="AT376" s="240" t="s">
        <v>173</v>
      </c>
      <c r="AU376" s="240" t="s">
        <v>88</v>
      </c>
      <c r="AY376" s="18" t="s">
        <v>171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8" t="s">
        <v>86</v>
      </c>
      <c r="BK376" s="241">
        <f>ROUND(I376*H376,2)</f>
        <v>0</v>
      </c>
      <c r="BL376" s="18" t="s">
        <v>177</v>
      </c>
      <c r="BM376" s="240" t="s">
        <v>624</v>
      </c>
    </row>
    <row r="377" spans="1:51" s="13" customFormat="1" ht="12">
      <c r="A377" s="13"/>
      <c r="B377" s="242"/>
      <c r="C377" s="243"/>
      <c r="D377" s="244" t="s">
        <v>179</v>
      </c>
      <c r="E377" s="245" t="s">
        <v>1</v>
      </c>
      <c r="F377" s="246" t="s">
        <v>598</v>
      </c>
      <c r="G377" s="243"/>
      <c r="H377" s="247">
        <v>9.5</v>
      </c>
      <c r="I377" s="248"/>
      <c r="J377" s="243"/>
      <c r="K377" s="243"/>
      <c r="L377" s="249"/>
      <c r="M377" s="250"/>
      <c r="N377" s="251"/>
      <c r="O377" s="251"/>
      <c r="P377" s="251"/>
      <c r="Q377" s="251"/>
      <c r="R377" s="251"/>
      <c r="S377" s="251"/>
      <c r="T377" s="25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3" t="s">
        <v>179</v>
      </c>
      <c r="AU377" s="253" t="s">
        <v>88</v>
      </c>
      <c r="AV377" s="13" t="s">
        <v>88</v>
      </c>
      <c r="AW377" s="13" t="s">
        <v>32</v>
      </c>
      <c r="AX377" s="13" t="s">
        <v>78</v>
      </c>
      <c r="AY377" s="253" t="s">
        <v>171</v>
      </c>
    </row>
    <row r="378" spans="1:51" s="13" customFormat="1" ht="12">
      <c r="A378" s="13"/>
      <c r="B378" s="242"/>
      <c r="C378" s="243"/>
      <c r="D378" s="244" t="s">
        <v>179</v>
      </c>
      <c r="E378" s="245" t="s">
        <v>1</v>
      </c>
      <c r="F378" s="246" t="s">
        <v>600</v>
      </c>
      <c r="G378" s="243"/>
      <c r="H378" s="247">
        <v>199</v>
      </c>
      <c r="I378" s="248"/>
      <c r="J378" s="243"/>
      <c r="K378" s="243"/>
      <c r="L378" s="249"/>
      <c r="M378" s="250"/>
      <c r="N378" s="251"/>
      <c r="O378" s="251"/>
      <c r="P378" s="251"/>
      <c r="Q378" s="251"/>
      <c r="R378" s="251"/>
      <c r="S378" s="251"/>
      <c r="T378" s="25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3" t="s">
        <v>179</v>
      </c>
      <c r="AU378" s="253" t="s">
        <v>88</v>
      </c>
      <c r="AV378" s="13" t="s">
        <v>88</v>
      </c>
      <c r="AW378" s="13" t="s">
        <v>32</v>
      </c>
      <c r="AX378" s="13" t="s">
        <v>78</v>
      </c>
      <c r="AY378" s="253" t="s">
        <v>171</v>
      </c>
    </row>
    <row r="379" spans="1:51" s="14" customFormat="1" ht="12">
      <c r="A379" s="14"/>
      <c r="B379" s="254"/>
      <c r="C379" s="255"/>
      <c r="D379" s="244" t="s">
        <v>179</v>
      </c>
      <c r="E379" s="256" t="s">
        <v>1</v>
      </c>
      <c r="F379" s="257" t="s">
        <v>543</v>
      </c>
      <c r="G379" s="255"/>
      <c r="H379" s="256" t="s">
        <v>1</v>
      </c>
      <c r="I379" s="258"/>
      <c r="J379" s="255"/>
      <c r="K379" s="255"/>
      <c r="L379" s="259"/>
      <c r="M379" s="260"/>
      <c r="N379" s="261"/>
      <c r="O379" s="261"/>
      <c r="P379" s="261"/>
      <c r="Q379" s="261"/>
      <c r="R379" s="261"/>
      <c r="S379" s="261"/>
      <c r="T379" s="26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3" t="s">
        <v>179</v>
      </c>
      <c r="AU379" s="263" t="s">
        <v>88</v>
      </c>
      <c r="AV379" s="14" t="s">
        <v>86</v>
      </c>
      <c r="AW379" s="14" t="s">
        <v>32</v>
      </c>
      <c r="AX379" s="14" t="s">
        <v>78</v>
      </c>
      <c r="AY379" s="263" t="s">
        <v>171</v>
      </c>
    </row>
    <row r="380" spans="1:51" s="15" customFormat="1" ht="12">
      <c r="A380" s="15"/>
      <c r="B380" s="264"/>
      <c r="C380" s="265"/>
      <c r="D380" s="244" t="s">
        <v>179</v>
      </c>
      <c r="E380" s="266" t="s">
        <v>1</v>
      </c>
      <c r="F380" s="267" t="s">
        <v>184</v>
      </c>
      <c r="G380" s="265"/>
      <c r="H380" s="268">
        <v>208.5</v>
      </c>
      <c r="I380" s="269"/>
      <c r="J380" s="265"/>
      <c r="K380" s="265"/>
      <c r="L380" s="270"/>
      <c r="M380" s="271"/>
      <c r="N380" s="272"/>
      <c r="O380" s="272"/>
      <c r="P380" s="272"/>
      <c r="Q380" s="272"/>
      <c r="R380" s="272"/>
      <c r="S380" s="272"/>
      <c r="T380" s="273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4" t="s">
        <v>179</v>
      </c>
      <c r="AU380" s="274" t="s">
        <v>88</v>
      </c>
      <c r="AV380" s="15" t="s">
        <v>177</v>
      </c>
      <c r="AW380" s="15" t="s">
        <v>32</v>
      </c>
      <c r="AX380" s="15" t="s">
        <v>86</v>
      </c>
      <c r="AY380" s="274" t="s">
        <v>171</v>
      </c>
    </row>
    <row r="381" spans="1:65" s="2" customFormat="1" ht="24.15" customHeight="1">
      <c r="A381" s="39"/>
      <c r="B381" s="40"/>
      <c r="C381" s="228" t="s">
        <v>625</v>
      </c>
      <c r="D381" s="228" t="s">
        <v>173</v>
      </c>
      <c r="E381" s="229" t="s">
        <v>626</v>
      </c>
      <c r="F381" s="230" t="s">
        <v>627</v>
      </c>
      <c r="G381" s="231" t="s">
        <v>176</v>
      </c>
      <c r="H381" s="232">
        <v>715</v>
      </c>
      <c r="I381" s="233"/>
      <c r="J381" s="234">
        <f>ROUND(I381*H381,2)</f>
        <v>0</v>
      </c>
      <c r="K381" s="235"/>
      <c r="L381" s="45"/>
      <c r="M381" s="236" t="s">
        <v>1</v>
      </c>
      <c r="N381" s="237" t="s">
        <v>43</v>
      </c>
      <c r="O381" s="92"/>
      <c r="P381" s="238">
        <f>O381*H381</f>
        <v>0</v>
      </c>
      <c r="Q381" s="238">
        <v>0.098</v>
      </c>
      <c r="R381" s="238">
        <f>Q381*H381</f>
        <v>70.07000000000001</v>
      </c>
      <c r="S381" s="238">
        <v>0</v>
      </c>
      <c r="T381" s="23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0" t="s">
        <v>177</v>
      </c>
      <c r="AT381" s="240" t="s">
        <v>173</v>
      </c>
      <c r="AU381" s="240" t="s">
        <v>88</v>
      </c>
      <c r="AY381" s="18" t="s">
        <v>171</v>
      </c>
      <c r="BE381" s="241">
        <f>IF(N381="základní",J381,0)</f>
        <v>0</v>
      </c>
      <c r="BF381" s="241">
        <f>IF(N381="snížená",J381,0)</f>
        <v>0</v>
      </c>
      <c r="BG381" s="241">
        <f>IF(N381="zákl. přenesená",J381,0)</f>
        <v>0</v>
      </c>
      <c r="BH381" s="241">
        <f>IF(N381="sníž. přenesená",J381,0)</f>
        <v>0</v>
      </c>
      <c r="BI381" s="241">
        <f>IF(N381="nulová",J381,0)</f>
        <v>0</v>
      </c>
      <c r="BJ381" s="18" t="s">
        <v>86</v>
      </c>
      <c r="BK381" s="241">
        <f>ROUND(I381*H381,2)</f>
        <v>0</v>
      </c>
      <c r="BL381" s="18" t="s">
        <v>177</v>
      </c>
      <c r="BM381" s="240" t="s">
        <v>628</v>
      </c>
    </row>
    <row r="382" spans="1:65" s="2" customFormat="1" ht="21.75" customHeight="1">
      <c r="A382" s="39"/>
      <c r="B382" s="40"/>
      <c r="C382" s="279" t="s">
        <v>629</v>
      </c>
      <c r="D382" s="279" t="s">
        <v>314</v>
      </c>
      <c r="E382" s="280" t="s">
        <v>630</v>
      </c>
      <c r="F382" s="281" t="s">
        <v>631</v>
      </c>
      <c r="G382" s="282" t="s">
        <v>176</v>
      </c>
      <c r="H382" s="283">
        <v>750.75</v>
      </c>
      <c r="I382" s="284"/>
      <c r="J382" s="285">
        <f>ROUND(I382*H382,2)</f>
        <v>0</v>
      </c>
      <c r="K382" s="286"/>
      <c r="L382" s="287"/>
      <c r="M382" s="288" t="s">
        <v>1</v>
      </c>
      <c r="N382" s="289" t="s">
        <v>43</v>
      </c>
      <c r="O382" s="92"/>
      <c r="P382" s="238">
        <f>O382*H382</f>
        <v>0</v>
      </c>
      <c r="Q382" s="238">
        <v>0.151</v>
      </c>
      <c r="R382" s="238">
        <f>Q382*H382</f>
        <v>113.36325</v>
      </c>
      <c r="S382" s="238">
        <v>0</v>
      </c>
      <c r="T382" s="23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0" t="s">
        <v>218</v>
      </c>
      <c r="AT382" s="240" t="s">
        <v>314</v>
      </c>
      <c r="AU382" s="240" t="s">
        <v>88</v>
      </c>
      <c r="AY382" s="18" t="s">
        <v>171</v>
      </c>
      <c r="BE382" s="241">
        <f>IF(N382="základní",J382,0)</f>
        <v>0</v>
      </c>
      <c r="BF382" s="241">
        <f>IF(N382="snížená",J382,0)</f>
        <v>0</v>
      </c>
      <c r="BG382" s="241">
        <f>IF(N382="zákl. přenesená",J382,0)</f>
        <v>0</v>
      </c>
      <c r="BH382" s="241">
        <f>IF(N382="sníž. přenesená",J382,0)</f>
        <v>0</v>
      </c>
      <c r="BI382" s="241">
        <f>IF(N382="nulová",J382,0)</f>
        <v>0</v>
      </c>
      <c r="BJ382" s="18" t="s">
        <v>86</v>
      </c>
      <c r="BK382" s="241">
        <f>ROUND(I382*H382,2)</f>
        <v>0</v>
      </c>
      <c r="BL382" s="18" t="s">
        <v>177</v>
      </c>
      <c r="BM382" s="240" t="s">
        <v>632</v>
      </c>
    </row>
    <row r="383" spans="1:51" s="13" customFormat="1" ht="12">
      <c r="A383" s="13"/>
      <c r="B383" s="242"/>
      <c r="C383" s="243"/>
      <c r="D383" s="244" t="s">
        <v>179</v>
      </c>
      <c r="E383" s="243"/>
      <c r="F383" s="246" t="s">
        <v>633</v>
      </c>
      <c r="G383" s="243"/>
      <c r="H383" s="247">
        <v>750.75</v>
      </c>
      <c r="I383" s="248"/>
      <c r="J383" s="243"/>
      <c r="K383" s="243"/>
      <c r="L383" s="249"/>
      <c r="M383" s="250"/>
      <c r="N383" s="251"/>
      <c r="O383" s="251"/>
      <c r="P383" s="251"/>
      <c r="Q383" s="251"/>
      <c r="R383" s="251"/>
      <c r="S383" s="251"/>
      <c r="T383" s="25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3" t="s">
        <v>179</v>
      </c>
      <c r="AU383" s="253" t="s">
        <v>88</v>
      </c>
      <c r="AV383" s="13" t="s">
        <v>88</v>
      </c>
      <c r="AW383" s="13" t="s">
        <v>4</v>
      </c>
      <c r="AX383" s="13" t="s">
        <v>86</v>
      </c>
      <c r="AY383" s="253" t="s">
        <v>171</v>
      </c>
    </row>
    <row r="384" spans="1:65" s="2" customFormat="1" ht="24.15" customHeight="1">
      <c r="A384" s="39"/>
      <c r="B384" s="40"/>
      <c r="C384" s="228" t="s">
        <v>634</v>
      </c>
      <c r="D384" s="228" t="s">
        <v>173</v>
      </c>
      <c r="E384" s="229" t="s">
        <v>635</v>
      </c>
      <c r="F384" s="230" t="s">
        <v>636</v>
      </c>
      <c r="G384" s="231" t="s">
        <v>176</v>
      </c>
      <c r="H384" s="232">
        <v>715</v>
      </c>
      <c r="I384" s="233"/>
      <c r="J384" s="234">
        <f>ROUND(I384*H384,2)</f>
        <v>0</v>
      </c>
      <c r="K384" s="235"/>
      <c r="L384" s="45"/>
      <c r="M384" s="236" t="s">
        <v>1</v>
      </c>
      <c r="N384" s="237" t="s">
        <v>43</v>
      </c>
      <c r="O384" s="92"/>
      <c r="P384" s="238">
        <f>O384*H384</f>
        <v>0</v>
      </c>
      <c r="Q384" s="238">
        <v>0</v>
      </c>
      <c r="R384" s="238">
        <f>Q384*H384</f>
        <v>0</v>
      </c>
      <c r="S384" s="238">
        <v>0</v>
      </c>
      <c r="T384" s="23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0" t="s">
        <v>177</v>
      </c>
      <c r="AT384" s="240" t="s">
        <v>173</v>
      </c>
      <c r="AU384" s="240" t="s">
        <v>88</v>
      </c>
      <c r="AY384" s="18" t="s">
        <v>171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8" t="s">
        <v>86</v>
      </c>
      <c r="BK384" s="241">
        <f>ROUND(I384*H384,2)</f>
        <v>0</v>
      </c>
      <c r="BL384" s="18" t="s">
        <v>177</v>
      </c>
      <c r="BM384" s="240" t="s">
        <v>637</v>
      </c>
    </row>
    <row r="385" spans="1:65" s="2" customFormat="1" ht="24.15" customHeight="1">
      <c r="A385" s="39"/>
      <c r="B385" s="40"/>
      <c r="C385" s="228" t="s">
        <v>638</v>
      </c>
      <c r="D385" s="228" t="s">
        <v>173</v>
      </c>
      <c r="E385" s="229" t="s">
        <v>639</v>
      </c>
      <c r="F385" s="230" t="s">
        <v>640</v>
      </c>
      <c r="G385" s="231" t="s">
        <v>176</v>
      </c>
      <c r="H385" s="232">
        <v>715</v>
      </c>
      <c r="I385" s="233"/>
      <c r="J385" s="234">
        <f>ROUND(I385*H385,2)</f>
        <v>0</v>
      </c>
      <c r="K385" s="235"/>
      <c r="L385" s="45"/>
      <c r="M385" s="236" t="s">
        <v>1</v>
      </c>
      <c r="N385" s="237" t="s">
        <v>43</v>
      </c>
      <c r="O385" s="92"/>
      <c r="P385" s="238">
        <f>O385*H385</f>
        <v>0</v>
      </c>
      <c r="Q385" s="238">
        <v>0</v>
      </c>
      <c r="R385" s="238">
        <f>Q385*H385</f>
        <v>0</v>
      </c>
      <c r="S385" s="238">
        <v>0</v>
      </c>
      <c r="T385" s="23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40" t="s">
        <v>177</v>
      </c>
      <c r="AT385" s="240" t="s">
        <v>173</v>
      </c>
      <c r="AU385" s="240" t="s">
        <v>88</v>
      </c>
      <c r="AY385" s="18" t="s">
        <v>171</v>
      </c>
      <c r="BE385" s="241">
        <f>IF(N385="základní",J385,0)</f>
        <v>0</v>
      </c>
      <c r="BF385" s="241">
        <f>IF(N385="snížená",J385,0)</f>
        <v>0</v>
      </c>
      <c r="BG385" s="241">
        <f>IF(N385="zákl. přenesená",J385,0)</f>
        <v>0</v>
      </c>
      <c r="BH385" s="241">
        <f>IF(N385="sníž. přenesená",J385,0)</f>
        <v>0</v>
      </c>
      <c r="BI385" s="241">
        <f>IF(N385="nulová",J385,0)</f>
        <v>0</v>
      </c>
      <c r="BJ385" s="18" t="s">
        <v>86</v>
      </c>
      <c r="BK385" s="241">
        <f>ROUND(I385*H385,2)</f>
        <v>0</v>
      </c>
      <c r="BL385" s="18" t="s">
        <v>177</v>
      </c>
      <c r="BM385" s="240" t="s">
        <v>641</v>
      </c>
    </row>
    <row r="386" spans="1:65" s="2" customFormat="1" ht="21.75" customHeight="1">
      <c r="A386" s="39"/>
      <c r="B386" s="40"/>
      <c r="C386" s="228" t="s">
        <v>642</v>
      </c>
      <c r="D386" s="228" t="s">
        <v>173</v>
      </c>
      <c r="E386" s="229" t="s">
        <v>643</v>
      </c>
      <c r="F386" s="230" t="s">
        <v>644</v>
      </c>
      <c r="G386" s="231" t="s">
        <v>176</v>
      </c>
      <c r="H386" s="232">
        <v>786.5</v>
      </c>
      <c r="I386" s="233"/>
      <c r="J386" s="234">
        <f>ROUND(I386*H386,2)</f>
        <v>0</v>
      </c>
      <c r="K386" s="235"/>
      <c r="L386" s="45"/>
      <c r="M386" s="236" t="s">
        <v>1</v>
      </c>
      <c r="N386" s="237" t="s">
        <v>43</v>
      </c>
      <c r="O386" s="92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177</v>
      </c>
      <c r="AT386" s="240" t="s">
        <v>173</v>
      </c>
      <c r="AU386" s="240" t="s">
        <v>88</v>
      </c>
      <c r="AY386" s="18" t="s">
        <v>171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86</v>
      </c>
      <c r="BK386" s="241">
        <f>ROUND(I386*H386,2)</f>
        <v>0</v>
      </c>
      <c r="BL386" s="18" t="s">
        <v>177</v>
      </c>
      <c r="BM386" s="240" t="s">
        <v>645</v>
      </c>
    </row>
    <row r="387" spans="1:65" s="2" customFormat="1" ht="24.15" customHeight="1">
      <c r="A387" s="39"/>
      <c r="B387" s="40"/>
      <c r="C387" s="228" t="s">
        <v>646</v>
      </c>
      <c r="D387" s="228" t="s">
        <v>173</v>
      </c>
      <c r="E387" s="229" t="s">
        <v>647</v>
      </c>
      <c r="F387" s="230" t="s">
        <v>648</v>
      </c>
      <c r="G387" s="231" t="s">
        <v>176</v>
      </c>
      <c r="H387" s="232">
        <v>715</v>
      </c>
      <c r="I387" s="233"/>
      <c r="J387" s="234">
        <f>ROUND(I387*H387,2)</f>
        <v>0</v>
      </c>
      <c r="K387" s="235"/>
      <c r="L387" s="45"/>
      <c r="M387" s="236" t="s">
        <v>1</v>
      </c>
      <c r="N387" s="237" t="s">
        <v>43</v>
      </c>
      <c r="O387" s="92"/>
      <c r="P387" s="238">
        <f>O387*H387</f>
        <v>0</v>
      </c>
      <c r="Q387" s="238">
        <v>0.0006875</v>
      </c>
      <c r="R387" s="238">
        <f>Q387*H387</f>
        <v>0.49156249999999996</v>
      </c>
      <c r="S387" s="238">
        <v>0</v>
      </c>
      <c r="T387" s="23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0" t="s">
        <v>177</v>
      </c>
      <c r="AT387" s="240" t="s">
        <v>173</v>
      </c>
      <c r="AU387" s="240" t="s">
        <v>88</v>
      </c>
      <c r="AY387" s="18" t="s">
        <v>171</v>
      </c>
      <c r="BE387" s="241">
        <f>IF(N387="základní",J387,0)</f>
        <v>0</v>
      </c>
      <c r="BF387" s="241">
        <f>IF(N387="snížená",J387,0)</f>
        <v>0</v>
      </c>
      <c r="BG387" s="241">
        <f>IF(N387="zákl. přenesená",J387,0)</f>
        <v>0</v>
      </c>
      <c r="BH387" s="241">
        <f>IF(N387="sníž. přenesená",J387,0)</f>
        <v>0</v>
      </c>
      <c r="BI387" s="241">
        <f>IF(N387="nulová",J387,0)</f>
        <v>0</v>
      </c>
      <c r="BJ387" s="18" t="s">
        <v>86</v>
      </c>
      <c r="BK387" s="241">
        <f>ROUND(I387*H387,2)</f>
        <v>0</v>
      </c>
      <c r="BL387" s="18" t="s">
        <v>177</v>
      </c>
      <c r="BM387" s="240" t="s">
        <v>649</v>
      </c>
    </row>
    <row r="388" spans="1:63" s="12" customFormat="1" ht="22.8" customHeight="1">
      <c r="A388" s="12"/>
      <c r="B388" s="212"/>
      <c r="C388" s="213"/>
      <c r="D388" s="214" t="s">
        <v>77</v>
      </c>
      <c r="E388" s="226" t="s">
        <v>218</v>
      </c>
      <c r="F388" s="226" t="s">
        <v>99</v>
      </c>
      <c r="G388" s="213"/>
      <c r="H388" s="213"/>
      <c r="I388" s="216"/>
      <c r="J388" s="227">
        <f>BK388</f>
        <v>0</v>
      </c>
      <c r="K388" s="213"/>
      <c r="L388" s="218"/>
      <c r="M388" s="219"/>
      <c r="N388" s="220"/>
      <c r="O388" s="220"/>
      <c r="P388" s="221">
        <f>SUM(P389:P404)</f>
        <v>0</v>
      </c>
      <c r="Q388" s="220"/>
      <c r="R388" s="221">
        <f>SUM(R389:R404)</f>
        <v>6.66283736964</v>
      </c>
      <c r="S388" s="220"/>
      <c r="T388" s="222">
        <f>SUM(T389:T404)</f>
        <v>1.4784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23" t="s">
        <v>86</v>
      </c>
      <c r="AT388" s="224" t="s">
        <v>77</v>
      </c>
      <c r="AU388" s="224" t="s">
        <v>86</v>
      </c>
      <c r="AY388" s="223" t="s">
        <v>171</v>
      </c>
      <c r="BK388" s="225">
        <f>SUM(BK389:BK404)</f>
        <v>0</v>
      </c>
    </row>
    <row r="389" spans="1:65" s="2" customFormat="1" ht="16.5" customHeight="1">
      <c r="A389" s="39"/>
      <c r="B389" s="40"/>
      <c r="C389" s="228" t="s">
        <v>650</v>
      </c>
      <c r="D389" s="228" t="s">
        <v>173</v>
      </c>
      <c r="E389" s="229" t="s">
        <v>651</v>
      </c>
      <c r="F389" s="230" t="s">
        <v>652</v>
      </c>
      <c r="G389" s="231" t="s">
        <v>412</v>
      </c>
      <c r="H389" s="232">
        <v>2</v>
      </c>
      <c r="I389" s="233"/>
      <c r="J389" s="234">
        <f>ROUND(I389*H389,2)</f>
        <v>0</v>
      </c>
      <c r="K389" s="235"/>
      <c r="L389" s="45"/>
      <c r="M389" s="236" t="s">
        <v>1</v>
      </c>
      <c r="N389" s="237" t="s">
        <v>43</v>
      </c>
      <c r="O389" s="92"/>
      <c r="P389" s="238">
        <f>O389*H389</f>
        <v>0</v>
      </c>
      <c r="Q389" s="238">
        <v>0</v>
      </c>
      <c r="R389" s="238">
        <f>Q389*H389</f>
        <v>0</v>
      </c>
      <c r="S389" s="238">
        <v>0</v>
      </c>
      <c r="T389" s="23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0" t="s">
        <v>258</v>
      </c>
      <c r="AT389" s="240" t="s">
        <v>173</v>
      </c>
      <c r="AU389" s="240" t="s">
        <v>88</v>
      </c>
      <c r="AY389" s="18" t="s">
        <v>171</v>
      </c>
      <c r="BE389" s="241">
        <f>IF(N389="základní",J389,0)</f>
        <v>0</v>
      </c>
      <c r="BF389" s="241">
        <f>IF(N389="snížená",J389,0)</f>
        <v>0</v>
      </c>
      <c r="BG389" s="241">
        <f>IF(N389="zákl. přenesená",J389,0)</f>
        <v>0</v>
      </c>
      <c r="BH389" s="241">
        <f>IF(N389="sníž. přenesená",J389,0)</f>
        <v>0</v>
      </c>
      <c r="BI389" s="241">
        <f>IF(N389="nulová",J389,0)</f>
        <v>0</v>
      </c>
      <c r="BJ389" s="18" t="s">
        <v>86</v>
      </c>
      <c r="BK389" s="241">
        <f>ROUND(I389*H389,2)</f>
        <v>0</v>
      </c>
      <c r="BL389" s="18" t="s">
        <v>258</v>
      </c>
      <c r="BM389" s="240" t="s">
        <v>653</v>
      </c>
    </row>
    <row r="390" spans="1:65" s="2" customFormat="1" ht="16.5" customHeight="1">
      <c r="A390" s="39"/>
      <c r="B390" s="40"/>
      <c r="C390" s="228" t="s">
        <v>654</v>
      </c>
      <c r="D390" s="228" t="s">
        <v>173</v>
      </c>
      <c r="E390" s="229" t="s">
        <v>655</v>
      </c>
      <c r="F390" s="230" t="s">
        <v>656</v>
      </c>
      <c r="G390" s="231" t="s">
        <v>412</v>
      </c>
      <c r="H390" s="232">
        <v>2</v>
      </c>
      <c r="I390" s="233"/>
      <c r="J390" s="234">
        <f>ROUND(I390*H390,2)</f>
        <v>0</v>
      </c>
      <c r="K390" s="235"/>
      <c r="L390" s="45"/>
      <c r="M390" s="236" t="s">
        <v>1</v>
      </c>
      <c r="N390" s="237" t="s">
        <v>43</v>
      </c>
      <c r="O390" s="92"/>
      <c r="P390" s="238">
        <f>O390*H390</f>
        <v>0</v>
      </c>
      <c r="Q390" s="238">
        <v>0.0077481</v>
      </c>
      <c r="R390" s="238">
        <f>Q390*H390</f>
        <v>0.0154962</v>
      </c>
      <c r="S390" s="238">
        <v>0</v>
      </c>
      <c r="T390" s="23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0" t="s">
        <v>258</v>
      </c>
      <c r="AT390" s="240" t="s">
        <v>173</v>
      </c>
      <c r="AU390" s="240" t="s">
        <v>88</v>
      </c>
      <c r="AY390" s="18" t="s">
        <v>171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8" t="s">
        <v>86</v>
      </c>
      <c r="BK390" s="241">
        <f>ROUND(I390*H390,2)</f>
        <v>0</v>
      </c>
      <c r="BL390" s="18" t="s">
        <v>258</v>
      </c>
      <c r="BM390" s="240" t="s">
        <v>657</v>
      </c>
    </row>
    <row r="391" spans="1:65" s="2" customFormat="1" ht="24.15" customHeight="1">
      <c r="A391" s="39"/>
      <c r="B391" s="40"/>
      <c r="C391" s="228" t="s">
        <v>92</v>
      </c>
      <c r="D391" s="228" t="s">
        <v>173</v>
      </c>
      <c r="E391" s="229" t="s">
        <v>658</v>
      </c>
      <c r="F391" s="230" t="s">
        <v>659</v>
      </c>
      <c r="G391" s="231" t="s">
        <v>208</v>
      </c>
      <c r="H391" s="232">
        <v>14.1</v>
      </c>
      <c r="I391" s="233"/>
      <c r="J391" s="234">
        <f>ROUND(I391*H391,2)</f>
        <v>0</v>
      </c>
      <c r="K391" s="235"/>
      <c r="L391" s="45"/>
      <c r="M391" s="236" t="s">
        <v>1</v>
      </c>
      <c r="N391" s="237" t="s">
        <v>43</v>
      </c>
      <c r="O391" s="92"/>
      <c r="P391" s="238">
        <f>O391*H391</f>
        <v>0</v>
      </c>
      <c r="Q391" s="238">
        <v>0.0082460404</v>
      </c>
      <c r="R391" s="238">
        <f>Q391*H391</f>
        <v>0.11626916963999999</v>
      </c>
      <c r="S391" s="238">
        <v>0</v>
      </c>
      <c r="T391" s="23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0" t="s">
        <v>177</v>
      </c>
      <c r="AT391" s="240" t="s">
        <v>173</v>
      </c>
      <c r="AU391" s="240" t="s">
        <v>88</v>
      </c>
      <c r="AY391" s="18" t="s">
        <v>171</v>
      </c>
      <c r="BE391" s="241">
        <f>IF(N391="základní",J391,0)</f>
        <v>0</v>
      </c>
      <c r="BF391" s="241">
        <f>IF(N391="snížená",J391,0)</f>
        <v>0</v>
      </c>
      <c r="BG391" s="241">
        <f>IF(N391="zákl. přenesená",J391,0)</f>
        <v>0</v>
      </c>
      <c r="BH391" s="241">
        <f>IF(N391="sníž. přenesená",J391,0)</f>
        <v>0</v>
      </c>
      <c r="BI391" s="241">
        <f>IF(N391="nulová",J391,0)</f>
        <v>0</v>
      </c>
      <c r="BJ391" s="18" t="s">
        <v>86</v>
      </c>
      <c r="BK391" s="241">
        <f>ROUND(I391*H391,2)</f>
        <v>0</v>
      </c>
      <c r="BL391" s="18" t="s">
        <v>177</v>
      </c>
      <c r="BM391" s="240" t="s">
        <v>660</v>
      </c>
    </row>
    <row r="392" spans="1:65" s="2" customFormat="1" ht="24.15" customHeight="1">
      <c r="A392" s="39"/>
      <c r="B392" s="40"/>
      <c r="C392" s="228" t="s">
        <v>661</v>
      </c>
      <c r="D392" s="228" t="s">
        <v>173</v>
      </c>
      <c r="E392" s="229" t="s">
        <v>662</v>
      </c>
      <c r="F392" s="230" t="s">
        <v>663</v>
      </c>
      <c r="G392" s="231" t="s">
        <v>225</v>
      </c>
      <c r="H392" s="232">
        <v>0.84</v>
      </c>
      <c r="I392" s="233"/>
      <c r="J392" s="234">
        <f>ROUND(I392*H392,2)</f>
        <v>0</v>
      </c>
      <c r="K392" s="235"/>
      <c r="L392" s="45"/>
      <c r="M392" s="236" t="s">
        <v>1</v>
      </c>
      <c r="N392" s="237" t="s">
        <v>43</v>
      </c>
      <c r="O392" s="92"/>
      <c r="P392" s="238">
        <f>O392*H392</f>
        <v>0</v>
      </c>
      <c r="Q392" s="238">
        <v>0</v>
      </c>
      <c r="R392" s="238">
        <f>Q392*H392</f>
        <v>0</v>
      </c>
      <c r="S392" s="238">
        <v>1.76</v>
      </c>
      <c r="T392" s="239">
        <f>S392*H392</f>
        <v>1.4784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0" t="s">
        <v>177</v>
      </c>
      <c r="AT392" s="240" t="s">
        <v>173</v>
      </c>
      <c r="AU392" s="240" t="s">
        <v>88</v>
      </c>
      <c r="AY392" s="18" t="s">
        <v>171</v>
      </c>
      <c r="BE392" s="241">
        <f>IF(N392="základní",J392,0)</f>
        <v>0</v>
      </c>
      <c r="BF392" s="241">
        <f>IF(N392="snížená",J392,0)</f>
        <v>0</v>
      </c>
      <c r="BG392" s="241">
        <f>IF(N392="zákl. přenesená",J392,0)</f>
        <v>0</v>
      </c>
      <c r="BH392" s="241">
        <f>IF(N392="sníž. přenesená",J392,0)</f>
        <v>0</v>
      </c>
      <c r="BI392" s="241">
        <f>IF(N392="nulová",J392,0)</f>
        <v>0</v>
      </c>
      <c r="BJ392" s="18" t="s">
        <v>86</v>
      </c>
      <c r="BK392" s="241">
        <f>ROUND(I392*H392,2)</f>
        <v>0</v>
      </c>
      <c r="BL392" s="18" t="s">
        <v>177</v>
      </c>
      <c r="BM392" s="240" t="s">
        <v>664</v>
      </c>
    </row>
    <row r="393" spans="1:51" s="13" customFormat="1" ht="12">
      <c r="A393" s="13"/>
      <c r="B393" s="242"/>
      <c r="C393" s="243"/>
      <c r="D393" s="244" t="s">
        <v>179</v>
      </c>
      <c r="E393" s="245" t="s">
        <v>1</v>
      </c>
      <c r="F393" s="246" t="s">
        <v>665</v>
      </c>
      <c r="G393" s="243"/>
      <c r="H393" s="247">
        <v>0.84</v>
      </c>
      <c r="I393" s="248"/>
      <c r="J393" s="243"/>
      <c r="K393" s="243"/>
      <c r="L393" s="249"/>
      <c r="M393" s="250"/>
      <c r="N393" s="251"/>
      <c r="O393" s="251"/>
      <c r="P393" s="251"/>
      <c r="Q393" s="251"/>
      <c r="R393" s="251"/>
      <c r="S393" s="251"/>
      <c r="T393" s="25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3" t="s">
        <v>179</v>
      </c>
      <c r="AU393" s="253" t="s">
        <v>88</v>
      </c>
      <c r="AV393" s="13" t="s">
        <v>88</v>
      </c>
      <c r="AW393" s="13" t="s">
        <v>32</v>
      </c>
      <c r="AX393" s="13" t="s">
        <v>78</v>
      </c>
      <c r="AY393" s="253" t="s">
        <v>171</v>
      </c>
    </row>
    <row r="394" spans="1:51" s="14" customFormat="1" ht="12">
      <c r="A394" s="14"/>
      <c r="B394" s="254"/>
      <c r="C394" s="255"/>
      <c r="D394" s="244" t="s">
        <v>179</v>
      </c>
      <c r="E394" s="256" t="s">
        <v>1</v>
      </c>
      <c r="F394" s="257" t="s">
        <v>666</v>
      </c>
      <c r="G394" s="255"/>
      <c r="H394" s="256" t="s">
        <v>1</v>
      </c>
      <c r="I394" s="258"/>
      <c r="J394" s="255"/>
      <c r="K394" s="255"/>
      <c r="L394" s="259"/>
      <c r="M394" s="260"/>
      <c r="N394" s="261"/>
      <c r="O394" s="261"/>
      <c r="P394" s="261"/>
      <c r="Q394" s="261"/>
      <c r="R394" s="261"/>
      <c r="S394" s="261"/>
      <c r="T394" s="26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3" t="s">
        <v>179</v>
      </c>
      <c r="AU394" s="263" t="s">
        <v>88</v>
      </c>
      <c r="AV394" s="14" t="s">
        <v>86</v>
      </c>
      <c r="AW394" s="14" t="s">
        <v>32</v>
      </c>
      <c r="AX394" s="14" t="s">
        <v>78</v>
      </c>
      <c r="AY394" s="263" t="s">
        <v>171</v>
      </c>
    </row>
    <row r="395" spans="1:51" s="15" customFormat="1" ht="12">
      <c r="A395" s="15"/>
      <c r="B395" s="264"/>
      <c r="C395" s="265"/>
      <c r="D395" s="244" t="s">
        <v>179</v>
      </c>
      <c r="E395" s="266" t="s">
        <v>1</v>
      </c>
      <c r="F395" s="267" t="s">
        <v>184</v>
      </c>
      <c r="G395" s="265"/>
      <c r="H395" s="268">
        <v>0.84</v>
      </c>
      <c r="I395" s="269"/>
      <c r="J395" s="265"/>
      <c r="K395" s="265"/>
      <c r="L395" s="270"/>
      <c r="M395" s="271"/>
      <c r="N395" s="272"/>
      <c r="O395" s="272"/>
      <c r="P395" s="272"/>
      <c r="Q395" s="272"/>
      <c r="R395" s="272"/>
      <c r="S395" s="272"/>
      <c r="T395" s="273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4" t="s">
        <v>179</v>
      </c>
      <c r="AU395" s="274" t="s">
        <v>88</v>
      </c>
      <c r="AV395" s="15" t="s">
        <v>177</v>
      </c>
      <c r="AW395" s="15" t="s">
        <v>32</v>
      </c>
      <c r="AX395" s="15" t="s">
        <v>86</v>
      </c>
      <c r="AY395" s="274" t="s">
        <v>171</v>
      </c>
    </row>
    <row r="396" spans="1:65" s="2" customFormat="1" ht="24.15" customHeight="1">
      <c r="A396" s="39"/>
      <c r="B396" s="40"/>
      <c r="C396" s="228" t="s">
        <v>667</v>
      </c>
      <c r="D396" s="228" t="s">
        <v>173</v>
      </c>
      <c r="E396" s="229" t="s">
        <v>668</v>
      </c>
      <c r="F396" s="230" t="s">
        <v>669</v>
      </c>
      <c r="G396" s="231" t="s">
        <v>412</v>
      </c>
      <c r="H396" s="232">
        <v>4</v>
      </c>
      <c r="I396" s="233"/>
      <c r="J396" s="234">
        <f>ROUND(I396*H396,2)</f>
        <v>0</v>
      </c>
      <c r="K396" s="235"/>
      <c r="L396" s="45"/>
      <c r="M396" s="236" t="s">
        <v>1</v>
      </c>
      <c r="N396" s="237" t="s">
        <v>43</v>
      </c>
      <c r="O396" s="92"/>
      <c r="P396" s="238">
        <f>O396*H396</f>
        <v>0</v>
      </c>
      <c r="Q396" s="238">
        <v>0.3409</v>
      </c>
      <c r="R396" s="238">
        <f>Q396*H396</f>
        <v>1.3636</v>
      </c>
      <c r="S396" s="238">
        <v>0</v>
      </c>
      <c r="T396" s="23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0" t="s">
        <v>177</v>
      </c>
      <c r="AT396" s="240" t="s">
        <v>173</v>
      </c>
      <c r="AU396" s="240" t="s">
        <v>88</v>
      </c>
      <c r="AY396" s="18" t="s">
        <v>171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18" t="s">
        <v>86</v>
      </c>
      <c r="BK396" s="241">
        <f>ROUND(I396*H396,2)</f>
        <v>0</v>
      </c>
      <c r="BL396" s="18" t="s">
        <v>177</v>
      </c>
      <c r="BM396" s="240" t="s">
        <v>670</v>
      </c>
    </row>
    <row r="397" spans="1:65" s="2" customFormat="1" ht="24.15" customHeight="1">
      <c r="A397" s="39"/>
      <c r="B397" s="40"/>
      <c r="C397" s="279" t="s">
        <v>671</v>
      </c>
      <c r="D397" s="279" t="s">
        <v>314</v>
      </c>
      <c r="E397" s="280" t="s">
        <v>672</v>
      </c>
      <c r="F397" s="281" t="s">
        <v>673</v>
      </c>
      <c r="G397" s="282" t="s">
        <v>412</v>
      </c>
      <c r="H397" s="283">
        <v>4</v>
      </c>
      <c r="I397" s="284"/>
      <c r="J397" s="285">
        <f>ROUND(I397*H397,2)</f>
        <v>0</v>
      </c>
      <c r="K397" s="286"/>
      <c r="L397" s="287"/>
      <c r="M397" s="288" t="s">
        <v>1</v>
      </c>
      <c r="N397" s="289" t="s">
        <v>43</v>
      </c>
      <c r="O397" s="92"/>
      <c r="P397" s="238">
        <f>O397*H397</f>
        <v>0</v>
      </c>
      <c r="Q397" s="238">
        <v>0.072</v>
      </c>
      <c r="R397" s="238">
        <f>Q397*H397</f>
        <v>0.288</v>
      </c>
      <c r="S397" s="238">
        <v>0</v>
      </c>
      <c r="T397" s="23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0" t="s">
        <v>218</v>
      </c>
      <c r="AT397" s="240" t="s">
        <v>314</v>
      </c>
      <c r="AU397" s="240" t="s">
        <v>88</v>
      </c>
      <c r="AY397" s="18" t="s">
        <v>171</v>
      </c>
      <c r="BE397" s="241">
        <f>IF(N397="základní",J397,0)</f>
        <v>0</v>
      </c>
      <c r="BF397" s="241">
        <f>IF(N397="snížená",J397,0)</f>
        <v>0</v>
      </c>
      <c r="BG397" s="241">
        <f>IF(N397="zákl. přenesená",J397,0)</f>
        <v>0</v>
      </c>
      <c r="BH397" s="241">
        <f>IF(N397="sníž. přenesená",J397,0)</f>
        <v>0</v>
      </c>
      <c r="BI397" s="241">
        <f>IF(N397="nulová",J397,0)</f>
        <v>0</v>
      </c>
      <c r="BJ397" s="18" t="s">
        <v>86</v>
      </c>
      <c r="BK397" s="241">
        <f>ROUND(I397*H397,2)</f>
        <v>0</v>
      </c>
      <c r="BL397" s="18" t="s">
        <v>177</v>
      </c>
      <c r="BM397" s="240" t="s">
        <v>674</v>
      </c>
    </row>
    <row r="398" spans="1:65" s="2" customFormat="1" ht="24.15" customHeight="1">
      <c r="A398" s="39"/>
      <c r="B398" s="40"/>
      <c r="C398" s="279" t="s">
        <v>675</v>
      </c>
      <c r="D398" s="279" t="s">
        <v>314</v>
      </c>
      <c r="E398" s="280" t="s">
        <v>676</v>
      </c>
      <c r="F398" s="281" t="s">
        <v>677</v>
      </c>
      <c r="G398" s="282" t="s">
        <v>412</v>
      </c>
      <c r="H398" s="283">
        <v>4</v>
      </c>
      <c r="I398" s="284"/>
      <c r="J398" s="285">
        <f>ROUND(I398*H398,2)</f>
        <v>0</v>
      </c>
      <c r="K398" s="286"/>
      <c r="L398" s="287"/>
      <c r="M398" s="288" t="s">
        <v>1</v>
      </c>
      <c r="N398" s="289" t="s">
        <v>43</v>
      </c>
      <c r="O398" s="92"/>
      <c r="P398" s="238">
        <f>O398*H398</f>
        <v>0</v>
      </c>
      <c r="Q398" s="238">
        <v>0.08</v>
      </c>
      <c r="R398" s="238">
        <f>Q398*H398</f>
        <v>0.32</v>
      </c>
      <c r="S398" s="238">
        <v>0</v>
      </c>
      <c r="T398" s="23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0" t="s">
        <v>218</v>
      </c>
      <c r="AT398" s="240" t="s">
        <v>314</v>
      </c>
      <c r="AU398" s="240" t="s">
        <v>88</v>
      </c>
      <c r="AY398" s="18" t="s">
        <v>171</v>
      </c>
      <c r="BE398" s="241">
        <f>IF(N398="základní",J398,0)</f>
        <v>0</v>
      </c>
      <c r="BF398" s="241">
        <f>IF(N398="snížená",J398,0)</f>
        <v>0</v>
      </c>
      <c r="BG398" s="241">
        <f>IF(N398="zákl. přenesená",J398,0)</f>
        <v>0</v>
      </c>
      <c r="BH398" s="241">
        <f>IF(N398="sníž. přenesená",J398,0)</f>
        <v>0</v>
      </c>
      <c r="BI398" s="241">
        <f>IF(N398="nulová",J398,0)</f>
        <v>0</v>
      </c>
      <c r="BJ398" s="18" t="s">
        <v>86</v>
      </c>
      <c r="BK398" s="241">
        <f>ROUND(I398*H398,2)</f>
        <v>0</v>
      </c>
      <c r="BL398" s="18" t="s">
        <v>177</v>
      </c>
      <c r="BM398" s="240" t="s">
        <v>678</v>
      </c>
    </row>
    <row r="399" spans="1:65" s="2" customFormat="1" ht="24.15" customHeight="1">
      <c r="A399" s="39"/>
      <c r="B399" s="40"/>
      <c r="C399" s="279" t="s">
        <v>679</v>
      </c>
      <c r="D399" s="279" t="s">
        <v>314</v>
      </c>
      <c r="E399" s="280" t="s">
        <v>680</v>
      </c>
      <c r="F399" s="281" t="s">
        <v>681</v>
      </c>
      <c r="G399" s="282" t="s">
        <v>412</v>
      </c>
      <c r="H399" s="283">
        <v>4</v>
      </c>
      <c r="I399" s="284"/>
      <c r="J399" s="285">
        <f>ROUND(I399*H399,2)</f>
        <v>0</v>
      </c>
      <c r="K399" s="286"/>
      <c r="L399" s="287"/>
      <c r="M399" s="288" t="s">
        <v>1</v>
      </c>
      <c r="N399" s="289" t="s">
        <v>43</v>
      </c>
      <c r="O399" s="92"/>
      <c r="P399" s="238">
        <f>O399*H399</f>
        <v>0</v>
      </c>
      <c r="Q399" s="238">
        <v>0.057</v>
      </c>
      <c r="R399" s="238">
        <f>Q399*H399</f>
        <v>0.228</v>
      </c>
      <c r="S399" s="238">
        <v>0</v>
      </c>
      <c r="T399" s="23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0" t="s">
        <v>218</v>
      </c>
      <c r="AT399" s="240" t="s">
        <v>314</v>
      </c>
      <c r="AU399" s="240" t="s">
        <v>88</v>
      </c>
      <c r="AY399" s="18" t="s">
        <v>171</v>
      </c>
      <c r="BE399" s="241">
        <f>IF(N399="základní",J399,0)</f>
        <v>0</v>
      </c>
      <c r="BF399" s="241">
        <f>IF(N399="snížená",J399,0)</f>
        <v>0</v>
      </c>
      <c r="BG399" s="241">
        <f>IF(N399="zákl. přenesená",J399,0)</f>
        <v>0</v>
      </c>
      <c r="BH399" s="241">
        <f>IF(N399="sníž. přenesená",J399,0)</f>
        <v>0</v>
      </c>
      <c r="BI399" s="241">
        <f>IF(N399="nulová",J399,0)</f>
        <v>0</v>
      </c>
      <c r="BJ399" s="18" t="s">
        <v>86</v>
      </c>
      <c r="BK399" s="241">
        <f>ROUND(I399*H399,2)</f>
        <v>0</v>
      </c>
      <c r="BL399" s="18" t="s">
        <v>177</v>
      </c>
      <c r="BM399" s="240" t="s">
        <v>682</v>
      </c>
    </row>
    <row r="400" spans="1:65" s="2" customFormat="1" ht="21.75" customHeight="1">
      <c r="A400" s="39"/>
      <c r="B400" s="40"/>
      <c r="C400" s="279" t="s">
        <v>683</v>
      </c>
      <c r="D400" s="279" t="s">
        <v>314</v>
      </c>
      <c r="E400" s="280" t="s">
        <v>684</v>
      </c>
      <c r="F400" s="281" t="s">
        <v>685</v>
      </c>
      <c r="G400" s="282" t="s">
        <v>412</v>
      </c>
      <c r="H400" s="283">
        <v>4</v>
      </c>
      <c r="I400" s="284"/>
      <c r="J400" s="285">
        <f>ROUND(I400*H400,2)</f>
        <v>0</v>
      </c>
      <c r="K400" s="286"/>
      <c r="L400" s="287"/>
      <c r="M400" s="288" t="s">
        <v>1</v>
      </c>
      <c r="N400" s="289" t="s">
        <v>43</v>
      </c>
      <c r="O400" s="92"/>
      <c r="P400" s="238">
        <f>O400*H400</f>
        <v>0</v>
      </c>
      <c r="Q400" s="238">
        <v>0.111</v>
      </c>
      <c r="R400" s="238">
        <f>Q400*H400</f>
        <v>0.444</v>
      </c>
      <c r="S400" s="238">
        <v>0</v>
      </c>
      <c r="T400" s="23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0" t="s">
        <v>218</v>
      </c>
      <c r="AT400" s="240" t="s">
        <v>314</v>
      </c>
      <c r="AU400" s="240" t="s">
        <v>88</v>
      </c>
      <c r="AY400" s="18" t="s">
        <v>171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8" t="s">
        <v>86</v>
      </c>
      <c r="BK400" s="241">
        <f>ROUND(I400*H400,2)</f>
        <v>0</v>
      </c>
      <c r="BL400" s="18" t="s">
        <v>177</v>
      </c>
      <c r="BM400" s="240" t="s">
        <v>686</v>
      </c>
    </row>
    <row r="401" spans="1:65" s="2" customFormat="1" ht="24.15" customHeight="1">
      <c r="A401" s="39"/>
      <c r="B401" s="40"/>
      <c r="C401" s="228" t="s">
        <v>687</v>
      </c>
      <c r="D401" s="228" t="s">
        <v>173</v>
      </c>
      <c r="E401" s="229" t="s">
        <v>688</v>
      </c>
      <c r="F401" s="230" t="s">
        <v>689</v>
      </c>
      <c r="G401" s="231" t="s">
        <v>412</v>
      </c>
      <c r="H401" s="232">
        <v>4</v>
      </c>
      <c r="I401" s="233"/>
      <c r="J401" s="234">
        <f>ROUND(I401*H401,2)</f>
        <v>0</v>
      </c>
      <c r="K401" s="235"/>
      <c r="L401" s="45"/>
      <c r="M401" s="236" t="s">
        <v>1</v>
      </c>
      <c r="N401" s="237" t="s">
        <v>43</v>
      </c>
      <c r="O401" s="92"/>
      <c r="P401" s="238">
        <f>O401*H401</f>
        <v>0</v>
      </c>
      <c r="Q401" s="238">
        <v>0.217338</v>
      </c>
      <c r="R401" s="238">
        <f>Q401*H401</f>
        <v>0.869352</v>
      </c>
      <c r="S401" s="238">
        <v>0</v>
      </c>
      <c r="T401" s="23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0" t="s">
        <v>177</v>
      </c>
      <c r="AT401" s="240" t="s">
        <v>173</v>
      </c>
      <c r="AU401" s="240" t="s">
        <v>88</v>
      </c>
      <c r="AY401" s="18" t="s">
        <v>171</v>
      </c>
      <c r="BE401" s="241">
        <f>IF(N401="základní",J401,0)</f>
        <v>0</v>
      </c>
      <c r="BF401" s="241">
        <f>IF(N401="snížená",J401,0)</f>
        <v>0</v>
      </c>
      <c r="BG401" s="241">
        <f>IF(N401="zákl. přenesená",J401,0)</f>
        <v>0</v>
      </c>
      <c r="BH401" s="241">
        <f>IF(N401="sníž. přenesená",J401,0)</f>
        <v>0</v>
      </c>
      <c r="BI401" s="241">
        <f>IF(N401="nulová",J401,0)</f>
        <v>0</v>
      </c>
      <c r="BJ401" s="18" t="s">
        <v>86</v>
      </c>
      <c r="BK401" s="241">
        <f>ROUND(I401*H401,2)</f>
        <v>0</v>
      </c>
      <c r="BL401" s="18" t="s">
        <v>177</v>
      </c>
      <c r="BM401" s="240" t="s">
        <v>690</v>
      </c>
    </row>
    <row r="402" spans="1:65" s="2" customFormat="1" ht="24.15" customHeight="1">
      <c r="A402" s="39"/>
      <c r="B402" s="40"/>
      <c r="C402" s="279" t="s">
        <v>691</v>
      </c>
      <c r="D402" s="279" t="s">
        <v>314</v>
      </c>
      <c r="E402" s="280" t="s">
        <v>692</v>
      </c>
      <c r="F402" s="281" t="s">
        <v>693</v>
      </c>
      <c r="G402" s="282" t="s">
        <v>412</v>
      </c>
      <c r="H402" s="283">
        <v>4</v>
      </c>
      <c r="I402" s="284"/>
      <c r="J402" s="285">
        <f>ROUND(I402*H402,2)</f>
        <v>0</v>
      </c>
      <c r="K402" s="286"/>
      <c r="L402" s="287"/>
      <c r="M402" s="288" t="s">
        <v>1</v>
      </c>
      <c r="N402" s="289" t="s">
        <v>43</v>
      </c>
      <c r="O402" s="92"/>
      <c r="P402" s="238">
        <f>O402*H402</f>
        <v>0</v>
      </c>
      <c r="Q402" s="238">
        <v>0.004</v>
      </c>
      <c r="R402" s="238">
        <f>Q402*H402</f>
        <v>0.016</v>
      </c>
      <c r="S402" s="238">
        <v>0</v>
      </c>
      <c r="T402" s="23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0" t="s">
        <v>218</v>
      </c>
      <c r="AT402" s="240" t="s">
        <v>314</v>
      </c>
      <c r="AU402" s="240" t="s">
        <v>88</v>
      </c>
      <c r="AY402" s="18" t="s">
        <v>171</v>
      </c>
      <c r="BE402" s="241">
        <f>IF(N402="základní",J402,0)</f>
        <v>0</v>
      </c>
      <c r="BF402" s="241">
        <f>IF(N402="snížená",J402,0)</f>
        <v>0</v>
      </c>
      <c r="BG402" s="241">
        <f>IF(N402="zákl. přenesená",J402,0)</f>
        <v>0</v>
      </c>
      <c r="BH402" s="241">
        <f>IF(N402="sníž. přenesená",J402,0)</f>
        <v>0</v>
      </c>
      <c r="BI402" s="241">
        <f>IF(N402="nulová",J402,0)</f>
        <v>0</v>
      </c>
      <c r="BJ402" s="18" t="s">
        <v>86</v>
      </c>
      <c r="BK402" s="241">
        <f>ROUND(I402*H402,2)</f>
        <v>0</v>
      </c>
      <c r="BL402" s="18" t="s">
        <v>177</v>
      </c>
      <c r="BM402" s="240" t="s">
        <v>694</v>
      </c>
    </row>
    <row r="403" spans="1:65" s="2" customFormat="1" ht="16.5" customHeight="1">
      <c r="A403" s="39"/>
      <c r="B403" s="40"/>
      <c r="C403" s="279" t="s">
        <v>695</v>
      </c>
      <c r="D403" s="279" t="s">
        <v>314</v>
      </c>
      <c r="E403" s="280" t="s">
        <v>696</v>
      </c>
      <c r="F403" s="281" t="s">
        <v>697</v>
      </c>
      <c r="G403" s="282" t="s">
        <v>412</v>
      </c>
      <c r="H403" s="283">
        <v>4</v>
      </c>
      <c r="I403" s="284"/>
      <c r="J403" s="285">
        <f>ROUND(I403*H403,2)</f>
        <v>0</v>
      </c>
      <c r="K403" s="286"/>
      <c r="L403" s="287"/>
      <c r="M403" s="288" t="s">
        <v>1</v>
      </c>
      <c r="N403" s="289" t="s">
        <v>43</v>
      </c>
      <c r="O403" s="92"/>
      <c r="P403" s="238">
        <f>O403*H403</f>
        <v>0</v>
      </c>
      <c r="Q403" s="238">
        <v>0.0506</v>
      </c>
      <c r="R403" s="238">
        <f>Q403*H403</f>
        <v>0.2024</v>
      </c>
      <c r="S403" s="238">
        <v>0</v>
      </c>
      <c r="T403" s="23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0" t="s">
        <v>218</v>
      </c>
      <c r="AT403" s="240" t="s">
        <v>314</v>
      </c>
      <c r="AU403" s="240" t="s">
        <v>88</v>
      </c>
      <c r="AY403" s="18" t="s">
        <v>171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8" t="s">
        <v>86</v>
      </c>
      <c r="BK403" s="241">
        <f>ROUND(I403*H403,2)</f>
        <v>0</v>
      </c>
      <c r="BL403" s="18" t="s">
        <v>177</v>
      </c>
      <c r="BM403" s="240" t="s">
        <v>698</v>
      </c>
    </row>
    <row r="404" spans="1:65" s="2" customFormat="1" ht="24.15" customHeight="1">
      <c r="A404" s="39"/>
      <c r="B404" s="40"/>
      <c r="C404" s="228" t="s">
        <v>699</v>
      </c>
      <c r="D404" s="228" t="s">
        <v>173</v>
      </c>
      <c r="E404" s="229" t="s">
        <v>700</v>
      </c>
      <c r="F404" s="230" t="s">
        <v>701</v>
      </c>
      <c r="G404" s="231" t="s">
        <v>412</v>
      </c>
      <c r="H404" s="232">
        <v>9</v>
      </c>
      <c r="I404" s="233"/>
      <c r="J404" s="234">
        <f>ROUND(I404*H404,2)</f>
        <v>0</v>
      </c>
      <c r="K404" s="235"/>
      <c r="L404" s="45"/>
      <c r="M404" s="236" t="s">
        <v>1</v>
      </c>
      <c r="N404" s="237" t="s">
        <v>43</v>
      </c>
      <c r="O404" s="92"/>
      <c r="P404" s="238">
        <f>O404*H404</f>
        <v>0</v>
      </c>
      <c r="Q404" s="238">
        <v>0.31108</v>
      </c>
      <c r="R404" s="238">
        <f>Q404*H404</f>
        <v>2.79972</v>
      </c>
      <c r="S404" s="238">
        <v>0</v>
      </c>
      <c r="T404" s="23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0" t="s">
        <v>177</v>
      </c>
      <c r="AT404" s="240" t="s">
        <v>173</v>
      </c>
      <c r="AU404" s="240" t="s">
        <v>88</v>
      </c>
      <c r="AY404" s="18" t="s">
        <v>171</v>
      </c>
      <c r="BE404" s="241">
        <f>IF(N404="základní",J404,0)</f>
        <v>0</v>
      </c>
      <c r="BF404" s="241">
        <f>IF(N404="snížená",J404,0)</f>
        <v>0</v>
      </c>
      <c r="BG404" s="241">
        <f>IF(N404="zákl. přenesená",J404,0)</f>
        <v>0</v>
      </c>
      <c r="BH404" s="241">
        <f>IF(N404="sníž. přenesená",J404,0)</f>
        <v>0</v>
      </c>
      <c r="BI404" s="241">
        <f>IF(N404="nulová",J404,0)</f>
        <v>0</v>
      </c>
      <c r="BJ404" s="18" t="s">
        <v>86</v>
      </c>
      <c r="BK404" s="241">
        <f>ROUND(I404*H404,2)</f>
        <v>0</v>
      </c>
      <c r="BL404" s="18" t="s">
        <v>177</v>
      </c>
      <c r="BM404" s="240" t="s">
        <v>702</v>
      </c>
    </row>
    <row r="405" spans="1:63" s="12" customFormat="1" ht="22.8" customHeight="1">
      <c r="A405" s="12"/>
      <c r="B405" s="212"/>
      <c r="C405" s="213"/>
      <c r="D405" s="214" t="s">
        <v>77</v>
      </c>
      <c r="E405" s="226" t="s">
        <v>222</v>
      </c>
      <c r="F405" s="226" t="s">
        <v>703</v>
      </c>
      <c r="G405" s="213"/>
      <c r="H405" s="213"/>
      <c r="I405" s="216"/>
      <c r="J405" s="227">
        <f>BK405</f>
        <v>0</v>
      </c>
      <c r="K405" s="213"/>
      <c r="L405" s="218"/>
      <c r="M405" s="219"/>
      <c r="N405" s="220"/>
      <c r="O405" s="220"/>
      <c r="P405" s="221">
        <f>SUM(P406:P453)</f>
        <v>0</v>
      </c>
      <c r="Q405" s="220"/>
      <c r="R405" s="221">
        <f>SUM(R406:R453)</f>
        <v>88.94910716550001</v>
      </c>
      <c r="S405" s="220"/>
      <c r="T405" s="222">
        <f>SUM(T406:T453)</f>
        <v>72.51879999999998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23" t="s">
        <v>86</v>
      </c>
      <c r="AT405" s="224" t="s">
        <v>77</v>
      </c>
      <c r="AU405" s="224" t="s">
        <v>86</v>
      </c>
      <c r="AY405" s="223" t="s">
        <v>171</v>
      </c>
      <c r="BK405" s="225">
        <f>SUM(BK406:BK453)</f>
        <v>0</v>
      </c>
    </row>
    <row r="406" spans="1:65" s="2" customFormat="1" ht="21.75" customHeight="1">
      <c r="A406" s="39"/>
      <c r="B406" s="40"/>
      <c r="C406" s="228" t="s">
        <v>704</v>
      </c>
      <c r="D406" s="228" t="s">
        <v>173</v>
      </c>
      <c r="E406" s="229" t="s">
        <v>705</v>
      </c>
      <c r="F406" s="230" t="s">
        <v>706</v>
      </c>
      <c r="G406" s="231" t="s">
        <v>412</v>
      </c>
      <c r="H406" s="232">
        <v>52</v>
      </c>
      <c r="I406" s="233"/>
      <c r="J406" s="234">
        <f>ROUND(I406*H406,2)</f>
        <v>0</v>
      </c>
      <c r="K406" s="235"/>
      <c r="L406" s="45"/>
      <c r="M406" s="236" t="s">
        <v>1</v>
      </c>
      <c r="N406" s="237" t="s">
        <v>43</v>
      </c>
      <c r="O406" s="92"/>
      <c r="P406" s="238">
        <f>O406*H406</f>
        <v>0</v>
      </c>
      <c r="Q406" s="238">
        <v>0.000902376</v>
      </c>
      <c r="R406" s="238">
        <f>Q406*H406</f>
        <v>0.046923552</v>
      </c>
      <c r="S406" s="238">
        <v>0</v>
      </c>
      <c r="T406" s="23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40" t="s">
        <v>177</v>
      </c>
      <c r="AT406" s="240" t="s">
        <v>173</v>
      </c>
      <c r="AU406" s="240" t="s">
        <v>88</v>
      </c>
      <c r="AY406" s="18" t="s">
        <v>171</v>
      </c>
      <c r="BE406" s="241">
        <f>IF(N406="základní",J406,0)</f>
        <v>0</v>
      </c>
      <c r="BF406" s="241">
        <f>IF(N406="snížená",J406,0)</f>
        <v>0</v>
      </c>
      <c r="BG406" s="241">
        <f>IF(N406="zákl. přenesená",J406,0)</f>
        <v>0</v>
      </c>
      <c r="BH406" s="241">
        <f>IF(N406="sníž. přenesená",J406,0)</f>
        <v>0</v>
      </c>
      <c r="BI406" s="241">
        <f>IF(N406="nulová",J406,0)</f>
        <v>0</v>
      </c>
      <c r="BJ406" s="18" t="s">
        <v>86</v>
      </c>
      <c r="BK406" s="241">
        <f>ROUND(I406*H406,2)</f>
        <v>0</v>
      </c>
      <c r="BL406" s="18" t="s">
        <v>177</v>
      </c>
      <c r="BM406" s="240" t="s">
        <v>707</v>
      </c>
    </row>
    <row r="407" spans="1:65" s="2" customFormat="1" ht="16.5" customHeight="1">
      <c r="A407" s="39"/>
      <c r="B407" s="40"/>
      <c r="C407" s="279" t="s">
        <v>708</v>
      </c>
      <c r="D407" s="279" t="s">
        <v>314</v>
      </c>
      <c r="E407" s="280" t="s">
        <v>709</v>
      </c>
      <c r="F407" s="281" t="s">
        <v>710</v>
      </c>
      <c r="G407" s="282" t="s">
        <v>412</v>
      </c>
      <c r="H407" s="283">
        <v>52</v>
      </c>
      <c r="I407" s="284"/>
      <c r="J407" s="285">
        <f>ROUND(I407*H407,2)</f>
        <v>0</v>
      </c>
      <c r="K407" s="286"/>
      <c r="L407" s="287"/>
      <c r="M407" s="288" t="s">
        <v>1</v>
      </c>
      <c r="N407" s="289" t="s">
        <v>43</v>
      </c>
      <c r="O407" s="92"/>
      <c r="P407" s="238">
        <f>O407*H407</f>
        <v>0</v>
      </c>
      <c r="Q407" s="238">
        <v>0</v>
      </c>
      <c r="R407" s="238">
        <f>Q407*H407</f>
        <v>0</v>
      </c>
      <c r="S407" s="238">
        <v>0</v>
      </c>
      <c r="T407" s="23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0" t="s">
        <v>218</v>
      </c>
      <c r="AT407" s="240" t="s">
        <v>314</v>
      </c>
      <c r="AU407" s="240" t="s">
        <v>88</v>
      </c>
      <c r="AY407" s="18" t="s">
        <v>171</v>
      </c>
      <c r="BE407" s="241">
        <f>IF(N407="základní",J407,0)</f>
        <v>0</v>
      </c>
      <c r="BF407" s="241">
        <f>IF(N407="snížená",J407,0)</f>
        <v>0</v>
      </c>
      <c r="BG407" s="241">
        <f>IF(N407="zákl. přenesená",J407,0)</f>
        <v>0</v>
      </c>
      <c r="BH407" s="241">
        <f>IF(N407="sníž. přenesená",J407,0)</f>
        <v>0</v>
      </c>
      <c r="BI407" s="241">
        <f>IF(N407="nulová",J407,0)</f>
        <v>0</v>
      </c>
      <c r="BJ407" s="18" t="s">
        <v>86</v>
      </c>
      <c r="BK407" s="241">
        <f>ROUND(I407*H407,2)</f>
        <v>0</v>
      </c>
      <c r="BL407" s="18" t="s">
        <v>177</v>
      </c>
      <c r="BM407" s="240" t="s">
        <v>711</v>
      </c>
    </row>
    <row r="408" spans="1:65" s="2" customFormat="1" ht="24.15" customHeight="1">
      <c r="A408" s="39"/>
      <c r="B408" s="40"/>
      <c r="C408" s="228" t="s">
        <v>712</v>
      </c>
      <c r="D408" s="228" t="s">
        <v>173</v>
      </c>
      <c r="E408" s="229" t="s">
        <v>713</v>
      </c>
      <c r="F408" s="230" t="s">
        <v>714</v>
      </c>
      <c r="G408" s="231" t="s">
        <v>412</v>
      </c>
      <c r="H408" s="232">
        <v>5</v>
      </c>
      <c r="I408" s="233"/>
      <c r="J408" s="234">
        <f>ROUND(I408*H408,2)</f>
        <v>0</v>
      </c>
      <c r="K408" s="235"/>
      <c r="L408" s="45"/>
      <c r="M408" s="236" t="s">
        <v>1</v>
      </c>
      <c r="N408" s="237" t="s">
        <v>43</v>
      </c>
      <c r="O408" s="92"/>
      <c r="P408" s="238">
        <f>O408*H408</f>
        <v>0</v>
      </c>
      <c r="Q408" s="238">
        <v>0.0007</v>
      </c>
      <c r="R408" s="238">
        <f>Q408*H408</f>
        <v>0.0035</v>
      </c>
      <c r="S408" s="238">
        <v>0</v>
      </c>
      <c r="T408" s="23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0" t="s">
        <v>177</v>
      </c>
      <c r="AT408" s="240" t="s">
        <v>173</v>
      </c>
      <c r="AU408" s="240" t="s">
        <v>88</v>
      </c>
      <c r="AY408" s="18" t="s">
        <v>171</v>
      </c>
      <c r="BE408" s="241">
        <f>IF(N408="základní",J408,0)</f>
        <v>0</v>
      </c>
      <c r="BF408" s="241">
        <f>IF(N408="snížená",J408,0)</f>
        <v>0</v>
      </c>
      <c r="BG408" s="241">
        <f>IF(N408="zákl. přenesená",J408,0)</f>
        <v>0</v>
      </c>
      <c r="BH408" s="241">
        <f>IF(N408="sníž. přenesená",J408,0)</f>
        <v>0</v>
      </c>
      <c r="BI408" s="241">
        <f>IF(N408="nulová",J408,0)</f>
        <v>0</v>
      </c>
      <c r="BJ408" s="18" t="s">
        <v>86</v>
      </c>
      <c r="BK408" s="241">
        <f>ROUND(I408*H408,2)</f>
        <v>0</v>
      </c>
      <c r="BL408" s="18" t="s">
        <v>177</v>
      </c>
      <c r="BM408" s="240" t="s">
        <v>715</v>
      </c>
    </row>
    <row r="409" spans="1:65" s="2" customFormat="1" ht="16.5" customHeight="1">
      <c r="A409" s="39"/>
      <c r="B409" s="40"/>
      <c r="C409" s="279" t="s">
        <v>716</v>
      </c>
      <c r="D409" s="279" t="s">
        <v>314</v>
      </c>
      <c r="E409" s="280" t="s">
        <v>717</v>
      </c>
      <c r="F409" s="281" t="s">
        <v>718</v>
      </c>
      <c r="G409" s="282" t="s">
        <v>412</v>
      </c>
      <c r="H409" s="283">
        <v>5</v>
      </c>
      <c r="I409" s="284"/>
      <c r="J409" s="285">
        <f>ROUND(I409*H409,2)</f>
        <v>0</v>
      </c>
      <c r="K409" s="286"/>
      <c r="L409" s="287"/>
      <c r="M409" s="288" t="s">
        <v>1</v>
      </c>
      <c r="N409" s="289" t="s">
        <v>43</v>
      </c>
      <c r="O409" s="92"/>
      <c r="P409" s="238">
        <f>O409*H409</f>
        <v>0</v>
      </c>
      <c r="Q409" s="238">
        <v>0.0036</v>
      </c>
      <c r="R409" s="238">
        <f>Q409*H409</f>
        <v>0.018</v>
      </c>
      <c r="S409" s="238">
        <v>0</v>
      </c>
      <c r="T409" s="23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0" t="s">
        <v>218</v>
      </c>
      <c r="AT409" s="240" t="s">
        <v>314</v>
      </c>
      <c r="AU409" s="240" t="s">
        <v>88</v>
      </c>
      <c r="AY409" s="18" t="s">
        <v>171</v>
      </c>
      <c r="BE409" s="241">
        <f>IF(N409="základní",J409,0)</f>
        <v>0</v>
      </c>
      <c r="BF409" s="241">
        <f>IF(N409="snížená",J409,0)</f>
        <v>0</v>
      </c>
      <c r="BG409" s="241">
        <f>IF(N409="zákl. přenesená",J409,0)</f>
        <v>0</v>
      </c>
      <c r="BH409" s="241">
        <f>IF(N409="sníž. přenesená",J409,0)</f>
        <v>0</v>
      </c>
      <c r="BI409" s="241">
        <f>IF(N409="nulová",J409,0)</f>
        <v>0</v>
      </c>
      <c r="BJ409" s="18" t="s">
        <v>86</v>
      </c>
      <c r="BK409" s="241">
        <f>ROUND(I409*H409,2)</f>
        <v>0</v>
      </c>
      <c r="BL409" s="18" t="s">
        <v>177</v>
      </c>
      <c r="BM409" s="240" t="s">
        <v>719</v>
      </c>
    </row>
    <row r="410" spans="1:65" s="2" customFormat="1" ht="24.15" customHeight="1">
      <c r="A410" s="39"/>
      <c r="B410" s="40"/>
      <c r="C410" s="228" t="s">
        <v>720</v>
      </c>
      <c r="D410" s="228" t="s">
        <v>173</v>
      </c>
      <c r="E410" s="229" t="s">
        <v>721</v>
      </c>
      <c r="F410" s="230" t="s">
        <v>722</v>
      </c>
      <c r="G410" s="231" t="s">
        <v>412</v>
      </c>
      <c r="H410" s="232">
        <v>4</v>
      </c>
      <c r="I410" s="233"/>
      <c r="J410" s="234">
        <f>ROUND(I410*H410,2)</f>
        <v>0</v>
      </c>
      <c r="K410" s="235"/>
      <c r="L410" s="45"/>
      <c r="M410" s="236" t="s">
        <v>1</v>
      </c>
      <c r="N410" s="237" t="s">
        <v>43</v>
      </c>
      <c r="O410" s="92"/>
      <c r="P410" s="238">
        <f>O410*H410</f>
        <v>0</v>
      </c>
      <c r="Q410" s="238">
        <v>0.109405</v>
      </c>
      <c r="R410" s="238">
        <f>Q410*H410</f>
        <v>0.43762</v>
      </c>
      <c r="S410" s="238">
        <v>0</v>
      </c>
      <c r="T410" s="23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0" t="s">
        <v>177</v>
      </c>
      <c r="AT410" s="240" t="s">
        <v>173</v>
      </c>
      <c r="AU410" s="240" t="s">
        <v>88</v>
      </c>
      <c r="AY410" s="18" t="s">
        <v>171</v>
      </c>
      <c r="BE410" s="241">
        <f>IF(N410="základní",J410,0)</f>
        <v>0</v>
      </c>
      <c r="BF410" s="241">
        <f>IF(N410="snížená",J410,0)</f>
        <v>0</v>
      </c>
      <c r="BG410" s="241">
        <f>IF(N410="zákl. přenesená",J410,0)</f>
        <v>0</v>
      </c>
      <c r="BH410" s="241">
        <f>IF(N410="sníž. přenesená",J410,0)</f>
        <v>0</v>
      </c>
      <c r="BI410" s="241">
        <f>IF(N410="nulová",J410,0)</f>
        <v>0</v>
      </c>
      <c r="BJ410" s="18" t="s">
        <v>86</v>
      </c>
      <c r="BK410" s="241">
        <f>ROUND(I410*H410,2)</f>
        <v>0</v>
      </c>
      <c r="BL410" s="18" t="s">
        <v>177</v>
      </c>
      <c r="BM410" s="240" t="s">
        <v>723</v>
      </c>
    </row>
    <row r="411" spans="1:65" s="2" customFormat="1" ht="21.75" customHeight="1">
      <c r="A411" s="39"/>
      <c r="B411" s="40"/>
      <c r="C411" s="279" t="s">
        <v>724</v>
      </c>
      <c r="D411" s="279" t="s">
        <v>314</v>
      </c>
      <c r="E411" s="280" t="s">
        <v>725</v>
      </c>
      <c r="F411" s="281" t="s">
        <v>726</v>
      </c>
      <c r="G411" s="282" t="s">
        <v>412</v>
      </c>
      <c r="H411" s="283">
        <v>4</v>
      </c>
      <c r="I411" s="284"/>
      <c r="J411" s="285">
        <f>ROUND(I411*H411,2)</f>
        <v>0</v>
      </c>
      <c r="K411" s="286"/>
      <c r="L411" s="287"/>
      <c r="M411" s="288" t="s">
        <v>1</v>
      </c>
      <c r="N411" s="289" t="s">
        <v>43</v>
      </c>
      <c r="O411" s="92"/>
      <c r="P411" s="238">
        <f>O411*H411</f>
        <v>0</v>
      </c>
      <c r="Q411" s="238">
        <v>0.0061</v>
      </c>
      <c r="R411" s="238">
        <f>Q411*H411</f>
        <v>0.0244</v>
      </c>
      <c r="S411" s="238">
        <v>0</v>
      </c>
      <c r="T411" s="23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0" t="s">
        <v>218</v>
      </c>
      <c r="AT411" s="240" t="s">
        <v>314</v>
      </c>
      <c r="AU411" s="240" t="s">
        <v>88</v>
      </c>
      <c r="AY411" s="18" t="s">
        <v>171</v>
      </c>
      <c r="BE411" s="241">
        <f>IF(N411="základní",J411,0)</f>
        <v>0</v>
      </c>
      <c r="BF411" s="241">
        <f>IF(N411="snížená",J411,0)</f>
        <v>0</v>
      </c>
      <c r="BG411" s="241">
        <f>IF(N411="zákl. přenesená",J411,0)</f>
        <v>0</v>
      </c>
      <c r="BH411" s="241">
        <f>IF(N411="sníž. přenesená",J411,0)</f>
        <v>0</v>
      </c>
      <c r="BI411" s="241">
        <f>IF(N411="nulová",J411,0)</f>
        <v>0</v>
      </c>
      <c r="BJ411" s="18" t="s">
        <v>86</v>
      </c>
      <c r="BK411" s="241">
        <f>ROUND(I411*H411,2)</f>
        <v>0</v>
      </c>
      <c r="BL411" s="18" t="s">
        <v>177</v>
      </c>
      <c r="BM411" s="240" t="s">
        <v>727</v>
      </c>
    </row>
    <row r="412" spans="1:65" s="2" customFormat="1" ht="24.15" customHeight="1">
      <c r="A412" s="39"/>
      <c r="B412" s="40"/>
      <c r="C412" s="228" t="s">
        <v>728</v>
      </c>
      <c r="D412" s="228" t="s">
        <v>173</v>
      </c>
      <c r="E412" s="229" t="s">
        <v>729</v>
      </c>
      <c r="F412" s="230" t="s">
        <v>730</v>
      </c>
      <c r="G412" s="231" t="s">
        <v>176</v>
      </c>
      <c r="H412" s="232">
        <v>3</v>
      </c>
      <c r="I412" s="233"/>
      <c r="J412" s="234">
        <f>ROUND(I412*H412,2)</f>
        <v>0</v>
      </c>
      <c r="K412" s="235"/>
      <c r="L412" s="45"/>
      <c r="M412" s="236" t="s">
        <v>1</v>
      </c>
      <c r="N412" s="237" t="s">
        <v>43</v>
      </c>
      <c r="O412" s="92"/>
      <c r="P412" s="238">
        <f>O412*H412</f>
        <v>0</v>
      </c>
      <c r="Q412" s="238">
        <v>0.00085</v>
      </c>
      <c r="R412" s="238">
        <f>Q412*H412</f>
        <v>0.0025499999999999997</v>
      </c>
      <c r="S412" s="238">
        <v>0</v>
      </c>
      <c r="T412" s="23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0" t="s">
        <v>177</v>
      </c>
      <c r="AT412" s="240" t="s">
        <v>173</v>
      </c>
      <c r="AU412" s="240" t="s">
        <v>88</v>
      </c>
      <c r="AY412" s="18" t="s">
        <v>171</v>
      </c>
      <c r="BE412" s="241">
        <f>IF(N412="základní",J412,0)</f>
        <v>0</v>
      </c>
      <c r="BF412" s="241">
        <f>IF(N412="snížená",J412,0)</f>
        <v>0</v>
      </c>
      <c r="BG412" s="241">
        <f>IF(N412="zákl. přenesená",J412,0)</f>
        <v>0</v>
      </c>
      <c r="BH412" s="241">
        <f>IF(N412="sníž. přenesená",J412,0)</f>
        <v>0</v>
      </c>
      <c r="BI412" s="241">
        <f>IF(N412="nulová",J412,0)</f>
        <v>0</v>
      </c>
      <c r="BJ412" s="18" t="s">
        <v>86</v>
      </c>
      <c r="BK412" s="241">
        <f>ROUND(I412*H412,2)</f>
        <v>0</v>
      </c>
      <c r="BL412" s="18" t="s">
        <v>177</v>
      </c>
      <c r="BM412" s="240" t="s">
        <v>731</v>
      </c>
    </row>
    <row r="413" spans="1:65" s="2" customFormat="1" ht="16.5" customHeight="1">
      <c r="A413" s="39"/>
      <c r="B413" s="40"/>
      <c r="C413" s="228" t="s">
        <v>732</v>
      </c>
      <c r="D413" s="228" t="s">
        <v>173</v>
      </c>
      <c r="E413" s="229" t="s">
        <v>733</v>
      </c>
      <c r="F413" s="230" t="s">
        <v>734</v>
      </c>
      <c r="G413" s="231" t="s">
        <v>176</v>
      </c>
      <c r="H413" s="232">
        <v>3</v>
      </c>
      <c r="I413" s="233"/>
      <c r="J413" s="234">
        <f>ROUND(I413*H413,2)</f>
        <v>0</v>
      </c>
      <c r="K413" s="235"/>
      <c r="L413" s="45"/>
      <c r="M413" s="236" t="s">
        <v>1</v>
      </c>
      <c r="N413" s="237" t="s">
        <v>43</v>
      </c>
      <c r="O413" s="92"/>
      <c r="P413" s="238">
        <f>O413*H413</f>
        <v>0</v>
      </c>
      <c r="Q413" s="238">
        <v>9.38E-06</v>
      </c>
      <c r="R413" s="238">
        <f>Q413*H413</f>
        <v>2.8139999999999998E-05</v>
      </c>
      <c r="S413" s="238">
        <v>0</v>
      </c>
      <c r="T413" s="23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0" t="s">
        <v>177</v>
      </c>
      <c r="AT413" s="240" t="s">
        <v>173</v>
      </c>
      <c r="AU413" s="240" t="s">
        <v>88</v>
      </c>
      <c r="AY413" s="18" t="s">
        <v>171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18" t="s">
        <v>86</v>
      </c>
      <c r="BK413" s="241">
        <f>ROUND(I413*H413,2)</f>
        <v>0</v>
      </c>
      <c r="BL413" s="18" t="s">
        <v>177</v>
      </c>
      <c r="BM413" s="240" t="s">
        <v>735</v>
      </c>
    </row>
    <row r="414" spans="1:65" s="2" customFormat="1" ht="24.15" customHeight="1">
      <c r="A414" s="39"/>
      <c r="B414" s="40"/>
      <c r="C414" s="228" t="s">
        <v>736</v>
      </c>
      <c r="D414" s="228" t="s">
        <v>173</v>
      </c>
      <c r="E414" s="229" t="s">
        <v>737</v>
      </c>
      <c r="F414" s="230" t="s">
        <v>738</v>
      </c>
      <c r="G414" s="231" t="s">
        <v>208</v>
      </c>
      <c r="H414" s="232">
        <v>249</v>
      </c>
      <c r="I414" s="233"/>
      <c r="J414" s="234">
        <f>ROUND(I414*H414,2)</f>
        <v>0</v>
      </c>
      <c r="K414" s="235"/>
      <c r="L414" s="45"/>
      <c r="M414" s="236" t="s">
        <v>1</v>
      </c>
      <c r="N414" s="237" t="s">
        <v>43</v>
      </c>
      <c r="O414" s="92"/>
      <c r="P414" s="238">
        <f>O414*H414</f>
        <v>0</v>
      </c>
      <c r="Q414" s="238">
        <v>0.000325</v>
      </c>
      <c r="R414" s="238">
        <f>Q414*H414</f>
        <v>0.080925</v>
      </c>
      <c r="S414" s="238">
        <v>0</v>
      </c>
      <c r="T414" s="23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0" t="s">
        <v>177</v>
      </c>
      <c r="AT414" s="240" t="s">
        <v>173</v>
      </c>
      <c r="AU414" s="240" t="s">
        <v>88</v>
      </c>
      <c r="AY414" s="18" t="s">
        <v>171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8" t="s">
        <v>86</v>
      </c>
      <c r="BK414" s="241">
        <f>ROUND(I414*H414,2)</f>
        <v>0</v>
      </c>
      <c r="BL414" s="18" t="s">
        <v>177</v>
      </c>
      <c r="BM414" s="240" t="s">
        <v>739</v>
      </c>
    </row>
    <row r="415" spans="1:65" s="2" customFormat="1" ht="16.5" customHeight="1">
      <c r="A415" s="39"/>
      <c r="B415" s="40"/>
      <c r="C415" s="228" t="s">
        <v>740</v>
      </c>
      <c r="D415" s="228" t="s">
        <v>173</v>
      </c>
      <c r="E415" s="229" t="s">
        <v>741</v>
      </c>
      <c r="F415" s="230" t="s">
        <v>742</v>
      </c>
      <c r="G415" s="231" t="s">
        <v>208</v>
      </c>
      <c r="H415" s="232">
        <v>249</v>
      </c>
      <c r="I415" s="233"/>
      <c r="J415" s="234">
        <f>ROUND(I415*H415,2)</f>
        <v>0</v>
      </c>
      <c r="K415" s="235"/>
      <c r="L415" s="45"/>
      <c r="M415" s="236" t="s">
        <v>1</v>
      </c>
      <c r="N415" s="237" t="s">
        <v>43</v>
      </c>
      <c r="O415" s="92"/>
      <c r="P415" s="238">
        <f>O415*H415</f>
        <v>0</v>
      </c>
      <c r="Q415" s="238">
        <v>3.75E-06</v>
      </c>
      <c r="R415" s="238">
        <f>Q415*H415</f>
        <v>0.00093375</v>
      </c>
      <c r="S415" s="238">
        <v>0</v>
      </c>
      <c r="T415" s="23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40" t="s">
        <v>177</v>
      </c>
      <c r="AT415" s="240" t="s">
        <v>173</v>
      </c>
      <c r="AU415" s="240" t="s">
        <v>88</v>
      </c>
      <c r="AY415" s="18" t="s">
        <v>171</v>
      </c>
      <c r="BE415" s="241">
        <f>IF(N415="základní",J415,0)</f>
        <v>0</v>
      </c>
      <c r="BF415" s="241">
        <f>IF(N415="snížená",J415,0)</f>
        <v>0</v>
      </c>
      <c r="BG415" s="241">
        <f>IF(N415="zákl. přenesená",J415,0)</f>
        <v>0</v>
      </c>
      <c r="BH415" s="241">
        <f>IF(N415="sníž. přenesená",J415,0)</f>
        <v>0</v>
      </c>
      <c r="BI415" s="241">
        <f>IF(N415="nulová",J415,0)</f>
        <v>0</v>
      </c>
      <c r="BJ415" s="18" t="s">
        <v>86</v>
      </c>
      <c r="BK415" s="241">
        <f>ROUND(I415*H415,2)</f>
        <v>0</v>
      </c>
      <c r="BL415" s="18" t="s">
        <v>177</v>
      </c>
      <c r="BM415" s="240" t="s">
        <v>743</v>
      </c>
    </row>
    <row r="416" spans="1:65" s="2" customFormat="1" ht="33" customHeight="1">
      <c r="A416" s="39"/>
      <c r="B416" s="40"/>
      <c r="C416" s="228" t="s">
        <v>744</v>
      </c>
      <c r="D416" s="228" t="s">
        <v>173</v>
      </c>
      <c r="E416" s="229" t="s">
        <v>745</v>
      </c>
      <c r="F416" s="230" t="s">
        <v>746</v>
      </c>
      <c r="G416" s="231" t="s">
        <v>208</v>
      </c>
      <c r="H416" s="232">
        <v>334.8</v>
      </c>
      <c r="I416" s="233"/>
      <c r="J416" s="234">
        <f>ROUND(I416*H416,2)</f>
        <v>0</v>
      </c>
      <c r="K416" s="235"/>
      <c r="L416" s="45"/>
      <c r="M416" s="236" t="s">
        <v>1</v>
      </c>
      <c r="N416" s="237" t="s">
        <v>43</v>
      </c>
      <c r="O416" s="92"/>
      <c r="P416" s="238">
        <f>O416*H416</f>
        <v>0</v>
      </c>
      <c r="Q416" s="238">
        <v>0.15539952</v>
      </c>
      <c r="R416" s="238">
        <f>Q416*H416</f>
        <v>52.027759296000006</v>
      </c>
      <c r="S416" s="238">
        <v>0</v>
      </c>
      <c r="T416" s="23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0" t="s">
        <v>177</v>
      </c>
      <c r="AT416" s="240" t="s">
        <v>173</v>
      </c>
      <c r="AU416" s="240" t="s">
        <v>88</v>
      </c>
      <c r="AY416" s="18" t="s">
        <v>171</v>
      </c>
      <c r="BE416" s="241">
        <f>IF(N416="základní",J416,0)</f>
        <v>0</v>
      </c>
      <c r="BF416" s="241">
        <f>IF(N416="snížená",J416,0)</f>
        <v>0</v>
      </c>
      <c r="BG416" s="241">
        <f>IF(N416="zákl. přenesená",J416,0)</f>
        <v>0</v>
      </c>
      <c r="BH416" s="241">
        <f>IF(N416="sníž. přenesená",J416,0)</f>
        <v>0</v>
      </c>
      <c r="BI416" s="241">
        <f>IF(N416="nulová",J416,0)</f>
        <v>0</v>
      </c>
      <c r="BJ416" s="18" t="s">
        <v>86</v>
      </c>
      <c r="BK416" s="241">
        <f>ROUND(I416*H416,2)</f>
        <v>0</v>
      </c>
      <c r="BL416" s="18" t="s">
        <v>177</v>
      </c>
      <c r="BM416" s="240" t="s">
        <v>747</v>
      </c>
    </row>
    <row r="417" spans="1:51" s="13" customFormat="1" ht="12">
      <c r="A417" s="13"/>
      <c r="B417" s="242"/>
      <c r="C417" s="243"/>
      <c r="D417" s="244" t="s">
        <v>179</v>
      </c>
      <c r="E417" s="245" t="s">
        <v>1</v>
      </c>
      <c r="F417" s="246" t="s">
        <v>748</v>
      </c>
      <c r="G417" s="243"/>
      <c r="H417" s="247">
        <v>334.8</v>
      </c>
      <c r="I417" s="248"/>
      <c r="J417" s="243"/>
      <c r="K417" s="243"/>
      <c r="L417" s="249"/>
      <c r="M417" s="250"/>
      <c r="N417" s="251"/>
      <c r="O417" s="251"/>
      <c r="P417" s="251"/>
      <c r="Q417" s="251"/>
      <c r="R417" s="251"/>
      <c r="S417" s="251"/>
      <c r="T417" s="25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3" t="s">
        <v>179</v>
      </c>
      <c r="AU417" s="253" t="s">
        <v>88</v>
      </c>
      <c r="AV417" s="13" t="s">
        <v>88</v>
      </c>
      <c r="AW417" s="13" t="s">
        <v>32</v>
      </c>
      <c r="AX417" s="13" t="s">
        <v>78</v>
      </c>
      <c r="AY417" s="253" t="s">
        <v>171</v>
      </c>
    </row>
    <row r="418" spans="1:51" s="14" customFormat="1" ht="12">
      <c r="A418" s="14"/>
      <c r="B418" s="254"/>
      <c r="C418" s="255"/>
      <c r="D418" s="244" t="s">
        <v>179</v>
      </c>
      <c r="E418" s="256" t="s">
        <v>1</v>
      </c>
      <c r="F418" s="257" t="s">
        <v>749</v>
      </c>
      <c r="G418" s="255"/>
      <c r="H418" s="256" t="s">
        <v>1</v>
      </c>
      <c r="I418" s="258"/>
      <c r="J418" s="255"/>
      <c r="K418" s="255"/>
      <c r="L418" s="259"/>
      <c r="M418" s="260"/>
      <c r="N418" s="261"/>
      <c r="O418" s="261"/>
      <c r="P418" s="261"/>
      <c r="Q418" s="261"/>
      <c r="R418" s="261"/>
      <c r="S418" s="261"/>
      <c r="T418" s="26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3" t="s">
        <v>179</v>
      </c>
      <c r="AU418" s="263" t="s">
        <v>88</v>
      </c>
      <c r="AV418" s="14" t="s">
        <v>86</v>
      </c>
      <c r="AW418" s="14" t="s">
        <v>32</v>
      </c>
      <c r="AX418" s="14" t="s">
        <v>78</v>
      </c>
      <c r="AY418" s="263" t="s">
        <v>171</v>
      </c>
    </row>
    <row r="419" spans="1:51" s="15" customFormat="1" ht="12">
      <c r="A419" s="15"/>
      <c r="B419" s="264"/>
      <c r="C419" s="265"/>
      <c r="D419" s="244" t="s">
        <v>179</v>
      </c>
      <c r="E419" s="266" t="s">
        <v>1</v>
      </c>
      <c r="F419" s="267" t="s">
        <v>184</v>
      </c>
      <c r="G419" s="265"/>
      <c r="H419" s="268">
        <v>334.8</v>
      </c>
      <c r="I419" s="269"/>
      <c r="J419" s="265"/>
      <c r="K419" s="265"/>
      <c r="L419" s="270"/>
      <c r="M419" s="271"/>
      <c r="N419" s="272"/>
      <c r="O419" s="272"/>
      <c r="P419" s="272"/>
      <c r="Q419" s="272"/>
      <c r="R419" s="272"/>
      <c r="S419" s="272"/>
      <c r="T419" s="273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74" t="s">
        <v>179</v>
      </c>
      <c r="AU419" s="274" t="s">
        <v>88</v>
      </c>
      <c r="AV419" s="15" t="s">
        <v>177</v>
      </c>
      <c r="AW419" s="15" t="s">
        <v>32</v>
      </c>
      <c r="AX419" s="15" t="s">
        <v>86</v>
      </c>
      <c r="AY419" s="274" t="s">
        <v>171</v>
      </c>
    </row>
    <row r="420" spans="1:65" s="2" customFormat="1" ht="16.5" customHeight="1">
      <c r="A420" s="39"/>
      <c r="B420" s="40"/>
      <c r="C420" s="279" t="s">
        <v>750</v>
      </c>
      <c r="D420" s="279" t="s">
        <v>314</v>
      </c>
      <c r="E420" s="280" t="s">
        <v>751</v>
      </c>
      <c r="F420" s="281" t="s">
        <v>752</v>
      </c>
      <c r="G420" s="282" t="s">
        <v>208</v>
      </c>
      <c r="H420" s="283">
        <v>341.496</v>
      </c>
      <c r="I420" s="284"/>
      <c r="J420" s="285">
        <f>ROUND(I420*H420,2)</f>
        <v>0</v>
      </c>
      <c r="K420" s="286"/>
      <c r="L420" s="287"/>
      <c r="M420" s="288" t="s">
        <v>1</v>
      </c>
      <c r="N420" s="289" t="s">
        <v>43</v>
      </c>
      <c r="O420" s="92"/>
      <c r="P420" s="238">
        <f>O420*H420</f>
        <v>0</v>
      </c>
      <c r="Q420" s="238">
        <v>0.08</v>
      </c>
      <c r="R420" s="238">
        <f>Q420*H420</f>
        <v>27.319679999999998</v>
      </c>
      <c r="S420" s="238">
        <v>0</v>
      </c>
      <c r="T420" s="23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40" t="s">
        <v>218</v>
      </c>
      <c r="AT420" s="240" t="s">
        <v>314</v>
      </c>
      <c r="AU420" s="240" t="s">
        <v>88</v>
      </c>
      <c r="AY420" s="18" t="s">
        <v>171</v>
      </c>
      <c r="BE420" s="241">
        <f>IF(N420="základní",J420,0)</f>
        <v>0</v>
      </c>
      <c r="BF420" s="241">
        <f>IF(N420="snížená",J420,0)</f>
        <v>0</v>
      </c>
      <c r="BG420" s="241">
        <f>IF(N420="zákl. přenesená",J420,0)</f>
        <v>0</v>
      </c>
      <c r="BH420" s="241">
        <f>IF(N420="sníž. přenesená",J420,0)</f>
        <v>0</v>
      </c>
      <c r="BI420" s="241">
        <f>IF(N420="nulová",J420,0)</f>
        <v>0</v>
      </c>
      <c r="BJ420" s="18" t="s">
        <v>86</v>
      </c>
      <c r="BK420" s="241">
        <f>ROUND(I420*H420,2)</f>
        <v>0</v>
      </c>
      <c r="BL420" s="18" t="s">
        <v>177</v>
      </c>
      <c r="BM420" s="240" t="s">
        <v>753</v>
      </c>
    </row>
    <row r="421" spans="1:51" s="13" customFormat="1" ht="12">
      <c r="A421" s="13"/>
      <c r="B421" s="242"/>
      <c r="C421" s="243"/>
      <c r="D421" s="244" t="s">
        <v>179</v>
      </c>
      <c r="E421" s="243"/>
      <c r="F421" s="246" t="s">
        <v>754</v>
      </c>
      <c r="G421" s="243"/>
      <c r="H421" s="247">
        <v>341.496</v>
      </c>
      <c r="I421" s="248"/>
      <c r="J421" s="243"/>
      <c r="K421" s="243"/>
      <c r="L421" s="249"/>
      <c r="M421" s="250"/>
      <c r="N421" s="251"/>
      <c r="O421" s="251"/>
      <c r="P421" s="251"/>
      <c r="Q421" s="251"/>
      <c r="R421" s="251"/>
      <c r="S421" s="251"/>
      <c r="T421" s="25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3" t="s">
        <v>179</v>
      </c>
      <c r="AU421" s="253" t="s">
        <v>88</v>
      </c>
      <c r="AV421" s="13" t="s">
        <v>88</v>
      </c>
      <c r="AW421" s="13" t="s">
        <v>4</v>
      </c>
      <c r="AX421" s="13" t="s">
        <v>86</v>
      </c>
      <c r="AY421" s="253" t="s">
        <v>171</v>
      </c>
    </row>
    <row r="422" spans="1:65" s="2" customFormat="1" ht="33" customHeight="1">
      <c r="A422" s="39"/>
      <c r="B422" s="40"/>
      <c r="C422" s="228" t="s">
        <v>755</v>
      </c>
      <c r="D422" s="228" t="s">
        <v>173</v>
      </c>
      <c r="E422" s="229" t="s">
        <v>756</v>
      </c>
      <c r="F422" s="230" t="s">
        <v>757</v>
      </c>
      <c r="G422" s="231" t="s">
        <v>208</v>
      </c>
      <c r="H422" s="232">
        <v>49</v>
      </c>
      <c r="I422" s="233"/>
      <c r="J422" s="234">
        <f>ROUND(I422*H422,2)</f>
        <v>0</v>
      </c>
      <c r="K422" s="235"/>
      <c r="L422" s="45"/>
      <c r="M422" s="236" t="s">
        <v>1</v>
      </c>
      <c r="N422" s="237" t="s">
        <v>43</v>
      </c>
      <c r="O422" s="92"/>
      <c r="P422" s="238">
        <f>O422*H422</f>
        <v>0</v>
      </c>
      <c r="Q422" s="238">
        <v>0.1294996</v>
      </c>
      <c r="R422" s="238">
        <f>Q422*H422</f>
        <v>6.3454804</v>
      </c>
      <c r="S422" s="238">
        <v>0</v>
      </c>
      <c r="T422" s="23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0" t="s">
        <v>177</v>
      </c>
      <c r="AT422" s="240" t="s">
        <v>173</v>
      </c>
      <c r="AU422" s="240" t="s">
        <v>88</v>
      </c>
      <c r="AY422" s="18" t="s">
        <v>171</v>
      </c>
      <c r="BE422" s="241">
        <f>IF(N422="základní",J422,0)</f>
        <v>0</v>
      </c>
      <c r="BF422" s="241">
        <f>IF(N422="snížená",J422,0)</f>
        <v>0</v>
      </c>
      <c r="BG422" s="241">
        <f>IF(N422="zákl. přenesená",J422,0)</f>
        <v>0</v>
      </c>
      <c r="BH422" s="241">
        <f>IF(N422="sníž. přenesená",J422,0)</f>
        <v>0</v>
      </c>
      <c r="BI422" s="241">
        <f>IF(N422="nulová",J422,0)</f>
        <v>0</v>
      </c>
      <c r="BJ422" s="18" t="s">
        <v>86</v>
      </c>
      <c r="BK422" s="241">
        <f>ROUND(I422*H422,2)</f>
        <v>0</v>
      </c>
      <c r="BL422" s="18" t="s">
        <v>177</v>
      </c>
      <c r="BM422" s="240" t="s">
        <v>758</v>
      </c>
    </row>
    <row r="423" spans="1:51" s="13" customFormat="1" ht="12">
      <c r="A423" s="13"/>
      <c r="B423" s="242"/>
      <c r="C423" s="243"/>
      <c r="D423" s="244" t="s">
        <v>179</v>
      </c>
      <c r="E423" s="245" t="s">
        <v>1</v>
      </c>
      <c r="F423" s="246" t="s">
        <v>419</v>
      </c>
      <c r="G423" s="243"/>
      <c r="H423" s="247">
        <v>49</v>
      </c>
      <c r="I423" s="248"/>
      <c r="J423" s="243"/>
      <c r="K423" s="243"/>
      <c r="L423" s="249"/>
      <c r="M423" s="250"/>
      <c r="N423" s="251"/>
      <c r="O423" s="251"/>
      <c r="P423" s="251"/>
      <c r="Q423" s="251"/>
      <c r="R423" s="251"/>
      <c r="S423" s="251"/>
      <c r="T423" s="25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3" t="s">
        <v>179</v>
      </c>
      <c r="AU423" s="253" t="s">
        <v>88</v>
      </c>
      <c r="AV423" s="13" t="s">
        <v>88</v>
      </c>
      <c r="AW423" s="13" t="s">
        <v>32</v>
      </c>
      <c r="AX423" s="13" t="s">
        <v>78</v>
      </c>
      <c r="AY423" s="253" t="s">
        <v>171</v>
      </c>
    </row>
    <row r="424" spans="1:51" s="14" customFormat="1" ht="12">
      <c r="A424" s="14"/>
      <c r="B424" s="254"/>
      <c r="C424" s="255"/>
      <c r="D424" s="244" t="s">
        <v>179</v>
      </c>
      <c r="E424" s="256" t="s">
        <v>1</v>
      </c>
      <c r="F424" s="257" t="s">
        <v>759</v>
      </c>
      <c r="G424" s="255"/>
      <c r="H424" s="256" t="s">
        <v>1</v>
      </c>
      <c r="I424" s="258"/>
      <c r="J424" s="255"/>
      <c r="K424" s="255"/>
      <c r="L424" s="259"/>
      <c r="M424" s="260"/>
      <c r="N424" s="261"/>
      <c r="O424" s="261"/>
      <c r="P424" s="261"/>
      <c r="Q424" s="261"/>
      <c r="R424" s="261"/>
      <c r="S424" s="261"/>
      <c r="T424" s="26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3" t="s">
        <v>179</v>
      </c>
      <c r="AU424" s="263" t="s">
        <v>88</v>
      </c>
      <c r="AV424" s="14" t="s">
        <v>86</v>
      </c>
      <c r="AW424" s="14" t="s">
        <v>32</v>
      </c>
      <c r="AX424" s="14" t="s">
        <v>78</v>
      </c>
      <c r="AY424" s="263" t="s">
        <v>171</v>
      </c>
    </row>
    <row r="425" spans="1:51" s="15" customFormat="1" ht="12">
      <c r="A425" s="15"/>
      <c r="B425" s="264"/>
      <c r="C425" s="265"/>
      <c r="D425" s="244" t="s">
        <v>179</v>
      </c>
      <c r="E425" s="266" t="s">
        <v>1</v>
      </c>
      <c r="F425" s="267" t="s">
        <v>184</v>
      </c>
      <c r="G425" s="265"/>
      <c r="H425" s="268">
        <v>49</v>
      </c>
      <c r="I425" s="269"/>
      <c r="J425" s="265"/>
      <c r="K425" s="265"/>
      <c r="L425" s="270"/>
      <c r="M425" s="271"/>
      <c r="N425" s="272"/>
      <c r="O425" s="272"/>
      <c r="P425" s="272"/>
      <c r="Q425" s="272"/>
      <c r="R425" s="272"/>
      <c r="S425" s="272"/>
      <c r="T425" s="273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74" t="s">
        <v>179</v>
      </c>
      <c r="AU425" s="274" t="s">
        <v>88</v>
      </c>
      <c r="AV425" s="15" t="s">
        <v>177</v>
      </c>
      <c r="AW425" s="15" t="s">
        <v>32</v>
      </c>
      <c r="AX425" s="15" t="s">
        <v>86</v>
      </c>
      <c r="AY425" s="274" t="s">
        <v>171</v>
      </c>
    </row>
    <row r="426" spans="1:65" s="2" customFormat="1" ht="16.5" customHeight="1">
      <c r="A426" s="39"/>
      <c r="B426" s="40"/>
      <c r="C426" s="279" t="s">
        <v>760</v>
      </c>
      <c r="D426" s="279" t="s">
        <v>314</v>
      </c>
      <c r="E426" s="280" t="s">
        <v>761</v>
      </c>
      <c r="F426" s="281" t="s">
        <v>762</v>
      </c>
      <c r="G426" s="282" t="s">
        <v>208</v>
      </c>
      <c r="H426" s="283">
        <v>49.98</v>
      </c>
      <c r="I426" s="284"/>
      <c r="J426" s="285">
        <f>ROUND(I426*H426,2)</f>
        <v>0</v>
      </c>
      <c r="K426" s="286"/>
      <c r="L426" s="287"/>
      <c r="M426" s="288" t="s">
        <v>1</v>
      </c>
      <c r="N426" s="289" t="s">
        <v>43</v>
      </c>
      <c r="O426" s="92"/>
      <c r="P426" s="238">
        <f>O426*H426</f>
        <v>0</v>
      </c>
      <c r="Q426" s="238">
        <v>0.028</v>
      </c>
      <c r="R426" s="238">
        <f>Q426*H426</f>
        <v>1.39944</v>
      </c>
      <c r="S426" s="238">
        <v>0</v>
      </c>
      <c r="T426" s="23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40" t="s">
        <v>218</v>
      </c>
      <c r="AT426" s="240" t="s">
        <v>314</v>
      </c>
      <c r="AU426" s="240" t="s">
        <v>88</v>
      </c>
      <c r="AY426" s="18" t="s">
        <v>171</v>
      </c>
      <c r="BE426" s="241">
        <f>IF(N426="základní",J426,0)</f>
        <v>0</v>
      </c>
      <c r="BF426" s="241">
        <f>IF(N426="snížená",J426,0)</f>
        <v>0</v>
      </c>
      <c r="BG426" s="241">
        <f>IF(N426="zákl. přenesená",J426,0)</f>
        <v>0</v>
      </c>
      <c r="BH426" s="241">
        <f>IF(N426="sníž. přenesená",J426,0)</f>
        <v>0</v>
      </c>
      <c r="BI426" s="241">
        <f>IF(N426="nulová",J426,0)</f>
        <v>0</v>
      </c>
      <c r="BJ426" s="18" t="s">
        <v>86</v>
      </c>
      <c r="BK426" s="241">
        <f>ROUND(I426*H426,2)</f>
        <v>0</v>
      </c>
      <c r="BL426" s="18" t="s">
        <v>177</v>
      </c>
      <c r="BM426" s="240" t="s">
        <v>763</v>
      </c>
    </row>
    <row r="427" spans="1:51" s="13" customFormat="1" ht="12">
      <c r="A427" s="13"/>
      <c r="B427" s="242"/>
      <c r="C427" s="243"/>
      <c r="D427" s="244" t="s">
        <v>179</v>
      </c>
      <c r="E427" s="243"/>
      <c r="F427" s="246" t="s">
        <v>764</v>
      </c>
      <c r="G427" s="243"/>
      <c r="H427" s="247">
        <v>49.98</v>
      </c>
      <c r="I427" s="248"/>
      <c r="J427" s="243"/>
      <c r="K427" s="243"/>
      <c r="L427" s="249"/>
      <c r="M427" s="250"/>
      <c r="N427" s="251"/>
      <c r="O427" s="251"/>
      <c r="P427" s="251"/>
      <c r="Q427" s="251"/>
      <c r="R427" s="251"/>
      <c r="S427" s="251"/>
      <c r="T427" s="25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3" t="s">
        <v>179</v>
      </c>
      <c r="AU427" s="253" t="s">
        <v>88</v>
      </c>
      <c r="AV427" s="13" t="s">
        <v>88</v>
      </c>
      <c r="AW427" s="13" t="s">
        <v>4</v>
      </c>
      <c r="AX427" s="13" t="s">
        <v>86</v>
      </c>
      <c r="AY427" s="253" t="s">
        <v>171</v>
      </c>
    </row>
    <row r="428" spans="1:65" s="2" customFormat="1" ht="24.15" customHeight="1">
      <c r="A428" s="39"/>
      <c r="B428" s="40"/>
      <c r="C428" s="228" t="s">
        <v>765</v>
      </c>
      <c r="D428" s="228" t="s">
        <v>173</v>
      </c>
      <c r="E428" s="229" t="s">
        <v>766</v>
      </c>
      <c r="F428" s="230" t="s">
        <v>767</v>
      </c>
      <c r="G428" s="231" t="s">
        <v>208</v>
      </c>
      <c r="H428" s="232">
        <v>55.5</v>
      </c>
      <c r="I428" s="233"/>
      <c r="J428" s="234">
        <f>ROUND(I428*H428,2)</f>
        <v>0</v>
      </c>
      <c r="K428" s="235"/>
      <c r="L428" s="45"/>
      <c r="M428" s="236" t="s">
        <v>1</v>
      </c>
      <c r="N428" s="237" t="s">
        <v>43</v>
      </c>
      <c r="O428" s="92"/>
      <c r="P428" s="238">
        <f>O428*H428</f>
        <v>0</v>
      </c>
      <c r="Q428" s="238">
        <v>0.0001648</v>
      </c>
      <c r="R428" s="238">
        <f>Q428*H428</f>
        <v>0.009146399999999999</v>
      </c>
      <c r="S428" s="238">
        <v>0</v>
      </c>
      <c r="T428" s="23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0" t="s">
        <v>177</v>
      </c>
      <c r="AT428" s="240" t="s">
        <v>173</v>
      </c>
      <c r="AU428" s="240" t="s">
        <v>88</v>
      </c>
      <c r="AY428" s="18" t="s">
        <v>171</v>
      </c>
      <c r="BE428" s="241">
        <f>IF(N428="základní",J428,0)</f>
        <v>0</v>
      </c>
      <c r="BF428" s="241">
        <f>IF(N428="snížená",J428,0)</f>
        <v>0</v>
      </c>
      <c r="BG428" s="241">
        <f>IF(N428="zákl. přenesená",J428,0)</f>
        <v>0</v>
      </c>
      <c r="BH428" s="241">
        <f>IF(N428="sníž. přenesená",J428,0)</f>
        <v>0</v>
      </c>
      <c r="BI428" s="241">
        <f>IF(N428="nulová",J428,0)</f>
        <v>0</v>
      </c>
      <c r="BJ428" s="18" t="s">
        <v>86</v>
      </c>
      <c r="BK428" s="241">
        <f>ROUND(I428*H428,2)</f>
        <v>0</v>
      </c>
      <c r="BL428" s="18" t="s">
        <v>177</v>
      </c>
      <c r="BM428" s="240" t="s">
        <v>768</v>
      </c>
    </row>
    <row r="429" spans="1:65" s="2" customFormat="1" ht="16.5" customHeight="1">
      <c r="A429" s="39"/>
      <c r="B429" s="40"/>
      <c r="C429" s="228" t="s">
        <v>769</v>
      </c>
      <c r="D429" s="228" t="s">
        <v>173</v>
      </c>
      <c r="E429" s="229" t="s">
        <v>770</v>
      </c>
      <c r="F429" s="230" t="s">
        <v>771</v>
      </c>
      <c r="G429" s="231" t="s">
        <v>208</v>
      </c>
      <c r="H429" s="232">
        <v>4.5</v>
      </c>
      <c r="I429" s="233"/>
      <c r="J429" s="234">
        <f>ROUND(I429*H429,2)</f>
        <v>0</v>
      </c>
      <c r="K429" s="235"/>
      <c r="L429" s="45"/>
      <c r="M429" s="236" t="s">
        <v>1</v>
      </c>
      <c r="N429" s="237" t="s">
        <v>43</v>
      </c>
      <c r="O429" s="92"/>
      <c r="P429" s="238">
        <f>O429*H429</f>
        <v>0</v>
      </c>
      <c r="Q429" s="238">
        <v>1.295E-06</v>
      </c>
      <c r="R429" s="238">
        <f>Q429*H429</f>
        <v>5.8275000000000005E-06</v>
      </c>
      <c r="S429" s="238">
        <v>0</v>
      </c>
      <c r="T429" s="23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0" t="s">
        <v>177</v>
      </c>
      <c r="AT429" s="240" t="s">
        <v>173</v>
      </c>
      <c r="AU429" s="240" t="s">
        <v>88</v>
      </c>
      <c r="AY429" s="18" t="s">
        <v>171</v>
      </c>
      <c r="BE429" s="241">
        <f>IF(N429="základní",J429,0)</f>
        <v>0</v>
      </c>
      <c r="BF429" s="241">
        <f>IF(N429="snížená",J429,0)</f>
        <v>0</v>
      </c>
      <c r="BG429" s="241">
        <f>IF(N429="zákl. přenesená",J429,0)</f>
        <v>0</v>
      </c>
      <c r="BH429" s="241">
        <f>IF(N429="sníž. přenesená",J429,0)</f>
        <v>0</v>
      </c>
      <c r="BI429" s="241">
        <f>IF(N429="nulová",J429,0)</f>
        <v>0</v>
      </c>
      <c r="BJ429" s="18" t="s">
        <v>86</v>
      </c>
      <c r="BK429" s="241">
        <f>ROUND(I429*H429,2)</f>
        <v>0</v>
      </c>
      <c r="BL429" s="18" t="s">
        <v>177</v>
      </c>
      <c r="BM429" s="240" t="s">
        <v>772</v>
      </c>
    </row>
    <row r="430" spans="1:65" s="2" customFormat="1" ht="24.15" customHeight="1">
      <c r="A430" s="39"/>
      <c r="B430" s="40"/>
      <c r="C430" s="228" t="s">
        <v>773</v>
      </c>
      <c r="D430" s="228" t="s">
        <v>173</v>
      </c>
      <c r="E430" s="229" t="s">
        <v>774</v>
      </c>
      <c r="F430" s="230" t="s">
        <v>775</v>
      </c>
      <c r="G430" s="231" t="s">
        <v>208</v>
      </c>
      <c r="H430" s="232">
        <v>4</v>
      </c>
      <c r="I430" s="233"/>
      <c r="J430" s="234">
        <f>ROUND(I430*H430,2)</f>
        <v>0</v>
      </c>
      <c r="K430" s="235"/>
      <c r="L430" s="45"/>
      <c r="M430" s="236" t="s">
        <v>1</v>
      </c>
      <c r="N430" s="237" t="s">
        <v>43</v>
      </c>
      <c r="O430" s="92"/>
      <c r="P430" s="238">
        <f>O430*H430</f>
        <v>0</v>
      </c>
      <c r="Q430" s="238">
        <v>0.2922087</v>
      </c>
      <c r="R430" s="238">
        <f>Q430*H430</f>
        <v>1.1688348</v>
      </c>
      <c r="S430" s="238">
        <v>0</v>
      </c>
      <c r="T430" s="23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0" t="s">
        <v>177</v>
      </c>
      <c r="AT430" s="240" t="s">
        <v>173</v>
      </c>
      <c r="AU430" s="240" t="s">
        <v>88</v>
      </c>
      <c r="AY430" s="18" t="s">
        <v>171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8" t="s">
        <v>86</v>
      </c>
      <c r="BK430" s="241">
        <f>ROUND(I430*H430,2)</f>
        <v>0</v>
      </c>
      <c r="BL430" s="18" t="s">
        <v>177</v>
      </c>
      <c r="BM430" s="240" t="s">
        <v>776</v>
      </c>
    </row>
    <row r="431" spans="1:65" s="2" customFormat="1" ht="21.75" customHeight="1">
      <c r="A431" s="39"/>
      <c r="B431" s="40"/>
      <c r="C431" s="279" t="s">
        <v>777</v>
      </c>
      <c r="D431" s="279" t="s">
        <v>314</v>
      </c>
      <c r="E431" s="280" t="s">
        <v>778</v>
      </c>
      <c r="F431" s="281" t="s">
        <v>779</v>
      </c>
      <c r="G431" s="282" t="s">
        <v>208</v>
      </c>
      <c r="H431" s="283">
        <v>4</v>
      </c>
      <c r="I431" s="284"/>
      <c r="J431" s="285">
        <f>ROUND(I431*H431,2)</f>
        <v>0</v>
      </c>
      <c r="K431" s="286"/>
      <c r="L431" s="287"/>
      <c r="M431" s="288" t="s">
        <v>1</v>
      </c>
      <c r="N431" s="289" t="s">
        <v>43</v>
      </c>
      <c r="O431" s="92"/>
      <c r="P431" s="238">
        <f>O431*H431</f>
        <v>0</v>
      </c>
      <c r="Q431" s="238">
        <v>0.0156</v>
      </c>
      <c r="R431" s="238">
        <f>Q431*H431</f>
        <v>0.0624</v>
      </c>
      <c r="S431" s="238">
        <v>0</v>
      </c>
      <c r="T431" s="23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0" t="s">
        <v>218</v>
      </c>
      <c r="AT431" s="240" t="s">
        <v>314</v>
      </c>
      <c r="AU431" s="240" t="s">
        <v>88</v>
      </c>
      <c r="AY431" s="18" t="s">
        <v>171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8" t="s">
        <v>86</v>
      </c>
      <c r="BK431" s="241">
        <f>ROUND(I431*H431,2)</f>
        <v>0</v>
      </c>
      <c r="BL431" s="18" t="s">
        <v>177</v>
      </c>
      <c r="BM431" s="240" t="s">
        <v>780</v>
      </c>
    </row>
    <row r="432" spans="1:65" s="2" customFormat="1" ht="16.5" customHeight="1">
      <c r="A432" s="39"/>
      <c r="B432" s="40"/>
      <c r="C432" s="279" t="s">
        <v>781</v>
      </c>
      <c r="D432" s="279" t="s">
        <v>314</v>
      </c>
      <c r="E432" s="280" t="s">
        <v>782</v>
      </c>
      <c r="F432" s="281" t="s">
        <v>783</v>
      </c>
      <c r="G432" s="282" t="s">
        <v>412</v>
      </c>
      <c r="H432" s="283">
        <v>1</v>
      </c>
      <c r="I432" s="284"/>
      <c r="J432" s="285">
        <f>ROUND(I432*H432,2)</f>
        <v>0</v>
      </c>
      <c r="K432" s="286"/>
      <c r="L432" s="287"/>
      <c r="M432" s="288" t="s">
        <v>1</v>
      </c>
      <c r="N432" s="289" t="s">
        <v>43</v>
      </c>
      <c r="O432" s="92"/>
      <c r="P432" s="238">
        <f>O432*H432</f>
        <v>0</v>
      </c>
      <c r="Q432" s="238">
        <v>8E-05</v>
      </c>
      <c r="R432" s="238">
        <f>Q432*H432</f>
        <v>8E-05</v>
      </c>
      <c r="S432" s="238">
        <v>0</v>
      </c>
      <c r="T432" s="23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0" t="s">
        <v>218</v>
      </c>
      <c r="AT432" s="240" t="s">
        <v>314</v>
      </c>
      <c r="AU432" s="240" t="s">
        <v>88</v>
      </c>
      <c r="AY432" s="18" t="s">
        <v>171</v>
      </c>
      <c r="BE432" s="241">
        <f>IF(N432="základní",J432,0)</f>
        <v>0</v>
      </c>
      <c r="BF432" s="241">
        <f>IF(N432="snížená",J432,0)</f>
        <v>0</v>
      </c>
      <c r="BG432" s="241">
        <f>IF(N432="zákl. přenesená",J432,0)</f>
        <v>0</v>
      </c>
      <c r="BH432" s="241">
        <f>IF(N432="sníž. přenesená",J432,0)</f>
        <v>0</v>
      </c>
      <c r="BI432" s="241">
        <f>IF(N432="nulová",J432,0)</f>
        <v>0</v>
      </c>
      <c r="BJ432" s="18" t="s">
        <v>86</v>
      </c>
      <c r="BK432" s="241">
        <f>ROUND(I432*H432,2)</f>
        <v>0</v>
      </c>
      <c r="BL432" s="18" t="s">
        <v>177</v>
      </c>
      <c r="BM432" s="240" t="s">
        <v>784</v>
      </c>
    </row>
    <row r="433" spans="1:65" s="2" customFormat="1" ht="16.5" customHeight="1">
      <c r="A433" s="39"/>
      <c r="B433" s="40"/>
      <c r="C433" s="279" t="s">
        <v>785</v>
      </c>
      <c r="D433" s="279" t="s">
        <v>314</v>
      </c>
      <c r="E433" s="280" t="s">
        <v>786</v>
      </c>
      <c r="F433" s="281" t="s">
        <v>787</v>
      </c>
      <c r="G433" s="282" t="s">
        <v>412</v>
      </c>
      <c r="H433" s="283">
        <v>2</v>
      </c>
      <c r="I433" s="284"/>
      <c r="J433" s="285">
        <f>ROUND(I433*H433,2)</f>
        <v>0</v>
      </c>
      <c r="K433" s="286"/>
      <c r="L433" s="287"/>
      <c r="M433" s="288" t="s">
        <v>1</v>
      </c>
      <c r="N433" s="289" t="s">
        <v>43</v>
      </c>
      <c r="O433" s="92"/>
      <c r="P433" s="238">
        <f>O433*H433</f>
        <v>0</v>
      </c>
      <c r="Q433" s="238">
        <v>0.0007</v>
      </c>
      <c r="R433" s="238">
        <f>Q433*H433</f>
        <v>0.0014</v>
      </c>
      <c r="S433" s="238">
        <v>0</v>
      </c>
      <c r="T433" s="23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0" t="s">
        <v>218</v>
      </c>
      <c r="AT433" s="240" t="s">
        <v>314</v>
      </c>
      <c r="AU433" s="240" t="s">
        <v>88</v>
      </c>
      <c r="AY433" s="18" t="s">
        <v>171</v>
      </c>
      <c r="BE433" s="241">
        <f>IF(N433="základní",J433,0)</f>
        <v>0</v>
      </c>
      <c r="BF433" s="241">
        <f>IF(N433="snížená",J433,0)</f>
        <v>0</v>
      </c>
      <c r="BG433" s="241">
        <f>IF(N433="zákl. přenesená",J433,0)</f>
        <v>0</v>
      </c>
      <c r="BH433" s="241">
        <f>IF(N433="sníž. přenesená",J433,0)</f>
        <v>0</v>
      </c>
      <c r="BI433" s="241">
        <f>IF(N433="nulová",J433,0)</f>
        <v>0</v>
      </c>
      <c r="BJ433" s="18" t="s">
        <v>86</v>
      </c>
      <c r="BK433" s="241">
        <f>ROUND(I433*H433,2)</f>
        <v>0</v>
      </c>
      <c r="BL433" s="18" t="s">
        <v>177</v>
      </c>
      <c r="BM433" s="240" t="s">
        <v>788</v>
      </c>
    </row>
    <row r="434" spans="1:65" s="2" customFormat="1" ht="16.5" customHeight="1">
      <c r="A434" s="39"/>
      <c r="B434" s="40"/>
      <c r="C434" s="228" t="s">
        <v>789</v>
      </c>
      <c r="D434" s="228" t="s">
        <v>173</v>
      </c>
      <c r="E434" s="229" t="s">
        <v>790</v>
      </c>
      <c r="F434" s="230" t="s">
        <v>791</v>
      </c>
      <c r="G434" s="231" t="s">
        <v>225</v>
      </c>
      <c r="H434" s="232">
        <v>1.225</v>
      </c>
      <c r="I434" s="233"/>
      <c r="J434" s="234">
        <f>ROUND(I434*H434,2)</f>
        <v>0</v>
      </c>
      <c r="K434" s="235"/>
      <c r="L434" s="45"/>
      <c r="M434" s="236" t="s">
        <v>1</v>
      </c>
      <c r="N434" s="237" t="s">
        <v>43</v>
      </c>
      <c r="O434" s="92"/>
      <c r="P434" s="238">
        <f>O434*H434</f>
        <v>0</v>
      </c>
      <c r="Q434" s="238">
        <v>0</v>
      </c>
      <c r="R434" s="238">
        <f>Q434*H434</f>
        <v>0</v>
      </c>
      <c r="S434" s="238">
        <v>2.4</v>
      </c>
      <c r="T434" s="239">
        <f>S434*H434</f>
        <v>2.94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0" t="s">
        <v>177</v>
      </c>
      <c r="AT434" s="240" t="s">
        <v>173</v>
      </c>
      <c r="AU434" s="240" t="s">
        <v>88</v>
      </c>
      <c r="AY434" s="18" t="s">
        <v>171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8" t="s">
        <v>86</v>
      </c>
      <c r="BK434" s="241">
        <f>ROUND(I434*H434,2)</f>
        <v>0</v>
      </c>
      <c r="BL434" s="18" t="s">
        <v>177</v>
      </c>
      <c r="BM434" s="240" t="s">
        <v>792</v>
      </c>
    </row>
    <row r="435" spans="1:51" s="13" customFormat="1" ht="12">
      <c r="A435" s="13"/>
      <c r="B435" s="242"/>
      <c r="C435" s="243"/>
      <c r="D435" s="244" t="s">
        <v>179</v>
      </c>
      <c r="E435" s="245" t="s">
        <v>1</v>
      </c>
      <c r="F435" s="246" t="s">
        <v>793</v>
      </c>
      <c r="G435" s="243"/>
      <c r="H435" s="247">
        <v>1.225</v>
      </c>
      <c r="I435" s="248"/>
      <c r="J435" s="243"/>
      <c r="K435" s="243"/>
      <c r="L435" s="249"/>
      <c r="M435" s="250"/>
      <c r="N435" s="251"/>
      <c r="O435" s="251"/>
      <c r="P435" s="251"/>
      <c r="Q435" s="251"/>
      <c r="R435" s="251"/>
      <c r="S435" s="251"/>
      <c r="T435" s="25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3" t="s">
        <v>179</v>
      </c>
      <c r="AU435" s="253" t="s">
        <v>88</v>
      </c>
      <c r="AV435" s="13" t="s">
        <v>88</v>
      </c>
      <c r="AW435" s="13" t="s">
        <v>32</v>
      </c>
      <c r="AX435" s="13" t="s">
        <v>78</v>
      </c>
      <c r="AY435" s="253" t="s">
        <v>171</v>
      </c>
    </row>
    <row r="436" spans="1:51" s="14" customFormat="1" ht="12">
      <c r="A436" s="14"/>
      <c r="B436" s="254"/>
      <c r="C436" s="255"/>
      <c r="D436" s="244" t="s">
        <v>179</v>
      </c>
      <c r="E436" s="256" t="s">
        <v>1</v>
      </c>
      <c r="F436" s="257" t="s">
        <v>794</v>
      </c>
      <c r="G436" s="255"/>
      <c r="H436" s="256" t="s">
        <v>1</v>
      </c>
      <c r="I436" s="258"/>
      <c r="J436" s="255"/>
      <c r="K436" s="255"/>
      <c r="L436" s="259"/>
      <c r="M436" s="260"/>
      <c r="N436" s="261"/>
      <c r="O436" s="261"/>
      <c r="P436" s="261"/>
      <c r="Q436" s="261"/>
      <c r="R436" s="261"/>
      <c r="S436" s="261"/>
      <c r="T436" s="26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3" t="s">
        <v>179</v>
      </c>
      <c r="AU436" s="263" t="s">
        <v>88</v>
      </c>
      <c r="AV436" s="14" t="s">
        <v>86</v>
      </c>
      <c r="AW436" s="14" t="s">
        <v>32</v>
      </c>
      <c r="AX436" s="14" t="s">
        <v>78</v>
      </c>
      <c r="AY436" s="263" t="s">
        <v>171</v>
      </c>
    </row>
    <row r="437" spans="1:51" s="15" customFormat="1" ht="12">
      <c r="A437" s="15"/>
      <c r="B437" s="264"/>
      <c r="C437" s="265"/>
      <c r="D437" s="244" t="s">
        <v>179</v>
      </c>
      <c r="E437" s="266" t="s">
        <v>1</v>
      </c>
      <c r="F437" s="267" t="s">
        <v>795</v>
      </c>
      <c r="G437" s="265"/>
      <c r="H437" s="268">
        <v>1.225</v>
      </c>
      <c r="I437" s="269"/>
      <c r="J437" s="265"/>
      <c r="K437" s="265"/>
      <c r="L437" s="270"/>
      <c r="M437" s="271"/>
      <c r="N437" s="272"/>
      <c r="O437" s="272"/>
      <c r="P437" s="272"/>
      <c r="Q437" s="272"/>
      <c r="R437" s="272"/>
      <c r="S437" s="272"/>
      <c r="T437" s="273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74" t="s">
        <v>179</v>
      </c>
      <c r="AU437" s="274" t="s">
        <v>88</v>
      </c>
      <c r="AV437" s="15" t="s">
        <v>177</v>
      </c>
      <c r="AW437" s="15" t="s">
        <v>32</v>
      </c>
      <c r="AX437" s="15" t="s">
        <v>86</v>
      </c>
      <c r="AY437" s="274" t="s">
        <v>171</v>
      </c>
    </row>
    <row r="438" spans="1:65" s="2" customFormat="1" ht="16.5" customHeight="1">
      <c r="A438" s="39"/>
      <c r="B438" s="40"/>
      <c r="C438" s="228" t="s">
        <v>796</v>
      </c>
      <c r="D438" s="228" t="s">
        <v>173</v>
      </c>
      <c r="E438" s="229" t="s">
        <v>797</v>
      </c>
      <c r="F438" s="230" t="s">
        <v>798</v>
      </c>
      <c r="G438" s="231" t="s">
        <v>225</v>
      </c>
      <c r="H438" s="232">
        <v>19.6</v>
      </c>
      <c r="I438" s="233"/>
      <c r="J438" s="234">
        <f>ROUND(I438*H438,2)</f>
        <v>0</v>
      </c>
      <c r="K438" s="235"/>
      <c r="L438" s="45"/>
      <c r="M438" s="236" t="s">
        <v>1</v>
      </c>
      <c r="N438" s="237" t="s">
        <v>43</v>
      </c>
      <c r="O438" s="92"/>
      <c r="P438" s="238">
        <f>O438*H438</f>
        <v>0</v>
      </c>
      <c r="Q438" s="238">
        <v>0</v>
      </c>
      <c r="R438" s="238">
        <f>Q438*H438</f>
        <v>0</v>
      </c>
      <c r="S438" s="238">
        <v>2.4</v>
      </c>
      <c r="T438" s="239">
        <f>S438*H438</f>
        <v>47.04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0" t="s">
        <v>177</v>
      </c>
      <c r="AT438" s="240" t="s">
        <v>173</v>
      </c>
      <c r="AU438" s="240" t="s">
        <v>88</v>
      </c>
      <c r="AY438" s="18" t="s">
        <v>171</v>
      </c>
      <c r="BE438" s="241">
        <f>IF(N438="základní",J438,0)</f>
        <v>0</v>
      </c>
      <c r="BF438" s="241">
        <f>IF(N438="snížená",J438,0)</f>
        <v>0</v>
      </c>
      <c r="BG438" s="241">
        <f>IF(N438="zákl. přenesená",J438,0)</f>
        <v>0</v>
      </c>
      <c r="BH438" s="241">
        <f>IF(N438="sníž. přenesená",J438,0)</f>
        <v>0</v>
      </c>
      <c r="BI438" s="241">
        <f>IF(N438="nulová",J438,0)</f>
        <v>0</v>
      </c>
      <c r="BJ438" s="18" t="s">
        <v>86</v>
      </c>
      <c r="BK438" s="241">
        <f>ROUND(I438*H438,2)</f>
        <v>0</v>
      </c>
      <c r="BL438" s="18" t="s">
        <v>177</v>
      </c>
      <c r="BM438" s="240" t="s">
        <v>799</v>
      </c>
    </row>
    <row r="439" spans="1:51" s="13" customFormat="1" ht="12">
      <c r="A439" s="13"/>
      <c r="B439" s="242"/>
      <c r="C439" s="243"/>
      <c r="D439" s="244" t="s">
        <v>179</v>
      </c>
      <c r="E439" s="245" t="s">
        <v>1</v>
      </c>
      <c r="F439" s="246" t="s">
        <v>800</v>
      </c>
      <c r="G439" s="243"/>
      <c r="H439" s="247">
        <v>19.6</v>
      </c>
      <c r="I439" s="248"/>
      <c r="J439" s="243"/>
      <c r="K439" s="243"/>
      <c r="L439" s="249"/>
      <c r="M439" s="250"/>
      <c r="N439" s="251"/>
      <c r="O439" s="251"/>
      <c r="P439" s="251"/>
      <c r="Q439" s="251"/>
      <c r="R439" s="251"/>
      <c r="S439" s="251"/>
      <c r="T439" s="25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3" t="s">
        <v>179</v>
      </c>
      <c r="AU439" s="253" t="s">
        <v>88</v>
      </c>
      <c r="AV439" s="13" t="s">
        <v>88</v>
      </c>
      <c r="AW439" s="13" t="s">
        <v>32</v>
      </c>
      <c r="AX439" s="13" t="s">
        <v>78</v>
      </c>
      <c r="AY439" s="253" t="s">
        <v>171</v>
      </c>
    </row>
    <row r="440" spans="1:51" s="15" customFormat="1" ht="12">
      <c r="A440" s="15"/>
      <c r="B440" s="264"/>
      <c r="C440" s="265"/>
      <c r="D440" s="244" t="s">
        <v>179</v>
      </c>
      <c r="E440" s="266" t="s">
        <v>1</v>
      </c>
      <c r="F440" s="267" t="s">
        <v>184</v>
      </c>
      <c r="G440" s="265"/>
      <c r="H440" s="268">
        <v>19.6</v>
      </c>
      <c r="I440" s="269"/>
      <c r="J440" s="265"/>
      <c r="K440" s="265"/>
      <c r="L440" s="270"/>
      <c r="M440" s="271"/>
      <c r="N440" s="272"/>
      <c r="O440" s="272"/>
      <c r="P440" s="272"/>
      <c r="Q440" s="272"/>
      <c r="R440" s="272"/>
      <c r="S440" s="272"/>
      <c r="T440" s="273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74" t="s">
        <v>179</v>
      </c>
      <c r="AU440" s="274" t="s">
        <v>88</v>
      </c>
      <c r="AV440" s="15" t="s">
        <v>177</v>
      </c>
      <c r="AW440" s="15" t="s">
        <v>32</v>
      </c>
      <c r="AX440" s="15" t="s">
        <v>86</v>
      </c>
      <c r="AY440" s="274" t="s">
        <v>171</v>
      </c>
    </row>
    <row r="441" spans="1:65" s="2" customFormat="1" ht="16.5" customHeight="1">
      <c r="A441" s="39"/>
      <c r="B441" s="40"/>
      <c r="C441" s="228" t="s">
        <v>801</v>
      </c>
      <c r="D441" s="228" t="s">
        <v>173</v>
      </c>
      <c r="E441" s="229" t="s">
        <v>802</v>
      </c>
      <c r="F441" s="230" t="s">
        <v>803</v>
      </c>
      <c r="G441" s="231" t="s">
        <v>225</v>
      </c>
      <c r="H441" s="232">
        <v>0.504</v>
      </c>
      <c r="I441" s="233"/>
      <c r="J441" s="234">
        <f>ROUND(I441*H441,2)</f>
        <v>0</v>
      </c>
      <c r="K441" s="235"/>
      <c r="L441" s="45"/>
      <c r="M441" s="236" t="s">
        <v>1</v>
      </c>
      <c r="N441" s="237" t="s">
        <v>43</v>
      </c>
      <c r="O441" s="92"/>
      <c r="P441" s="238">
        <f>O441*H441</f>
        <v>0</v>
      </c>
      <c r="Q441" s="238">
        <v>0</v>
      </c>
      <c r="R441" s="238">
        <f>Q441*H441</f>
        <v>0</v>
      </c>
      <c r="S441" s="238">
        <v>2.4</v>
      </c>
      <c r="T441" s="239">
        <f>S441*H441</f>
        <v>1.2096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40" t="s">
        <v>177</v>
      </c>
      <c r="AT441" s="240" t="s">
        <v>173</v>
      </c>
      <c r="AU441" s="240" t="s">
        <v>88</v>
      </c>
      <c r="AY441" s="18" t="s">
        <v>171</v>
      </c>
      <c r="BE441" s="241">
        <f>IF(N441="základní",J441,0)</f>
        <v>0</v>
      </c>
      <c r="BF441" s="241">
        <f>IF(N441="snížená",J441,0)</f>
        <v>0</v>
      </c>
      <c r="BG441" s="241">
        <f>IF(N441="zákl. přenesená",J441,0)</f>
        <v>0</v>
      </c>
      <c r="BH441" s="241">
        <f>IF(N441="sníž. přenesená",J441,0)</f>
        <v>0</v>
      </c>
      <c r="BI441" s="241">
        <f>IF(N441="nulová",J441,0)</f>
        <v>0</v>
      </c>
      <c r="BJ441" s="18" t="s">
        <v>86</v>
      </c>
      <c r="BK441" s="241">
        <f>ROUND(I441*H441,2)</f>
        <v>0</v>
      </c>
      <c r="BL441" s="18" t="s">
        <v>177</v>
      </c>
      <c r="BM441" s="240" t="s">
        <v>804</v>
      </c>
    </row>
    <row r="442" spans="1:51" s="13" customFormat="1" ht="12">
      <c r="A442" s="13"/>
      <c r="B442" s="242"/>
      <c r="C442" s="243"/>
      <c r="D442" s="244" t="s">
        <v>179</v>
      </c>
      <c r="E442" s="245" t="s">
        <v>1</v>
      </c>
      <c r="F442" s="246" t="s">
        <v>805</v>
      </c>
      <c r="G442" s="243"/>
      <c r="H442" s="247">
        <v>0.504</v>
      </c>
      <c r="I442" s="248"/>
      <c r="J442" s="243"/>
      <c r="K442" s="243"/>
      <c r="L442" s="249"/>
      <c r="M442" s="250"/>
      <c r="N442" s="251"/>
      <c r="O442" s="251"/>
      <c r="P442" s="251"/>
      <c r="Q442" s="251"/>
      <c r="R442" s="251"/>
      <c r="S442" s="251"/>
      <c r="T442" s="25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3" t="s">
        <v>179</v>
      </c>
      <c r="AU442" s="253" t="s">
        <v>88</v>
      </c>
      <c r="AV442" s="13" t="s">
        <v>88</v>
      </c>
      <c r="AW442" s="13" t="s">
        <v>32</v>
      </c>
      <c r="AX442" s="13" t="s">
        <v>78</v>
      </c>
      <c r="AY442" s="253" t="s">
        <v>171</v>
      </c>
    </row>
    <row r="443" spans="1:51" s="15" customFormat="1" ht="12">
      <c r="A443" s="15"/>
      <c r="B443" s="264"/>
      <c r="C443" s="265"/>
      <c r="D443" s="244" t="s">
        <v>179</v>
      </c>
      <c r="E443" s="266" t="s">
        <v>1</v>
      </c>
      <c r="F443" s="267" t="s">
        <v>184</v>
      </c>
      <c r="G443" s="265"/>
      <c r="H443" s="268">
        <v>0.504</v>
      </c>
      <c r="I443" s="269"/>
      <c r="J443" s="265"/>
      <c r="K443" s="265"/>
      <c r="L443" s="270"/>
      <c r="M443" s="271"/>
      <c r="N443" s="272"/>
      <c r="O443" s="272"/>
      <c r="P443" s="272"/>
      <c r="Q443" s="272"/>
      <c r="R443" s="272"/>
      <c r="S443" s="272"/>
      <c r="T443" s="273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74" t="s">
        <v>179</v>
      </c>
      <c r="AU443" s="274" t="s">
        <v>88</v>
      </c>
      <c r="AV443" s="15" t="s">
        <v>177</v>
      </c>
      <c r="AW443" s="15" t="s">
        <v>32</v>
      </c>
      <c r="AX443" s="15" t="s">
        <v>86</v>
      </c>
      <c r="AY443" s="274" t="s">
        <v>171</v>
      </c>
    </row>
    <row r="444" spans="1:65" s="2" customFormat="1" ht="24.15" customHeight="1">
      <c r="A444" s="39"/>
      <c r="B444" s="40"/>
      <c r="C444" s="228" t="s">
        <v>806</v>
      </c>
      <c r="D444" s="228" t="s">
        <v>173</v>
      </c>
      <c r="E444" s="229" t="s">
        <v>807</v>
      </c>
      <c r="F444" s="230" t="s">
        <v>808</v>
      </c>
      <c r="G444" s="231" t="s">
        <v>412</v>
      </c>
      <c r="H444" s="232">
        <v>3</v>
      </c>
      <c r="I444" s="233"/>
      <c r="J444" s="234">
        <f>ROUND(I444*H444,2)</f>
        <v>0</v>
      </c>
      <c r="K444" s="235"/>
      <c r="L444" s="45"/>
      <c r="M444" s="236" t="s">
        <v>1</v>
      </c>
      <c r="N444" s="237" t="s">
        <v>43</v>
      </c>
      <c r="O444" s="92"/>
      <c r="P444" s="238">
        <f>O444*H444</f>
        <v>0</v>
      </c>
      <c r="Q444" s="238">
        <v>0</v>
      </c>
      <c r="R444" s="238">
        <f>Q444*H444</f>
        <v>0</v>
      </c>
      <c r="S444" s="238">
        <v>0.082</v>
      </c>
      <c r="T444" s="239">
        <f>S444*H444</f>
        <v>0.246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0" t="s">
        <v>177</v>
      </c>
      <c r="AT444" s="240" t="s">
        <v>173</v>
      </c>
      <c r="AU444" s="240" t="s">
        <v>88</v>
      </c>
      <c r="AY444" s="18" t="s">
        <v>171</v>
      </c>
      <c r="BE444" s="241">
        <f>IF(N444="základní",J444,0)</f>
        <v>0</v>
      </c>
      <c r="BF444" s="241">
        <f>IF(N444="snížená",J444,0)</f>
        <v>0</v>
      </c>
      <c r="BG444" s="241">
        <f>IF(N444="zákl. přenesená",J444,0)</f>
        <v>0</v>
      </c>
      <c r="BH444" s="241">
        <f>IF(N444="sníž. přenesená",J444,0)</f>
        <v>0</v>
      </c>
      <c r="BI444" s="241">
        <f>IF(N444="nulová",J444,0)</f>
        <v>0</v>
      </c>
      <c r="BJ444" s="18" t="s">
        <v>86</v>
      </c>
      <c r="BK444" s="241">
        <f>ROUND(I444*H444,2)</f>
        <v>0</v>
      </c>
      <c r="BL444" s="18" t="s">
        <v>177</v>
      </c>
      <c r="BM444" s="240" t="s">
        <v>809</v>
      </c>
    </row>
    <row r="445" spans="1:65" s="2" customFormat="1" ht="16.5" customHeight="1">
      <c r="A445" s="39"/>
      <c r="B445" s="40"/>
      <c r="C445" s="228" t="s">
        <v>810</v>
      </c>
      <c r="D445" s="228" t="s">
        <v>173</v>
      </c>
      <c r="E445" s="229" t="s">
        <v>811</v>
      </c>
      <c r="F445" s="230" t="s">
        <v>812</v>
      </c>
      <c r="G445" s="231" t="s">
        <v>412</v>
      </c>
      <c r="H445" s="232">
        <v>38</v>
      </c>
      <c r="I445" s="233"/>
      <c r="J445" s="234">
        <f>ROUND(I445*H445,2)</f>
        <v>0</v>
      </c>
      <c r="K445" s="235"/>
      <c r="L445" s="45"/>
      <c r="M445" s="236" t="s">
        <v>1</v>
      </c>
      <c r="N445" s="237" t="s">
        <v>43</v>
      </c>
      <c r="O445" s="92"/>
      <c r="P445" s="238">
        <f>O445*H445</f>
        <v>0</v>
      </c>
      <c r="Q445" s="238">
        <v>0</v>
      </c>
      <c r="R445" s="238">
        <f>Q445*H445</f>
        <v>0</v>
      </c>
      <c r="S445" s="238">
        <v>0.012</v>
      </c>
      <c r="T445" s="239">
        <f>S445*H445</f>
        <v>0.456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0" t="s">
        <v>177</v>
      </c>
      <c r="AT445" s="240" t="s">
        <v>173</v>
      </c>
      <c r="AU445" s="240" t="s">
        <v>88</v>
      </c>
      <c r="AY445" s="18" t="s">
        <v>171</v>
      </c>
      <c r="BE445" s="241">
        <f>IF(N445="základní",J445,0)</f>
        <v>0</v>
      </c>
      <c r="BF445" s="241">
        <f>IF(N445="snížená",J445,0)</f>
        <v>0</v>
      </c>
      <c r="BG445" s="241">
        <f>IF(N445="zákl. přenesená",J445,0)</f>
        <v>0</v>
      </c>
      <c r="BH445" s="241">
        <f>IF(N445="sníž. přenesená",J445,0)</f>
        <v>0</v>
      </c>
      <c r="BI445" s="241">
        <f>IF(N445="nulová",J445,0)</f>
        <v>0</v>
      </c>
      <c r="BJ445" s="18" t="s">
        <v>86</v>
      </c>
      <c r="BK445" s="241">
        <f>ROUND(I445*H445,2)</f>
        <v>0</v>
      </c>
      <c r="BL445" s="18" t="s">
        <v>177</v>
      </c>
      <c r="BM445" s="240" t="s">
        <v>813</v>
      </c>
    </row>
    <row r="446" spans="1:65" s="2" customFormat="1" ht="24.15" customHeight="1">
      <c r="A446" s="39"/>
      <c r="B446" s="40"/>
      <c r="C446" s="228" t="s">
        <v>814</v>
      </c>
      <c r="D446" s="228" t="s">
        <v>173</v>
      </c>
      <c r="E446" s="229" t="s">
        <v>815</v>
      </c>
      <c r="F446" s="230" t="s">
        <v>816</v>
      </c>
      <c r="G446" s="231" t="s">
        <v>208</v>
      </c>
      <c r="H446" s="232">
        <v>6</v>
      </c>
      <c r="I446" s="233"/>
      <c r="J446" s="234">
        <f>ROUND(I446*H446,2)</f>
        <v>0</v>
      </c>
      <c r="K446" s="235"/>
      <c r="L446" s="45"/>
      <c r="M446" s="236" t="s">
        <v>1</v>
      </c>
      <c r="N446" s="237" t="s">
        <v>43</v>
      </c>
      <c r="O446" s="92"/>
      <c r="P446" s="238">
        <f>O446*H446</f>
        <v>0</v>
      </c>
      <c r="Q446" s="238">
        <v>0</v>
      </c>
      <c r="R446" s="238">
        <f>Q446*H446</f>
        <v>0</v>
      </c>
      <c r="S446" s="238">
        <v>0.9</v>
      </c>
      <c r="T446" s="239">
        <f>S446*H446</f>
        <v>5.4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0" t="s">
        <v>177</v>
      </c>
      <c r="AT446" s="240" t="s">
        <v>173</v>
      </c>
      <c r="AU446" s="240" t="s">
        <v>88</v>
      </c>
      <c r="AY446" s="18" t="s">
        <v>171</v>
      </c>
      <c r="BE446" s="241">
        <f>IF(N446="základní",J446,0)</f>
        <v>0</v>
      </c>
      <c r="BF446" s="241">
        <f>IF(N446="snížená",J446,0)</f>
        <v>0</v>
      </c>
      <c r="BG446" s="241">
        <f>IF(N446="zákl. přenesená",J446,0)</f>
        <v>0</v>
      </c>
      <c r="BH446" s="241">
        <f>IF(N446="sníž. přenesená",J446,0)</f>
        <v>0</v>
      </c>
      <c r="BI446" s="241">
        <f>IF(N446="nulová",J446,0)</f>
        <v>0</v>
      </c>
      <c r="BJ446" s="18" t="s">
        <v>86</v>
      </c>
      <c r="BK446" s="241">
        <f>ROUND(I446*H446,2)</f>
        <v>0</v>
      </c>
      <c r="BL446" s="18" t="s">
        <v>177</v>
      </c>
      <c r="BM446" s="240" t="s">
        <v>817</v>
      </c>
    </row>
    <row r="447" spans="1:65" s="2" customFormat="1" ht="24.15" customHeight="1">
      <c r="A447" s="39"/>
      <c r="B447" s="40"/>
      <c r="C447" s="228" t="s">
        <v>818</v>
      </c>
      <c r="D447" s="228" t="s">
        <v>173</v>
      </c>
      <c r="E447" s="229" t="s">
        <v>819</v>
      </c>
      <c r="F447" s="230" t="s">
        <v>820</v>
      </c>
      <c r="G447" s="231" t="s">
        <v>412</v>
      </c>
      <c r="H447" s="232">
        <v>6</v>
      </c>
      <c r="I447" s="233"/>
      <c r="J447" s="234">
        <f>ROUND(I447*H447,2)</f>
        <v>0</v>
      </c>
      <c r="K447" s="235"/>
      <c r="L447" s="45"/>
      <c r="M447" s="236" t="s">
        <v>1</v>
      </c>
      <c r="N447" s="237" t="s">
        <v>43</v>
      </c>
      <c r="O447" s="92"/>
      <c r="P447" s="238">
        <f>O447*H447</f>
        <v>0</v>
      </c>
      <c r="Q447" s="238">
        <v>0</v>
      </c>
      <c r="R447" s="238">
        <f>Q447*H447</f>
        <v>0</v>
      </c>
      <c r="S447" s="238">
        <v>0.084</v>
      </c>
      <c r="T447" s="239">
        <f>S447*H447</f>
        <v>0.504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0" t="s">
        <v>177</v>
      </c>
      <c r="AT447" s="240" t="s">
        <v>173</v>
      </c>
      <c r="AU447" s="240" t="s">
        <v>88</v>
      </c>
      <c r="AY447" s="18" t="s">
        <v>171</v>
      </c>
      <c r="BE447" s="241">
        <f>IF(N447="základní",J447,0)</f>
        <v>0</v>
      </c>
      <c r="BF447" s="241">
        <f>IF(N447="snížená",J447,0)</f>
        <v>0</v>
      </c>
      <c r="BG447" s="241">
        <f>IF(N447="zákl. přenesená",J447,0)</f>
        <v>0</v>
      </c>
      <c r="BH447" s="241">
        <f>IF(N447="sníž. přenesená",J447,0)</f>
        <v>0</v>
      </c>
      <c r="BI447" s="241">
        <f>IF(N447="nulová",J447,0)</f>
        <v>0</v>
      </c>
      <c r="BJ447" s="18" t="s">
        <v>86</v>
      </c>
      <c r="BK447" s="241">
        <f>ROUND(I447*H447,2)</f>
        <v>0</v>
      </c>
      <c r="BL447" s="18" t="s">
        <v>177</v>
      </c>
      <c r="BM447" s="240" t="s">
        <v>821</v>
      </c>
    </row>
    <row r="448" spans="1:51" s="13" customFormat="1" ht="12">
      <c r="A448" s="13"/>
      <c r="B448" s="242"/>
      <c r="C448" s="243"/>
      <c r="D448" s="244" t="s">
        <v>179</v>
      </c>
      <c r="E448" s="245" t="s">
        <v>1</v>
      </c>
      <c r="F448" s="246" t="s">
        <v>822</v>
      </c>
      <c r="G448" s="243"/>
      <c r="H448" s="247">
        <v>6</v>
      </c>
      <c r="I448" s="248"/>
      <c r="J448" s="243"/>
      <c r="K448" s="243"/>
      <c r="L448" s="249"/>
      <c r="M448" s="250"/>
      <c r="N448" s="251"/>
      <c r="O448" s="251"/>
      <c r="P448" s="251"/>
      <c r="Q448" s="251"/>
      <c r="R448" s="251"/>
      <c r="S448" s="251"/>
      <c r="T448" s="25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3" t="s">
        <v>179</v>
      </c>
      <c r="AU448" s="253" t="s">
        <v>88</v>
      </c>
      <c r="AV448" s="13" t="s">
        <v>88</v>
      </c>
      <c r="AW448" s="13" t="s">
        <v>32</v>
      </c>
      <c r="AX448" s="13" t="s">
        <v>78</v>
      </c>
      <c r="AY448" s="253" t="s">
        <v>171</v>
      </c>
    </row>
    <row r="449" spans="1:51" s="15" customFormat="1" ht="12">
      <c r="A449" s="15"/>
      <c r="B449" s="264"/>
      <c r="C449" s="265"/>
      <c r="D449" s="244" t="s">
        <v>179</v>
      </c>
      <c r="E449" s="266" t="s">
        <v>1</v>
      </c>
      <c r="F449" s="267" t="s">
        <v>184</v>
      </c>
      <c r="G449" s="265"/>
      <c r="H449" s="268">
        <v>6</v>
      </c>
      <c r="I449" s="269"/>
      <c r="J449" s="265"/>
      <c r="K449" s="265"/>
      <c r="L449" s="270"/>
      <c r="M449" s="271"/>
      <c r="N449" s="272"/>
      <c r="O449" s="272"/>
      <c r="P449" s="272"/>
      <c r="Q449" s="272"/>
      <c r="R449" s="272"/>
      <c r="S449" s="272"/>
      <c r="T449" s="273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4" t="s">
        <v>179</v>
      </c>
      <c r="AU449" s="274" t="s">
        <v>88</v>
      </c>
      <c r="AV449" s="15" t="s">
        <v>177</v>
      </c>
      <c r="AW449" s="15" t="s">
        <v>32</v>
      </c>
      <c r="AX449" s="15" t="s">
        <v>86</v>
      </c>
      <c r="AY449" s="274" t="s">
        <v>171</v>
      </c>
    </row>
    <row r="450" spans="1:65" s="2" customFormat="1" ht="24.15" customHeight="1">
      <c r="A450" s="39"/>
      <c r="B450" s="40"/>
      <c r="C450" s="228" t="s">
        <v>823</v>
      </c>
      <c r="D450" s="228" t="s">
        <v>173</v>
      </c>
      <c r="E450" s="229" t="s">
        <v>824</v>
      </c>
      <c r="F450" s="230" t="s">
        <v>825</v>
      </c>
      <c r="G450" s="231" t="s">
        <v>412</v>
      </c>
      <c r="H450" s="232">
        <v>86</v>
      </c>
      <c r="I450" s="233"/>
      <c r="J450" s="234">
        <f>ROUND(I450*H450,2)</f>
        <v>0</v>
      </c>
      <c r="K450" s="235"/>
      <c r="L450" s="45"/>
      <c r="M450" s="236" t="s">
        <v>1</v>
      </c>
      <c r="N450" s="237" t="s">
        <v>43</v>
      </c>
      <c r="O450" s="92"/>
      <c r="P450" s="238">
        <f>O450*H450</f>
        <v>0</v>
      </c>
      <c r="Q450" s="238">
        <v>0</v>
      </c>
      <c r="R450" s="238">
        <f>Q450*H450</f>
        <v>0</v>
      </c>
      <c r="S450" s="238">
        <v>0.165</v>
      </c>
      <c r="T450" s="239">
        <f>S450*H450</f>
        <v>14.190000000000001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40" t="s">
        <v>177</v>
      </c>
      <c r="AT450" s="240" t="s">
        <v>173</v>
      </c>
      <c r="AU450" s="240" t="s">
        <v>88</v>
      </c>
      <c r="AY450" s="18" t="s">
        <v>171</v>
      </c>
      <c r="BE450" s="241">
        <f>IF(N450="základní",J450,0)</f>
        <v>0</v>
      </c>
      <c r="BF450" s="241">
        <f>IF(N450="snížená",J450,0)</f>
        <v>0</v>
      </c>
      <c r="BG450" s="241">
        <f>IF(N450="zákl. přenesená",J450,0)</f>
        <v>0</v>
      </c>
      <c r="BH450" s="241">
        <f>IF(N450="sníž. přenesená",J450,0)</f>
        <v>0</v>
      </c>
      <c r="BI450" s="241">
        <f>IF(N450="nulová",J450,0)</f>
        <v>0</v>
      </c>
      <c r="BJ450" s="18" t="s">
        <v>86</v>
      </c>
      <c r="BK450" s="241">
        <f>ROUND(I450*H450,2)</f>
        <v>0</v>
      </c>
      <c r="BL450" s="18" t="s">
        <v>177</v>
      </c>
      <c r="BM450" s="240" t="s">
        <v>826</v>
      </c>
    </row>
    <row r="451" spans="1:51" s="13" customFormat="1" ht="12">
      <c r="A451" s="13"/>
      <c r="B451" s="242"/>
      <c r="C451" s="243"/>
      <c r="D451" s="244" t="s">
        <v>179</v>
      </c>
      <c r="E451" s="245" t="s">
        <v>1</v>
      </c>
      <c r="F451" s="246" t="s">
        <v>827</v>
      </c>
      <c r="G451" s="243"/>
      <c r="H451" s="247">
        <v>86</v>
      </c>
      <c r="I451" s="248"/>
      <c r="J451" s="243"/>
      <c r="K451" s="243"/>
      <c r="L451" s="249"/>
      <c r="M451" s="250"/>
      <c r="N451" s="251"/>
      <c r="O451" s="251"/>
      <c r="P451" s="251"/>
      <c r="Q451" s="251"/>
      <c r="R451" s="251"/>
      <c r="S451" s="251"/>
      <c r="T451" s="25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3" t="s">
        <v>179</v>
      </c>
      <c r="AU451" s="253" t="s">
        <v>88</v>
      </c>
      <c r="AV451" s="13" t="s">
        <v>88</v>
      </c>
      <c r="AW451" s="13" t="s">
        <v>32</v>
      </c>
      <c r="AX451" s="13" t="s">
        <v>78</v>
      </c>
      <c r="AY451" s="253" t="s">
        <v>171</v>
      </c>
    </row>
    <row r="452" spans="1:51" s="15" customFormat="1" ht="12">
      <c r="A452" s="15"/>
      <c r="B452" s="264"/>
      <c r="C452" s="265"/>
      <c r="D452" s="244" t="s">
        <v>179</v>
      </c>
      <c r="E452" s="266" t="s">
        <v>1</v>
      </c>
      <c r="F452" s="267" t="s">
        <v>184</v>
      </c>
      <c r="G452" s="265"/>
      <c r="H452" s="268">
        <v>86</v>
      </c>
      <c r="I452" s="269"/>
      <c r="J452" s="265"/>
      <c r="K452" s="265"/>
      <c r="L452" s="270"/>
      <c r="M452" s="271"/>
      <c r="N452" s="272"/>
      <c r="O452" s="272"/>
      <c r="P452" s="272"/>
      <c r="Q452" s="272"/>
      <c r="R452" s="272"/>
      <c r="S452" s="272"/>
      <c r="T452" s="273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4" t="s">
        <v>179</v>
      </c>
      <c r="AU452" s="274" t="s">
        <v>88</v>
      </c>
      <c r="AV452" s="15" t="s">
        <v>177</v>
      </c>
      <c r="AW452" s="15" t="s">
        <v>32</v>
      </c>
      <c r="AX452" s="15" t="s">
        <v>86</v>
      </c>
      <c r="AY452" s="274" t="s">
        <v>171</v>
      </c>
    </row>
    <row r="453" spans="1:65" s="2" customFormat="1" ht="24.15" customHeight="1">
      <c r="A453" s="39"/>
      <c r="B453" s="40"/>
      <c r="C453" s="228" t="s">
        <v>828</v>
      </c>
      <c r="D453" s="228" t="s">
        <v>173</v>
      </c>
      <c r="E453" s="229" t="s">
        <v>829</v>
      </c>
      <c r="F453" s="230" t="s">
        <v>830</v>
      </c>
      <c r="G453" s="231" t="s">
        <v>208</v>
      </c>
      <c r="H453" s="232">
        <v>215</v>
      </c>
      <c r="I453" s="233"/>
      <c r="J453" s="234">
        <f>ROUND(I453*H453,2)</f>
        <v>0</v>
      </c>
      <c r="K453" s="235"/>
      <c r="L453" s="45"/>
      <c r="M453" s="236" t="s">
        <v>1</v>
      </c>
      <c r="N453" s="237" t="s">
        <v>43</v>
      </c>
      <c r="O453" s="92"/>
      <c r="P453" s="238">
        <f>O453*H453</f>
        <v>0</v>
      </c>
      <c r="Q453" s="238">
        <v>0</v>
      </c>
      <c r="R453" s="238">
        <f>Q453*H453</f>
        <v>0</v>
      </c>
      <c r="S453" s="238">
        <v>0.00248</v>
      </c>
      <c r="T453" s="239">
        <f>S453*H453</f>
        <v>0.5332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0" t="s">
        <v>177</v>
      </c>
      <c r="AT453" s="240" t="s">
        <v>173</v>
      </c>
      <c r="AU453" s="240" t="s">
        <v>88</v>
      </c>
      <c r="AY453" s="18" t="s">
        <v>171</v>
      </c>
      <c r="BE453" s="241">
        <f>IF(N453="základní",J453,0)</f>
        <v>0</v>
      </c>
      <c r="BF453" s="241">
        <f>IF(N453="snížená",J453,0)</f>
        <v>0</v>
      </c>
      <c r="BG453" s="241">
        <f>IF(N453="zákl. přenesená",J453,0)</f>
        <v>0</v>
      </c>
      <c r="BH453" s="241">
        <f>IF(N453="sníž. přenesená",J453,0)</f>
        <v>0</v>
      </c>
      <c r="BI453" s="241">
        <f>IF(N453="nulová",J453,0)</f>
        <v>0</v>
      </c>
      <c r="BJ453" s="18" t="s">
        <v>86</v>
      </c>
      <c r="BK453" s="241">
        <f>ROUND(I453*H453,2)</f>
        <v>0</v>
      </c>
      <c r="BL453" s="18" t="s">
        <v>177</v>
      </c>
      <c r="BM453" s="240" t="s">
        <v>831</v>
      </c>
    </row>
    <row r="454" spans="1:63" s="12" customFormat="1" ht="22.8" customHeight="1">
      <c r="A454" s="12"/>
      <c r="B454" s="212"/>
      <c r="C454" s="213"/>
      <c r="D454" s="214" t="s">
        <v>77</v>
      </c>
      <c r="E454" s="226" t="s">
        <v>832</v>
      </c>
      <c r="F454" s="226" t="s">
        <v>833</v>
      </c>
      <c r="G454" s="213"/>
      <c r="H454" s="213"/>
      <c r="I454" s="216"/>
      <c r="J454" s="227">
        <f>BK454</f>
        <v>0</v>
      </c>
      <c r="K454" s="213"/>
      <c r="L454" s="218"/>
      <c r="M454" s="219"/>
      <c r="N454" s="220"/>
      <c r="O454" s="220"/>
      <c r="P454" s="221">
        <f>SUM(P455:P509)</f>
        <v>0</v>
      </c>
      <c r="Q454" s="220"/>
      <c r="R454" s="221">
        <f>SUM(R455:R509)</f>
        <v>0</v>
      </c>
      <c r="S454" s="220"/>
      <c r="T454" s="222">
        <f>SUM(T455:T509)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23" t="s">
        <v>86</v>
      </c>
      <c r="AT454" s="224" t="s">
        <v>77</v>
      </c>
      <c r="AU454" s="224" t="s">
        <v>86</v>
      </c>
      <c r="AY454" s="223" t="s">
        <v>171</v>
      </c>
      <c r="BK454" s="225">
        <f>SUM(BK455:BK509)</f>
        <v>0</v>
      </c>
    </row>
    <row r="455" spans="1:65" s="2" customFormat="1" ht="21.75" customHeight="1">
      <c r="A455" s="39"/>
      <c r="B455" s="40"/>
      <c r="C455" s="228" t="s">
        <v>834</v>
      </c>
      <c r="D455" s="228" t="s">
        <v>173</v>
      </c>
      <c r="E455" s="229" t="s">
        <v>835</v>
      </c>
      <c r="F455" s="230" t="s">
        <v>836</v>
      </c>
      <c r="G455" s="231" t="s">
        <v>247</v>
      </c>
      <c r="H455" s="232">
        <v>400.881</v>
      </c>
      <c r="I455" s="233"/>
      <c r="J455" s="234">
        <f>ROUND(I455*H455,2)</f>
        <v>0</v>
      </c>
      <c r="K455" s="235"/>
      <c r="L455" s="45"/>
      <c r="M455" s="236" t="s">
        <v>1</v>
      </c>
      <c r="N455" s="237" t="s">
        <v>43</v>
      </c>
      <c r="O455" s="92"/>
      <c r="P455" s="238">
        <f>O455*H455</f>
        <v>0</v>
      </c>
      <c r="Q455" s="238">
        <v>0</v>
      </c>
      <c r="R455" s="238">
        <f>Q455*H455</f>
        <v>0</v>
      </c>
      <c r="S455" s="238">
        <v>0</v>
      </c>
      <c r="T455" s="23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40" t="s">
        <v>177</v>
      </c>
      <c r="AT455" s="240" t="s">
        <v>173</v>
      </c>
      <c r="AU455" s="240" t="s">
        <v>88</v>
      </c>
      <c r="AY455" s="18" t="s">
        <v>171</v>
      </c>
      <c r="BE455" s="241">
        <f>IF(N455="základní",J455,0)</f>
        <v>0</v>
      </c>
      <c r="BF455" s="241">
        <f>IF(N455="snížená",J455,0)</f>
        <v>0</v>
      </c>
      <c r="BG455" s="241">
        <f>IF(N455="zákl. přenesená",J455,0)</f>
        <v>0</v>
      </c>
      <c r="BH455" s="241">
        <f>IF(N455="sníž. přenesená",J455,0)</f>
        <v>0</v>
      </c>
      <c r="BI455" s="241">
        <f>IF(N455="nulová",J455,0)</f>
        <v>0</v>
      </c>
      <c r="BJ455" s="18" t="s">
        <v>86</v>
      </c>
      <c r="BK455" s="241">
        <f>ROUND(I455*H455,2)</f>
        <v>0</v>
      </c>
      <c r="BL455" s="18" t="s">
        <v>177</v>
      </c>
      <c r="BM455" s="240" t="s">
        <v>837</v>
      </c>
    </row>
    <row r="456" spans="1:47" s="2" customFormat="1" ht="12">
      <c r="A456" s="39"/>
      <c r="B456" s="40"/>
      <c r="C456" s="41"/>
      <c r="D456" s="244" t="s">
        <v>188</v>
      </c>
      <c r="E456" s="41"/>
      <c r="F456" s="275" t="s">
        <v>552</v>
      </c>
      <c r="G456" s="41"/>
      <c r="H456" s="41"/>
      <c r="I456" s="276"/>
      <c r="J456" s="41"/>
      <c r="K456" s="41"/>
      <c r="L456" s="45"/>
      <c r="M456" s="277"/>
      <c r="N456" s="278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188</v>
      </c>
      <c r="AU456" s="18" t="s">
        <v>88</v>
      </c>
    </row>
    <row r="457" spans="1:51" s="13" customFormat="1" ht="12">
      <c r="A457" s="13"/>
      <c r="B457" s="242"/>
      <c r="C457" s="243"/>
      <c r="D457" s="244" t="s">
        <v>179</v>
      </c>
      <c r="E457" s="245" t="s">
        <v>1</v>
      </c>
      <c r="F457" s="246" t="s">
        <v>838</v>
      </c>
      <c r="G457" s="243"/>
      <c r="H457" s="247">
        <v>23.04</v>
      </c>
      <c r="I457" s="248"/>
      <c r="J457" s="243"/>
      <c r="K457" s="243"/>
      <c r="L457" s="249"/>
      <c r="M457" s="250"/>
      <c r="N457" s="251"/>
      <c r="O457" s="251"/>
      <c r="P457" s="251"/>
      <c r="Q457" s="251"/>
      <c r="R457" s="251"/>
      <c r="S457" s="251"/>
      <c r="T457" s="25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3" t="s">
        <v>179</v>
      </c>
      <c r="AU457" s="253" t="s">
        <v>88</v>
      </c>
      <c r="AV457" s="13" t="s">
        <v>88</v>
      </c>
      <c r="AW457" s="13" t="s">
        <v>32</v>
      </c>
      <c r="AX457" s="13" t="s">
        <v>78</v>
      </c>
      <c r="AY457" s="253" t="s">
        <v>171</v>
      </c>
    </row>
    <row r="458" spans="1:51" s="14" customFormat="1" ht="12">
      <c r="A458" s="14"/>
      <c r="B458" s="254"/>
      <c r="C458" s="255"/>
      <c r="D458" s="244" t="s">
        <v>179</v>
      </c>
      <c r="E458" s="256" t="s">
        <v>1</v>
      </c>
      <c r="F458" s="257" t="s">
        <v>839</v>
      </c>
      <c r="G458" s="255"/>
      <c r="H458" s="256" t="s">
        <v>1</v>
      </c>
      <c r="I458" s="258"/>
      <c r="J458" s="255"/>
      <c r="K458" s="255"/>
      <c r="L458" s="259"/>
      <c r="M458" s="260"/>
      <c r="N458" s="261"/>
      <c r="O458" s="261"/>
      <c r="P458" s="261"/>
      <c r="Q458" s="261"/>
      <c r="R458" s="261"/>
      <c r="S458" s="261"/>
      <c r="T458" s="26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3" t="s">
        <v>179</v>
      </c>
      <c r="AU458" s="263" t="s">
        <v>88</v>
      </c>
      <c r="AV458" s="14" t="s">
        <v>86</v>
      </c>
      <c r="AW458" s="14" t="s">
        <v>32</v>
      </c>
      <c r="AX458" s="14" t="s">
        <v>78</v>
      </c>
      <c r="AY458" s="263" t="s">
        <v>171</v>
      </c>
    </row>
    <row r="459" spans="1:51" s="13" customFormat="1" ht="12">
      <c r="A459" s="13"/>
      <c r="B459" s="242"/>
      <c r="C459" s="243"/>
      <c r="D459" s="244" t="s">
        <v>179</v>
      </c>
      <c r="E459" s="245" t="s">
        <v>1</v>
      </c>
      <c r="F459" s="246" t="s">
        <v>840</v>
      </c>
      <c r="G459" s="243"/>
      <c r="H459" s="247">
        <v>51.52</v>
      </c>
      <c r="I459" s="248"/>
      <c r="J459" s="243"/>
      <c r="K459" s="243"/>
      <c r="L459" s="249"/>
      <c r="M459" s="250"/>
      <c r="N459" s="251"/>
      <c r="O459" s="251"/>
      <c r="P459" s="251"/>
      <c r="Q459" s="251"/>
      <c r="R459" s="251"/>
      <c r="S459" s="251"/>
      <c r="T459" s="25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3" t="s">
        <v>179</v>
      </c>
      <c r="AU459" s="253" t="s">
        <v>88</v>
      </c>
      <c r="AV459" s="13" t="s">
        <v>88</v>
      </c>
      <c r="AW459" s="13" t="s">
        <v>32</v>
      </c>
      <c r="AX459" s="13" t="s">
        <v>78</v>
      </c>
      <c r="AY459" s="253" t="s">
        <v>171</v>
      </c>
    </row>
    <row r="460" spans="1:51" s="13" customFormat="1" ht="12">
      <c r="A460" s="13"/>
      <c r="B460" s="242"/>
      <c r="C460" s="243"/>
      <c r="D460" s="244" t="s">
        <v>179</v>
      </c>
      <c r="E460" s="245" t="s">
        <v>1</v>
      </c>
      <c r="F460" s="246" t="s">
        <v>841</v>
      </c>
      <c r="G460" s="243"/>
      <c r="H460" s="247">
        <v>125.347</v>
      </c>
      <c r="I460" s="248"/>
      <c r="J460" s="243"/>
      <c r="K460" s="243"/>
      <c r="L460" s="249"/>
      <c r="M460" s="250"/>
      <c r="N460" s="251"/>
      <c r="O460" s="251"/>
      <c r="P460" s="251"/>
      <c r="Q460" s="251"/>
      <c r="R460" s="251"/>
      <c r="S460" s="251"/>
      <c r="T460" s="25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3" t="s">
        <v>179</v>
      </c>
      <c r="AU460" s="253" t="s">
        <v>88</v>
      </c>
      <c r="AV460" s="13" t="s">
        <v>88</v>
      </c>
      <c r="AW460" s="13" t="s">
        <v>32</v>
      </c>
      <c r="AX460" s="13" t="s">
        <v>78</v>
      </c>
      <c r="AY460" s="253" t="s">
        <v>171</v>
      </c>
    </row>
    <row r="461" spans="1:51" s="14" customFormat="1" ht="12">
      <c r="A461" s="14"/>
      <c r="B461" s="254"/>
      <c r="C461" s="255"/>
      <c r="D461" s="244" t="s">
        <v>179</v>
      </c>
      <c r="E461" s="256" t="s">
        <v>1</v>
      </c>
      <c r="F461" s="257" t="s">
        <v>842</v>
      </c>
      <c r="G461" s="255"/>
      <c r="H461" s="256" t="s">
        <v>1</v>
      </c>
      <c r="I461" s="258"/>
      <c r="J461" s="255"/>
      <c r="K461" s="255"/>
      <c r="L461" s="259"/>
      <c r="M461" s="260"/>
      <c r="N461" s="261"/>
      <c r="O461" s="261"/>
      <c r="P461" s="261"/>
      <c r="Q461" s="261"/>
      <c r="R461" s="261"/>
      <c r="S461" s="261"/>
      <c r="T461" s="26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3" t="s">
        <v>179</v>
      </c>
      <c r="AU461" s="263" t="s">
        <v>88</v>
      </c>
      <c r="AV461" s="14" t="s">
        <v>86</v>
      </c>
      <c r="AW461" s="14" t="s">
        <v>32</v>
      </c>
      <c r="AX461" s="14" t="s">
        <v>78</v>
      </c>
      <c r="AY461" s="263" t="s">
        <v>171</v>
      </c>
    </row>
    <row r="462" spans="1:51" s="13" customFormat="1" ht="12">
      <c r="A462" s="13"/>
      <c r="B462" s="242"/>
      <c r="C462" s="243"/>
      <c r="D462" s="244" t="s">
        <v>179</v>
      </c>
      <c r="E462" s="245" t="s">
        <v>1</v>
      </c>
      <c r="F462" s="246" t="s">
        <v>843</v>
      </c>
      <c r="G462" s="243"/>
      <c r="H462" s="247">
        <v>200.974</v>
      </c>
      <c r="I462" s="248"/>
      <c r="J462" s="243"/>
      <c r="K462" s="243"/>
      <c r="L462" s="249"/>
      <c r="M462" s="250"/>
      <c r="N462" s="251"/>
      <c r="O462" s="251"/>
      <c r="P462" s="251"/>
      <c r="Q462" s="251"/>
      <c r="R462" s="251"/>
      <c r="S462" s="251"/>
      <c r="T462" s="25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3" t="s">
        <v>179</v>
      </c>
      <c r="AU462" s="253" t="s">
        <v>88</v>
      </c>
      <c r="AV462" s="13" t="s">
        <v>88</v>
      </c>
      <c r="AW462" s="13" t="s">
        <v>32</v>
      </c>
      <c r="AX462" s="13" t="s">
        <v>78</v>
      </c>
      <c r="AY462" s="253" t="s">
        <v>171</v>
      </c>
    </row>
    <row r="463" spans="1:51" s="14" customFormat="1" ht="12">
      <c r="A463" s="14"/>
      <c r="B463" s="254"/>
      <c r="C463" s="255"/>
      <c r="D463" s="244" t="s">
        <v>179</v>
      </c>
      <c r="E463" s="256" t="s">
        <v>1</v>
      </c>
      <c r="F463" s="257" t="s">
        <v>844</v>
      </c>
      <c r="G463" s="255"/>
      <c r="H463" s="256" t="s">
        <v>1</v>
      </c>
      <c r="I463" s="258"/>
      <c r="J463" s="255"/>
      <c r="K463" s="255"/>
      <c r="L463" s="259"/>
      <c r="M463" s="260"/>
      <c r="N463" s="261"/>
      <c r="O463" s="261"/>
      <c r="P463" s="261"/>
      <c r="Q463" s="261"/>
      <c r="R463" s="261"/>
      <c r="S463" s="261"/>
      <c r="T463" s="26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3" t="s">
        <v>179</v>
      </c>
      <c r="AU463" s="263" t="s">
        <v>88</v>
      </c>
      <c r="AV463" s="14" t="s">
        <v>86</v>
      </c>
      <c r="AW463" s="14" t="s">
        <v>32</v>
      </c>
      <c r="AX463" s="14" t="s">
        <v>78</v>
      </c>
      <c r="AY463" s="263" t="s">
        <v>171</v>
      </c>
    </row>
    <row r="464" spans="1:51" s="15" customFormat="1" ht="12">
      <c r="A464" s="15"/>
      <c r="B464" s="264"/>
      <c r="C464" s="265"/>
      <c r="D464" s="244" t="s">
        <v>179</v>
      </c>
      <c r="E464" s="266" t="s">
        <v>1</v>
      </c>
      <c r="F464" s="267" t="s">
        <v>184</v>
      </c>
      <c r="G464" s="265"/>
      <c r="H464" s="268">
        <v>400.881</v>
      </c>
      <c r="I464" s="269"/>
      <c r="J464" s="265"/>
      <c r="K464" s="265"/>
      <c r="L464" s="270"/>
      <c r="M464" s="271"/>
      <c r="N464" s="272"/>
      <c r="O464" s="272"/>
      <c r="P464" s="272"/>
      <c r="Q464" s="272"/>
      <c r="R464" s="272"/>
      <c r="S464" s="272"/>
      <c r="T464" s="273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74" t="s">
        <v>179</v>
      </c>
      <c r="AU464" s="274" t="s">
        <v>88</v>
      </c>
      <c r="AV464" s="15" t="s">
        <v>177</v>
      </c>
      <c r="AW464" s="15" t="s">
        <v>32</v>
      </c>
      <c r="AX464" s="15" t="s">
        <v>86</v>
      </c>
      <c r="AY464" s="274" t="s">
        <v>171</v>
      </c>
    </row>
    <row r="465" spans="1:65" s="2" customFormat="1" ht="16.5" customHeight="1">
      <c r="A465" s="39"/>
      <c r="B465" s="40"/>
      <c r="C465" s="228" t="s">
        <v>845</v>
      </c>
      <c r="D465" s="228" t="s">
        <v>173</v>
      </c>
      <c r="E465" s="229" t="s">
        <v>846</v>
      </c>
      <c r="F465" s="230" t="s">
        <v>847</v>
      </c>
      <c r="G465" s="231" t="s">
        <v>247</v>
      </c>
      <c r="H465" s="232">
        <v>400.881</v>
      </c>
      <c r="I465" s="233"/>
      <c r="J465" s="234">
        <f>ROUND(I465*H465,2)</f>
        <v>0</v>
      </c>
      <c r="K465" s="235"/>
      <c r="L465" s="45"/>
      <c r="M465" s="236" t="s">
        <v>1</v>
      </c>
      <c r="N465" s="237" t="s">
        <v>43</v>
      </c>
      <c r="O465" s="92"/>
      <c r="P465" s="238">
        <f>O465*H465</f>
        <v>0</v>
      </c>
      <c r="Q465" s="238">
        <v>0</v>
      </c>
      <c r="R465" s="238">
        <f>Q465*H465</f>
        <v>0</v>
      </c>
      <c r="S465" s="238">
        <v>0</v>
      </c>
      <c r="T465" s="23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40" t="s">
        <v>177</v>
      </c>
      <c r="AT465" s="240" t="s">
        <v>173</v>
      </c>
      <c r="AU465" s="240" t="s">
        <v>88</v>
      </c>
      <c r="AY465" s="18" t="s">
        <v>171</v>
      </c>
      <c r="BE465" s="241">
        <f>IF(N465="základní",J465,0)</f>
        <v>0</v>
      </c>
      <c r="BF465" s="241">
        <f>IF(N465="snížená",J465,0)</f>
        <v>0</v>
      </c>
      <c r="BG465" s="241">
        <f>IF(N465="zákl. přenesená",J465,0)</f>
        <v>0</v>
      </c>
      <c r="BH465" s="241">
        <f>IF(N465="sníž. přenesená",J465,0)</f>
        <v>0</v>
      </c>
      <c r="BI465" s="241">
        <f>IF(N465="nulová",J465,0)</f>
        <v>0</v>
      </c>
      <c r="BJ465" s="18" t="s">
        <v>86</v>
      </c>
      <c r="BK465" s="241">
        <f>ROUND(I465*H465,2)</f>
        <v>0</v>
      </c>
      <c r="BL465" s="18" t="s">
        <v>177</v>
      </c>
      <c r="BM465" s="240" t="s">
        <v>848</v>
      </c>
    </row>
    <row r="466" spans="1:47" s="2" customFormat="1" ht="12">
      <c r="A466" s="39"/>
      <c r="B466" s="40"/>
      <c r="C466" s="41"/>
      <c r="D466" s="244" t="s">
        <v>188</v>
      </c>
      <c r="E466" s="41"/>
      <c r="F466" s="275" t="s">
        <v>552</v>
      </c>
      <c r="G466" s="41"/>
      <c r="H466" s="41"/>
      <c r="I466" s="276"/>
      <c r="J466" s="41"/>
      <c r="K466" s="41"/>
      <c r="L466" s="45"/>
      <c r="M466" s="277"/>
      <c r="N466" s="278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188</v>
      </c>
      <c r="AU466" s="18" t="s">
        <v>88</v>
      </c>
    </row>
    <row r="467" spans="1:65" s="2" customFormat="1" ht="24.15" customHeight="1">
      <c r="A467" s="39"/>
      <c r="B467" s="40"/>
      <c r="C467" s="228" t="s">
        <v>432</v>
      </c>
      <c r="D467" s="228" t="s">
        <v>173</v>
      </c>
      <c r="E467" s="229" t="s">
        <v>849</v>
      </c>
      <c r="F467" s="230" t="s">
        <v>850</v>
      </c>
      <c r="G467" s="231" t="s">
        <v>247</v>
      </c>
      <c r="H467" s="232">
        <v>400.881</v>
      </c>
      <c r="I467" s="233"/>
      <c r="J467" s="234">
        <f>ROUND(I467*H467,2)</f>
        <v>0</v>
      </c>
      <c r="K467" s="235"/>
      <c r="L467" s="45"/>
      <c r="M467" s="236" t="s">
        <v>1</v>
      </c>
      <c r="N467" s="237" t="s">
        <v>43</v>
      </c>
      <c r="O467" s="92"/>
      <c r="P467" s="238">
        <f>O467*H467</f>
        <v>0</v>
      </c>
      <c r="Q467" s="238">
        <v>0</v>
      </c>
      <c r="R467" s="238">
        <f>Q467*H467</f>
        <v>0</v>
      </c>
      <c r="S467" s="238">
        <v>0</v>
      </c>
      <c r="T467" s="23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40" t="s">
        <v>177</v>
      </c>
      <c r="AT467" s="240" t="s">
        <v>173</v>
      </c>
      <c r="AU467" s="240" t="s">
        <v>88</v>
      </c>
      <c r="AY467" s="18" t="s">
        <v>171</v>
      </c>
      <c r="BE467" s="241">
        <f>IF(N467="základní",J467,0)</f>
        <v>0</v>
      </c>
      <c r="BF467" s="241">
        <f>IF(N467="snížená",J467,0)</f>
        <v>0</v>
      </c>
      <c r="BG467" s="241">
        <f>IF(N467="zákl. přenesená",J467,0)</f>
        <v>0</v>
      </c>
      <c r="BH467" s="241">
        <f>IF(N467="sníž. přenesená",J467,0)</f>
        <v>0</v>
      </c>
      <c r="BI467" s="241">
        <f>IF(N467="nulová",J467,0)</f>
        <v>0</v>
      </c>
      <c r="BJ467" s="18" t="s">
        <v>86</v>
      </c>
      <c r="BK467" s="241">
        <f>ROUND(I467*H467,2)</f>
        <v>0</v>
      </c>
      <c r="BL467" s="18" t="s">
        <v>177</v>
      </c>
      <c r="BM467" s="240" t="s">
        <v>851</v>
      </c>
    </row>
    <row r="468" spans="1:47" s="2" customFormat="1" ht="12">
      <c r="A468" s="39"/>
      <c r="B468" s="40"/>
      <c r="C468" s="41"/>
      <c r="D468" s="244" t="s">
        <v>188</v>
      </c>
      <c r="E468" s="41"/>
      <c r="F468" s="275" t="s">
        <v>552</v>
      </c>
      <c r="G468" s="41"/>
      <c r="H468" s="41"/>
      <c r="I468" s="276"/>
      <c r="J468" s="41"/>
      <c r="K468" s="41"/>
      <c r="L468" s="45"/>
      <c r="M468" s="277"/>
      <c r="N468" s="278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188</v>
      </c>
      <c r="AU468" s="18" t="s">
        <v>88</v>
      </c>
    </row>
    <row r="469" spans="1:65" s="2" customFormat="1" ht="21.75" customHeight="1">
      <c r="A469" s="39"/>
      <c r="B469" s="40"/>
      <c r="C469" s="228" t="s">
        <v>852</v>
      </c>
      <c r="D469" s="228" t="s">
        <v>173</v>
      </c>
      <c r="E469" s="229" t="s">
        <v>853</v>
      </c>
      <c r="F469" s="230" t="s">
        <v>854</v>
      </c>
      <c r="G469" s="231" t="s">
        <v>247</v>
      </c>
      <c r="H469" s="232">
        <v>184.134</v>
      </c>
      <c r="I469" s="233"/>
      <c r="J469" s="234">
        <f>ROUND(I469*H469,2)</f>
        <v>0</v>
      </c>
      <c r="K469" s="235"/>
      <c r="L469" s="45"/>
      <c r="M469" s="236" t="s">
        <v>1</v>
      </c>
      <c r="N469" s="237" t="s">
        <v>43</v>
      </c>
      <c r="O469" s="92"/>
      <c r="P469" s="238">
        <f>O469*H469</f>
        <v>0</v>
      </c>
      <c r="Q469" s="238">
        <v>0</v>
      </c>
      <c r="R469" s="238">
        <f>Q469*H469</f>
        <v>0</v>
      </c>
      <c r="S469" s="238">
        <v>0</v>
      </c>
      <c r="T469" s="23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40" t="s">
        <v>177</v>
      </c>
      <c r="AT469" s="240" t="s">
        <v>173</v>
      </c>
      <c r="AU469" s="240" t="s">
        <v>88</v>
      </c>
      <c r="AY469" s="18" t="s">
        <v>171</v>
      </c>
      <c r="BE469" s="241">
        <f>IF(N469="základní",J469,0)</f>
        <v>0</v>
      </c>
      <c r="BF469" s="241">
        <f>IF(N469="snížená",J469,0)</f>
        <v>0</v>
      </c>
      <c r="BG469" s="241">
        <f>IF(N469="zákl. přenesená",J469,0)</f>
        <v>0</v>
      </c>
      <c r="BH469" s="241">
        <f>IF(N469="sníž. přenesená",J469,0)</f>
        <v>0</v>
      </c>
      <c r="BI469" s="241">
        <f>IF(N469="nulová",J469,0)</f>
        <v>0</v>
      </c>
      <c r="BJ469" s="18" t="s">
        <v>86</v>
      </c>
      <c r="BK469" s="241">
        <f>ROUND(I469*H469,2)</f>
        <v>0</v>
      </c>
      <c r="BL469" s="18" t="s">
        <v>177</v>
      </c>
      <c r="BM469" s="240" t="s">
        <v>855</v>
      </c>
    </row>
    <row r="470" spans="1:51" s="13" customFormat="1" ht="12">
      <c r="A470" s="13"/>
      <c r="B470" s="242"/>
      <c r="C470" s="243"/>
      <c r="D470" s="244" t="s">
        <v>179</v>
      </c>
      <c r="E470" s="245" t="s">
        <v>1</v>
      </c>
      <c r="F470" s="246" t="s">
        <v>856</v>
      </c>
      <c r="G470" s="243"/>
      <c r="H470" s="247">
        <v>60.19</v>
      </c>
      <c r="I470" s="248"/>
      <c r="J470" s="243"/>
      <c r="K470" s="243"/>
      <c r="L470" s="249"/>
      <c r="M470" s="250"/>
      <c r="N470" s="251"/>
      <c r="O470" s="251"/>
      <c r="P470" s="251"/>
      <c r="Q470" s="251"/>
      <c r="R470" s="251"/>
      <c r="S470" s="251"/>
      <c r="T470" s="25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3" t="s">
        <v>179</v>
      </c>
      <c r="AU470" s="253" t="s">
        <v>88</v>
      </c>
      <c r="AV470" s="13" t="s">
        <v>88</v>
      </c>
      <c r="AW470" s="13" t="s">
        <v>32</v>
      </c>
      <c r="AX470" s="13" t="s">
        <v>78</v>
      </c>
      <c r="AY470" s="253" t="s">
        <v>171</v>
      </c>
    </row>
    <row r="471" spans="1:51" s="13" customFormat="1" ht="12">
      <c r="A471" s="13"/>
      <c r="B471" s="242"/>
      <c r="C471" s="243"/>
      <c r="D471" s="244" t="s">
        <v>179</v>
      </c>
      <c r="E471" s="245" t="s">
        <v>1</v>
      </c>
      <c r="F471" s="246" t="s">
        <v>857</v>
      </c>
      <c r="G471" s="243"/>
      <c r="H471" s="247">
        <v>4.08</v>
      </c>
      <c r="I471" s="248"/>
      <c r="J471" s="243"/>
      <c r="K471" s="243"/>
      <c r="L471" s="249"/>
      <c r="M471" s="250"/>
      <c r="N471" s="251"/>
      <c r="O471" s="251"/>
      <c r="P471" s="251"/>
      <c r="Q471" s="251"/>
      <c r="R471" s="251"/>
      <c r="S471" s="251"/>
      <c r="T471" s="25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3" t="s">
        <v>179</v>
      </c>
      <c r="AU471" s="253" t="s">
        <v>88</v>
      </c>
      <c r="AV471" s="13" t="s">
        <v>88</v>
      </c>
      <c r="AW471" s="13" t="s">
        <v>32</v>
      </c>
      <c r="AX471" s="13" t="s">
        <v>78</v>
      </c>
      <c r="AY471" s="253" t="s">
        <v>171</v>
      </c>
    </row>
    <row r="472" spans="1:51" s="13" customFormat="1" ht="12">
      <c r="A472" s="13"/>
      <c r="B472" s="242"/>
      <c r="C472" s="243"/>
      <c r="D472" s="244" t="s">
        <v>179</v>
      </c>
      <c r="E472" s="245" t="s">
        <v>1</v>
      </c>
      <c r="F472" s="246" t="s">
        <v>858</v>
      </c>
      <c r="G472" s="243"/>
      <c r="H472" s="247">
        <v>1.478</v>
      </c>
      <c r="I472" s="248"/>
      <c r="J472" s="243"/>
      <c r="K472" s="243"/>
      <c r="L472" s="249"/>
      <c r="M472" s="250"/>
      <c r="N472" s="251"/>
      <c r="O472" s="251"/>
      <c r="P472" s="251"/>
      <c r="Q472" s="251"/>
      <c r="R472" s="251"/>
      <c r="S472" s="251"/>
      <c r="T472" s="25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3" t="s">
        <v>179</v>
      </c>
      <c r="AU472" s="253" t="s">
        <v>88</v>
      </c>
      <c r="AV472" s="13" t="s">
        <v>88</v>
      </c>
      <c r="AW472" s="13" t="s">
        <v>32</v>
      </c>
      <c r="AX472" s="13" t="s">
        <v>78</v>
      </c>
      <c r="AY472" s="253" t="s">
        <v>171</v>
      </c>
    </row>
    <row r="473" spans="1:51" s="13" customFormat="1" ht="12">
      <c r="A473" s="13"/>
      <c r="B473" s="242"/>
      <c r="C473" s="243"/>
      <c r="D473" s="244" t="s">
        <v>179</v>
      </c>
      <c r="E473" s="245" t="s">
        <v>1</v>
      </c>
      <c r="F473" s="246" t="s">
        <v>859</v>
      </c>
      <c r="G473" s="243"/>
      <c r="H473" s="247">
        <v>5.4</v>
      </c>
      <c r="I473" s="248"/>
      <c r="J473" s="243"/>
      <c r="K473" s="243"/>
      <c r="L473" s="249"/>
      <c r="M473" s="250"/>
      <c r="N473" s="251"/>
      <c r="O473" s="251"/>
      <c r="P473" s="251"/>
      <c r="Q473" s="251"/>
      <c r="R473" s="251"/>
      <c r="S473" s="251"/>
      <c r="T473" s="25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3" t="s">
        <v>179</v>
      </c>
      <c r="AU473" s="253" t="s">
        <v>88</v>
      </c>
      <c r="AV473" s="13" t="s">
        <v>88</v>
      </c>
      <c r="AW473" s="13" t="s">
        <v>32</v>
      </c>
      <c r="AX473" s="13" t="s">
        <v>78</v>
      </c>
      <c r="AY473" s="253" t="s">
        <v>171</v>
      </c>
    </row>
    <row r="474" spans="1:51" s="13" customFormat="1" ht="12">
      <c r="A474" s="13"/>
      <c r="B474" s="242"/>
      <c r="C474" s="243"/>
      <c r="D474" s="244" t="s">
        <v>179</v>
      </c>
      <c r="E474" s="245" t="s">
        <v>1</v>
      </c>
      <c r="F474" s="246" t="s">
        <v>860</v>
      </c>
      <c r="G474" s="243"/>
      <c r="H474" s="247">
        <v>14.19</v>
      </c>
      <c r="I474" s="248"/>
      <c r="J474" s="243"/>
      <c r="K474" s="243"/>
      <c r="L474" s="249"/>
      <c r="M474" s="250"/>
      <c r="N474" s="251"/>
      <c r="O474" s="251"/>
      <c r="P474" s="251"/>
      <c r="Q474" s="251"/>
      <c r="R474" s="251"/>
      <c r="S474" s="251"/>
      <c r="T474" s="25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3" t="s">
        <v>179</v>
      </c>
      <c r="AU474" s="253" t="s">
        <v>88</v>
      </c>
      <c r="AV474" s="13" t="s">
        <v>88</v>
      </c>
      <c r="AW474" s="13" t="s">
        <v>32</v>
      </c>
      <c r="AX474" s="13" t="s">
        <v>78</v>
      </c>
      <c r="AY474" s="253" t="s">
        <v>171</v>
      </c>
    </row>
    <row r="475" spans="1:51" s="13" customFormat="1" ht="12">
      <c r="A475" s="13"/>
      <c r="B475" s="242"/>
      <c r="C475" s="243"/>
      <c r="D475" s="244" t="s">
        <v>179</v>
      </c>
      <c r="E475" s="245" t="s">
        <v>1</v>
      </c>
      <c r="F475" s="246" t="s">
        <v>861</v>
      </c>
      <c r="G475" s="243"/>
      <c r="H475" s="247">
        <v>46.4</v>
      </c>
      <c r="I475" s="248"/>
      <c r="J475" s="243"/>
      <c r="K475" s="243"/>
      <c r="L475" s="249"/>
      <c r="M475" s="250"/>
      <c r="N475" s="251"/>
      <c r="O475" s="251"/>
      <c r="P475" s="251"/>
      <c r="Q475" s="251"/>
      <c r="R475" s="251"/>
      <c r="S475" s="251"/>
      <c r="T475" s="25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3" t="s">
        <v>179</v>
      </c>
      <c r="AU475" s="253" t="s">
        <v>88</v>
      </c>
      <c r="AV475" s="13" t="s">
        <v>88</v>
      </c>
      <c r="AW475" s="13" t="s">
        <v>32</v>
      </c>
      <c r="AX475" s="13" t="s">
        <v>78</v>
      </c>
      <c r="AY475" s="253" t="s">
        <v>171</v>
      </c>
    </row>
    <row r="476" spans="1:51" s="16" customFormat="1" ht="12">
      <c r="A476" s="16"/>
      <c r="B476" s="290"/>
      <c r="C476" s="291"/>
      <c r="D476" s="244" t="s">
        <v>179</v>
      </c>
      <c r="E476" s="292" t="s">
        <v>1</v>
      </c>
      <c r="F476" s="293" t="s">
        <v>839</v>
      </c>
      <c r="G476" s="291"/>
      <c r="H476" s="294">
        <v>131.738</v>
      </c>
      <c r="I476" s="295"/>
      <c r="J476" s="291"/>
      <c r="K476" s="291"/>
      <c r="L476" s="296"/>
      <c r="M476" s="297"/>
      <c r="N476" s="298"/>
      <c r="O476" s="298"/>
      <c r="P476" s="298"/>
      <c r="Q476" s="298"/>
      <c r="R476" s="298"/>
      <c r="S476" s="298"/>
      <c r="T476" s="299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T476" s="300" t="s">
        <v>179</v>
      </c>
      <c r="AU476" s="300" t="s">
        <v>88</v>
      </c>
      <c r="AV476" s="16" t="s">
        <v>191</v>
      </c>
      <c r="AW476" s="16" t="s">
        <v>32</v>
      </c>
      <c r="AX476" s="16" t="s">
        <v>78</v>
      </c>
      <c r="AY476" s="300" t="s">
        <v>171</v>
      </c>
    </row>
    <row r="477" spans="1:51" s="13" customFormat="1" ht="12">
      <c r="A477" s="13"/>
      <c r="B477" s="242"/>
      <c r="C477" s="243"/>
      <c r="D477" s="244" t="s">
        <v>179</v>
      </c>
      <c r="E477" s="245" t="s">
        <v>1</v>
      </c>
      <c r="F477" s="246" t="s">
        <v>862</v>
      </c>
      <c r="G477" s="243"/>
      <c r="H477" s="247">
        <v>2.94</v>
      </c>
      <c r="I477" s="248"/>
      <c r="J477" s="243"/>
      <c r="K477" s="243"/>
      <c r="L477" s="249"/>
      <c r="M477" s="250"/>
      <c r="N477" s="251"/>
      <c r="O477" s="251"/>
      <c r="P477" s="251"/>
      <c r="Q477" s="251"/>
      <c r="R477" s="251"/>
      <c r="S477" s="251"/>
      <c r="T477" s="25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3" t="s">
        <v>179</v>
      </c>
      <c r="AU477" s="253" t="s">
        <v>88</v>
      </c>
      <c r="AV477" s="13" t="s">
        <v>88</v>
      </c>
      <c r="AW477" s="13" t="s">
        <v>32</v>
      </c>
      <c r="AX477" s="13" t="s">
        <v>78</v>
      </c>
      <c r="AY477" s="253" t="s">
        <v>171</v>
      </c>
    </row>
    <row r="478" spans="1:51" s="13" customFormat="1" ht="12">
      <c r="A478" s="13"/>
      <c r="B478" s="242"/>
      <c r="C478" s="243"/>
      <c r="D478" s="244" t="s">
        <v>179</v>
      </c>
      <c r="E478" s="245" t="s">
        <v>1</v>
      </c>
      <c r="F478" s="246" t="s">
        <v>863</v>
      </c>
      <c r="G478" s="243"/>
      <c r="H478" s="247">
        <v>47.04</v>
      </c>
      <c r="I478" s="248"/>
      <c r="J478" s="243"/>
      <c r="K478" s="243"/>
      <c r="L478" s="249"/>
      <c r="M478" s="250"/>
      <c r="N478" s="251"/>
      <c r="O478" s="251"/>
      <c r="P478" s="251"/>
      <c r="Q478" s="251"/>
      <c r="R478" s="251"/>
      <c r="S478" s="251"/>
      <c r="T478" s="25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3" t="s">
        <v>179</v>
      </c>
      <c r="AU478" s="253" t="s">
        <v>88</v>
      </c>
      <c r="AV478" s="13" t="s">
        <v>88</v>
      </c>
      <c r="AW478" s="13" t="s">
        <v>32</v>
      </c>
      <c r="AX478" s="13" t="s">
        <v>78</v>
      </c>
      <c r="AY478" s="253" t="s">
        <v>171</v>
      </c>
    </row>
    <row r="479" spans="1:51" s="13" customFormat="1" ht="12">
      <c r="A479" s="13"/>
      <c r="B479" s="242"/>
      <c r="C479" s="243"/>
      <c r="D479" s="244" t="s">
        <v>179</v>
      </c>
      <c r="E479" s="245" t="s">
        <v>1</v>
      </c>
      <c r="F479" s="246" t="s">
        <v>864</v>
      </c>
      <c r="G479" s="243"/>
      <c r="H479" s="247">
        <v>1.21</v>
      </c>
      <c r="I479" s="248"/>
      <c r="J479" s="243"/>
      <c r="K479" s="243"/>
      <c r="L479" s="249"/>
      <c r="M479" s="250"/>
      <c r="N479" s="251"/>
      <c r="O479" s="251"/>
      <c r="P479" s="251"/>
      <c r="Q479" s="251"/>
      <c r="R479" s="251"/>
      <c r="S479" s="251"/>
      <c r="T479" s="25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3" t="s">
        <v>179</v>
      </c>
      <c r="AU479" s="253" t="s">
        <v>88</v>
      </c>
      <c r="AV479" s="13" t="s">
        <v>88</v>
      </c>
      <c r="AW479" s="13" t="s">
        <v>32</v>
      </c>
      <c r="AX479" s="13" t="s">
        <v>78</v>
      </c>
      <c r="AY479" s="253" t="s">
        <v>171</v>
      </c>
    </row>
    <row r="480" spans="1:51" s="13" customFormat="1" ht="12">
      <c r="A480" s="13"/>
      <c r="B480" s="242"/>
      <c r="C480" s="243"/>
      <c r="D480" s="244" t="s">
        <v>179</v>
      </c>
      <c r="E480" s="245" t="s">
        <v>1</v>
      </c>
      <c r="F480" s="246" t="s">
        <v>865</v>
      </c>
      <c r="G480" s="243"/>
      <c r="H480" s="247">
        <v>0.246</v>
      </c>
      <c r="I480" s="248"/>
      <c r="J480" s="243"/>
      <c r="K480" s="243"/>
      <c r="L480" s="249"/>
      <c r="M480" s="250"/>
      <c r="N480" s="251"/>
      <c r="O480" s="251"/>
      <c r="P480" s="251"/>
      <c r="Q480" s="251"/>
      <c r="R480" s="251"/>
      <c r="S480" s="251"/>
      <c r="T480" s="25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3" t="s">
        <v>179</v>
      </c>
      <c r="AU480" s="253" t="s">
        <v>88</v>
      </c>
      <c r="AV480" s="13" t="s">
        <v>88</v>
      </c>
      <c r="AW480" s="13" t="s">
        <v>32</v>
      </c>
      <c r="AX480" s="13" t="s">
        <v>78</v>
      </c>
      <c r="AY480" s="253" t="s">
        <v>171</v>
      </c>
    </row>
    <row r="481" spans="1:51" s="16" customFormat="1" ht="12">
      <c r="A481" s="16"/>
      <c r="B481" s="290"/>
      <c r="C481" s="291"/>
      <c r="D481" s="244" t="s">
        <v>179</v>
      </c>
      <c r="E481" s="292" t="s">
        <v>1</v>
      </c>
      <c r="F481" s="293" t="s">
        <v>866</v>
      </c>
      <c r="G481" s="291"/>
      <c r="H481" s="294">
        <v>51.436</v>
      </c>
      <c r="I481" s="295"/>
      <c r="J481" s="291"/>
      <c r="K481" s="291"/>
      <c r="L481" s="296"/>
      <c r="M481" s="297"/>
      <c r="N481" s="298"/>
      <c r="O481" s="298"/>
      <c r="P481" s="298"/>
      <c r="Q481" s="298"/>
      <c r="R481" s="298"/>
      <c r="S481" s="298"/>
      <c r="T481" s="299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300" t="s">
        <v>179</v>
      </c>
      <c r="AU481" s="300" t="s">
        <v>88</v>
      </c>
      <c r="AV481" s="16" t="s">
        <v>191</v>
      </c>
      <c r="AW481" s="16" t="s">
        <v>32</v>
      </c>
      <c r="AX481" s="16" t="s">
        <v>78</v>
      </c>
      <c r="AY481" s="300" t="s">
        <v>171</v>
      </c>
    </row>
    <row r="482" spans="1:51" s="13" customFormat="1" ht="12">
      <c r="A482" s="13"/>
      <c r="B482" s="242"/>
      <c r="C482" s="243"/>
      <c r="D482" s="244" t="s">
        <v>179</v>
      </c>
      <c r="E482" s="245" t="s">
        <v>1</v>
      </c>
      <c r="F482" s="246" t="s">
        <v>867</v>
      </c>
      <c r="G482" s="243"/>
      <c r="H482" s="247">
        <v>0.456</v>
      </c>
      <c r="I482" s="248"/>
      <c r="J482" s="243"/>
      <c r="K482" s="243"/>
      <c r="L482" s="249"/>
      <c r="M482" s="250"/>
      <c r="N482" s="251"/>
      <c r="O482" s="251"/>
      <c r="P482" s="251"/>
      <c r="Q482" s="251"/>
      <c r="R482" s="251"/>
      <c r="S482" s="251"/>
      <c r="T482" s="25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3" t="s">
        <v>179</v>
      </c>
      <c r="AU482" s="253" t="s">
        <v>88</v>
      </c>
      <c r="AV482" s="13" t="s">
        <v>88</v>
      </c>
      <c r="AW482" s="13" t="s">
        <v>32</v>
      </c>
      <c r="AX482" s="13" t="s">
        <v>78</v>
      </c>
      <c r="AY482" s="253" t="s">
        <v>171</v>
      </c>
    </row>
    <row r="483" spans="1:51" s="13" customFormat="1" ht="12">
      <c r="A483" s="13"/>
      <c r="B483" s="242"/>
      <c r="C483" s="243"/>
      <c r="D483" s="244" t="s">
        <v>179</v>
      </c>
      <c r="E483" s="245" t="s">
        <v>1</v>
      </c>
      <c r="F483" s="246" t="s">
        <v>868</v>
      </c>
      <c r="G483" s="243"/>
      <c r="H483" s="247">
        <v>0.504</v>
      </c>
      <c r="I483" s="248"/>
      <c r="J483" s="243"/>
      <c r="K483" s="243"/>
      <c r="L483" s="249"/>
      <c r="M483" s="250"/>
      <c r="N483" s="251"/>
      <c r="O483" s="251"/>
      <c r="P483" s="251"/>
      <c r="Q483" s="251"/>
      <c r="R483" s="251"/>
      <c r="S483" s="251"/>
      <c r="T483" s="25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3" t="s">
        <v>179</v>
      </c>
      <c r="AU483" s="253" t="s">
        <v>88</v>
      </c>
      <c r="AV483" s="13" t="s">
        <v>88</v>
      </c>
      <c r="AW483" s="13" t="s">
        <v>32</v>
      </c>
      <c r="AX483" s="13" t="s">
        <v>78</v>
      </c>
      <c r="AY483" s="253" t="s">
        <v>171</v>
      </c>
    </row>
    <row r="484" spans="1:51" s="16" customFormat="1" ht="12">
      <c r="A484" s="16"/>
      <c r="B484" s="290"/>
      <c r="C484" s="291"/>
      <c r="D484" s="244" t="s">
        <v>179</v>
      </c>
      <c r="E484" s="292" t="s">
        <v>1</v>
      </c>
      <c r="F484" s="293" t="s">
        <v>869</v>
      </c>
      <c r="G484" s="291"/>
      <c r="H484" s="294">
        <v>0.96</v>
      </c>
      <c r="I484" s="295"/>
      <c r="J484" s="291"/>
      <c r="K484" s="291"/>
      <c r="L484" s="296"/>
      <c r="M484" s="297"/>
      <c r="N484" s="298"/>
      <c r="O484" s="298"/>
      <c r="P484" s="298"/>
      <c r="Q484" s="298"/>
      <c r="R484" s="298"/>
      <c r="S484" s="298"/>
      <c r="T484" s="299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T484" s="300" t="s">
        <v>179</v>
      </c>
      <c r="AU484" s="300" t="s">
        <v>88</v>
      </c>
      <c r="AV484" s="16" t="s">
        <v>191</v>
      </c>
      <c r="AW484" s="16" t="s">
        <v>32</v>
      </c>
      <c r="AX484" s="16" t="s">
        <v>78</v>
      </c>
      <c r="AY484" s="300" t="s">
        <v>171</v>
      </c>
    </row>
    <row r="485" spans="1:51" s="15" customFormat="1" ht="12">
      <c r="A485" s="15"/>
      <c r="B485" s="264"/>
      <c r="C485" s="265"/>
      <c r="D485" s="244" t="s">
        <v>179</v>
      </c>
      <c r="E485" s="266" t="s">
        <v>1</v>
      </c>
      <c r="F485" s="267" t="s">
        <v>184</v>
      </c>
      <c r="G485" s="265"/>
      <c r="H485" s="268">
        <v>184.134</v>
      </c>
      <c r="I485" s="269"/>
      <c r="J485" s="265"/>
      <c r="K485" s="265"/>
      <c r="L485" s="270"/>
      <c r="M485" s="271"/>
      <c r="N485" s="272"/>
      <c r="O485" s="272"/>
      <c r="P485" s="272"/>
      <c r="Q485" s="272"/>
      <c r="R485" s="272"/>
      <c r="S485" s="272"/>
      <c r="T485" s="273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74" t="s">
        <v>179</v>
      </c>
      <c r="AU485" s="274" t="s">
        <v>88</v>
      </c>
      <c r="AV485" s="15" t="s">
        <v>177</v>
      </c>
      <c r="AW485" s="15" t="s">
        <v>32</v>
      </c>
      <c r="AX485" s="15" t="s">
        <v>86</v>
      </c>
      <c r="AY485" s="274" t="s">
        <v>171</v>
      </c>
    </row>
    <row r="486" spans="1:65" s="2" customFormat="1" ht="24.15" customHeight="1">
      <c r="A486" s="39"/>
      <c r="B486" s="40"/>
      <c r="C486" s="228" t="s">
        <v>870</v>
      </c>
      <c r="D486" s="228" t="s">
        <v>173</v>
      </c>
      <c r="E486" s="229" t="s">
        <v>871</v>
      </c>
      <c r="F486" s="230" t="s">
        <v>872</v>
      </c>
      <c r="G486" s="231" t="s">
        <v>247</v>
      </c>
      <c r="H486" s="232">
        <v>1841.34</v>
      </c>
      <c r="I486" s="233"/>
      <c r="J486" s="234">
        <f>ROUND(I486*H486,2)</f>
        <v>0</v>
      </c>
      <c r="K486" s="235"/>
      <c r="L486" s="45"/>
      <c r="M486" s="236" t="s">
        <v>1</v>
      </c>
      <c r="N486" s="237" t="s">
        <v>43</v>
      </c>
      <c r="O486" s="92"/>
      <c r="P486" s="238">
        <f>O486*H486</f>
        <v>0</v>
      </c>
      <c r="Q486" s="238">
        <v>0</v>
      </c>
      <c r="R486" s="238">
        <f>Q486*H486</f>
        <v>0</v>
      </c>
      <c r="S486" s="238">
        <v>0</v>
      </c>
      <c r="T486" s="23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40" t="s">
        <v>177</v>
      </c>
      <c r="AT486" s="240" t="s">
        <v>173</v>
      </c>
      <c r="AU486" s="240" t="s">
        <v>88</v>
      </c>
      <c r="AY486" s="18" t="s">
        <v>171</v>
      </c>
      <c r="BE486" s="241">
        <f>IF(N486="základní",J486,0)</f>
        <v>0</v>
      </c>
      <c r="BF486" s="241">
        <f>IF(N486="snížená",J486,0)</f>
        <v>0</v>
      </c>
      <c r="BG486" s="241">
        <f>IF(N486="zákl. přenesená",J486,0)</f>
        <v>0</v>
      </c>
      <c r="BH486" s="241">
        <f>IF(N486="sníž. přenesená",J486,0)</f>
        <v>0</v>
      </c>
      <c r="BI486" s="241">
        <f>IF(N486="nulová",J486,0)</f>
        <v>0</v>
      </c>
      <c r="BJ486" s="18" t="s">
        <v>86</v>
      </c>
      <c r="BK486" s="241">
        <f>ROUND(I486*H486,2)</f>
        <v>0</v>
      </c>
      <c r="BL486" s="18" t="s">
        <v>177</v>
      </c>
      <c r="BM486" s="240" t="s">
        <v>873</v>
      </c>
    </row>
    <row r="487" spans="1:51" s="13" customFormat="1" ht="12">
      <c r="A487" s="13"/>
      <c r="B487" s="242"/>
      <c r="C487" s="243"/>
      <c r="D487" s="244" t="s">
        <v>179</v>
      </c>
      <c r="E487" s="243"/>
      <c r="F487" s="246" t="s">
        <v>874</v>
      </c>
      <c r="G487" s="243"/>
      <c r="H487" s="247">
        <v>1841.34</v>
      </c>
      <c r="I487" s="248"/>
      <c r="J487" s="243"/>
      <c r="K487" s="243"/>
      <c r="L487" s="249"/>
      <c r="M487" s="250"/>
      <c r="N487" s="251"/>
      <c r="O487" s="251"/>
      <c r="P487" s="251"/>
      <c r="Q487" s="251"/>
      <c r="R487" s="251"/>
      <c r="S487" s="251"/>
      <c r="T487" s="25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3" t="s">
        <v>179</v>
      </c>
      <c r="AU487" s="253" t="s">
        <v>88</v>
      </c>
      <c r="AV487" s="13" t="s">
        <v>88</v>
      </c>
      <c r="AW487" s="13" t="s">
        <v>4</v>
      </c>
      <c r="AX487" s="13" t="s">
        <v>86</v>
      </c>
      <c r="AY487" s="253" t="s">
        <v>171</v>
      </c>
    </row>
    <row r="488" spans="1:65" s="2" customFormat="1" ht="37.8" customHeight="1">
      <c r="A488" s="39"/>
      <c r="B488" s="40"/>
      <c r="C488" s="228" t="s">
        <v>875</v>
      </c>
      <c r="D488" s="228" t="s">
        <v>173</v>
      </c>
      <c r="E488" s="229" t="s">
        <v>876</v>
      </c>
      <c r="F488" s="230" t="s">
        <v>877</v>
      </c>
      <c r="G488" s="231" t="s">
        <v>247</v>
      </c>
      <c r="H488" s="232">
        <v>85.338</v>
      </c>
      <c r="I488" s="233"/>
      <c r="J488" s="234">
        <f>ROUND(I488*H488,2)</f>
        <v>0</v>
      </c>
      <c r="K488" s="235"/>
      <c r="L488" s="45"/>
      <c r="M488" s="236" t="s">
        <v>1</v>
      </c>
      <c r="N488" s="237" t="s">
        <v>43</v>
      </c>
      <c r="O488" s="92"/>
      <c r="P488" s="238">
        <f>O488*H488</f>
        <v>0</v>
      </c>
      <c r="Q488" s="238">
        <v>0</v>
      </c>
      <c r="R488" s="238">
        <f>Q488*H488</f>
        <v>0</v>
      </c>
      <c r="S488" s="238">
        <v>0</v>
      </c>
      <c r="T488" s="23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0" t="s">
        <v>177</v>
      </c>
      <c r="AT488" s="240" t="s">
        <v>173</v>
      </c>
      <c r="AU488" s="240" t="s">
        <v>88</v>
      </c>
      <c r="AY488" s="18" t="s">
        <v>171</v>
      </c>
      <c r="BE488" s="241">
        <f>IF(N488="základní",J488,0)</f>
        <v>0</v>
      </c>
      <c r="BF488" s="241">
        <f>IF(N488="snížená",J488,0)</f>
        <v>0</v>
      </c>
      <c r="BG488" s="241">
        <f>IF(N488="zákl. přenesená",J488,0)</f>
        <v>0</v>
      </c>
      <c r="BH488" s="241">
        <f>IF(N488="sníž. přenesená",J488,0)</f>
        <v>0</v>
      </c>
      <c r="BI488" s="241">
        <f>IF(N488="nulová",J488,0)</f>
        <v>0</v>
      </c>
      <c r="BJ488" s="18" t="s">
        <v>86</v>
      </c>
      <c r="BK488" s="241">
        <f>ROUND(I488*H488,2)</f>
        <v>0</v>
      </c>
      <c r="BL488" s="18" t="s">
        <v>177</v>
      </c>
      <c r="BM488" s="240" t="s">
        <v>878</v>
      </c>
    </row>
    <row r="489" spans="1:51" s="13" customFormat="1" ht="12">
      <c r="A489" s="13"/>
      <c r="B489" s="242"/>
      <c r="C489" s="243"/>
      <c r="D489" s="244" t="s">
        <v>179</v>
      </c>
      <c r="E489" s="245" t="s">
        <v>1</v>
      </c>
      <c r="F489" s="246" t="s">
        <v>856</v>
      </c>
      <c r="G489" s="243"/>
      <c r="H489" s="247">
        <v>60.19</v>
      </c>
      <c r="I489" s="248"/>
      <c r="J489" s="243"/>
      <c r="K489" s="243"/>
      <c r="L489" s="249"/>
      <c r="M489" s="250"/>
      <c r="N489" s="251"/>
      <c r="O489" s="251"/>
      <c r="P489" s="251"/>
      <c r="Q489" s="251"/>
      <c r="R489" s="251"/>
      <c r="S489" s="251"/>
      <c r="T489" s="25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3" t="s">
        <v>179</v>
      </c>
      <c r="AU489" s="253" t="s">
        <v>88</v>
      </c>
      <c r="AV489" s="13" t="s">
        <v>88</v>
      </c>
      <c r="AW489" s="13" t="s">
        <v>32</v>
      </c>
      <c r="AX489" s="13" t="s">
        <v>78</v>
      </c>
      <c r="AY489" s="253" t="s">
        <v>171</v>
      </c>
    </row>
    <row r="490" spans="1:51" s="13" customFormat="1" ht="12">
      <c r="A490" s="13"/>
      <c r="B490" s="242"/>
      <c r="C490" s="243"/>
      <c r="D490" s="244" t="s">
        <v>179</v>
      </c>
      <c r="E490" s="245" t="s">
        <v>1</v>
      </c>
      <c r="F490" s="246" t="s">
        <v>857</v>
      </c>
      <c r="G490" s="243"/>
      <c r="H490" s="247">
        <v>4.08</v>
      </c>
      <c r="I490" s="248"/>
      <c r="J490" s="243"/>
      <c r="K490" s="243"/>
      <c r="L490" s="249"/>
      <c r="M490" s="250"/>
      <c r="N490" s="251"/>
      <c r="O490" s="251"/>
      <c r="P490" s="251"/>
      <c r="Q490" s="251"/>
      <c r="R490" s="251"/>
      <c r="S490" s="251"/>
      <c r="T490" s="25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3" t="s">
        <v>179</v>
      </c>
      <c r="AU490" s="253" t="s">
        <v>88</v>
      </c>
      <c r="AV490" s="13" t="s">
        <v>88</v>
      </c>
      <c r="AW490" s="13" t="s">
        <v>32</v>
      </c>
      <c r="AX490" s="13" t="s">
        <v>78</v>
      </c>
      <c r="AY490" s="253" t="s">
        <v>171</v>
      </c>
    </row>
    <row r="491" spans="1:51" s="13" customFormat="1" ht="12">
      <c r="A491" s="13"/>
      <c r="B491" s="242"/>
      <c r="C491" s="243"/>
      <c r="D491" s="244" t="s">
        <v>179</v>
      </c>
      <c r="E491" s="245" t="s">
        <v>1</v>
      </c>
      <c r="F491" s="246" t="s">
        <v>858</v>
      </c>
      <c r="G491" s="243"/>
      <c r="H491" s="247">
        <v>1.478</v>
      </c>
      <c r="I491" s="248"/>
      <c r="J491" s="243"/>
      <c r="K491" s="243"/>
      <c r="L491" s="249"/>
      <c r="M491" s="250"/>
      <c r="N491" s="251"/>
      <c r="O491" s="251"/>
      <c r="P491" s="251"/>
      <c r="Q491" s="251"/>
      <c r="R491" s="251"/>
      <c r="S491" s="251"/>
      <c r="T491" s="25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3" t="s">
        <v>179</v>
      </c>
      <c r="AU491" s="253" t="s">
        <v>88</v>
      </c>
      <c r="AV491" s="13" t="s">
        <v>88</v>
      </c>
      <c r="AW491" s="13" t="s">
        <v>32</v>
      </c>
      <c r="AX491" s="13" t="s">
        <v>78</v>
      </c>
      <c r="AY491" s="253" t="s">
        <v>171</v>
      </c>
    </row>
    <row r="492" spans="1:51" s="13" customFormat="1" ht="12">
      <c r="A492" s="13"/>
      <c r="B492" s="242"/>
      <c r="C492" s="243"/>
      <c r="D492" s="244" t="s">
        <v>179</v>
      </c>
      <c r="E492" s="245" t="s">
        <v>1</v>
      </c>
      <c r="F492" s="246" t="s">
        <v>859</v>
      </c>
      <c r="G492" s="243"/>
      <c r="H492" s="247">
        <v>5.4</v>
      </c>
      <c r="I492" s="248"/>
      <c r="J492" s="243"/>
      <c r="K492" s="243"/>
      <c r="L492" s="249"/>
      <c r="M492" s="250"/>
      <c r="N492" s="251"/>
      <c r="O492" s="251"/>
      <c r="P492" s="251"/>
      <c r="Q492" s="251"/>
      <c r="R492" s="251"/>
      <c r="S492" s="251"/>
      <c r="T492" s="25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3" t="s">
        <v>179</v>
      </c>
      <c r="AU492" s="253" t="s">
        <v>88</v>
      </c>
      <c r="AV492" s="13" t="s">
        <v>88</v>
      </c>
      <c r="AW492" s="13" t="s">
        <v>32</v>
      </c>
      <c r="AX492" s="13" t="s">
        <v>78</v>
      </c>
      <c r="AY492" s="253" t="s">
        <v>171</v>
      </c>
    </row>
    <row r="493" spans="1:51" s="13" customFormat="1" ht="12">
      <c r="A493" s="13"/>
      <c r="B493" s="242"/>
      <c r="C493" s="243"/>
      <c r="D493" s="244" t="s">
        <v>179</v>
      </c>
      <c r="E493" s="245" t="s">
        <v>1</v>
      </c>
      <c r="F493" s="246" t="s">
        <v>860</v>
      </c>
      <c r="G493" s="243"/>
      <c r="H493" s="247">
        <v>14.19</v>
      </c>
      <c r="I493" s="248"/>
      <c r="J493" s="243"/>
      <c r="K493" s="243"/>
      <c r="L493" s="249"/>
      <c r="M493" s="250"/>
      <c r="N493" s="251"/>
      <c r="O493" s="251"/>
      <c r="P493" s="251"/>
      <c r="Q493" s="251"/>
      <c r="R493" s="251"/>
      <c r="S493" s="251"/>
      <c r="T493" s="25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3" t="s">
        <v>179</v>
      </c>
      <c r="AU493" s="253" t="s">
        <v>88</v>
      </c>
      <c r="AV493" s="13" t="s">
        <v>88</v>
      </c>
      <c r="AW493" s="13" t="s">
        <v>32</v>
      </c>
      <c r="AX493" s="13" t="s">
        <v>78</v>
      </c>
      <c r="AY493" s="253" t="s">
        <v>171</v>
      </c>
    </row>
    <row r="494" spans="1:51" s="14" customFormat="1" ht="12">
      <c r="A494" s="14"/>
      <c r="B494" s="254"/>
      <c r="C494" s="255"/>
      <c r="D494" s="244" t="s">
        <v>179</v>
      </c>
      <c r="E494" s="256" t="s">
        <v>1</v>
      </c>
      <c r="F494" s="257" t="s">
        <v>839</v>
      </c>
      <c r="G494" s="255"/>
      <c r="H494" s="256" t="s">
        <v>1</v>
      </c>
      <c r="I494" s="258"/>
      <c r="J494" s="255"/>
      <c r="K494" s="255"/>
      <c r="L494" s="259"/>
      <c r="M494" s="260"/>
      <c r="N494" s="261"/>
      <c r="O494" s="261"/>
      <c r="P494" s="261"/>
      <c r="Q494" s="261"/>
      <c r="R494" s="261"/>
      <c r="S494" s="261"/>
      <c r="T494" s="26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3" t="s">
        <v>179</v>
      </c>
      <c r="AU494" s="263" t="s">
        <v>88</v>
      </c>
      <c r="AV494" s="14" t="s">
        <v>86</v>
      </c>
      <c r="AW494" s="14" t="s">
        <v>32</v>
      </c>
      <c r="AX494" s="14" t="s">
        <v>78</v>
      </c>
      <c r="AY494" s="263" t="s">
        <v>171</v>
      </c>
    </row>
    <row r="495" spans="1:51" s="15" customFormat="1" ht="12">
      <c r="A495" s="15"/>
      <c r="B495" s="264"/>
      <c r="C495" s="265"/>
      <c r="D495" s="244" t="s">
        <v>179</v>
      </c>
      <c r="E495" s="266" t="s">
        <v>1</v>
      </c>
      <c r="F495" s="267" t="s">
        <v>184</v>
      </c>
      <c r="G495" s="265"/>
      <c r="H495" s="268">
        <v>85.338</v>
      </c>
      <c r="I495" s="269"/>
      <c r="J495" s="265"/>
      <c r="K495" s="265"/>
      <c r="L495" s="270"/>
      <c r="M495" s="271"/>
      <c r="N495" s="272"/>
      <c r="O495" s="272"/>
      <c r="P495" s="272"/>
      <c r="Q495" s="272"/>
      <c r="R495" s="272"/>
      <c r="S495" s="272"/>
      <c r="T495" s="273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74" t="s">
        <v>179</v>
      </c>
      <c r="AU495" s="274" t="s">
        <v>88</v>
      </c>
      <c r="AV495" s="15" t="s">
        <v>177</v>
      </c>
      <c r="AW495" s="15" t="s">
        <v>32</v>
      </c>
      <c r="AX495" s="15" t="s">
        <v>86</v>
      </c>
      <c r="AY495" s="274" t="s">
        <v>171</v>
      </c>
    </row>
    <row r="496" spans="1:65" s="2" customFormat="1" ht="37.8" customHeight="1">
      <c r="A496" s="39"/>
      <c r="B496" s="40"/>
      <c r="C496" s="228" t="s">
        <v>879</v>
      </c>
      <c r="D496" s="228" t="s">
        <v>173</v>
      </c>
      <c r="E496" s="229" t="s">
        <v>880</v>
      </c>
      <c r="F496" s="230" t="s">
        <v>881</v>
      </c>
      <c r="G496" s="231" t="s">
        <v>247</v>
      </c>
      <c r="H496" s="232">
        <v>51.436</v>
      </c>
      <c r="I496" s="233"/>
      <c r="J496" s="234">
        <f>ROUND(I496*H496,2)</f>
        <v>0</v>
      </c>
      <c r="K496" s="235"/>
      <c r="L496" s="45"/>
      <c r="M496" s="236" t="s">
        <v>1</v>
      </c>
      <c r="N496" s="237" t="s">
        <v>43</v>
      </c>
      <c r="O496" s="92"/>
      <c r="P496" s="238">
        <f>O496*H496</f>
        <v>0</v>
      </c>
      <c r="Q496" s="238">
        <v>0</v>
      </c>
      <c r="R496" s="238">
        <f>Q496*H496</f>
        <v>0</v>
      </c>
      <c r="S496" s="238">
        <v>0</v>
      </c>
      <c r="T496" s="23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0" t="s">
        <v>177</v>
      </c>
      <c r="AT496" s="240" t="s">
        <v>173</v>
      </c>
      <c r="AU496" s="240" t="s">
        <v>88</v>
      </c>
      <c r="AY496" s="18" t="s">
        <v>171</v>
      </c>
      <c r="BE496" s="241">
        <f>IF(N496="základní",J496,0)</f>
        <v>0</v>
      </c>
      <c r="BF496" s="241">
        <f>IF(N496="snížená",J496,0)</f>
        <v>0</v>
      </c>
      <c r="BG496" s="241">
        <f>IF(N496="zákl. přenesená",J496,0)</f>
        <v>0</v>
      </c>
      <c r="BH496" s="241">
        <f>IF(N496="sníž. přenesená",J496,0)</f>
        <v>0</v>
      </c>
      <c r="BI496" s="241">
        <f>IF(N496="nulová",J496,0)</f>
        <v>0</v>
      </c>
      <c r="BJ496" s="18" t="s">
        <v>86</v>
      </c>
      <c r="BK496" s="241">
        <f>ROUND(I496*H496,2)</f>
        <v>0</v>
      </c>
      <c r="BL496" s="18" t="s">
        <v>177</v>
      </c>
      <c r="BM496" s="240" t="s">
        <v>882</v>
      </c>
    </row>
    <row r="497" spans="1:51" s="13" customFormat="1" ht="12">
      <c r="A497" s="13"/>
      <c r="B497" s="242"/>
      <c r="C497" s="243"/>
      <c r="D497" s="244" t="s">
        <v>179</v>
      </c>
      <c r="E497" s="245" t="s">
        <v>1</v>
      </c>
      <c r="F497" s="246" t="s">
        <v>862</v>
      </c>
      <c r="G497" s="243"/>
      <c r="H497" s="247">
        <v>2.94</v>
      </c>
      <c r="I497" s="248"/>
      <c r="J497" s="243"/>
      <c r="K497" s="243"/>
      <c r="L497" s="249"/>
      <c r="M497" s="250"/>
      <c r="N497" s="251"/>
      <c r="O497" s="251"/>
      <c r="P497" s="251"/>
      <c r="Q497" s="251"/>
      <c r="R497" s="251"/>
      <c r="S497" s="251"/>
      <c r="T497" s="25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3" t="s">
        <v>179</v>
      </c>
      <c r="AU497" s="253" t="s">
        <v>88</v>
      </c>
      <c r="AV497" s="13" t="s">
        <v>88</v>
      </c>
      <c r="AW497" s="13" t="s">
        <v>32</v>
      </c>
      <c r="AX497" s="13" t="s">
        <v>78</v>
      </c>
      <c r="AY497" s="253" t="s">
        <v>171</v>
      </c>
    </row>
    <row r="498" spans="1:51" s="13" customFormat="1" ht="12">
      <c r="A498" s="13"/>
      <c r="B498" s="242"/>
      <c r="C498" s="243"/>
      <c r="D498" s="244" t="s">
        <v>179</v>
      </c>
      <c r="E498" s="245" t="s">
        <v>1</v>
      </c>
      <c r="F498" s="246" t="s">
        <v>863</v>
      </c>
      <c r="G498" s="243"/>
      <c r="H498" s="247">
        <v>47.04</v>
      </c>
      <c r="I498" s="248"/>
      <c r="J498" s="243"/>
      <c r="K498" s="243"/>
      <c r="L498" s="249"/>
      <c r="M498" s="250"/>
      <c r="N498" s="251"/>
      <c r="O498" s="251"/>
      <c r="P498" s="251"/>
      <c r="Q498" s="251"/>
      <c r="R498" s="251"/>
      <c r="S498" s="251"/>
      <c r="T498" s="25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3" t="s">
        <v>179</v>
      </c>
      <c r="AU498" s="253" t="s">
        <v>88</v>
      </c>
      <c r="AV498" s="13" t="s">
        <v>88</v>
      </c>
      <c r="AW498" s="13" t="s">
        <v>32</v>
      </c>
      <c r="AX498" s="13" t="s">
        <v>78</v>
      </c>
      <c r="AY498" s="253" t="s">
        <v>171</v>
      </c>
    </row>
    <row r="499" spans="1:51" s="13" customFormat="1" ht="12">
      <c r="A499" s="13"/>
      <c r="B499" s="242"/>
      <c r="C499" s="243"/>
      <c r="D499" s="244" t="s">
        <v>179</v>
      </c>
      <c r="E499" s="245" t="s">
        <v>1</v>
      </c>
      <c r="F499" s="246" t="s">
        <v>864</v>
      </c>
      <c r="G499" s="243"/>
      <c r="H499" s="247">
        <v>1.21</v>
      </c>
      <c r="I499" s="248"/>
      <c r="J499" s="243"/>
      <c r="K499" s="243"/>
      <c r="L499" s="249"/>
      <c r="M499" s="250"/>
      <c r="N499" s="251"/>
      <c r="O499" s="251"/>
      <c r="P499" s="251"/>
      <c r="Q499" s="251"/>
      <c r="R499" s="251"/>
      <c r="S499" s="251"/>
      <c r="T499" s="25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3" t="s">
        <v>179</v>
      </c>
      <c r="AU499" s="253" t="s">
        <v>88</v>
      </c>
      <c r="AV499" s="13" t="s">
        <v>88</v>
      </c>
      <c r="AW499" s="13" t="s">
        <v>32</v>
      </c>
      <c r="AX499" s="13" t="s">
        <v>78</v>
      </c>
      <c r="AY499" s="253" t="s">
        <v>171</v>
      </c>
    </row>
    <row r="500" spans="1:51" s="13" customFormat="1" ht="12">
      <c r="A500" s="13"/>
      <c r="B500" s="242"/>
      <c r="C500" s="243"/>
      <c r="D500" s="244" t="s">
        <v>179</v>
      </c>
      <c r="E500" s="245" t="s">
        <v>1</v>
      </c>
      <c r="F500" s="246" t="s">
        <v>865</v>
      </c>
      <c r="G500" s="243"/>
      <c r="H500" s="247">
        <v>0.246</v>
      </c>
      <c r="I500" s="248"/>
      <c r="J500" s="243"/>
      <c r="K500" s="243"/>
      <c r="L500" s="249"/>
      <c r="M500" s="250"/>
      <c r="N500" s="251"/>
      <c r="O500" s="251"/>
      <c r="P500" s="251"/>
      <c r="Q500" s="251"/>
      <c r="R500" s="251"/>
      <c r="S500" s="251"/>
      <c r="T500" s="25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3" t="s">
        <v>179</v>
      </c>
      <c r="AU500" s="253" t="s">
        <v>88</v>
      </c>
      <c r="AV500" s="13" t="s">
        <v>88</v>
      </c>
      <c r="AW500" s="13" t="s">
        <v>32</v>
      </c>
      <c r="AX500" s="13" t="s">
        <v>78</v>
      </c>
      <c r="AY500" s="253" t="s">
        <v>171</v>
      </c>
    </row>
    <row r="501" spans="1:51" s="15" customFormat="1" ht="12">
      <c r="A501" s="15"/>
      <c r="B501" s="264"/>
      <c r="C501" s="265"/>
      <c r="D501" s="244" t="s">
        <v>179</v>
      </c>
      <c r="E501" s="266" t="s">
        <v>1</v>
      </c>
      <c r="F501" s="267" t="s">
        <v>184</v>
      </c>
      <c r="G501" s="265"/>
      <c r="H501" s="268">
        <v>51.436</v>
      </c>
      <c r="I501" s="269"/>
      <c r="J501" s="265"/>
      <c r="K501" s="265"/>
      <c r="L501" s="270"/>
      <c r="M501" s="271"/>
      <c r="N501" s="272"/>
      <c r="O501" s="272"/>
      <c r="P501" s="272"/>
      <c r="Q501" s="272"/>
      <c r="R501" s="272"/>
      <c r="S501" s="272"/>
      <c r="T501" s="273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74" t="s">
        <v>179</v>
      </c>
      <c r="AU501" s="274" t="s">
        <v>88</v>
      </c>
      <c r="AV501" s="15" t="s">
        <v>177</v>
      </c>
      <c r="AW501" s="15" t="s">
        <v>32</v>
      </c>
      <c r="AX501" s="15" t="s">
        <v>86</v>
      </c>
      <c r="AY501" s="274" t="s">
        <v>171</v>
      </c>
    </row>
    <row r="502" spans="1:65" s="2" customFormat="1" ht="44.25" customHeight="1">
      <c r="A502" s="39"/>
      <c r="B502" s="40"/>
      <c r="C502" s="228" t="s">
        <v>883</v>
      </c>
      <c r="D502" s="228" t="s">
        <v>173</v>
      </c>
      <c r="E502" s="229" t="s">
        <v>884</v>
      </c>
      <c r="F502" s="230" t="s">
        <v>885</v>
      </c>
      <c r="G502" s="231" t="s">
        <v>247</v>
      </c>
      <c r="H502" s="232">
        <v>46.4</v>
      </c>
      <c r="I502" s="233"/>
      <c r="J502" s="234">
        <f>ROUND(I502*H502,2)</f>
        <v>0</v>
      </c>
      <c r="K502" s="235"/>
      <c r="L502" s="45"/>
      <c r="M502" s="236" t="s">
        <v>1</v>
      </c>
      <c r="N502" s="237" t="s">
        <v>43</v>
      </c>
      <c r="O502" s="92"/>
      <c r="P502" s="238">
        <f>O502*H502</f>
        <v>0</v>
      </c>
      <c r="Q502" s="238">
        <v>0</v>
      </c>
      <c r="R502" s="238">
        <f>Q502*H502</f>
        <v>0</v>
      </c>
      <c r="S502" s="238">
        <v>0</v>
      </c>
      <c r="T502" s="23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40" t="s">
        <v>177</v>
      </c>
      <c r="AT502" s="240" t="s">
        <v>173</v>
      </c>
      <c r="AU502" s="240" t="s">
        <v>88</v>
      </c>
      <c r="AY502" s="18" t="s">
        <v>171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8" t="s">
        <v>86</v>
      </c>
      <c r="BK502" s="241">
        <f>ROUND(I502*H502,2)</f>
        <v>0</v>
      </c>
      <c r="BL502" s="18" t="s">
        <v>177</v>
      </c>
      <c r="BM502" s="240" t="s">
        <v>886</v>
      </c>
    </row>
    <row r="503" spans="1:51" s="13" customFormat="1" ht="12">
      <c r="A503" s="13"/>
      <c r="B503" s="242"/>
      <c r="C503" s="243"/>
      <c r="D503" s="244" t="s">
        <v>179</v>
      </c>
      <c r="E503" s="245" t="s">
        <v>1</v>
      </c>
      <c r="F503" s="246" t="s">
        <v>861</v>
      </c>
      <c r="G503" s="243"/>
      <c r="H503" s="247">
        <v>46.4</v>
      </c>
      <c r="I503" s="248"/>
      <c r="J503" s="243"/>
      <c r="K503" s="243"/>
      <c r="L503" s="249"/>
      <c r="M503" s="250"/>
      <c r="N503" s="251"/>
      <c r="O503" s="251"/>
      <c r="P503" s="251"/>
      <c r="Q503" s="251"/>
      <c r="R503" s="251"/>
      <c r="S503" s="251"/>
      <c r="T503" s="25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3" t="s">
        <v>179</v>
      </c>
      <c r="AU503" s="253" t="s">
        <v>88</v>
      </c>
      <c r="AV503" s="13" t="s">
        <v>88</v>
      </c>
      <c r="AW503" s="13" t="s">
        <v>32</v>
      </c>
      <c r="AX503" s="13" t="s">
        <v>78</v>
      </c>
      <c r="AY503" s="253" t="s">
        <v>171</v>
      </c>
    </row>
    <row r="504" spans="1:51" s="14" customFormat="1" ht="12">
      <c r="A504" s="14"/>
      <c r="B504" s="254"/>
      <c r="C504" s="255"/>
      <c r="D504" s="244" t="s">
        <v>179</v>
      </c>
      <c r="E504" s="256" t="s">
        <v>1</v>
      </c>
      <c r="F504" s="257" t="s">
        <v>887</v>
      </c>
      <c r="G504" s="255"/>
      <c r="H504" s="256" t="s">
        <v>1</v>
      </c>
      <c r="I504" s="258"/>
      <c r="J504" s="255"/>
      <c r="K504" s="255"/>
      <c r="L504" s="259"/>
      <c r="M504" s="260"/>
      <c r="N504" s="261"/>
      <c r="O504" s="261"/>
      <c r="P504" s="261"/>
      <c r="Q504" s="261"/>
      <c r="R504" s="261"/>
      <c r="S504" s="261"/>
      <c r="T504" s="26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3" t="s">
        <v>179</v>
      </c>
      <c r="AU504" s="263" t="s">
        <v>88</v>
      </c>
      <c r="AV504" s="14" t="s">
        <v>86</v>
      </c>
      <c r="AW504" s="14" t="s">
        <v>32</v>
      </c>
      <c r="AX504" s="14" t="s">
        <v>78</v>
      </c>
      <c r="AY504" s="263" t="s">
        <v>171</v>
      </c>
    </row>
    <row r="505" spans="1:51" s="15" customFormat="1" ht="12">
      <c r="A505" s="15"/>
      <c r="B505" s="264"/>
      <c r="C505" s="265"/>
      <c r="D505" s="244" t="s">
        <v>179</v>
      </c>
      <c r="E505" s="266" t="s">
        <v>1</v>
      </c>
      <c r="F505" s="267" t="s">
        <v>184</v>
      </c>
      <c r="G505" s="265"/>
      <c r="H505" s="268">
        <v>46.4</v>
      </c>
      <c r="I505" s="269"/>
      <c r="J505" s="265"/>
      <c r="K505" s="265"/>
      <c r="L505" s="270"/>
      <c r="M505" s="271"/>
      <c r="N505" s="272"/>
      <c r="O505" s="272"/>
      <c r="P505" s="272"/>
      <c r="Q505" s="272"/>
      <c r="R505" s="272"/>
      <c r="S505" s="272"/>
      <c r="T505" s="273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74" t="s">
        <v>179</v>
      </c>
      <c r="AU505" s="274" t="s">
        <v>88</v>
      </c>
      <c r="AV505" s="15" t="s">
        <v>177</v>
      </c>
      <c r="AW505" s="15" t="s">
        <v>32</v>
      </c>
      <c r="AX505" s="15" t="s">
        <v>86</v>
      </c>
      <c r="AY505" s="274" t="s">
        <v>171</v>
      </c>
    </row>
    <row r="506" spans="1:65" s="2" customFormat="1" ht="33" customHeight="1">
      <c r="A506" s="39"/>
      <c r="B506" s="40"/>
      <c r="C506" s="228" t="s">
        <v>888</v>
      </c>
      <c r="D506" s="228" t="s">
        <v>173</v>
      </c>
      <c r="E506" s="229" t="s">
        <v>889</v>
      </c>
      <c r="F506" s="230" t="s">
        <v>890</v>
      </c>
      <c r="G506" s="231" t="s">
        <v>247</v>
      </c>
      <c r="H506" s="232">
        <v>0.96</v>
      </c>
      <c r="I506" s="233"/>
      <c r="J506" s="234">
        <f>ROUND(I506*H506,2)</f>
        <v>0</v>
      </c>
      <c r="K506" s="235"/>
      <c r="L506" s="45"/>
      <c r="M506" s="236" t="s">
        <v>1</v>
      </c>
      <c r="N506" s="237" t="s">
        <v>43</v>
      </c>
      <c r="O506" s="92"/>
      <c r="P506" s="238">
        <f>O506*H506</f>
        <v>0</v>
      </c>
      <c r="Q506" s="238">
        <v>0</v>
      </c>
      <c r="R506" s="238">
        <f>Q506*H506</f>
        <v>0</v>
      </c>
      <c r="S506" s="238">
        <v>0</v>
      </c>
      <c r="T506" s="23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40" t="s">
        <v>177</v>
      </c>
      <c r="AT506" s="240" t="s">
        <v>173</v>
      </c>
      <c r="AU506" s="240" t="s">
        <v>88</v>
      </c>
      <c r="AY506" s="18" t="s">
        <v>171</v>
      </c>
      <c r="BE506" s="241">
        <f>IF(N506="základní",J506,0)</f>
        <v>0</v>
      </c>
      <c r="BF506" s="241">
        <f>IF(N506="snížená",J506,0)</f>
        <v>0</v>
      </c>
      <c r="BG506" s="241">
        <f>IF(N506="zákl. přenesená",J506,0)</f>
        <v>0</v>
      </c>
      <c r="BH506" s="241">
        <f>IF(N506="sníž. přenesená",J506,0)</f>
        <v>0</v>
      </c>
      <c r="BI506" s="241">
        <f>IF(N506="nulová",J506,0)</f>
        <v>0</v>
      </c>
      <c r="BJ506" s="18" t="s">
        <v>86</v>
      </c>
      <c r="BK506" s="241">
        <f>ROUND(I506*H506,2)</f>
        <v>0</v>
      </c>
      <c r="BL506" s="18" t="s">
        <v>177</v>
      </c>
      <c r="BM506" s="240" t="s">
        <v>891</v>
      </c>
    </row>
    <row r="507" spans="1:51" s="13" customFormat="1" ht="12">
      <c r="A507" s="13"/>
      <c r="B507" s="242"/>
      <c r="C507" s="243"/>
      <c r="D507" s="244" t="s">
        <v>179</v>
      </c>
      <c r="E507" s="245" t="s">
        <v>1</v>
      </c>
      <c r="F507" s="246" t="s">
        <v>867</v>
      </c>
      <c r="G507" s="243"/>
      <c r="H507" s="247">
        <v>0.456</v>
      </c>
      <c r="I507" s="248"/>
      <c r="J507" s="243"/>
      <c r="K507" s="243"/>
      <c r="L507" s="249"/>
      <c r="M507" s="250"/>
      <c r="N507" s="251"/>
      <c r="O507" s="251"/>
      <c r="P507" s="251"/>
      <c r="Q507" s="251"/>
      <c r="R507" s="251"/>
      <c r="S507" s="251"/>
      <c r="T507" s="25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3" t="s">
        <v>179</v>
      </c>
      <c r="AU507" s="253" t="s">
        <v>88</v>
      </c>
      <c r="AV507" s="13" t="s">
        <v>88</v>
      </c>
      <c r="AW507" s="13" t="s">
        <v>32</v>
      </c>
      <c r="AX507" s="13" t="s">
        <v>78</v>
      </c>
      <c r="AY507" s="253" t="s">
        <v>171</v>
      </c>
    </row>
    <row r="508" spans="1:51" s="13" customFormat="1" ht="12">
      <c r="A508" s="13"/>
      <c r="B508" s="242"/>
      <c r="C508" s="243"/>
      <c r="D508" s="244" t="s">
        <v>179</v>
      </c>
      <c r="E508" s="245" t="s">
        <v>1</v>
      </c>
      <c r="F508" s="246" t="s">
        <v>868</v>
      </c>
      <c r="G508" s="243"/>
      <c r="H508" s="247">
        <v>0.504</v>
      </c>
      <c r="I508" s="248"/>
      <c r="J508" s="243"/>
      <c r="K508" s="243"/>
      <c r="L508" s="249"/>
      <c r="M508" s="250"/>
      <c r="N508" s="251"/>
      <c r="O508" s="251"/>
      <c r="P508" s="251"/>
      <c r="Q508" s="251"/>
      <c r="R508" s="251"/>
      <c r="S508" s="251"/>
      <c r="T508" s="25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3" t="s">
        <v>179</v>
      </c>
      <c r="AU508" s="253" t="s">
        <v>88</v>
      </c>
      <c r="AV508" s="13" t="s">
        <v>88</v>
      </c>
      <c r="AW508" s="13" t="s">
        <v>32</v>
      </c>
      <c r="AX508" s="13" t="s">
        <v>78</v>
      </c>
      <c r="AY508" s="253" t="s">
        <v>171</v>
      </c>
    </row>
    <row r="509" spans="1:51" s="15" customFormat="1" ht="12">
      <c r="A509" s="15"/>
      <c r="B509" s="264"/>
      <c r="C509" s="265"/>
      <c r="D509" s="244" t="s">
        <v>179</v>
      </c>
      <c r="E509" s="266" t="s">
        <v>1</v>
      </c>
      <c r="F509" s="267" t="s">
        <v>184</v>
      </c>
      <c r="G509" s="265"/>
      <c r="H509" s="268">
        <v>0.96</v>
      </c>
      <c r="I509" s="269"/>
      <c r="J509" s="265"/>
      <c r="K509" s="265"/>
      <c r="L509" s="270"/>
      <c r="M509" s="271"/>
      <c r="N509" s="272"/>
      <c r="O509" s="272"/>
      <c r="P509" s="272"/>
      <c r="Q509" s="272"/>
      <c r="R509" s="272"/>
      <c r="S509" s="272"/>
      <c r="T509" s="273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74" t="s">
        <v>179</v>
      </c>
      <c r="AU509" s="274" t="s">
        <v>88</v>
      </c>
      <c r="AV509" s="15" t="s">
        <v>177</v>
      </c>
      <c r="AW509" s="15" t="s">
        <v>32</v>
      </c>
      <c r="AX509" s="15" t="s">
        <v>86</v>
      </c>
      <c r="AY509" s="274" t="s">
        <v>171</v>
      </c>
    </row>
    <row r="510" spans="1:63" s="12" customFormat="1" ht="22.8" customHeight="1">
      <c r="A510" s="12"/>
      <c r="B510" s="212"/>
      <c r="C510" s="213"/>
      <c r="D510" s="214" t="s">
        <v>77</v>
      </c>
      <c r="E510" s="226" t="s">
        <v>892</v>
      </c>
      <c r="F510" s="226" t="s">
        <v>893</v>
      </c>
      <c r="G510" s="213"/>
      <c r="H510" s="213"/>
      <c r="I510" s="216"/>
      <c r="J510" s="227">
        <f>BK510</f>
        <v>0</v>
      </c>
      <c r="K510" s="213"/>
      <c r="L510" s="218"/>
      <c r="M510" s="219"/>
      <c r="N510" s="220"/>
      <c r="O510" s="220"/>
      <c r="P510" s="221">
        <f>P511</f>
        <v>0</v>
      </c>
      <c r="Q510" s="220"/>
      <c r="R510" s="221">
        <f>R511</f>
        <v>0</v>
      </c>
      <c r="S510" s="220"/>
      <c r="T510" s="222">
        <f>T511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23" t="s">
        <v>86</v>
      </c>
      <c r="AT510" s="224" t="s">
        <v>77</v>
      </c>
      <c r="AU510" s="224" t="s">
        <v>86</v>
      </c>
      <c r="AY510" s="223" t="s">
        <v>171</v>
      </c>
      <c r="BK510" s="225">
        <f>BK511</f>
        <v>0</v>
      </c>
    </row>
    <row r="511" spans="1:65" s="2" customFormat="1" ht="24.15" customHeight="1">
      <c r="A511" s="39"/>
      <c r="B511" s="40"/>
      <c r="C511" s="228" t="s">
        <v>894</v>
      </c>
      <c r="D511" s="228" t="s">
        <v>173</v>
      </c>
      <c r="E511" s="229" t="s">
        <v>895</v>
      </c>
      <c r="F511" s="230" t="s">
        <v>896</v>
      </c>
      <c r="G511" s="231" t="s">
        <v>247</v>
      </c>
      <c r="H511" s="232">
        <v>847.425</v>
      </c>
      <c r="I511" s="233"/>
      <c r="J511" s="234">
        <f>ROUND(I511*H511,2)</f>
        <v>0</v>
      </c>
      <c r="K511" s="235"/>
      <c r="L511" s="45"/>
      <c r="M511" s="236" t="s">
        <v>1</v>
      </c>
      <c r="N511" s="237" t="s">
        <v>43</v>
      </c>
      <c r="O511" s="92"/>
      <c r="P511" s="238">
        <f>O511*H511</f>
        <v>0</v>
      </c>
      <c r="Q511" s="238">
        <v>0</v>
      </c>
      <c r="R511" s="238">
        <f>Q511*H511</f>
        <v>0</v>
      </c>
      <c r="S511" s="238">
        <v>0</v>
      </c>
      <c r="T511" s="23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0" t="s">
        <v>177</v>
      </c>
      <c r="AT511" s="240" t="s">
        <v>173</v>
      </c>
      <c r="AU511" s="240" t="s">
        <v>88</v>
      </c>
      <c r="AY511" s="18" t="s">
        <v>171</v>
      </c>
      <c r="BE511" s="241">
        <f>IF(N511="základní",J511,0)</f>
        <v>0</v>
      </c>
      <c r="BF511" s="241">
        <f>IF(N511="snížená",J511,0)</f>
        <v>0</v>
      </c>
      <c r="BG511" s="241">
        <f>IF(N511="zákl. přenesená",J511,0)</f>
        <v>0</v>
      </c>
      <c r="BH511" s="241">
        <f>IF(N511="sníž. přenesená",J511,0)</f>
        <v>0</v>
      </c>
      <c r="BI511" s="241">
        <f>IF(N511="nulová",J511,0)</f>
        <v>0</v>
      </c>
      <c r="BJ511" s="18" t="s">
        <v>86</v>
      </c>
      <c r="BK511" s="241">
        <f>ROUND(I511*H511,2)</f>
        <v>0</v>
      </c>
      <c r="BL511" s="18" t="s">
        <v>177</v>
      </c>
      <c r="BM511" s="240" t="s">
        <v>897</v>
      </c>
    </row>
    <row r="512" spans="1:63" s="12" customFormat="1" ht="25.9" customHeight="1">
      <c r="A512" s="12"/>
      <c r="B512" s="212"/>
      <c r="C512" s="213"/>
      <c r="D512" s="214" t="s">
        <v>77</v>
      </c>
      <c r="E512" s="215" t="s">
        <v>898</v>
      </c>
      <c r="F512" s="215" t="s">
        <v>899</v>
      </c>
      <c r="G512" s="213"/>
      <c r="H512" s="213"/>
      <c r="I512" s="216"/>
      <c r="J512" s="217">
        <f>BK512</f>
        <v>0</v>
      </c>
      <c r="K512" s="213"/>
      <c r="L512" s="218"/>
      <c r="M512" s="219"/>
      <c r="N512" s="220"/>
      <c r="O512" s="220"/>
      <c r="P512" s="221">
        <f>P513+P516</f>
        <v>0</v>
      </c>
      <c r="Q512" s="220"/>
      <c r="R512" s="221">
        <f>R513+R516</f>
        <v>0.25411600000000006</v>
      </c>
      <c r="S512" s="220"/>
      <c r="T512" s="222">
        <f>T513+T516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23" t="s">
        <v>88</v>
      </c>
      <c r="AT512" s="224" t="s">
        <v>77</v>
      </c>
      <c r="AU512" s="224" t="s">
        <v>78</v>
      </c>
      <c r="AY512" s="223" t="s">
        <v>171</v>
      </c>
      <c r="BK512" s="225">
        <f>BK513+BK516</f>
        <v>0</v>
      </c>
    </row>
    <row r="513" spans="1:63" s="12" customFormat="1" ht="22.8" customHeight="1">
      <c r="A513" s="12"/>
      <c r="B513" s="212"/>
      <c r="C513" s="213"/>
      <c r="D513" s="214" t="s">
        <v>77</v>
      </c>
      <c r="E513" s="226" t="s">
        <v>900</v>
      </c>
      <c r="F513" s="226" t="s">
        <v>901</v>
      </c>
      <c r="G513" s="213"/>
      <c r="H513" s="213"/>
      <c r="I513" s="216"/>
      <c r="J513" s="227">
        <f>BK513</f>
        <v>0</v>
      </c>
      <c r="K513" s="213"/>
      <c r="L513" s="218"/>
      <c r="M513" s="219"/>
      <c r="N513" s="220"/>
      <c r="O513" s="220"/>
      <c r="P513" s="221">
        <f>SUM(P514:P515)</f>
        <v>0</v>
      </c>
      <c r="Q513" s="220"/>
      <c r="R513" s="221">
        <f>SUM(R514:R515)</f>
        <v>0</v>
      </c>
      <c r="S513" s="220"/>
      <c r="T513" s="222">
        <f>SUM(T514:T515)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23" t="s">
        <v>88</v>
      </c>
      <c r="AT513" s="224" t="s">
        <v>77</v>
      </c>
      <c r="AU513" s="224" t="s">
        <v>86</v>
      </c>
      <c r="AY513" s="223" t="s">
        <v>171</v>
      </c>
      <c r="BK513" s="225">
        <f>SUM(BK514:BK515)</f>
        <v>0</v>
      </c>
    </row>
    <row r="514" spans="1:65" s="2" customFormat="1" ht="16.5" customHeight="1">
      <c r="A514" s="39"/>
      <c r="B514" s="40"/>
      <c r="C514" s="228" t="s">
        <v>902</v>
      </c>
      <c r="D514" s="228" t="s">
        <v>173</v>
      </c>
      <c r="E514" s="229" t="s">
        <v>903</v>
      </c>
      <c r="F514" s="230" t="s">
        <v>904</v>
      </c>
      <c r="G514" s="231" t="s">
        <v>176</v>
      </c>
      <c r="H514" s="232">
        <v>15</v>
      </c>
      <c r="I514" s="233"/>
      <c r="J514" s="234">
        <f>ROUND(I514*H514,2)</f>
        <v>0</v>
      </c>
      <c r="K514" s="235"/>
      <c r="L514" s="45"/>
      <c r="M514" s="236" t="s">
        <v>1</v>
      </c>
      <c r="N514" s="237" t="s">
        <v>43</v>
      </c>
      <c r="O514" s="92"/>
      <c r="P514" s="238">
        <f>O514*H514</f>
        <v>0</v>
      </c>
      <c r="Q514" s="238">
        <v>0</v>
      </c>
      <c r="R514" s="238">
        <f>Q514*H514</f>
        <v>0</v>
      </c>
      <c r="S514" s="238">
        <v>0</v>
      </c>
      <c r="T514" s="23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40" t="s">
        <v>258</v>
      </c>
      <c r="AT514" s="240" t="s">
        <v>173</v>
      </c>
      <c r="AU514" s="240" t="s">
        <v>88</v>
      </c>
      <c r="AY514" s="18" t="s">
        <v>171</v>
      </c>
      <c r="BE514" s="241">
        <f>IF(N514="základní",J514,0)</f>
        <v>0</v>
      </c>
      <c r="BF514" s="241">
        <f>IF(N514="snížená",J514,0)</f>
        <v>0</v>
      </c>
      <c r="BG514" s="241">
        <f>IF(N514="zákl. přenesená",J514,0)</f>
        <v>0</v>
      </c>
      <c r="BH514" s="241">
        <f>IF(N514="sníž. přenesená",J514,0)</f>
        <v>0</v>
      </c>
      <c r="BI514" s="241">
        <f>IF(N514="nulová",J514,0)</f>
        <v>0</v>
      </c>
      <c r="BJ514" s="18" t="s">
        <v>86</v>
      </c>
      <c r="BK514" s="241">
        <f>ROUND(I514*H514,2)</f>
        <v>0</v>
      </c>
      <c r="BL514" s="18" t="s">
        <v>258</v>
      </c>
      <c r="BM514" s="240" t="s">
        <v>905</v>
      </c>
    </row>
    <row r="515" spans="1:65" s="2" customFormat="1" ht="24.15" customHeight="1">
      <c r="A515" s="39"/>
      <c r="B515" s="40"/>
      <c r="C515" s="228" t="s">
        <v>906</v>
      </c>
      <c r="D515" s="228" t="s">
        <v>173</v>
      </c>
      <c r="E515" s="229" t="s">
        <v>907</v>
      </c>
      <c r="F515" s="230" t="s">
        <v>908</v>
      </c>
      <c r="G515" s="231" t="s">
        <v>909</v>
      </c>
      <c r="H515" s="301"/>
      <c r="I515" s="233"/>
      <c r="J515" s="234">
        <f>ROUND(I515*H515,2)</f>
        <v>0</v>
      </c>
      <c r="K515" s="235"/>
      <c r="L515" s="45"/>
      <c r="M515" s="236" t="s">
        <v>1</v>
      </c>
      <c r="N515" s="237" t="s">
        <v>43</v>
      </c>
      <c r="O515" s="92"/>
      <c r="P515" s="238">
        <f>O515*H515</f>
        <v>0</v>
      </c>
      <c r="Q515" s="238">
        <v>0</v>
      </c>
      <c r="R515" s="238">
        <f>Q515*H515</f>
        <v>0</v>
      </c>
      <c r="S515" s="238">
        <v>0</v>
      </c>
      <c r="T515" s="23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40" t="s">
        <v>258</v>
      </c>
      <c r="AT515" s="240" t="s">
        <v>173</v>
      </c>
      <c r="AU515" s="240" t="s">
        <v>88</v>
      </c>
      <c r="AY515" s="18" t="s">
        <v>171</v>
      </c>
      <c r="BE515" s="241">
        <f>IF(N515="základní",J515,0)</f>
        <v>0</v>
      </c>
      <c r="BF515" s="241">
        <f>IF(N515="snížená",J515,0)</f>
        <v>0</v>
      </c>
      <c r="BG515" s="241">
        <f>IF(N515="zákl. přenesená",J515,0)</f>
        <v>0</v>
      </c>
      <c r="BH515" s="241">
        <f>IF(N515="sníž. přenesená",J515,0)</f>
        <v>0</v>
      </c>
      <c r="BI515" s="241">
        <f>IF(N515="nulová",J515,0)</f>
        <v>0</v>
      </c>
      <c r="BJ515" s="18" t="s">
        <v>86</v>
      </c>
      <c r="BK515" s="241">
        <f>ROUND(I515*H515,2)</f>
        <v>0</v>
      </c>
      <c r="BL515" s="18" t="s">
        <v>258</v>
      </c>
      <c r="BM515" s="240" t="s">
        <v>910</v>
      </c>
    </row>
    <row r="516" spans="1:63" s="12" customFormat="1" ht="22.8" customHeight="1">
      <c r="A516" s="12"/>
      <c r="B516" s="212"/>
      <c r="C516" s="213"/>
      <c r="D516" s="214" t="s">
        <v>77</v>
      </c>
      <c r="E516" s="226" t="s">
        <v>911</v>
      </c>
      <c r="F516" s="226" t="s">
        <v>912</v>
      </c>
      <c r="G516" s="213"/>
      <c r="H516" s="213"/>
      <c r="I516" s="216"/>
      <c r="J516" s="227">
        <f>BK516</f>
        <v>0</v>
      </c>
      <c r="K516" s="213"/>
      <c r="L516" s="218"/>
      <c r="M516" s="219"/>
      <c r="N516" s="220"/>
      <c r="O516" s="220"/>
      <c r="P516" s="221">
        <f>SUM(P517:P521)</f>
        <v>0</v>
      </c>
      <c r="Q516" s="220"/>
      <c r="R516" s="221">
        <f>SUM(R517:R521)</f>
        <v>0.25411600000000006</v>
      </c>
      <c r="S516" s="220"/>
      <c r="T516" s="222">
        <f>SUM(T517:T521)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23" t="s">
        <v>88</v>
      </c>
      <c r="AT516" s="224" t="s">
        <v>77</v>
      </c>
      <c r="AU516" s="224" t="s">
        <v>86</v>
      </c>
      <c r="AY516" s="223" t="s">
        <v>171</v>
      </c>
      <c r="BK516" s="225">
        <f>SUM(BK517:BK521)</f>
        <v>0</v>
      </c>
    </row>
    <row r="517" spans="1:65" s="2" customFormat="1" ht="24.15" customHeight="1">
      <c r="A517" s="39"/>
      <c r="B517" s="40"/>
      <c r="C517" s="228" t="s">
        <v>913</v>
      </c>
      <c r="D517" s="228" t="s">
        <v>173</v>
      </c>
      <c r="E517" s="229" t="s">
        <v>914</v>
      </c>
      <c r="F517" s="230" t="s">
        <v>915</v>
      </c>
      <c r="G517" s="231" t="s">
        <v>208</v>
      </c>
      <c r="H517" s="232">
        <v>68</v>
      </c>
      <c r="I517" s="233"/>
      <c r="J517" s="234">
        <f>ROUND(I517*H517,2)</f>
        <v>0</v>
      </c>
      <c r="K517" s="235"/>
      <c r="L517" s="45"/>
      <c r="M517" s="236" t="s">
        <v>1</v>
      </c>
      <c r="N517" s="237" t="s">
        <v>43</v>
      </c>
      <c r="O517" s="92"/>
      <c r="P517" s="238">
        <f>O517*H517</f>
        <v>0</v>
      </c>
      <c r="Q517" s="238">
        <v>0</v>
      </c>
      <c r="R517" s="238">
        <f>Q517*H517</f>
        <v>0</v>
      </c>
      <c r="S517" s="238">
        <v>0</v>
      </c>
      <c r="T517" s="23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0" t="s">
        <v>258</v>
      </c>
      <c r="AT517" s="240" t="s">
        <v>173</v>
      </c>
      <c r="AU517" s="240" t="s">
        <v>88</v>
      </c>
      <c r="AY517" s="18" t="s">
        <v>171</v>
      </c>
      <c r="BE517" s="241">
        <f>IF(N517="základní",J517,0)</f>
        <v>0</v>
      </c>
      <c r="BF517" s="241">
        <f>IF(N517="snížená",J517,0)</f>
        <v>0</v>
      </c>
      <c r="BG517" s="241">
        <f>IF(N517="zákl. přenesená",J517,0)</f>
        <v>0</v>
      </c>
      <c r="BH517" s="241">
        <f>IF(N517="sníž. přenesená",J517,0)</f>
        <v>0</v>
      </c>
      <c r="BI517" s="241">
        <f>IF(N517="nulová",J517,0)</f>
        <v>0</v>
      </c>
      <c r="BJ517" s="18" t="s">
        <v>86</v>
      </c>
      <c r="BK517" s="241">
        <f>ROUND(I517*H517,2)</f>
        <v>0</v>
      </c>
      <c r="BL517" s="18" t="s">
        <v>258</v>
      </c>
      <c r="BM517" s="240" t="s">
        <v>916</v>
      </c>
    </row>
    <row r="518" spans="1:65" s="2" customFormat="1" ht="16.5" customHeight="1">
      <c r="A518" s="39"/>
      <c r="B518" s="40"/>
      <c r="C518" s="279" t="s">
        <v>917</v>
      </c>
      <c r="D518" s="279" t="s">
        <v>314</v>
      </c>
      <c r="E518" s="280" t="s">
        <v>918</v>
      </c>
      <c r="F518" s="281" t="s">
        <v>919</v>
      </c>
      <c r="G518" s="282" t="s">
        <v>208</v>
      </c>
      <c r="H518" s="283">
        <v>68.68</v>
      </c>
      <c r="I518" s="284"/>
      <c r="J518" s="285">
        <f>ROUND(I518*H518,2)</f>
        <v>0</v>
      </c>
      <c r="K518" s="286"/>
      <c r="L518" s="287"/>
      <c r="M518" s="288" t="s">
        <v>1</v>
      </c>
      <c r="N518" s="289" t="s">
        <v>43</v>
      </c>
      <c r="O518" s="92"/>
      <c r="P518" s="238">
        <f>O518*H518</f>
        <v>0</v>
      </c>
      <c r="Q518" s="238">
        <v>0.0037</v>
      </c>
      <c r="R518" s="238">
        <f>Q518*H518</f>
        <v>0.25411600000000006</v>
      </c>
      <c r="S518" s="238">
        <v>0</v>
      </c>
      <c r="T518" s="23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0" t="s">
        <v>334</v>
      </c>
      <c r="AT518" s="240" t="s">
        <v>314</v>
      </c>
      <c r="AU518" s="240" t="s">
        <v>88</v>
      </c>
      <c r="AY518" s="18" t="s">
        <v>171</v>
      </c>
      <c r="BE518" s="241">
        <f>IF(N518="základní",J518,0)</f>
        <v>0</v>
      </c>
      <c r="BF518" s="241">
        <f>IF(N518="snížená",J518,0)</f>
        <v>0</v>
      </c>
      <c r="BG518" s="241">
        <f>IF(N518="zákl. přenesená",J518,0)</f>
        <v>0</v>
      </c>
      <c r="BH518" s="241">
        <f>IF(N518="sníž. přenesená",J518,0)</f>
        <v>0</v>
      </c>
      <c r="BI518" s="241">
        <f>IF(N518="nulová",J518,0)</f>
        <v>0</v>
      </c>
      <c r="BJ518" s="18" t="s">
        <v>86</v>
      </c>
      <c r="BK518" s="241">
        <f>ROUND(I518*H518,2)</f>
        <v>0</v>
      </c>
      <c r="BL518" s="18" t="s">
        <v>258</v>
      </c>
      <c r="BM518" s="240" t="s">
        <v>920</v>
      </c>
    </row>
    <row r="519" spans="1:51" s="13" customFormat="1" ht="12">
      <c r="A519" s="13"/>
      <c r="B519" s="242"/>
      <c r="C519" s="243"/>
      <c r="D519" s="244" t="s">
        <v>179</v>
      </c>
      <c r="E519" s="243"/>
      <c r="F519" s="246" t="s">
        <v>921</v>
      </c>
      <c r="G519" s="243"/>
      <c r="H519" s="247">
        <v>68.68</v>
      </c>
      <c r="I519" s="248"/>
      <c r="J519" s="243"/>
      <c r="K519" s="243"/>
      <c r="L519" s="249"/>
      <c r="M519" s="250"/>
      <c r="N519" s="251"/>
      <c r="O519" s="251"/>
      <c r="P519" s="251"/>
      <c r="Q519" s="251"/>
      <c r="R519" s="251"/>
      <c r="S519" s="251"/>
      <c r="T519" s="25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3" t="s">
        <v>179</v>
      </c>
      <c r="AU519" s="253" t="s">
        <v>88</v>
      </c>
      <c r="AV519" s="13" t="s">
        <v>88</v>
      </c>
      <c r="AW519" s="13" t="s">
        <v>4</v>
      </c>
      <c r="AX519" s="13" t="s">
        <v>86</v>
      </c>
      <c r="AY519" s="253" t="s">
        <v>171</v>
      </c>
    </row>
    <row r="520" spans="1:65" s="2" customFormat="1" ht="16.5" customHeight="1">
      <c r="A520" s="39"/>
      <c r="B520" s="40"/>
      <c r="C520" s="228" t="s">
        <v>922</v>
      </c>
      <c r="D520" s="228" t="s">
        <v>173</v>
      </c>
      <c r="E520" s="229" t="s">
        <v>923</v>
      </c>
      <c r="F520" s="230" t="s">
        <v>924</v>
      </c>
      <c r="G520" s="231" t="s">
        <v>208</v>
      </c>
      <c r="H520" s="232">
        <v>68</v>
      </c>
      <c r="I520" s="233"/>
      <c r="J520" s="234">
        <f>ROUND(I520*H520,2)</f>
        <v>0</v>
      </c>
      <c r="K520" s="235"/>
      <c r="L520" s="45"/>
      <c r="M520" s="236" t="s">
        <v>1</v>
      </c>
      <c r="N520" s="237" t="s">
        <v>43</v>
      </c>
      <c r="O520" s="92"/>
      <c r="P520" s="238">
        <f>O520*H520</f>
        <v>0</v>
      </c>
      <c r="Q520" s="238">
        <v>0</v>
      </c>
      <c r="R520" s="238">
        <f>Q520*H520</f>
        <v>0</v>
      </c>
      <c r="S520" s="238">
        <v>0</v>
      </c>
      <c r="T520" s="239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0" t="s">
        <v>258</v>
      </c>
      <c r="AT520" s="240" t="s">
        <v>173</v>
      </c>
      <c r="AU520" s="240" t="s">
        <v>88</v>
      </c>
      <c r="AY520" s="18" t="s">
        <v>171</v>
      </c>
      <c r="BE520" s="241">
        <f>IF(N520="základní",J520,0)</f>
        <v>0</v>
      </c>
      <c r="BF520" s="241">
        <f>IF(N520="snížená",J520,0)</f>
        <v>0</v>
      </c>
      <c r="BG520" s="241">
        <f>IF(N520="zákl. přenesená",J520,0)</f>
        <v>0</v>
      </c>
      <c r="BH520" s="241">
        <f>IF(N520="sníž. přenesená",J520,0)</f>
        <v>0</v>
      </c>
      <c r="BI520" s="241">
        <f>IF(N520="nulová",J520,0)</f>
        <v>0</v>
      </c>
      <c r="BJ520" s="18" t="s">
        <v>86</v>
      </c>
      <c r="BK520" s="241">
        <f>ROUND(I520*H520,2)</f>
        <v>0</v>
      </c>
      <c r="BL520" s="18" t="s">
        <v>258</v>
      </c>
      <c r="BM520" s="240" t="s">
        <v>925</v>
      </c>
    </row>
    <row r="521" spans="1:65" s="2" customFormat="1" ht="16.5" customHeight="1">
      <c r="A521" s="39"/>
      <c r="B521" s="40"/>
      <c r="C521" s="228" t="s">
        <v>926</v>
      </c>
      <c r="D521" s="228" t="s">
        <v>173</v>
      </c>
      <c r="E521" s="229" t="s">
        <v>927</v>
      </c>
      <c r="F521" s="230" t="s">
        <v>928</v>
      </c>
      <c r="G521" s="231" t="s">
        <v>247</v>
      </c>
      <c r="H521" s="232">
        <v>0.254</v>
      </c>
      <c r="I521" s="233"/>
      <c r="J521" s="234">
        <f>ROUND(I521*H521,2)</f>
        <v>0</v>
      </c>
      <c r="K521" s="235"/>
      <c r="L521" s="45"/>
      <c r="M521" s="236" t="s">
        <v>1</v>
      </c>
      <c r="N521" s="237" t="s">
        <v>43</v>
      </c>
      <c r="O521" s="92"/>
      <c r="P521" s="238">
        <f>O521*H521</f>
        <v>0</v>
      </c>
      <c r="Q521" s="238">
        <v>0</v>
      </c>
      <c r="R521" s="238">
        <f>Q521*H521</f>
        <v>0</v>
      </c>
      <c r="S521" s="238">
        <v>0</v>
      </c>
      <c r="T521" s="23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0" t="s">
        <v>258</v>
      </c>
      <c r="AT521" s="240" t="s">
        <v>173</v>
      </c>
      <c r="AU521" s="240" t="s">
        <v>88</v>
      </c>
      <c r="AY521" s="18" t="s">
        <v>171</v>
      </c>
      <c r="BE521" s="241">
        <f>IF(N521="základní",J521,0)</f>
        <v>0</v>
      </c>
      <c r="BF521" s="241">
        <f>IF(N521="snížená",J521,0)</f>
        <v>0</v>
      </c>
      <c r="BG521" s="241">
        <f>IF(N521="zákl. přenesená",J521,0)</f>
        <v>0</v>
      </c>
      <c r="BH521" s="241">
        <f>IF(N521="sníž. přenesená",J521,0)</f>
        <v>0</v>
      </c>
      <c r="BI521" s="241">
        <f>IF(N521="nulová",J521,0)</f>
        <v>0</v>
      </c>
      <c r="BJ521" s="18" t="s">
        <v>86</v>
      </c>
      <c r="BK521" s="241">
        <f>ROUND(I521*H521,2)</f>
        <v>0</v>
      </c>
      <c r="BL521" s="18" t="s">
        <v>258</v>
      </c>
      <c r="BM521" s="240" t="s">
        <v>929</v>
      </c>
    </row>
    <row r="522" spans="1:63" s="12" customFormat="1" ht="25.9" customHeight="1">
      <c r="A522" s="12"/>
      <c r="B522" s="212"/>
      <c r="C522" s="213"/>
      <c r="D522" s="214" t="s">
        <v>77</v>
      </c>
      <c r="E522" s="215" t="s">
        <v>930</v>
      </c>
      <c r="F522" s="215" t="s">
        <v>931</v>
      </c>
      <c r="G522" s="213"/>
      <c r="H522" s="213"/>
      <c r="I522" s="216"/>
      <c r="J522" s="217">
        <f>BK522</f>
        <v>0</v>
      </c>
      <c r="K522" s="213"/>
      <c r="L522" s="218"/>
      <c r="M522" s="219"/>
      <c r="N522" s="220"/>
      <c r="O522" s="220"/>
      <c r="P522" s="221">
        <f>P523+SUM(P524:P532)</f>
        <v>0</v>
      </c>
      <c r="Q522" s="220"/>
      <c r="R522" s="221">
        <f>R523+SUM(R524:R532)</f>
        <v>0</v>
      </c>
      <c r="S522" s="220"/>
      <c r="T522" s="222">
        <f>T523+SUM(T524:T532)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23" t="s">
        <v>200</v>
      </c>
      <c r="AT522" s="224" t="s">
        <v>77</v>
      </c>
      <c r="AU522" s="224" t="s">
        <v>78</v>
      </c>
      <c r="AY522" s="223" t="s">
        <v>171</v>
      </c>
      <c r="BK522" s="225">
        <f>BK523+SUM(BK524:BK532)</f>
        <v>0</v>
      </c>
    </row>
    <row r="523" spans="1:65" s="2" customFormat="1" ht="16.5" customHeight="1">
      <c r="A523" s="39"/>
      <c r="B523" s="40"/>
      <c r="C523" s="228" t="s">
        <v>932</v>
      </c>
      <c r="D523" s="228" t="s">
        <v>173</v>
      </c>
      <c r="E523" s="229" t="s">
        <v>933</v>
      </c>
      <c r="F523" s="230" t="s">
        <v>934</v>
      </c>
      <c r="G523" s="231" t="s">
        <v>909</v>
      </c>
      <c r="H523" s="301"/>
      <c r="I523" s="233"/>
      <c r="J523" s="234">
        <f>ROUND(I523*H523,2)</f>
        <v>0</v>
      </c>
      <c r="K523" s="235"/>
      <c r="L523" s="45"/>
      <c r="M523" s="236" t="s">
        <v>1</v>
      </c>
      <c r="N523" s="237" t="s">
        <v>43</v>
      </c>
      <c r="O523" s="92"/>
      <c r="P523" s="238">
        <f>O523*H523</f>
        <v>0</v>
      </c>
      <c r="Q523" s="238">
        <v>0</v>
      </c>
      <c r="R523" s="238">
        <f>Q523*H523</f>
        <v>0</v>
      </c>
      <c r="S523" s="238">
        <v>0</v>
      </c>
      <c r="T523" s="239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40" t="s">
        <v>177</v>
      </c>
      <c r="AT523" s="240" t="s">
        <v>173</v>
      </c>
      <c r="AU523" s="240" t="s">
        <v>86</v>
      </c>
      <c r="AY523" s="18" t="s">
        <v>171</v>
      </c>
      <c r="BE523" s="241">
        <f>IF(N523="základní",J523,0)</f>
        <v>0</v>
      </c>
      <c r="BF523" s="241">
        <f>IF(N523="snížená",J523,0)</f>
        <v>0</v>
      </c>
      <c r="BG523" s="241">
        <f>IF(N523="zákl. přenesená",J523,0)</f>
        <v>0</v>
      </c>
      <c r="BH523" s="241">
        <f>IF(N523="sníž. přenesená",J523,0)</f>
        <v>0</v>
      </c>
      <c r="BI523" s="241">
        <f>IF(N523="nulová",J523,0)</f>
        <v>0</v>
      </c>
      <c r="BJ523" s="18" t="s">
        <v>86</v>
      </c>
      <c r="BK523" s="241">
        <f>ROUND(I523*H523,2)</f>
        <v>0</v>
      </c>
      <c r="BL523" s="18" t="s">
        <v>177</v>
      </c>
      <c r="BM523" s="240" t="s">
        <v>935</v>
      </c>
    </row>
    <row r="524" spans="1:65" s="2" customFormat="1" ht="16.5" customHeight="1">
      <c r="A524" s="39"/>
      <c r="B524" s="40"/>
      <c r="C524" s="228" t="s">
        <v>936</v>
      </c>
      <c r="D524" s="228" t="s">
        <v>173</v>
      </c>
      <c r="E524" s="229" t="s">
        <v>937</v>
      </c>
      <c r="F524" s="230" t="s">
        <v>938</v>
      </c>
      <c r="G524" s="231" t="s">
        <v>939</v>
      </c>
      <c r="H524" s="232">
        <v>1</v>
      </c>
      <c r="I524" s="233"/>
      <c r="J524" s="234">
        <f>ROUND(I524*H524,2)</f>
        <v>0</v>
      </c>
      <c r="K524" s="235"/>
      <c r="L524" s="45"/>
      <c r="M524" s="236" t="s">
        <v>1</v>
      </c>
      <c r="N524" s="237" t="s">
        <v>43</v>
      </c>
      <c r="O524" s="92"/>
      <c r="P524" s="238">
        <f>O524*H524</f>
        <v>0</v>
      </c>
      <c r="Q524" s="238">
        <v>0</v>
      </c>
      <c r="R524" s="238">
        <f>Q524*H524</f>
        <v>0</v>
      </c>
      <c r="S524" s="238">
        <v>0</v>
      </c>
      <c r="T524" s="23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0" t="s">
        <v>177</v>
      </c>
      <c r="AT524" s="240" t="s">
        <v>173</v>
      </c>
      <c r="AU524" s="240" t="s">
        <v>86</v>
      </c>
      <c r="AY524" s="18" t="s">
        <v>171</v>
      </c>
      <c r="BE524" s="241">
        <f>IF(N524="základní",J524,0)</f>
        <v>0</v>
      </c>
      <c r="BF524" s="241">
        <f>IF(N524="snížená",J524,0)</f>
        <v>0</v>
      </c>
      <c r="BG524" s="241">
        <f>IF(N524="zákl. přenesená",J524,0)</f>
        <v>0</v>
      </c>
      <c r="BH524" s="241">
        <f>IF(N524="sníž. přenesená",J524,0)</f>
        <v>0</v>
      </c>
      <c r="BI524" s="241">
        <f>IF(N524="nulová",J524,0)</f>
        <v>0</v>
      </c>
      <c r="BJ524" s="18" t="s">
        <v>86</v>
      </c>
      <c r="BK524" s="241">
        <f>ROUND(I524*H524,2)</f>
        <v>0</v>
      </c>
      <c r="BL524" s="18" t="s">
        <v>177</v>
      </c>
      <c r="BM524" s="240" t="s">
        <v>940</v>
      </c>
    </row>
    <row r="525" spans="1:65" s="2" customFormat="1" ht="16.5" customHeight="1">
      <c r="A525" s="39"/>
      <c r="B525" s="40"/>
      <c r="C525" s="228" t="s">
        <v>941</v>
      </c>
      <c r="D525" s="228" t="s">
        <v>173</v>
      </c>
      <c r="E525" s="229" t="s">
        <v>942</v>
      </c>
      <c r="F525" s="230" t="s">
        <v>943</v>
      </c>
      <c r="G525" s="231" t="s">
        <v>939</v>
      </c>
      <c r="H525" s="232">
        <v>1</v>
      </c>
      <c r="I525" s="233"/>
      <c r="J525" s="234">
        <f>ROUND(I525*H525,2)</f>
        <v>0</v>
      </c>
      <c r="K525" s="235"/>
      <c r="L525" s="45"/>
      <c r="M525" s="236" t="s">
        <v>1</v>
      </c>
      <c r="N525" s="237" t="s">
        <v>43</v>
      </c>
      <c r="O525" s="92"/>
      <c r="P525" s="238">
        <f>O525*H525</f>
        <v>0</v>
      </c>
      <c r="Q525" s="238">
        <v>0</v>
      </c>
      <c r="R525" s="238">
        <f>Q525*H525</f>
        <v>0</v>
      </c>
      <c r="S525" s="238">
        <v>0</v>
      </c>
      <c r="T525" s="23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0" t="s">
        <v>177</v>
      </c>
      <c r="AT525" s="240" t="s">
        <v>173</v>
      </c>
      <c r="AU525" s="240" t="s">
        <v>86</v>
      </c>
      <c r="AY525" s="18" t="s">
        <v>171</v>
      </c>
      <c r="BE525" s="241">
        <f>IF(N525="základní",J525,0)</f>
        <v>0</v>
      </c>
      <c r="BF525" s="241">
        <f>IF(N525="snížená",J525,0)</f>
        <v>0</v>
      </c>
      <c r="BG525" s="241">
        <f>IF(N525="zákl. přenesená",J525,0)</f>
        <v>0</v>
      </c>
      <c r="BH525" s="241">
        <f>IF(N525="sníž. přenesená",J525,0)</f>
        <v>0</v>
      </c>
      <c r="BI525" s="241">
        <f>IF(N525="nulová",J525,0)</f>
        <v>0</v>
      </c>
      <c r="BJ525" s="18" t="s">
        <v>86</v>
      </c>
      <c r="BK525" s="241">
        <f>ROUND(I525*H525,2)</f>
        <v>0</v>
      </c>
      <c r="BL525" s="18" t="s">
        <v>177</v>
      </c>
      <c r="BM525" s="240" t="s">
        <v>944</v>
      </c>
    </row>
    <row r="526" spans="1:65" s="2" customFormat="1" ht="16.5" customHeight="1">
      <c r="A526" s="39"/>
      <c r="B526" s="40"/>
      <c r="C526" s="228" t="s">
        <v>945</v>
      </c>
      <c r="D526" s="228" t="s">
        <v>173</v>
      </c>
      <c r="E526" s="229" t="s">
        <v>946</v>
      </c>
      <c r="F526" s="230" t="s">
        <v>947</v>
      </c>
      <c r="G526" s="231" t="s">
        <v>939</v>
      </c>
      <c r="H526" s="232">
        <v>1</v>
      </c>
      <c r="I526" s="233"/>
      <c r="J526" s="234">
        <f>ROUND(I526*H526,2)</f>
        <v>0</v>
      </c>
      <c r="K526" s="235"/>
      <c r="L526" s="45"/>
      <c r="M526" s="236" t="s">
        <v>1</v>
      </c>
      <c r="N526" s="237" t="s">
        <v>43</v>
      </c>
      <c r="O526" s="92"/>
      <c r="P526" s="238">
        <f>O526*H526</f>
        <v>0</v>
      </c>
      <c r="Q526" s="238">
        <v>0</v>
      </c>
      <c r="R526" s="238">
        <f>Q526*H526</f>
        <v>0</v>
      </c>
      <c r="S526" s="238">
        <v>0</v>
      </c>
      <c r="T526" s="23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0" t="s">
        <v>948</v>
      </c>
      <c r="AT526" s="240" t="s">
        <v>173</v>
      </c>
      <c r="AU526" s="240" t="s">
        <v>86</v>
      </c>
      <c r="AY526" s="18" t="s">
        <v>171</v>
      </c>
      <c r="BE526" s="241">
        <f>IF(N526="základní",J526,0)</f>
        <v>0</v>
      </c>
      <c r="BF526" s="241">
        <f>IF(N526="snížená",J526,0)</f>
        <v>0</v>
      </c>
      <c r="BG526" s="241">
        <f>IF(N526="zákl. přenesená",J526,0)</f>
        <v>0</v>
      </c>
      <c r="BH526" s="241">
        <f>IF(N526="sníž. přenesená",J526,0)</f>
        <v>0</v>
      </c>
      <c r="BI526" s="241">
        <f>IF(N526="nulová",J526,0)</f>
        <v>0</v>
      </c>
      <c r="BJ526" s="18" t="s">
        <v>86</v>
      </c>
      <c r="BK526" s="241">
        <f>ROUND(I526*H526,2)</f>
        <v>0</v>
      </c>
      <c r="BL526" s="18" t="s">
        <v>948</v>
      </c>
      <c r="BM526" s="240" t="s">
        <v>949</v>
      </c>
    </row>
    <row r="527" spans="1:65" s="2" customFormat="1" ht="16.5" customHeight="1">
      <c r="A527" s="39"/>
      <c r="B527" s="40"/>
      <c r="C527" s="228" t="s">
        <v>950</v>
      </c>
      <c r="D527" s="228" t="s">
        <v>173</v>
      </c>
      <c r="E527" s="229" t="s">
        <v>951</v>
      </c>
      <c r="F527" s="230" t="s">
        <v>952</v>
      </c>
      <c r="G527" s="231" t="s">
        <v>939</v>
      </c>
      <c r="H527" s="232">
        <v>1</v>
      </c>
      <c r="I527" s="233"/>
      <c r="J527" s="234">
        <f>ROUND(I527*H527,2)</f>
        <v>0</v>
      </c>
      <c r="K527" s="235"/>
      <c r="L527" s="45"/>
      <c r="M527" s="236" t="s">
        <v>1</v>
      </c>
      <c r="N527" s="237" t="s">
        <v>43</v>
      </c>
      <c r="O527" s="92"/>
      <c r="P527" s="238">
        <f>O527*H527</f>
        <v>0</v>
      </c>
      <c r="Q527" s="238">
        <v>0</v>
      </c>
      <c r="R527" s="238">
        <f>Q527*H527</f>
        <v>0</v>
      </c>
      <c r="S527" s="238">
        <v>0</v>
      </c>
      <c r="T527" s="239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40" t="s">
        <v>177</v>
      </c>
      <c r="AT527" s="240" t="s">
        <v>173</v>
      </c>
      <c r="AU527" s="240" t="s">
        <v>86</v>
      </c>
      <c r="AY527" s="18" t="s">
        <v>171</v>
      </c>
      <c r="BE527" s="241">
        <f>IF(N527="základní",J527,0)</f>
        <v>0</v>
      </c>
      <c r="BF527" s="241">
        <f>IF(N527="snížená",J527,0)</f>
        <v>0</v>
      </c>
      <c r="BG527" s="241">
        <f>IF(N527="zákl. přenesená",J527,0)</f>
        <v>0</v>
      </c>
      <c r="BH527" s="241">
        <f>IF(N527="sníž. přenesená",J527,0)</f>
        <v>0</v>
      </c>
      <c r="BI527" s="241">
        <f>IF(N527="nulová",J527,0)</f>
        <v>0</v>
      </c>
      <c r="BJ527" s="18" t="s">
        <v>86</v>
      </c>
      <c r="BK527" s="241">
        <f>ROUND(I527*H527,2)</f>
        <v>0</v>
      </c>
      <c r="BL527" s="18" t="s">
        <v>177</v>
      </c>
      <c r="BM527" s="240" t="s">
        <v>953</v>
      </c>
    </row>
    <row r="528" spans="1:65" s="2" customFormat="1" ht="16.5" customHeight="1">
      <c r="A528" s="39"/>
      <c r="B528" s="40"/>
      <c r="C528" s="228" t="s">
        <v>954</v>
      </c>
      <c r="D528" s="228" t="s">
        <v>173</v>
      </c>
      <c r="E528" s="229" t="s">
        <v>955</v>
      </c>
      <c r="F528" s="230" t="s">
        <v>956</v>
      </c>
      <c r="G528" s="231" t="s">
        <v>939</v>
      </c>
      <c r="H528" s="232">
        <v>1</v>
      </c>
      <c r="I528" s="233"/>
      <c r="J528" s="234">
        <f>ROUND(I528*H528,2)</f>
        <v>0</v>
      </c>
      <c r="K528" s="235"/>
      <c r="L528" s="45"/>
      <c r="M528" s="236" t="s">
        <v>1</v>
      </c>
      <c r="N528" s="237" t="s">
        <v>43</v>
      </c>
      <c r="O528" s="92"/>
      <c r="P528" s="238">
        <f>O528*H528</f>
        <v>0</v>
      </c>
      <c r="Q528" s="238">
        <v>0</v>
      </c>
      <c r="R528" s="238">
        <f>Q528*H528</f>
        <v>0</v>
      </c>
      <c r="S528" s="238">
        <v>0</v>
      </c>
      <c r="T528" s="23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0" t="s">
        <v>177</v>
      </c>
      <c r="AT528" s="240" t="s">
        <v>173</v>
      </c>
      <c r="AU528" s="240" t="s">
        <v>86</v>
      </c>
      <c r="AY528" s="18" t="s">
        <v>171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8" t="s">
        <v>86</v>
      </c>
      <c r="BK528" s="241">
        <f>ROUND(I528*H528,2)</f>
        <v>0</v>
      </c>
      <c r="BL528" s="18" t="s">
        <v>177</v>
      </c>
      <c r="BM528" s="240" t="s">
        <v>957</v>
      </c>
    </row>
    <row r="529" spans="1:65" s="2" customFormat="1" ht="16.5" customHeight="1">
      <c r="A529" s="39"/>
      <c r="B529" s="40"/>
      <c r="C529" s="228" t="s">
        <v>958</v>
      </c>
      <c r="D529" s="228" t="s">
        <v>173</v>
      </c>
      <c r="E529" s="229" t="s">
        <v>959</v>
      </c>
      <c r="F529" s="230" t="s">
        <v>960</v>
      </c>
      <c r="G529" s="231" t="s">
        <v>939</v>
      </c>
      <c r="H529" s="232">
        <v>1</v>
      </c>
      <c r="I529" s="233"/>
      <c r="J529" s="234">
        <f>ROUND(I529*H529,2)</f>
        <v>0</v>
      </c>
      <c r="K529" s="235"/>
      <c r="L529" s="45"/>
      <c r="M529" s="236" t="s">
        <v>1</v>
      </c>
      <c r="N529" s="237" t="s">
        <v>43</v>
      </c>
      <c r="O529" s="92"/>
      <c r="P529" s="238">
        <f>O529*H529</f>
        <v>0</v>
      </c>
      <c r="Q529" s="238">
        <v>0</v>
      </c>
      <c r="R529" s="238">
        <f>Q529*H529</f>
        <v>0</v>
      </c>
      <c r="S529" s="238">
        <v>0</v>
      </c>
      <c r="T529" s="239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40" t="s">
        <v>177</v>
      </c>
      <c r="AT529" s="240" t="s">
        <v>173</v>
      </c>
      <c r="AU529" s="240" t="s">
        <v>86</v>
      </c>
      <c r="AY529" s="18" t="s">
        <v>171</v>
      </c>
      <c r="BE529" s="241">
        <f>IF(N529="základní",J529,0)</f>
        <v>0</v>
      </c>
      <c r="BF529" s="241">
        <f>IF(N529="snížená",J529,0)</f>
        <v>0</v>
      </c>
      <c r="BG529" s="241">
        <f>IF(N529="zákl. přenesená",J529,0)</f>
        <v>0</v>
      </c>
      <c r="BH529" s="241">
        <f>IF(N529="sníž. přenesená",J529,0)</f>
        <v>0</v>
      </c>
      <c r="BI529" s="241">
        <f>IF(N529="nulová",J529,0)</f>
        <v>0</v>
      </c>
      <c r="BJ529" s="18" t="s">
        <v>86</v>
      </c>
      <c r="BK529" s="241">
        <f>ROUND(I529*H529,2)</f>
        <v>0</v>
      </c>
      <c r="BL529" s="18" t="s">
        <v>177</v>
      </c>
      <c r="BM529" s="240" t="s">
        <v>961</v>
      </c>
    </row>
    <row r="530" spans="1:65" s="2" customFormat="1" ht="24.15" customHeight="1">
      <c r="A530" s="39"/>
      <c r="B530" s="40"/>
      <c r="C530" s="228" t="s">
        <v>962</v>
      </c>
      <c r="D530" s="228" t="s">
        <v>173</v>
      </c>
      <c r="E530" s="229" t="s">
        <v>963</v>
      </c>
      <c r="F530" s="230" t="s">
        <v>964</v>
      </c>
      <c r="G530" s="231" t="s">
        <v>939</v>
      </c>
      <c r="H530" s="232">
        <v>1</v>
      </c>
      <c r="I530" s="233"/>
      <c r="J530" s="234">
        <f>ROUND(I530*H530,2)</f>
        <v>0</v>
      </c>
      <c r="K530" s="235"/>
      <c r="L530" s="45"/>
      <c r="M530" s="236" t="s">
        <v>1</v>
      </c>
      <c r="N530" s="237" t="s">
        <v>43</v>
      </c>
      <c r="O530" s="92"/>
      <c r="P530" s="238">
        <f>O530*H530</f>
        <v>0</v>
      </c>
      <c r="Q530" s="238">
        <v>0</v>
      </c>
      <c r="R530" s="238">
        <f>Q530*H530</f>
        <v>0</v>
      </c>
      <c r="S530" s="238">
        <v>0</v>
      </c>
      <c r="T530" s="23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0" t="s">
        <v>177</v>
      </c>
      <c r="AT530" s="240" t="s">
        <v>173</v>
      </c>
      <c r="AU530" s="240" t="s">
        <v>86</v>
      </c>
      <c r="AY530" s="18" t="s">
        <v>171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8" t="s">
        <v>86</v>
      </c>
      <c r="BK530" s="241">
        <f>ROUND(I530*H530,2)</f>
        <v>0</v>
      </c>
      <c r="BL530" s="18" t="s">
        <v>177</v>
      </c>
      <c r="BM530" s="240" t="s">
        <v>965</v>
      </c>
    </row>
    <row r="531" spans="1:65" s="2" customFormat="1" ht="16.5" customHeight="1">
      <c r="A531" s="39"/>
      <c r="B531" s="40"/>
      <c r="C531" s="228" t="s">
        <v>966</v>
      </c>
      <c r="D531" s="228" t="s">
        <v>173</v>
      </c>
      <c r="E531" s="229" t="s">
        <v>967</v>
      </c>
      <c r="F531" s="230" t="s">
        <v>968</v>
      </c>
      <c r="G531" s="231" t="s">
        <v>939</v>
      </c>
      <c r="H531" s="232">
        <v>1</v>
      </c>
      <c r="I531" s="233"/>
      <c r="J531" s="234">
        <f>ROUND(I531*H531,2)</f>
        <v>0</v>
      </c>
      <c r="K531" s="235"/>
      <c r="L531" s="45"/>
      <c r="M531" s="236" t="s">
        <v>1</v>
      </c>
      <c r="N531" s="237" t="s">
        <v>43</v>
      </c>
      <c r="O531" s="92"/>
      <c r="P531" s="238">
        <f>O531*H531</f>
        <v>0</v>
      </c>
      <c r="Q531" s="238">
        <v>0</v>
      </c>
      <c r="R531" s="238">
        <f>Q531*H531</f>
        <v>0</v>
      </c>
      <c r="S531" s="238">
        <v>0</v>
      </c>
      <c r="T531" s="23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40" t="s">
        <v>177</v>
      </c>
      <c r="AT531" s="240" t="s">
        <v>173</v>
      </c>
      <c r="AU531" s="240" t="s">
        <v>86</v>
      </c>
      <c r="AY531" s="18" t="s">
        <v>171</v>
      </c>
      <c r="BE531" s="241">
        <f>IF(N531="základní",J531,0)</f>
        <v>0</v>
      </c>
      <c r="BF531" s="241">
        <f>IF(N531="snížená",J531,0)</f>
        <v>0</v>
      </c>
      <c r="BG531" s="241">
        <f>IF(N531="zákl. přenesená",J531,0)</f>
        <v>0</v>
      </c>
      <c r="BH531" s="241">
        <f>IF(N531="sníž. přenesená",J531,0)</f>
        <v>0</v>
      </c>
      <c r="BI531" s="241">
        <f>IF(N531="nulová",J531,0)</f>
        <v>0</v>
      </c>
      <c r="BJ531" s="18" t="s">
        <v>86</v>
      </c>
      <c r="BK531" s="241">
        <f>ROUND(I531*H531,2)</f>
        <v>0</v>
      </c>
      <c r="BL531" s="18" t="s">
        <v>177</v>
      </c>
      <c r="BM531" s="240" t="s">
        <v>969</v>
      </c>
    </row>
    <row r="532" spans="1:63" s="12" customFormat="1" ht="22.8" customHeight="1">
      <c r="A532" s="12"/>
      <c r="B532" s="212"/>
      <c r="C532" s="213"/>
      <c r="D532" s="214" t="s">
        <v>77</v>
      </c>
      <c r="E532" s="226" t="s">
        <v>970</v>
      </c>
      <c r="F532" s="226" t="s">
        <v>971</v>
      </c>
      <c r="G532" s="213"/>
      <c r="H532" s="213"/>
      <c r="I532" s="216"/>
      <c r="J532" s="227">
        <f>BK532</f>
        <v>0</v>
      </c>
      <c r="K532" s="213"/>
      <c r="L532" s="218"/>
      <c r="M532" s="219"/>
      <c r="N532" s="220"/>
      <c r="O532" s="220"/>
      <c r="P532" s="221">
        <f>P533</f>
        <v>0</v>
      </c>
      <c r="Q532" s="220"/>
      <c r="R532" s="221">
        <f>R533</f>
        <v>0</v>
      </c>
      <c r="S532" s="220"/>
      <c r="T532" s="222">
        <f>T533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223" t="s">
        <v>200</v>
      </c>
      <c r="AT532" s="224" t="s">
        <v>77</v>
      </c>
      <c r="AU532" s="224" t="s">
        <v>86</v>
      </c>
      <c r="AY532" s="223" t="s">
        <v>171</v>
      </c>
      <c r="BK532" s="225">
        <f>BK533</f>
        <v>0</v>
      </c>
    </row>
    <row r="533" spans="1:65" s="2" customFormat="1" ht="16.5" customHeight="1">
      <c r="A533" s="39"/>
      <c r="B533" s="40"/>
      <c r="C533" s="228" t="s">
        <v>972</v>
      </c>
      <c r="D533" s="228" t="s">
        <v>173</v>
      </c>
      <c r="E533" s="229" t="s">
        <v>973</v>
      </c>
      <c r="F533" s="230" t="s">
        <v>974</v>
      </c>
      <c r="G533" s="231" t="s">
        <v>485</v>
      </c>
      <c r="H533" s="232">
        <v>1</v>
      </c>
      <c r="I533" s="233"/>
      <c r="J533" s="234">
        <f>ROUND(I533*H533,2)</f>
        <v>0</v>
      </c>
      <c r="K533" s="235"/>
      <c r="L533" s="45"/>
      <c r="M533" s="302" t="s">
        <v>1</v>
      </c>
      <c r="N533" s="303" t="s">
        <v>43</v>
      </c>
      <c r="O533" s="304"/>
      <c r="P533" s="305">
        <f>O533*H533</f>
        <v>0</v>
      </c>
      <c r="Q533" s="305">
        <v>0</v>
      </c>
      <c r="R533" s="305">
        <f>Q533*H533</f>
        <v>0</v>
      </c>
      <c r="S533" s="305">
        <v>0</v>
      </c>
      <c r="T533" s="306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40" t="s">
        <v>948</v>
      </c>
      <c r="AT533" s="240" t="s">
        <v>173</v>
      </c>
      <c r="AU533" s="240" t="s">
        <v>88</v>
      </c>
      <c r="AY533" s="18" t="s">
        <v>171</v>
      </c>
      <c r="BE533" s="241">
        <f>IF(N533="základní",J533,0)</f>
        <v>0</v>
      </c>
      <c r="BF533" s="241">
        <f>IF(N533="snížená",J533,0)</f>
        <v>0</v>
      </c>
      <c r="BG533" s="241">
        <f>IF(N533="zákl. přenesená",J533,0)</f>
        <v>0</v>
      </c>
      <c r="BH533" s="241">
        <f>IF(N533="sníž. přenesená",J533,0)</f>
        <v>0</v>
      </c>
      <c r="BI533" s="241">
        <f>IF(N533="nulová",J533,0)</f>
        <v>0</v>
      </c>
      <c r="BJ533" s="18" t="s">
        <v>86</v>
      </c>
      <c r="BK533" s="241">
        <f>ROUND(I533*H533,2)</f>
        <v>0</v>
      </c>
      <c r="BL533" s="18" t="s">
        <v>948</v>
      </c>
      <c r="BM533" s="240" t="s">
        <v>975</v>
      </c>
    </row>
    <row r="534" spans="1:31" s="2" customFormat="1" ht="6.95" customHeight="1">
      <c r="A534" s="39"/>
      <c r="B534" s="67"/>
      <c r="C534" s="68"/>
      <c r="D534" s="68"/>
      <c r="E534" s="68"/>
      <c r="F534" s="68"/>
      <c r="G534" s="68"/>
      <c r="H534" s="68"/>
      <c r="I534" s="68"/>
      <c r="J534" s="68"/>
      <c r="K534" s="68"/>
      <c r="L534" s="45"/>
      <c r="M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</row>
  </sheetData>
  <sheetProtection password="CC35" sheet="1" objects="1" scenarios="1" formatColumns="0" formatRows="0" autoFilter="0"/>
  <autoFilter ref="C130:K533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1:31" s="2" customFormat="1" ht="12" customHeight="1" hidden="1">
      <c r="A8" s="39"/>
      <c r="B8" s="45"/>
      <c r="C8" s="39"/>
      <c r="D8" s="151" t="s">
        <v>133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3" t="s">
        <v>976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25. 3. 2022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135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">
        <v>35</v>
      </c>
      <c r="F24" s="39"/>
      <c r="G24" s="39"/>
      <c r="H24" s="39"/>
      <c r="I24" s="151" t="s">
        <v>27</v>
      </c>
      <c r="J24" s="142" t="s">
        <v>36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0" t="s">
        <v>38</v>
      </c>
      <c r="E30" s="39"/>
      <c r="F30" s="39"/>
      <c r="G30" s="39"/>
      <c r="H30" s="39"/>
      <c r="I30" s="39"/>
      <c r="J30" s="161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2" t="s">
        <v>40</v>
      </c>
      <c r="G32" s="39"/>
      <c r="H32" s="39"/>
      <c r="I32" s="162" t="s">
        <v>39</v>
      </c>
      <c r="J32" s="162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3" t="s">
        <v>42</v>
      </c>
      <c r="E33" s="151" t="s">
        <v>43</v>
      </c>
      <c r="F33" s="164">
        <f>ROUND((SUM(BE123:BE285)),2)</f>
        <v>0</v>
      </c>
      <c r="G33" s="39"/>
      <c r="H33" s="39"/>
      <c r="I33" s="165">
        <v>0.21</v>
      </c>
      <c r="J33" s="164">
        <f>ROUND(((SUM(BE123:BE285))*I33),2)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1" t="s">
        <v>44</v>
      </c>
      <c r="F34" s="164">
        <f>ROUND((SUM(BF123:BF285)),2)</f>
        <v>0</v>
      </c>
      <c r="G34" s="39"/>
      <c r="H34" s="39"/>
      <c r="I34" s="165">
        <v>0.15</v>
      </c>
      <c r="J34" s="164">
        <f>ROUND(((SUM(BF123:BF285))*I34),2)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45</v>
      </c>
      <c r="F35" s="164">
        <f>ROUND((SUM(BG123:BG285)),2)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46</v>
      </c>
      <c r="F36" s="164">
        <f>ROUND((SUM(BH123:BH285)),2)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ROUND((SUM(BI123:BI285)),2)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6"/>
      <c r="D39" s="167" t="s">
        <v>48</v>
      </c>
      <c r="E39" s="168"/>
      <c r="F39" s="168"/>
      <c r="G39" s="169" t="s">
        <v>49</v>
      </c>
      <c r="H39" s="170" t="s">
        <v>50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133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101.2 - Nové zpevněné plochy na pozemku města HK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Město Hradec Králové</v>
      </c>
      <c r="G89" s="41"/>
      <c r="H89" s="41"/>
      <c r="I89" s="33" t="s">
        <v>22</v>
      </c>
      <c r="J89" s="80" t="str">
        <f>IF(J12="","",J12)</f>
        <v>25. 3. 2022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Královéhradecký kraj</v>
      </c>
      <c r="G91" s="41"/>
      <c r="H91" s="41"/>
      <c r="I91" s="33" t="s">
        <v>30</v>
      </c>
      <c r="J91" s="37" t="str">
        <f>E21</f>
        <v>ADVISIA,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Tomáš Valenta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85" t="s">
        <v>137</v>
      </c>
      <c r="D94" s="186"/>
      <c r="E94" s="186"/>
      <c r="F94" s="186"/>
      <c r="G94" s="186"/>
      <c r="H94" s="186"/>
      <c r="I94" s="186"/>
      <c r="J94" s="187" t="s">
        <v>138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8" t="s">
        <v>139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140</v>
      </c>
    </row>
    <row r="97" spans="1:31" s="9" customFormat="1" ht="24.95" customHeight="1" hidden="1">
      <c r="A97" s="9"/>
      <c r="B97" s="189"/>
      <c r="C97" s="190"/>
      <c r="D97" s="191" t="s">
        <v>141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5"/>
      <c r="C98" s="134"/>
      <c r="D98" s="196" t="s">
        <v>142</v>
      </c>
      <c r="E98" s="197"/>
      <c r="F98" s="197"/>
      <c r="G98" s="197"/>
      <c r="H98" s="197"/>
      <c r="I98" s="197"/>
      <c r="J98" s="198">
        <f>J125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5"/>
      <c r="C99" s="134"/>
      <c r="D99" s="196" t="s">
        <v>146</v>
      </c>
      <c r="E99" s="197"/>
      <c r="F99" s="197"/>
      <c r="G99" s="197"/>
      <c r="H99" s="197"/>
      <c r="I99" s="197"/>
      <c r="J99" s="198">
        <f>J213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5"/>
      <c r="C100" s="134"/>
      <c r="D100" s="196" t="s">
        <v>148</v>
      </c>
      <c r="E100" s="197"/>
      <c r="F100" s="197"/>
      <c r="G100" s="197"/>
      <c r="H100" s="197"/>
      <c r="I100" s="197"/>
      <c r="J100" s="198">
        <f>J233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5"/>
      <c r="C101" s="134"/>
      <c r="D101" s="196" t="s">
        <v>149</v>
      </c>
      <c r="E101" s="197"/>
      <c r="F101" s="197"/>
      <c r="G101" s="197"/>
      <c r="H101" s="197"/>
      <c r="I101" s="197"/>
      <c r="J101" s="198">
        <f>J242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5"/>
      <c r="C102" s="134"/>
      <c r="D102" s="196" t="s">
        <v>150</v>
      </c>
      <c r="E102" s="197"/>
      <c r="F102" s="197"/>
      <c r="G102" s="197"/>
      <c r="H102" s="197"/>
      <c r="I102" s="197"/>
      <c r="J102" s="198">
        <f>J282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9"/>
      <c r="C103" s="190"/>
      <c r="D103" s="191" t="s">
        <v>154</v>
      </c>
      <c r="E103" s="192"/>
      <c r="F103" s="192"/>
      <c r="G103" s="192"/>
      <c r="H103" s="192"/>
      <c r="I103" s="192"/>
      <c r="J103" s="193">
        <f>J284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 hidden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 hidden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t="12" hidden="1"/>
    <row r="107" ht="12" hidden="1"/>
    <row r="108" ht="12" hidden="1"/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Parkoviště - Domov U Biřičky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133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101.2 - Nové zpevněné plochy na pozemku města HK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Město Hradec Králové</v>
      </c>
      <c r="G117" s="41"/>
      <c r="H117" s="41"/>
      <c r="I117" s="33" t="s">
        <v>22</v>
      </c>
      <c r="J117" s="80" t="str">
        <f>IF(J12="","",J12)</f>
        <v>25. 3. 2022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Královéhradecký kraj</v>
      </c>
      <c r="G119" s="41"/>
      <c r="H119" s="41"/>
      <c r="I119" s="33" t="s">
        <v>30</v>
      </c>
      <c r="J119" s="37" t="str">
        <f>E21</f>
        <v>ADVISIA,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Tomáš Valenta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157</v>
      </c>
      <c r="D122" s="203" t="s">
        <v>63</v>
      </c>
      <c r="E122" s="203" t="s">
        <v>59</v>
      </c>
      <c r="F122" s="203" t="s">
        <v>60</v>
      </c>
      <c r="G122" s="203" t="s">
        <v>158</v>
      </c>
      <c r="H122" s="203" t="s">
        <v>159</v>
      </c>
      <c r="I122" s="203" t="s">
        <v>160</v>
      </c>
      <c r="J122" s="204" t="s">
        <v>138</v>
      </c>
      <c r="K122" s="205" t="s">
        <v>161</v>
      </c>
      <c r="L122" s="206"/>
      <c r="M122" s="101" t="s">
        <v>1</v>
      </c>
      <c r="N122" s="102" t="s">
        <v>42</v>
      </c>
      <c r="O122" s="102" t="s">
        <v>162</v>
      </c>
      <c r="P122" s="102" t="s">
        <v>163</v>
      </c>
      <c r="Q122" s="102" t="s">
        <v>164</v>
      </c>
      <c r="R122" s="102" t="s">
        <v>165</v>
      </c>
      <c r="S122" s="102" t="s">
        <v>166</v>
      </c>
      <c r="T122" s="103" t="s">
        <v>167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168</v>
      </c>
      <c r="D123" s="41"/>
      <c r="E123" s="41"/>
      <c r="F123" s="41"/>
      <c r="G123" s="41"/>
      <c r="H123" s="41"/>
      <c r="I123" s="41"/>
      <c r="J123" s="207">
        <f>BK123</f>
        <v>0</v>
      </c>
      <c r="K123" s="41"/>
      <c r="L123" s="45"/>
      <c r="M123" s="104"/>
      <c r="N123" s="208"/>
      <c r="O123" s="105"/>
      <c r="P123" s="209">
        <f>P124+P284</f>
        <v>0</v>
      </c>
      <c r="Q123" s="105"/>
      <c r="R123" s="209">
        <f>R124+R284</f>
        <v>13.561870695000001</v>
      </c>
      <c r="S123" s="105"/>
      <c r="T123" s="210">
        <f>T124+T284</f>
        <v>144.62917600000003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77</v>
      </c>
      <c r="AU123" s="18" t="s">
        <v>140</v>
      </c>
      <c r="BK123" s="211">
        <f>BK124+BK284</f>
        <v>0</v>
      </c>
    </row>
    <row r="124" spans="1:63" s="12" customFormat="1" ht="25.9" customHeight="1">
      <c r="A124" s="12"/>
      <c r="B124" s="212"/>
      <c r="C124" s="213"/>
      <c r="D124" s="214" t="s">
        <v>77</v>
      </c>
      <c r="E124" s="215" t="s">
        <v>169</v>
      </c>
      <c r="F124" s="215" t="s">
        <v>170</v>
      </c>
      <c r="G124" s="213"/>
      <c r="H124" s="213"/>
      <c r="I124" s="216"/>
      <c r="J124" s="217">
        <f>BK124</f>
        <v>0</v>
      </c>
      <c r="K124" s="213"/>
      <c r="L124" s="218"/>
      <c r="M124" s="219"/>
      <c r="N124" s="220"/>
      <c r="O124" s="220"/>
      <c r="P124" s="221">
        <f>P125+P213+P233+P242+P282</f>
        <v>0</v>
      </c>
      <c r="Q124" s="220"/>
      <c r="R124" s="221">
        <f>R125+R213+R233+R242+R282</f>
        <v>13.561870695000001</v>
      </c>
      <c r="S124" s="220"/>
      <c r="T124" s="222">
        <f>T125+T213+T233+T242+T282</f>
        <v>144.62917600000003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86</v>
      </c>
      <c r="AT124" s="224" t="s">
        <v>77</v>
      </c>
      <c r="AU124" s="224" t="s">
        <v>78</v>
      </c>
      <c r="AY124" s="223" t="s">
        <v>171</v>
      </c>
      <c r="BK124" s="225">
        <f>BK125+BK213+BK233+BK242+BK282</f>
        <v>0</v>
      </c>
    </row>
    <row r="125" spans="1:63" s="12" customFormat="1" ht="22.8" customHeight="1">
      <c r="A125" s="12"/>
      <c r="B125" s="212"/>
      <c r="C125" s="213"/>
      <c r="D125" s="214" t="s">
        <v>77</v>
      </c>
      <c r="E125" s="226" t="s">
        <v>86</v>
      </c>
      <c r="F125" s="226" t="s">
        <v>172</v>
      </c>
      <c r="G125" s="213"/>
      <c r="H125" s="213"/>
      <c r="I125" s="216"/>
      <c r="J125" s="227">
        <f>BK125</f>
        <v>0</v>
      </c>
      <c r="K125" s="213"/>
      <c r="L125" s="218"/>
      <c r="M125" s="219"/>
      <c r="N125" s="220"/>
      <c r="O125" s="220"/>
      <c r="P125" s="221">
        <f>SUM(P126:P212)</f>
        <v>0</v>
      </c>
      <c r="Q125" s="220"/>
      <c r="R125" s="221">
        <f>SUM(R126:R212)</f>
        <v>0.00776045</v>
      </c>
      <c r="S125" s="220"/>
      <c r="T125" s="222">
        <f>SUM(T126:T212)</f>
        <v>144.62917600000003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86</v>
      </c>
      <c r="AT125" s="224" t="s">
        <v>77</v>
      </c>
      <c r="AU125" s="224" t="s">
        <v>86</v>
      </c>
      <c r="AY125" s="223" t="s">
        <v>171</v>
      </c>
      <c r="BK125" s="225">
        <f>SUM(BK126:BK212)</f>
        <v>0</v>
      </c>
    </row>
    <row r="126" spans="1:65" s="2" customFormat="1" ht="24.15" customHeight="1">
      <c r="A126" s="39"/>
      <c r="B126" s="40"/>
      <c r="C126" s="228" t="s">
        <v>86</v>
      </c>
      <c r="D126" s="228" t="s">
        <v>173</v>
      </c>
      <c r="E126" s="229" t="s">
        <v>174</v>
      </c>
      <c r="F126" s="230" t="s">
        <v>175</v>
      </c>
      <c r="G126" s="231" t="s">
        <v>176</v>
      </c>
      <c r="H126" s="232">
        <v>22.6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43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0.26</v>
      </c>
      <c r="T126" s="239">
        <f>S126*H126</f>
        <v>5.876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177</v>
      </c>
      <c r="AT126" s="240" t="s">
        <v>173</v>
      </c>
      <c r="AU126" s="240" t="s">
        <v>88</v>
      </c>
      <c r="AY126" s="18" t="s">
        <v>171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86</v>
      </c>
      <c r="BK126" s="241">
        <f>ROUND(I126*H126,2)</f>
        <v>0</v>
      </c>
      <c r="BL126" s="18" t="s">
        <v>177</v>
      </c>
      <c r="BM126" s="240" t="s">
        <v>178</v>
      </c>
    </row>
    <row r="127" spans="1:51" s="13" customFormat="1" ht="12">
      <c r="A127" s="13"/>
      <c r="B127" s="242"/>
      <c r="C127" s="243"/>
      <c r="D127" s="244" t="s">
        <v>179</v>
      </c>
      <c r="E127" s="245" t="s">
        <v>1</v>
      </c>
      <c r="F127" s="246" t="s">
        <v>977</v>
      </c>
      <c r="G127" s="243"/>
      <c r="H127" s="247">
        <v>22.6</v>
      </c>
      <c r="I127" s="248"/>
      <c r="J127" s="243"/>
      <c r="K127" s="243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179</v>
      </c>
      <c r="AU127" s="253" t="s">
        <v>88</v>
      </c>
      <c r="AV127" s="13" t="s">
        <v>88</v>
      </c>
      <c r="AW127" s="13" t="s">
        <v>32</v>
      </c>
      <c r="AX127" s="13" t="s">
        <v>78</v>
      </c>
      <c r="AY127" s="253" t="s">
        <v>171</v>
      </c>
    </row>
    <row r="128" spans="1:51" s="14" customFormat="1" ht="12">
      <c r="A128" s="14"/>
      <c r="B128" s="254"/>
      <c r="C128" s="255"/>
      <c r="D128" s="244" t="s">
        <v>179</v>
      </c>
      <c r="E128" s="256" t="s">
        <v>1</v>
      </c>
      <c r="F128" s="257" t="s">
        <v>978</v>
      </c>
      <c r="G128" s="255"/>
      <c r="H128" s="256" t="s">
        <v>1</v>
      </c>
      <c r="I128" s="258"/>
      <c r="J128" s="255"/>
      <c r="K128" s="255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179</v>
      </c>
      <c r="AU128" s="263" t="s">
        <v>88</v>
      </c>
      <c r="AV128" s="14" t="s">
        <v>86</v>
      </c>
      <c r="AW128" s="14" t="s">
        <v>32</v>
      </c>
      <c r="AX128" s="14" t="s">
        <v>78</v>
      </c>
      <c r="AY128" s="263" t="s">
        <v>171</v>
      </c>
    </row>
    <row r="129" spans="1:51" s="15" customFormat="1" ht="12">
      <c r="A129" s="15"/>
      <c r="B129" s="264"/>
      <c r="C129" s="265"/>
      <c r="D129" s="244" t="s">
        <v>179</v>
      </c>
      <c r="E129" s="266" t="s">
        <v>1</v>
      </c>
      <c r="F129" s="267" t="s">
        <v>184</v>
      </c>
      <c r="G129" s="265"/>
      <c r="H129" s="268">
        <v>22.6</v>
      </c>
      <c r="I129" s="269"/>
      <c r="J129" s="265"/>
      <c r="K129" s="265"/>
      <c r="L129" s="270"/>
      <c r="M129" s="271"/>
      <c r="N129" s="272"/>
      <c r="O129" s="272"/>
      <c r="P129" s="272"/>
      <c r="Q129" s="272"/>
      <c r="R129" s="272"/>
      <c r="S129" s="272"/>
      <c r="T129" s="27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4" t="s">
        <v>179</v>
      </c>
      <c r="AU129" s="274" t="s">
        <v>88</v>
      </c>
      <c r="AV129" s="15" t="s">
        <v>177</v>
      </c>
      <c r="AW129" s="15" t="s">
        <v>32</v>
      </c>
      <c r="AX129" s="15" t="s">
        <v>86</v>
      </c>
      <c r="AY129" s="274" t="s">
        <v>171</v>
      </c>
    </row>
    <row r="130" spans="1:65" s="2" customFormat="1" ht="24.15" customHeight="1">
      <c r="A130" s="39"/>
      <c r="B130" s="40"/>
      <c r="C130" s="228" t="s">
        <v>88</v>
      </c>
      <c r="D130" s="228" t="s">
        <v>173</v>
      </c>
      <c r="E130" s="229" t="s">
        <v>185</v>
      </c>
      <c r="F130" s="230" t="s">
        <v>186</v>
      </c>
      <c r="G130" s="231" t="s">
        <v>176</v>
      </c>
      <c r="H130" s="232">
        <v>173.6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43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0.36666</v>
      </c>
      <c r="T130" s="239">
        <f>S130*H130</f>
        <v>63.652176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177</v>
      </c>
      <c r="AT130" s="240" t="s">
        <v>173</v>
      </c>
      <c r="AU130" s="240" t="s">
        <v>88</v>
      </c>
      <c r="AY130" s="18" t="s">
        <v>171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86</v>
      </c>
      <c r="BK130" s="241">
        <f>ROUND(I130*H130,2)</f>
        <v>0</v>
      </c>
      <c r="BL130" s="18" t="s">
        <v>177</v>
      </c>
      <c r="BM130" s="240" t="s">
        <v>187</v>
      </c>
    </row>
    <row r="131" spans="1:47" s="2" customFormat="1" ht="12">
      <c r="A131" s="39"/>
      <c r="B131" s="40"/>
      <c r="C131" s="41"/>
      <c r="D131" s="244" t="s">
        <v>188</v>
      </c>
      <c r="E131" s="41"/>
      <c r="F131" s="275" t="s">
        <v>189</v>
      </c>
      <c r="G131" s="41"/>
      <c r="H131" s="41"/>
      <c r="I131" s="276"/>
      <c r="J131" s="41"/>
      <c r="K131" s="41"/>
      <c r="L131" s="45"/>
      <c r="M131" s="277"/>
      <c r="N131" s="27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188</v>
      </c>
      <c r="AU131" s="18" t="s">
        <v>88</v>
      </c>
    </row>
    <row r="132" spans="1:51" s="13" customFormat="1" ht="12">
      <c r="A132" s="13"/>
      <c r="B132" s="242"/>
      <c r="C132" s="243"/>
      <c r="D132" s="244" t="s">
        <v>179</v>
      </c>
      <c r="E132" s="245" t="s">
        <v>1</v>
      </c>
      <c r="F132" s="246" t="s">
        <v>979</v>
      </c>
      <c r="G132" s="243"/>
      <c r="H132" s="247">
        <v>47</v>
      </c>
      <c r="I132" s="248"/>
      <c r="J132" s="243"/>
      <c r="K132" s="243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179</v>
      </c>
      <c r="AU132" s="253" t="s">
        <v>88</v>
      </c>
      <c r="AV132" s="13" t="s">
        <v>88</v>
      </c>
      <c r="AW132" s="13" t="s">
        <v>32</v>
      </c>
      <c r="AX132" s="13" t="s">
        <v>78</v>
      </c>
      <c r="AY132" s="253" t="s">
        <v>171</v>
      </c>
    </row>
    <row r="133" spans="1:51" s="13" customFormat="1" ht="12">
      <c r="A133" s="13"/>
      <c r="B133" s="242"/>
      <c r="C133" s="243"/>
      <c r="D133" s="244" t="s">
        <v>179</v>
      </c>
      <c r="E133" s="245" t="s">
        <v>1</v>
      </c>
      <c r="F133" s="246" t="s">
        <v>980</v>
      </c>
      <c r="G133" s="243"/>
      <c r="H133" s="247">
        <v>104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179</v>
      </c>
      <c r="AU133" s="253" t="s">
        <v>88</v>
      </c>
      <c r="AV133" s="13" t="s">
        <v>88</v>
      </c>
      <c r="AW133" s="13" t="s">
        <v>32</v>
      </c>
      <c r="AX133" s="13" t="s">
        <v>78</v>
      </c>
      <c r="AY133" s="253" t="s">
        <v>171</v>
      </c>
    </row>
    <row r="134" spans="1:51" s="13" customFormat="1" ht="12">
      <c r="A134" s="13"/>
      <c r="B134" s="242"/>
      <c r="C134" s="243"/>
      <c r="D134" s="244" t="s">
        <v>179</v>
      </c>
      <c r="E134" s="245" t="s">
        <v>1</v>
      </c>
      <c r="F134" s="246" t="s">
        <v>977</v>
      </c>
      <c r="G134" s="243"/>
      <c r="H134" s="247">
        <v>22.6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179</v>
      </c>
      <c r="AU134" s="253" t="s">
        <v>88</v>
      </c>
      <c r="AV134" s="13" t="s">
        <v>88</v>
      </c>
      <c r="AW134" s="13" t="s">
        <v>32</v>
      </c>
      <c r="AX134" s="13" t="s">
        <v>78</v>
      </c>
      <c r="AY134" s="253" t="s">
        <v>171</v>
      </c>
    </row>
    <row r="135" spans="1:51" s="15" customFormat="1" ht="12">
      <c r="A135" s="15"/>
      <c r="B135" s="264"/>
      <c r="C135" s="265"/>
      <c r="D135" s="244" t="s">
        <v>179</v>
      </c>
      <c r="E135" s="266" t="s">
        <v>1</v>
      </c>
      <c r="F135" s="267" t="s">
        <v>184</v>
      </c>
      <c r="G135" s="265"/>
      <c r="H135" s="268">
        <v>173.6</v>
      </c>
      <c r="I135" s="269"/>
      <c r="J135" s="265"/>
      <c r="K135" s="265"/>
      <c r="L135" s="270"/>
      <c r="M135" s="271"/>
      <c r="N135" s="272"/>
      <c r="O135" s="272"/>
      <c r="P135" s="272"/>
      <c r="Q135" s="272"/>
      <c r="R135" s="272"/>
      <c r="S135" s="272"/>
      <c r="T135" s="27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4" t="s">
        <v>179</v>
      </c>
      <c r="AU135" s="274" t="s">
        <v>88</v>
      </c>
      <c r="AV135" s="15" t="s">
        <v>177</v>
      </c>
      <c r="AW135" s="15" t="s">
        <v>32</v>
      </c>
      <c r="AX135" s="15" t="s">
        <v>86</v>
      </c>
      <c r="AY135" s="274" t="s">
        <v>171</v>
      </c>
    </row>
    <row r="136" spans="1:65" s="2" customFormat="1" ht="24.15" customHeight="1">
      <c r="A136" s="39"/>
      <c r="B136" s="40"/>
      <c r="C136" s="228" t="s">
        <v>191</v>
      </c>
      <c r="D136" s="228" t="s">
        <v>173</v>
      </c>
      <c r="E136" s="229" t="s">
        <v>192</v>
      </c>
      <c r="F136" s="230" t="s">
        <v>193</v>
      </c>
      <c r="G136" s="231" t="s">
        <v>176</v>
      </c>
      <c r="H136" s="232">
        <v>151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43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0.316</v>
      </c>
      <c r="T136" s="239">
        <f>S136*H136</f>
        <v>47.716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177</v>
      </c>
      <c r="AT136" s="240" t="s">
        <v>173</v>
      </c>
      <c r="AU136" s="240" t="s">
        <v>88</v>
      </c>
      <c r="AY136" s="18" t="s">
        <v>171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86</v>
      </c>
      <c r="BK136" s="241">
        <f>ROUND(I136*H136,2)</f>
        <v>0</v>
      </c>
      <c r="BL136" s="18" t="s">
        <v>177</v>
      </c>
      <c r="BM136" s="240" t="s">
        <v>194</v>
      </c>
    </row>
    <row r="137" spans="1:47" s="2" customFormat="1" ht="12">
      <c r="A137" s="39"/>
      <c r="B137" s="40"/>
      <c r="C137" s="41"/>
      <c r="D137" s="244" t="s">
        <v>188</v>
      </c>
      <c r="E137" s="41"/>
      <c r="F137" s="275" t="s">
        <v>189</v>
      </c>
      <c r="G137" s="41"/>
      <c r="H137" s="41"/>
      <c r="I137" s="276"/>
      <c r="J137" s="41"/>
      <c r="K137" s="41"/>
      <c r="L137" s="45"/>
      <c r="M137" s="277"/>
      <c r="N137" s="27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188</v>
      </c>
      <c r="AU137" s="18" t="s">
        <v>88</v>
      </c>
    </row>
    <row r="138" spans="1:51" s="13" customFormat="1" ht="12">
      <c r="A138" s="13"/>
      <c r="B138" s="242"/>
      <c r="C138" s="243"/>
      <c r="D138" s="244" t="s">
        <v>179</v>
      </c>
      <c r="E138" s="245" t="s">
        <v>1</v>
      </c>
      <c r="F138" s="246" t="s">
        <v>981</v>
      </c>
      <c r="G138" s="243"/>
      <c r="H138" s="247">
        <v>151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179</v>
      </c>
      <c r="AU138" s="253" t="s">
        <v>88</v>
      </c>
      <c r="AV138" s="13" t="s">
        <v>88</v>
      </c>
      <c r="AW138" s="13" t="s">
        <v>32</v>
      </c>
      <c r="AX138" s="13" t="s">
        <v>78</v>
      </c>
      <c r="AY138" s="253" t="s">
        <v>171</v>
      </c>
    </row>
    <row r="139" spans="1:51" s="14" customFormat="1" ht="12">
      <c r="A139" s="14"/>
      <c r="B139" s="254"/>
      <c r="C139" s="255"/>
      <c r="D139" s="244" t="s">
        <v>179</v>
      </c>
      <c r="E139" s="256" t="s">
        <v>1</v>
      </c>
      <c r="F139" s="257" t="s">
        <v>982</v>
      </c>
      <c r="G139" s="255"/>
      <c r="H139" s="256" t="s">
        <v>1</v>
      </c>
      <c r="I139" s="258"/>
      <c r="J139" s="255"/>
      <c r="K139" s="255"/>
      <c r="L139" s="259"/>
      <c r="M139" s="260"/>
      <c r="N139" s="261"/>
      <c r="O139" s="261"/>
      <c r="P139" s="261"/>
      <c r="Q139" s="261"/>
      <c r="R139" s="261"/>
      <c r="S139" s="261"/>
      <c r="T139" s="26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3" t="s">
        <v>179</v>
      </c>
      <c r="AU139" s="263" t="s">
        <v>88</v>
      </c>
      <c r="AV139" s="14" t="s">
        <v>86</v>
      </c>
      <c r="AW139" s="14" t="s">
        <v>32</v>
      </c>
      <c r="AX139" s="14" t="s">
        <v>78</v>
      </c>
      <c r="AY139" s="263" t="s">
        <v>171</v>
      </c>
    </row>
    <row r="140" spans="1:51" s="15" customFormat="1" ht="12">
      <c r="A140" s="15"/>
      <c r="B140" s="264"/>
      <c r="C140" s="265"/>
      <c r="D140" s="244" t="s">
        <v>179</v>
      </c>
      <c r="E140" s="266" t="s">
        <v>1</v>
      </c>
      <c r="F140" s="267" t="s">
        <v>184</v>
      </c>
      <c r="G140" s="265"/>
      <c r="H140" s="268">
        <v>151</v>
      </c>
      <c r="I140" s="269"/>
      <c r="J140" s="265"/>
      <c r="K140" s="265"/>
      <c r="L140" s="270"/>
      <c r="M140" s="271"/>
      <c r="N140" s="272"/>
      <c r="O140" s="272"/>
      <c r="P140" s="272"/>
      <c r="Q140" s="272"/>
      <c r="R140" s="272"/>
      <c r="S140" s="272"/>
      <c r="T140" s="27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4" t="s">
        <v>179</v>
      </c>
      <c r="AU140" s="274" t="s">
        <v>88</v>
      </c>
      <c r="AV140" s="15" t="s">
        <v>177</v>
      </c>
      <c r="AW140" s="15" t="s">
        <v>32</v>
      </c>
      <c r="AX140" s="15" t="s">
        <v>86</v>
      </c>
      <c r="AY140" s="274" t="s">
        <v>171</v>
      </c>
    </row>
    <row r="141" spans="1:65" s="2" customFormat="1" ht="24.15" customHeight="1">
      <c r="A141" s="39"/>
      <c r="B141" s="40"/>
      <c r="C141" s="228" t="s">
        <v>177</v>
      </c>
      <c r="D141" s="228" t="s">
        <v>173</v>
      </c>
      <c r="E141" s="229" t="s">
        <v>196</v>
      </c>
      <c r="F141" s="230" t="s">
        <v>197</v>
      </c>
      <c r="G141" s="231" t="s">
        <v>176</v>
      </c>
      <c r="H141" s="232">
        <v>151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43</v>
      </c>
      <c r="O141" s="92"/>
      <c r="P141" s="238">
        <f>O141*H141</f>
        <v>0</v>
      </c>
      <c r="Q141" s="238">
        <v>4.795E-05</v>
      </c>
      <c r="R141" s="238">
        <f>Q141*H141</f>
        <v>0.00724045</v>
      </c>
      <c r="S141" s="238">
        <v>0.115</v>
      </c>
      <c r="T141" s="239">
        <f>S141*H141</f>
        <v>17.365000000000002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177</v>
      </c>
      <c r="AT141" s="240" t="s">
        <v>173</v>
      </c>
      <c r="AU141" s="240" t="s">
        <v>88</v>
      </c>
      <c r="AY141" s="18" t="s">
        <v>171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86</v>
      </c>
      <c r="BK141" s="241">
        <f>ROUND(I141*H141,2)</f>
        <v>0</v>
      </c>
      <c r="BL141" s="18" t="s">
        <v>177</v>
      </c>
      <c r="BM141" s="240" t="s">
        <v>198</v>
      </c>
    </row>
    <row r="142" spans="1:47" s="2" customFormat="1" ht="12">
      <c r="A142" s="39"/>
      <c r="B142" s="40"/>
      <c r="C142" s="41"/>
      <c r="D142" s="244" t="s">
        <v>188</v>
      </c>
      <c r="E142" s="41"/>
      <c r="F142" s="275" t="s">
        <v>189</v>
      </c>
      <c r="G142" s="41"/>
      <c r="H142" s="41"/>
      <c r="I142" s="276"/>
      <c r="J142" s="41"/>
      <c r="K142" s="41"/>
      <c r="L142" s="45"/>
      <c r="M142" s="277"/>
      <c r="N142" s="27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188</v>
      </c>
      <c r="AU142" s="18" t="s">
        <v>88</v>
      </c>
    </row>
    <row r="143" spans="1:51" s="13" customFormat="1" ht="12">
      <c r="A143" s="13"/>
      <c r="B143" s="242"/>
      <c r="C143" s="243"/>
      <c r="D143" s="244" t="s">
        <v>179</v>
      </c>
      <c r="E143" s="245" t="s">
        <v>1</v>
      </c>
      <c r="F143" s="246" t="s">
        <v>983</v>
      </c>
      <c r="G143" s="243"/>
      <c r="H143" s="247">
        <v>151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179</v>
      </c>
      <c r="AU143" s="253" t="s">
        <v>88</v>
      </c>
      <c r="AV143" s="13" t="s">
        <v>88</v>
      </c>
      <c r="AW143" s="13" t="s">
        <v>32</v>
      </c>
      <c r="AX143" s="13" t="s">
        <v>78</v>
      </c>
      <c r="AY143" s="253" t="s">
        <v>171</v>
      </c>
    </row>
    <row r="144" spans="1:51" s="14" customFormat="1" ht="12">
      <c r="A144" s="14"/>
      <c r="B144" s="254"/>
      <c r="C144" s="255"/>
      <c r="D144" s="244" t="s">
        <v>179</v>
      </c>
      <c r="E144" s="256" t="s">
        <v>1</v>
      </c>
      <c r="F144" s="257" t="s">
        <v>982</v>
      </c>
      <c r="G144" s="255"/>
      <c r="H144" s="256" t="s">
        <v>1</v>
      </c>
      <c r="I144" s="258"/>
      <c r="J144" s="255"/>
      <c r="K144" s="255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179</v>
      </c>
      <c r="AU144" s="263" t="s">
        <v>88</v>
      </c>
      <c r="AV144" s="14" t="s">
        <v>86</v>
      </c>
      <c r="AW144" s="14" t="s">
        <v>32</v>
      </c>
      <c r="AX144" s="14" t="s">
        <v>78</v>
      </c>
      <c r="AY144" s="263" t="s">
        <v>171</v>
      </c>
    </row>
    <row r="145" spans="1:51" s="15" customFormat="1" ht="12">
      <c r="A145" s="15"/>
      <c r="B145" s="264"/>
      <c r="C145" s="265"/>
      <c r="D145" s="244" t="s">
        <v>179</v>
      </c>
      <c r="E145" s="266" t="s">
        <v>1</v>
      </c>
      <c r="F145" s="267" t="s">
        <v>184</v>
      </c>
      <c r="G145" s="265"/>
      <c r="H145" s="268">
        <v>151</v>
      </c>
      <c r="I145" s="269"/>
      <c r="J145" s="265"/>
      <c r="K145" s="265"/>
      <c r="L145" s="270"/>
      <c r="M145" s="271"/>
      <c r="N145" s="272"/>
      <c r="O145" s="272"/>
      <c r="P145" s="272"/>
      <c r="Q145" s="272"/>
      <c r="R145" s="272"/>
      <c r="S145" s="272"/>
      <c r="T145" s="27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4" t="s">
        <v>179</v>
      </c>
      <c r="AU145" s="274" t="s">
        <v>88</v>
      </c>
      <c r="AV145" s="15" t="s">
        <v>177</v>
      </c>
      <c r="AW145" s="15" t="s">
        <v>32</v>
      </c>
      <c r="AX145" s="15" t="s">
        <v>86</v>
      </c>
      <c r="AY145" s="274" t="s">
        <v>171</v>
      </c>
    </row>
    <row r="146" spans="1:65" s="2" customFormat="1" ht="16.5" customHeight="1">
      <c r="A146" s="39"/>
      <c r="B146" s="40"/>
      <c r="C146" s="228" t="s">
        <v>200</v>
      </c>
      <c r="D146" s="228" t="s">
        <v>173</v>
      </c>
      <c r="E146" s="229" t="s">
        <v>206</v>
      </c>
      <c r="F146" s="230" t="s">
        <v>207</v>
      </c>
      <c r="G146" s="231" t="s">
        <v>208</v>
      </c>
      <c r="H146" s="232">
        <v>30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43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0.29</v>
      </c>
      <c r="T146" s="239">
        <f>S146*H146</f>
        <v>8.7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177</v>
      </c>
      <c r="AT146" s="240" t="s">
        <v>173</v>
      </c>
      <c r="AU146" s="240" t="s">
        <v>88</v>
      </c>
      <c r="AY146" s="18" t="s">
        <v>171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86</v>
      </c>
      <c r="BK146" s="241">
        <f>ROUND(I146*H146,2)</f>
        <v>0</v>
      </c>
      <c r="BL146" s="18" t="s">
        <v>177</v>
      </c>
      <c r="BM146" s="240" t="s">
        <v>209</v>
      </c>
    </row>
    <row r="147" spans="1:51" s="13" customFormat="1" ht="12">
      <c r="A147" s="13"/>
      <c r="B147" s="242"/>
      <c r="C147" s="243"/>
      <c r="D147" s="244" t="s">
        <v>179</v>
      </c>
      <c r="E147" s="245" t="s">
        <v>1</v>
      </c>
      <c r="F147" s="246" t="s">
        <v>984</v>
      </c>
      <c r="G147" s="243"/>
      <c r="H147" s="247">
        <v>30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179</v>
      </c>
      <c r="AU147" s="253" t="s">
        <v>88</v>
      </c>
      <c r="AV147" s="13" t="s">
        <v>88</v>
      </c>
      <c r="AW147" s="13" t="s">
        <v>32</v>
      </c>
      <c r="AX147" s="13" t="s">
        <v>78</v>
      </c>
      <c r="AY147" s="253" t="s">
        <v>171</v>
      </c>
    </row>
    <row r="148" spans="1:51" s="14" customFormat="1" ht="12">
      <c r="A148" s="14"/>
      <c r="B148" s="254"/>
      <c r="C148" s="255"/>
      <c r="D148" s="244" t="s">
        <v>179</v>
      </c>
      <c r="E148" s="256" t="s">
        <v>1</v>
      </c>
      <c r="F148" s="257" t="s">
        <v>211</v>
      </c>
      <c r="G148" s="255"/>
      <c r="H148" s="256" t="s">
        <v>1</v>
      </c>
      <c r="I148" s="258"/>
      <c r="J148" s="255"/>
      <c r="K148" s="255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179</v>
      </c>
      <c r="AU148" s="263" t="s">
        <v>88</v>
      </c>
      <c r="AV148" s="14" t="s">
        <v>86</v>
      </c>
      <c r="AW148" s="14" t="s">
        <v>32</v>
      </c>
      <c r="AX148" s="14" t="s">
        <v>78</v>
      </c>
      <c r="AY148" s="263" t="s">
        <v>171</v>
      </c>
    </row>
    <row r="149" spans="1:51" s="15" customFormat="1" ht="12">
      <c r="A149" s="15"/>
      <c r="B149" s="264"/>
      <c r="C149" s="265"/>
      <c r="D149" s="244" t="s">
        <v>179</v>
      </c>
      <c r="E149" s="266" t="s">
        <v>1</v>
      </c>
      <c r="F149" s="267" t="s">
        <v>184</v>
      </c>
      <c r="G149" s="265"/>
      <c r="H149" s="268">
        <v>30</v>
      </c>
      <c r="I149" s="269"/>
      <c r="J149" s="265"/>
      <c r="K149" s="265"/>
      <c r="L149" s="270"/>
      <c r="M149" s="271"/>
      <c r="N149" s="272"/>
      <c r="O149" s="272"/>
      <c r="P149" s="272"/>
      <c r="Q149" s="272"/>
      <c r="R149" s="272"/>
      <c r="S149" s="272"/>
      <c r="T149" s="27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4" t="s">
        <v>179</v>
      </c>
      <c r="AU149" s="274" t="s">
        <v>88</v>
      </c>
      <c r="AV149" s="15" t="s">
        <v>177</v>
      </c>
      <c r="AW149" s="15" t="s">
        <v>32</v>
      </c>
      <c r="AX149" s="15" t="s">
        <v>86</v>
      </c>
      <c r="AY149" s="274" t="s">
        <v>171</v>
      </c>
    </row>
    <row r="150" spans="1:65" s="2" customFormat="1" ht="16.5" customHeight="1">
      <c r="A150" s="39"/>
      <c r="B150" s="40"/>
      <c r="C150" s="228" t="s">
        <v>205</v>
      </c>
      <c r="D150" s="228" t="s">
        <v>173</v>
      </c>
      <c r="E150" s="229" t="s">
        <v>213</v>
      </c>
      <c r="F150" s="230" t="s">
        <v>214</v>
      </c>
      <c r="G150" s="231" t="s">
        <v>208</v>
      </c>
      <c r="H150" s="232">
        <v>33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43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0.04</v>
      </c>
      <c r="T150" s="239">
        <f>S150*H150</f>
        <v>1.32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177</v>
      </c>
      <c r="AT150" s="240" t="s">
        <v>173</v>
      </c>
      <c r="AU150" s="240" t="s">
        <v>88</v>
      </c>
      <c r="AY150" s="18" t="s">
        <v>171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86</v>
      </c>
      <c r="BK150" s="241">
        <f>ROUND(I150*H150,2)</f>
        <v>0</v>
      </c>
      <c r="BL150" s="18" t="s">
        <v>177</v>
      </c>
      <c r="BM150" s="240" t="s">
        <v>215</v>
      </c>
    </row>
    <row r="151" spans="1:51" s="13" customFormat="1" ht="12">
      <c r="A151" s="13"/>
      <c r="B151" s="242"/>
      <c r="C151" s="243"/>
      <c r="D151" s="244" t="s">
        <v>179</v>
      </c>
      <c r="E151" s="245" t="s">
        <v>1</v>
      </c>
      <c r="F151" s="246" t="s">
        <v>985</v>
      </c>
      <c r="G151" s="243"/>
      <c r="H151" s="247">
        <v>33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179</v>
      </c>
      <c r="AU151" s="253" t="s">
        <v>88</v>
      </c>
      <c r="AV151" s="13" t="s">
        <v>88</v>
      </c>
      <c r="AW151" s="13" t="s">
        <v>32</v>
      </c>
      <c r="AX151" s="13" t="s">
        <v>78</v>
      </c>
      <c r="AY151" s="253" t="s">
        <v>171</v>
      </c>
    </row>
    <row r="152" spans="1:51" s="14" customFormat="1" ht="12">
      <c r="A152" s="14"/>
      <c r="B152" s="254"/>
      <c r="C152" s="255"/>
      <c r="D152" s="244" t="s">
        <v>179</v>
      </c>
      <c r="E152" s="256" t="s">
        <v>1</v>
      </c>
      <c r="F152" s="257" t="s">
        <v>217</v>
      </c>
      <c r="G152" s="255"/>
      <c r="H152" s="256" t="s">
        <v>1</v>
      </c>
      <c r="I152" s="258"/>
      <c r="J152" s="255"/>
      <c r="K152" s="255"/>
      <c r="L152" s="259"/>
      <c r="M152" s="260"/>
      <c r="N152" s="261"/>
      <c r="O152" s="261"/>
      <c r="P152" s="261"/>
      <c r="Q152" s="261"/>
      <c r="R152" s="261"/>
      <c r="S152" s="261"/>
      <c r="T152" s="26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3" t="s">
        <v>179</v>
      </c>
      <c r="AU152" s="263" t="s">
        <v>88</v>
      </c>
      <c r="AV152" s="14" t="s">
        <v>86</v>
      </c>
      <c r="AW152" s="14" t="s">
        <v>32</v>
      </c>
      <c r="AX152" s="14" t="s">
        <v>78</v>
      </c>
      <c r="AY152" s="263" t="s">
        <v>171</v>
      </c>
    </row>
    <row r="153" spans="1:51" s="15" customFormat="1" ht="12">
      <c r="A153" s="15"/>
      <c r="B153" s="264"/>
      <c r="C153" s="265"/>
      <c r="D153" s="244" t="s">
        <v>179</v>
      </c>
      <c r="E153" s="266" t="s">
        <v>1</v>
      </c>
      <c r="F153" s="267" t="s">
        <v>184</v>
      </c>
      <c r="G153" s="265"/>
      <c r="H153" s="268">
        <v>33</v>
      </c>
      <c r="I153" s="269"/>
      <c r="J153" s="265"/>
      <c r="K153" s="265"/>
      <c r="L153" s="270"/>
      <c r="M153" s="271"/>
      <c r="N153" s="272"/>
      <c r="O153" s="272"/>
      <c r="P153" s="272"/>
      <c r="Q153" s="272"/>
      <c r="R153" s="272"/>
      <c r="S153" s="272"/>
      <c r="T153" s="27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4" t="s">
        <v>179</v>
      </c>
      <c r="AU153" s="274" t="s">
        <v>88</v>
      </c>
      <c r="AV153" s="15" t="s">
        <v>177</v>
      </c>
      <c r="AW153" s="15" t="s">
        <v>32</v>
      </c>
      <c r="AX153" s="15" t="s">
        <v>86</v>
      </c>
      <c r="AY153" s="274" t="s">
        <v>171</v>
      </c>
    </row>
    <row r="154" spans="1:65" s="2" customFormat="1" ht="24.15" customHeight="1">
      <c r="A154" s="39"/>
      <c r="B154" s="40"/>
      <c r="C154" s="228" t="s">
        <v>212</v>
      </c>
      <c r="D154" s="228" t="s">
        <v>173</v>
      </c>
      <c r="E154" s="229" t="s">
        <v>219</v>
      </c>
      <c r="F154" s="230" t="s">
        <v>220</v>
      </c>
      <c r="G154" s="231" t="s">
        <v>176</v>
      </c>
      <c r="H154" s="232">
        <v>26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43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177</v>
      </c>
      <c r="AT154" s="240" t="s">
        <v>173</v>
      </c>
      <c r="AU154" s="240" t="s">
        <v>88</v>
      </c>
      <c r="AY154" s="18" t="s">
        <v>171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86</v>
      </c>
      <c r="BK154" s="241">
        <f>ROUND(I154*H154,2)</f>
        <v>0</v>
      </c>
      <c r="BL154" s="18" t="s">
        <v>177</v>
      </c>
      <c r="BM154" s="240" t="s">
        <v>221</v>
      </c>
    </row>
    <row r="155" spans="1:51" s="13" customFormat="1" ht="12">
      <c r="A155" s="13"/>
      <c r="B155" s="242"/>
      <c r="C155" s="243"/>
      <c r="D155" s="244" t="s">
        <v>179</v>
      </c>
      <c r="E155" s="245" t="s">
        <v>1</v>
      </c>
      <c r="F155" s="246" t="s">
        <v>986</v>
      </c>
      <c r="G155" s="243"/>
      <c r="H155" s="247">
        <v>26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179</v>
      </c>
      <c r="AU155" s="253" t="s">
        <v>88</v>
      </c>
      <c r="AV155" s="13" t="s">
        <v>88</v>
      </c>
      <c r="AW155" s="13" t="s">
        <v>32</v>
      </c>
      <c r="AX155" s="13" t="s">
        <v>78</v>
      </c>
      <c r="AY155" s="253" t="s">
        <v>171</v>
      </c>
    </row>
    <row r="156" spans="1:51" s="14" customFormat="1" ht="12">
      <c r="A156" s="14"/>
      <c r="B156" s="254"/>
      <c r="C156" s="255"/>
      <c r="D156" s="244" t="s">
        <v>179</v>
      </c>
      <c r="E156" s="256" t="s">
        <v>1</v>
      </c>
      <c r="F156" s="257" t="s">
        <v>987</v>
      </c>
      <c r="G156" s="255"/>
      <c r="H156" s="256" t="s">
        <v>1</v>
      </c>
      <c r="I156" s="258"/>
      <c r="J156" s="255"/>
      <c r="K156" s="255"/>
      <c r="L156" s="259"/>
      <c r="M156" s="260"/>
      <c r="N156" s="261"/>
      <c r="O156" s="261"/>
      <c r="P156" s="261"/>
      <c r="Q156" s="261"/>
      <c r="R156" s="261"/>
      <c r="S156" s="261"/>
      <c r="T156" s="26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3" t="s">
        <v>179</v>
      </c>
      <c r="AU156" s="263" t="s">
        <v>88</v>
      </c>
      <c r="AV156" s="14" t="s">
        <v>86</v>
      </c>
      <c r="AW156" s="14" t="s">
        <v>32</v>
      </c>
      <c r="AX156" s="14" t="s">
        <v>78</v>
      </c>
      <c r="AY156" s="263" t="s">
        <v>171</v>
      </c>
    </row>
    <row r="157" spans="1:51" s="15" customFormat="1" ht="12">
      <c r="A157" s="15"/>
      <c r="B157" s="264"/>
      <c r="C157" s="265"/>
      <c r="D157" s="244" t="s">
        <v>179</v>
      </c>
      <c r="E157" s="266" t="s">
        <v>1</v>
      </c>
      <c r="F157" s="267" t="s">
        <v>184</v>
      </c>
      <c r="G157" s="265"/>
      <c r="H157" s="268">
        <v>26</v>
      </c>
      <c r="I157" s="269"/>
      <c r="J157" s="265"/>
      <c r="K157" s="265"/>
      <c r="L157" s="270"/>
      <c r="M157" s="271"/>
      <c r="N157" s="272"/>
      <c r="O157" s="272"/>
      <c r="P157" s="272"/>
      <c r="Q157" s="272"/>
      <c r="R157" s="272"/>
      <c r="S157" s="272"/>
      <c r="T157" s="27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4" t="s">
        <v>179</v>
      </c>
      <c r="AU157" s="274" t="s">
        <v>88</v>
      </c>
      <c r="AV157" s="15" t="s">
        <v>177</v>
      </c>
      <c r="AW157" s="15" t="s">
        <v>32</v>
      </c>
      <c r="AX157" s="15" t="s">
        <v>86</v>
      </c>
      <c r="AY157" s="274" t="s">
        <v>171</v>
      </c>
    </row>
    <row r="158" spans="1:65" s="2" customFormat="1" ht="33" customHeight="1">
      <c r="A158" s="39"/>
      <c r="B158" s="40"/>
      <c r="C158" s="228" t="s">
        <v>218</v>
      </c>
      <c r="D158" s="228" t="s">
        <v>173</v>
      </c>
      <c r="E158" s="229" t="s">
        <v>352</v>
      </c>
      <c r="F158" s="230" t="s">
        <v>353</v>
      </c>
      <c r="G158" s="231" t="s">
        <v>225</v>
      </c>
      <c r="H158" s="232">
        <v>3.9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43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177</v>
      </c>
      <c r="AT158" s="240" t="s">
        <v>173</v>
      </c>
      <c r="AU158" s="240" t="s">
        <v>88</v>
      </c>
      <c r="AY158" s="18" t="s">
        <v>171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86</v>
      </c>
      <c r="BK158" s="241">
        <f>ROUND(I158*H158,2)</f>
        <v>0</v>
      </c>
      <c r="BL158" s="18" t="s">
        <v>177</v>
      </c>
      <c r="BM158" s="240" t="s">
        <v>226</v>
      </c>
    </row>
    <row r="159" spans="1:51" s="13" customFormat="1" ht="12">
      <c r="A159" s="13"/>
      <c r="B159" s="242"/>
      <c r="C159" s="243"/>
      <c r="D159" s="244" t="s">
        <v>179</v>
      </c>
      <c r="E159" s="245" t="s">
        <v>1</v>
      </c>
      <c r="F159" s="246" t="s">
        <v>988</v>
      </c>
      <c r="G159" s="243"/>
      <c r="H159" s="247">
        <v>3.9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179</v>
      </c>
      <c r="AU159" s="253" t="s">
        <v>88</v>
      </c>
      <c r="AV159" s="13" t="s">
        <v>88</v>
      </c>
      <c r="AW159" s="13" t="s">
        <v>32</v>
      </c>
      <c r="AX159" s="13" t="s">
        <v>78</v>
      </c>
      <c r="AY159" s="253" t="s">
        <v>171</v>
      </c>
    </row>
    <row r="160" spans="1:51" s="14" customFormat="1" ht="12">
      <c r="A160" s="14"/>
      <c r="B160" s="254"/>
      <c r="C160" s="255"/>
      <c r="D160" s="244" t="s">
        <v>179</v>
      </c>
      <c r="E160" s="256" t="s">
        <v>1</v>
      </c>
      <c r="F160" s="257" t="s">
        <v>350</v>
      </c>
      <c r="G160" s="255"/>
      <c r="H160" s="256" t="s">
        <v>1</v>
      </c>
      <c r="I160" s="258"/>
      <c r="J160" s="255"/>
      <c r="K160" s="255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179</v>
      </c>
      <c r="AU160" s="263" t="s">
        <v>88</v>
      </c>
      <c r="AV160" s="14" t="s">
        <v>86</v>
      </c>
      <c r="AW160" s="14" t="s">
        <v>32</v>
      </c>
      <c r="AX160" s="14" t="s">
        <v>78</v>
      </c>
      <c r="AY160" s="263" t="s">
        <v>171</v>
      </c>
    </row>
    <row r="161" spans="1:51" s="15" customFormat="1" ht="12">
      <c r="A161" s="15"/>
      <c r="B161" s="264"/>
      <c r="C161" s="265"/>
      <c r="D161" s="244" t="s">
        <v>179</v>
      </c>
      <c r="E161" s="266" t="s">
        <v>1</v>
      </c>
      <c r="F161" s="267" t="s">
        <v>184</v>
      </c>
      <c r="G161" s="265"/>
      <c r="H161" s="268">
        <v>3.9</v>
      </c>
      <c r="I161" s="269"/>
      <c r="J161" s="265"/>
      <c r="K161" s="265"/>
      <c r="L161" s="270"/>
      <c r="M161" s="271"/>
      <c r="N161" s="272"/>
      <c r="O161" s="272"/>
      <c r="P161" s="272"/>
      <c r="Q161" s="272"/>
      <c r="R161" s="272"/>
      <c r="S161" s="272"/>
      <c r="T161" s="27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4" t="s">
        <v>179</v>
      </c>
      <c r="AU161" s="274" t="s">
        <v>88</v>
      </c>
      <c r="AV161" s="15" t="s">
        <v>177</v>
      </c>
      <c r="AW161" s="15" t="s">
        <v>32</v>
      </c>
      <c r="AX161" s="15" t="s">
        <v>86</v>
      </c>
      <c r="AY161" s="274" t="s">
        <v>171</v>
      </c>
    </row>
    <row r="162" spans="1:65" s="2" customFormat="1" ht="16.5" customHeight="1">
      <c r="A162" s="39"/>
      <c r="B162" s="40"/>
      <c r="C162" s="228" t="s">
        <v>222</v>
      </c>
      <c r="D162" s="228" t="s">
        <v>173</v>
      </c>
      <c r="E162" s="229" t="s">
        <v>241</v>
      </c>
      <c r="F162" s="230" t="s">
        <v>242</v>
      </c>
      <c r="G162" s="231" t="s">
        <v>225</v>
      </c>
      <c r="H162" s="232">
        <v>3.9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43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177</v>
      </c>
      <c r="AT162" s="240" t="s">
        <v>173</v>
      </c>
      <c r="AU162" s="240" t="s">
        <v>88</v>
      </c>
      <c r="AY162" s="18" t="s">
        <v>171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86</v>
      </c>
      <c r="BK162" s="241">
        <f>ROUND(I162*H162,2)</f>
        <v>0</v>
      </c>
      <c r="BL162" s="18" t="s">
        <v>177</v>
      </c>
      <c r="BM162" s="240" t="s">
        <v>303</v>
      </c>
    </row>
    <row r="163" spans="1:65" s="2" customFormat="1" ht="37.8" customHeight="1">
      <c r="A163" s="39"/>
      <c r="B163" s="40"/>
      <c r="C163" s="228" t="s">
        <v>229</v>
      </c>
      <c r="D163" s="228" t="s">
        <v>173</v>
      </c>
      <c r="E163" s="229" t="s">
        <v>259</v>
      </c>
      <c r="F163" s="230" t="s">
        <v>260</v>
      </c>
      <c r="G163" s="231" t="s">
        <v>225</v>
      </c>
      <c r="H163" s="232">
        <v>28.325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43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177</v>
      </c>
      <c r="AT163" s="240" t="s">
        <v>173</v>
      </c>
      <c r="AU163" s="240" t="s">
        <v>88</v>
      </c>
      <c r="AY163" s="18" t="s">
        <v>171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86</v>
      </c>
      <c r="BK163" s="241">
        <f>ROUND(I163*H163,2)</f>
        <v>0</v>
      </c>
      <c r="BL163" s="18" t="s">
        <v>177</v>
      </c>
      <c r="BM163" s="240" t="s">
        <v>261</v>
      </c>
    </row>
    <row r="164" spans="1:51" s="13" customFormat="1" ht="12">
      <c r="A164" s="13"/>
      <c r="B164" s="242"/>
      <c r="C164" s="243"/>
      <c r="D164" s="244" t="s">
        <v>179</v>
      </c>
      <c r="E164" s="245" t="s">
        <v>1</v>
      </c>
      <c r="F164" s="246" t="s">
        <v>989</v>
      </c>
      <c r="G164" s="243"/>
      <c r="H164" s="247">
        <v>1.645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179</v>
      </c>
      <c r="AU164" s="253" t="s">
        <v>88</v>
      </c>
      <c r="AV164" s="13" t="s">
        <v>88</v>
      </c>
      <c r="AW164" s="13" t="s">
        <v>32</v>
      </c>
      <c r="AX164" s="13" t="s">
        <v>78</v>
      </c>
      <c r="AY164" s="253" t="s">
        <v>171</v>
      </c>
    </row>
    <row r="165" spans="1:51" s="14" customFormat="1" ht="12">
      <c r="A165" s="14"/>
      <c r="B165" s="254"/>
      <c r="C165" s="255"/>
      <c r="D165" s="244" t="s">
        <v>179</v>
      </c>
      <c r="E165" s="256" t="s">
        <v>1</v>
      </c>
      <c r="F165" s="257" t="s">
        <v>978</v>
      </c>
      <c r="G165" s="255"/>
      <c r="H165" s="256" t="s">
        <v>1</v>
      </c>
      <c r="I165" s="258"/>
      <c r="J165" s="255"/>
      <c r="K165" s="255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179</v>
      </c>
      <c r="AU165" s="263" t="s">
        <v>88</v>
      </c>
      <c r="AV165" s="14" t="s">
        <v>86</v>
      </c>
      <c r="AW165" s="14" t="s">
        <v>32</v>
      </c>
      <c r="AX165" s="14" t="s">
        <v>78</v>
      </c>
      <c r="AY165" s="263" t="s">
        <v>171</v>
      </c>
    </row>
    <row r="166" spans="1:51" s="13" customFormat="1" ht="12">
      <c r="A166" s="13"/>
      <c r="B166" s="242"/>
      <c r="C166" s="243"/>
      <c r="D166" s="244" t="s">
        <v>179</v>
      </c>
      <c r="E166" s="245" t="s">
        <v>1</v>
      </c>
      <c r="F166" s="246" t="s">
        <v>990</v>
      </c>
      <c r="G166" s="243"/>
      <c r="H166" s="247">
        <v>26.68</v>
      </c>
      <c r="I166" s="248"/>
      <c r="J166" s="243"/>
      <c r="K166" s="243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179</v>
      </c>
      <c r="AU166" s="253" t="s">
        <v>88</v>
      </c>
      <c r="AV166" s="13" t="s">
        <v>88</v>
      </c>
      <c r="AW166" s="13" t="s">
        <v>32</v>
      </c>
      <c r="AX166" s="13" t="s">
        <v>78</v>
      </c>
      <c r="AY166" s="253" t="s">
        <v>171</v>
      </c>
    </row>
    <row r="167" spans="1:51" s="14" customFormat="1" ht="12">
      <c r="A167" s="14"/>
      <c r="B167" s="254"/>
      <c r="C167" s="255"/>
      <c r="D167" s="244" t="s">
        <v>179</v>
      </c>
      <c r="E167" s="256" t="s">
        <v>1</v>
      </c>
      <c r="F167" s="257" t="s">
        <v>991</v>
      </c>
      <c r="G167" s="255"/>
      <c r="H167" s="256" t="s">
        <v>1</v>
      </c>
      <c r="I167" s="258"/>
      <c r="J167" s="255"/>
      <c r="K167" s="255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179</v>
      </c>
      <c r="AU167" s="263" t="s">
        <v>88</v>
      </c>
      <c r="AV167" s="14" t="s">
        <v>86</v>
      </c>
      <c r="AW167" s="14" t="s">
        <v>32</v>
      </c>
      <c r="AX167" s="14" t="s">
        <v>78</v>
      </c>
      <c r="AY167" s="263" t="s">
        <v>171</v>
      </c>
    </row>
    <row r="168" spans="1:51" s="15" customFormat="1" ht="12">
      <c r="A168" s="15"/>
      <c r="B168" s="264"/>
      <c r="C168" s="265"/>
      <c r="D168" s="244" t="s">
        <v>179</v>
      </c>
      <c r="E168" s="266" t="s">
        <v>1</v>
      </c>
      <c r="F168" s="267" t="s">
        <v>184</v>
      </c>
      <c r="G168" s="265"/>
      <c r="H168" s="268">
        <v>28.325</v>
      </c>
      <c r="I168" s="269"/>
      <c r="J168" s="265"/>
      <c r="K168" s="265"/>
      <c r="L168" s="270"/>
      <c r="M168" s="271"/>
      <c r="N168" s="272"/>
      <c r="O168" s="272"/>
      <c r="P168" s="272"/>
      <c r="Q168" s="272"/>
      <c r="R168" s="272"/>
      <c r="S168" s="272"/>
      <c r="T168" s="27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4" t="s">
        <v>179</v>
      </c>
      <c r="AU168" s="274" t="s">
        <v>88</v>
      </c>
      <c r="AV168" s="15" t="s">
        <v>177</v>
      </c>
      <c r="AW168" s="15" t="s">
        <v>32</v>
      </c>
      <c r="AX168" s="15" t="s">
        <v>86</v>
      </c>
      <c r="AY168" s="274" t="s">
        <v>171</v>
      </c>
    </row>
    <row r="169" spans="1:65" s="2" customFormat="1" ht="37.8" customHeight="1">
      <c r="A169" s="39"/>
      <c r="B169" s="40"/>
      <c r="C169" s="228" t="s">
        <v>235</v>
      </c>
      <c r="D169" s="228" t="s">
        <v>173</v>
      </c>
      <c r="E169" s="229" t="s">
        <v>265</v>
      </c>
      <c r="F169" s="230" t="s">
        <v>266</v>
      </c>
      <c r="G169" s="231" t="s">
        <v>225</v>
      </c>
      <c r="H169" s="232">
        <v>28.325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43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177</v>
      </c>
      <c r="AT169" s="240" t="s">
        <v>173</v>
      </c>
      <c r="AU169" s="240" t="s">
        <v>88</v>
      </c>
      <c r="AY169" s="18" t="s">
        <v>171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86</v>
      </c>
      <c r="BK169" s="241">
        <f>ROUND(I169*H169,2)</f>
        <v>0</v>
      </c>
      <c r="BL169" s="18" t="s">
        <v>177</v>
      </c>
      <c r="BM169" s="240" t="s">
        <v>267</v>
      </c>
    </row>
    <row r="170" spans="1:65" s="2" customFormat="1" ht="24.15" customHeight="1">
      <c r="A170" s="39"/>
      <c r="B170" s="40"/>
      <c r="C170" s="228" t="s">
        <v>240</v>
      </c>
      <c r="D170" s="228" t="s">
        <v>173</v>
      </c>
      <c r="E170" s="229" t="s">
        <v>290</v>
      </c>
      <c r="F170" s="230" t="s">
        <v>291</v>
      </c>
      <c r="G170" s="231" t="s">
        <v>225</v>
      </c>
      <c r="H170" s="232">
        <v>2.833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43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177</v>
      </c>
      <c r="AT170" s="240" t="s">
        <v>173</v>
      </c>
      <c r="AU170" s="240" t="s">
        <v>88</v>
      </c>
      <c r="AY170" s="18" t="s">
        <v>171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86</v>
      </c>
      <c r="BK170" s="241">
        <f>ROUND(I170*H170,2)</f>
        <v>0</v>
      </c>
      <c r="BL170" s="18" t="s">
        <v>177</v>
      </c>
      <c r="BM170" s="240" t="s">
        <v>292</v>
      </c>
    </row>
    <row r="171" spans="1:51" s="13" customFormat="1" ht="12">
      <c r="A171" s="13"/>
      <c r="B171" s="242"/>
      <c r="C171" s="243"/>
      <c r="D171" s="244" t="s">
        <v>179</v>
      </c>
      <c r="E171" s="245" t="s">
        <v>1</v>
      </c>
      <c r="F171" s="246" t="s">
        <v>992</v>
      </c>
      <c r="G171" s="243"/>
      <c r="H171" s="247">
        <v>3.29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179</v>
      </c>
      <c r="AU171" s="253" t="s">
        <v>88</v>
      </c>
      <c r="AV171" s="13" t="s">
        <v>88</v>
      </c>
      <c r="AW171" s="13" t="s">
        <v>32</v>
      </c>
      <c r="AX171" s="13" t="s">
        <v>78</v>
      </c>
      <c r="AY171" s="253" t="s">
        <v>171</v>
      </c>
    </row>
    <row r="172" spans="1:51" s="14" customFormat="1" ht="12">
      <c r="A172" s="14"/>
      <c r="B172" s="254"/>
      <c r="C172" s="255"/>
      <c r="D172" s="244" t="s">
        <v>179</v>
      </c>
      <c r="E172" s="256" t="s">
        <v>1</v>
      </c>
      <c r="F172" s="257" t="s">
        <v>978</v>
      </c>
      <c r="G172" s="255"/>
      <c r="H172" s="256" t="s">
        <v>1</v>
      </c>
      <c r="I172" s="258"/>
      <c r="J172" s="255"/>
      <c r="K172" s="255"/>
      <c r="L172" s="259"/>
      <c r="M172" s="260"/>
      <c r="N172" s="261"/>
      <c r="O172" s="261"/>
      <c r="P172" s="261"/>
      <c r="Q172" s="261"/>
      <c r="R172" s="261"/>
      <c r="S172" s="261"/>
      <c r="T172" s="26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3" t="s">
        <v>179</v>
      </c>
      <c r="AU172" s="263" t="s">
        <v>88</v>
      </c>
      <c r="AV172" s="14" t="s">
        <v>86</v>
      </c>
      <c r="AW172" s="14" t="s">
        <v>32</v>
      </c>
      <c r="AX172" s="14" t="s">
        <v>78</v>
      </c>
      <c r="AY172" s="263" t="s">
        <v>171</v>
      </c>
    </row>
    <row r="173" spans="1:51" s="13" customFormat="1" ht="12">
      <c r="A173" s="13"/>
      <c r="B173" s="242"/>
      <c r="C173" s="243"/>
      <c r="D173" s="244" t="s">
        <v>179</v>
      </c>
      <c r="E173" s="245" t="s">
        <v>1</v>
      </c>
      <c r="F173" s="246" t="s">
        <v>993</v>
      </c>
      <c r="G173" s="243"/>
      <c r="H173" s="247">
        <v>53.36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179</v>
      </c>
      <c r="AU173" s="253" t="s">
        <v>88</v>
      </c>
      <c r="AV173" s="13" t="s">
        <v>88</v>
      </c>
      <c r="AW173" s="13" t="s">
        <v>32</v>
      </c>
      <c r="AX173" s="13" t="s">
        <v>78</v>
      </c>
      <c r="AY173" s="253" t="s">
        <v>171</v>
      </c>
    </row>
    <row r="174" spans="1:51" s="14" customFormat="1" ht="12">
      <c r="A174" s="14"/>
      <c r="B174" s="254"/>
      <c r="C174" s="255"/>
      <c r="D174" s="244" t="s">
        <v>179</v>
      </c>
      <c r="E174" s="256" t="s">
        <v>1</v>
      </c>
      <c r="F174" s="257" t="s">
        <v>991</v>
      </c>
      <c r="G174" s="255"/>
      <c r="H174" s="256" t="s">
        <v>1</v>
      </c>
      <c r="I174" s="258"/>
      <c r="J174" s="255"/>
      <c r="K174" s="255"/>
      <c r="L174" s="259"/>
      <c r="M174" s="260"/>
      <c r="N174" s="261"/>
      <c r="O174" s="261"/>
      <c r="P174" s="261"/>
      <c r="Q174" s="261"/>
      <c r="R174" s="261"/>
      <c r="S174" s="261"/>
      <c r="T174" s="26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3" t="s">
        <v>179</v>
      </c>
      <c r="AU174" s="263" t="s">
        <v>88</v>
      </c>
      <c r="AV174" s="14" t="s">
        <v>86</v>
      </c>
      <c r="AW174" s="14" t="s">
        <v>32</v>
      </c>
      <c r="AX174" s="14" t="s">
        <v>78</v>
      </c>
      <c r="AY174" s="263" t="s">
        <v>171</v>
      </c>
    </row>
    <row r="175" spans="1:51" s="15" customFormat="1" ht="12">
      <c r="A175" s="15"/>
      <c r="B175" s="264"/>
      <c r="C175" s="265"/>
      <c r="D175" s="244" t="s">
        <v>179</v>
      </c>
      <c r="E175" s="266" t="s">
        <v>1</v>
      </c>
      <c r="F175" s="267" t="s">
        <v>994</v>
      </c>
      <c r="G175" s="265"/>
      <c r="H175" s="268">
        <v>56.65</v>
      </c>
      <c r="I175" s="269"/>
      <c r="J175" s="265"/>
      <c r="K175" s="265"/>
      <c r="L175" s="270"/>
      <c r="M175" s="271"/>
      <c r="N175" s="272"/>
      <c r="O175" s="272"/>
      <c r="P175" s="272"/>
      <c r="Q175" s="272"/>
      <c r="R175" s="272"/>
      <c r="S175" s="272"/>
      <c r="T175" s="27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4" t="s">
        <v>179</v>
      </c>
      <c r="AU175" s="274" t="s">
        <v>88</v>
      </c>
      <c r="AV175" s="15" t="s">
        <v>177</v>
      </c>
      <c r="AW175" s="15" t="s">
        <v>32</v>
      </c>
      <c r="AX175" s="15" t="s">
        <v>86</v>
      </c>
      <c r="AY175" s="274" t="s">
        <v>171</v>
      </c>
    </row>
    <row r="176" spans="1:51" s="13" customFormat="1" ht="12">
      <c r="A176" s="13"/>
      <c r="B176" s="242"/>
      <c r="C176" s="243"/>
      <c r="D176" s="244" t="s">
        <v>179</v>
      </c>
      <c r="E176" s="243"/>
      <c r="F176" s="246" t="s">
        <v>995</v>
      </c>
      <c r="G176" s="243"/>
      <c r="H176" s="247">
        <v>2.833</v>
      </c>
      <c r="I176" s="248"/>
      <c r="J176" s="243"/>
      <c r="K176" s="243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179</v>
      </c>
      <c r="AU176" s="253" t="s">
        <v>88</v>
      </c>
      <c r="AV176" s="13" t="s">
        <v>88</v>
      </c>
      <c r="AW176" s="13" t="s">
        <v>4</v>
      </c>
      <c r="AX176" s="13" t="s">
        <v>86</v>
      </c>
      <c r="AY176" s="253" t="s">
        <v>171</v>
      </c>
    </row>
    <row r="177" spans="1:65" s="2" customFormat="1" ht="33" customHeight="1">
      <c r="A177" s="39"/>
      <c r="B177" s="40"/>
      <c r="C177" s="228" t="s">
        <v>244</v>
      </c>
      <c r="D177" s="228" t="s">
        <v>173</v>
      </c>
      <c r="E177" s="229" t="s">
        <v>230</v>
      </c>
      <c r="F177" s="230" t="s">
        <v>231</v>
      </c>
      <c r="G177" s="231" t="s">
        <v>225</v>
      </c>
      <c r="H177" s="232">
        <v>56.65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43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177</v>
      </c>
      <c r="AT177" s="240" t="s">
        <v>173</v>
      </c>
      <c r="AU177" s="240" t="s">
        <v>88</v>
      </c>
      <c r="AY177" s="18" t="s">
        <v>171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86</v>
      </c>
      <c r="BK177" s="241">
        <f>ROUND(I177*H177,2)</f>
        <v>0</v>
      </c>
      <c r="BL177" s="18" t="s">
        <v>177</v>
      </c>
      <c r="BM177" s="240" t="s">
        <v>298</v>
      </c>
    </row>
    <row r="178" spans="1:65" s="2" customFormat="1" ht="37.8" customHeight="1">
      <c r="A178" s="39"/>
      <c r="B178" s="40"/>
      <c r="C178" s="228" t="s">
        <v>250</v>
      </c>
      <c r="D178" s="228" t="s">
        <v>173</v>
      </c>
      <c r="E178" s="229" t="s">
        <v>236</v>
      </c>
      <c r="F178" s="230" t="s">
        <v>237</v>
      </c>
      <c r="G178" s="231" t="s">
        <v>225</v>
      </c>
      <c r="H178" s="232">
        <v>566.5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43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177</v>
      </c>
      <c r="AT178" s="240" t="s">
        <v>173</v>
      </c>
      <c r="AU178" s="240" t="s">
        <v>88</v>
      </c>
      <c r="AY178" s="18" t="s">
        <v>171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86</v>
      </c>
      <c r="BK178" s="241">
        <f>ROUND(I178*H178,2)</f>
        <v>0</v>
      </c>
      <c r="BL178" s="18" t="s">
        <v>177</v>
      </c>
      <c r="BM178" s="240" t="s">
        <v>300</v>
      </c>
    </row>
    <row r="179" spans="1:51" s="13" customFormat="1" ht="12">
      <c r="A179" s="13"/>
      <c r="B179" s="242"/>
      <c r="C179" s="243"/>
      <c r="D179" s="244" t="s">
        <v>179</v>
      </c>
      <c r="E179" s="243"/>
      <c r="F179" s="246" t="s">
        <v>996</v>
      </c>
      <c r="G179" s="243"/>
      <c r="H179" s="247">
        <v>566.5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179</v>
      </c>
      <c r="AU179" s="253" t="s">
        <v>88</v>
      </c>
      <c r="AV179" s="13" t="s">
        <v>88</v>
      </c>
      <c r="AW179" s="13" t="s">
        <v>4</v>
      </c>
      <c r="AX179" s="13" t="s">
        <v>86</v>
      </c>
      <c r="AY179" s="253" t="s">
        <v>171</v>
      </c>
    </row>
    <row r="180" spans="1:65" s="2" customFormat="1" ht="16.5" customHeight="1">
      <c r="A180" s="39"/>
      <c r="B180" s="40"/>
      <c r="C180" s="228" t="s">
        <v>8</v>
      </c>
      <c r="D180" s="228" t="s">
        <v>173</v>
      </c>
      <c r="E180" s="229" t="s">
        <v>241</v>
      </c>
      <c r="F180" s="230" t="s">
        <v>242</v>
      </c>
      <c r="G180" s="231" t="s">
        <v>225</v>
      </c>
      <c r="H180" s="232">
        <v>56.65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43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177</v>
      </c>
      <c r="AT180" s="240" t="s">
        <v>173</v>
      </c>
      <c r="AU180" s="240" t="s">
        <v>88</v>
      </c>
      <c r="AY180" s="18" t="s">
        <v>171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86</v>
      </c>
      <c r="BK180" s="241">
        <f>ROUND(I180*H180,2)</f>
        <v>0</v>
      </c>
      <c r="BL180" s="18" t="s">
        <v>177</v>
      </c>
      <c r="BM180" s="240" t="s">
        <v>997</v>
      </c>
    </row>
    <row r="181" spans="1:65" s="2" customFormat="1" ht="33" customHeight="1">
      <c r="A181" s="39"/>
      <c r="B181" s="40"/>
      <c r="C181" s="228" t="s">
        <v>258</v>
      </c>
      <c r="D181" s="228" t="s">
        <v>173</v>
      </c>
      <c r="E181" s="229" t="s">
        <v>245</v>
      </c>
      <c r="F181" s="230" t="s">
        <v>246</v>
      </c>
      <c r="G181" s="231" t="s">
        <v>247</v>
      </c>
      <c r="H181" s="232">
        <v>113.3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43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177</v>
      </c>
      <c r="AT181" s="240" t="s">
        <v>173</v>
      </c>
      <c r="AU181" s="240" t="s">
        <v>88</v>
      </c>
      <c r="AY181" s="18" t="s">
        <v>171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86</v>
      </c>
      <c r="BK181" s="241">
        <f>ROUND(I181*H181,2)</f>
        <v>0</v>
      </c>
      <c r="BL181" s="18" t="s">
        <v>177</v>
      </c>
      <c r="BM181" s="240" t="s">
        <v>305</v>
      </c>
    </row>
    <row r="182" spans="1:51" s="13" customFormat="1" ht="12">
      <c r="A182" s="13"/>
      <c r="B182" s="242"/>
      <c r="C182" s="243"/>
      <c r="D182" s="244" t="s">
        <v>179</v>
      </c>
      <c r="E182" s="243"/>
      <c r="F182" s="246" t="s">
        <v>998</v>
      </c>
      <c r="G182" s="243"/>
      <c r="H182" s="247">
        <v>113.3</v>
      </c>
      <c r="I182" s="248"/>
      <c r="J182" s="243"/>
      <c r="K182" s="243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179</v>
      </c>
      <c r="AU182" s="253" t="s">
        <v>88</v>
      </c>
      <c r="AV182" s="13" t="s">
        <v>88</v>
      </c>
      <c r="AW182" s="13" t="s">
        <v>4</v>
      </c>
      <c r="AX182" s="13" t="s">
        <v>86</v>
      </c>
      <c r="AY182" s="253" t="s">
        <v>171</v>
      </c>
    </row>
    <row r="183" spans="1:65" s="2" customFormat="1" ht="33" customHeight="1">
      <c r="A183" s="39"/>
      <c r="B183" s="40"/>
      <c r="C183" s="228" t="s">
        <v>264</v>
      </c>
      <c r="D183" s="228" t="s">
        <v>173</v>
      </c>
      <c r="E183" s="229" t="s">
        <v>308</v>
      </c>
      <c r="F183" s="230" t="s">
        <v>309</v>
      </c>
      <c r="G183" s="231" t="s">
        <v>225</v>
      </c>
      <c r="H183" s="232">
        <v>23.2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43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177</v>
      </c>
      <c r="AT183" s="240" t="s">
        <v>173</v>
      </c>
      <c r="AU183" s="240" t="s">
        <v>88</v>
      </c>
      <c r="AY183" s="18" t="s">
        <v>171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86</v>
      </c>
      <c r="BK183" s="241">
        <f>ROUND(I183*H183,2)</f>
        <v>0</v>
      </c>
      <c r="BL183" s="18" t="s">
        <v>177</v>
      </c>
      <c r="BM183" s="240" t="s">
        <v>310</v>
      </c>
    </row>
    <row r="184" spans="1:51" s="13" customFormat="1" ht="12">
      <c r="A184" s="13"/>
      <c r="B184" s="242"/>
      <c r="C184" s="243"/>
      <c r="D184" s="244" t="s">
        <v>179</v>
      </c>
      <c r="E184" s="245" t="s">
        <v>1</v>
      </c>
      <c r="F184" s="246" t="s">
        <v>999</v>
      </c>
      <c r="G184" s="243"/>
      <c r="H184" s="247">
        <v>23.2</v>
      </c>
      <c r="I184" s="248"/>
      <c r="J184" s="243"/>
      <c r="K184" s="243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179</v>
      </c>
      <c r="AU184" s="253" t="s">
        <v>88</v>
      </c>
      <c r="AV184" s="13" t="s">
        <v>88</v>
      </c>
      <c r="AW184" s="13" t="s">
        <v>32</v>
      </c>
      <c r="AX184" s="13" t="s">
        <v>78</v>
      </c>
      <c r="AY184" s="253" t="s">
        <v>171</v>
      </c>
    </row>
    <row r="185" spans="1:51" s="14" customFormat="1" ht="12">
      <c r="A185" s="14"/>
      <c r="B185" s="254"/>
      <c r="C185" s="255"/>
      <c r="D185" s="244" t="s">
        <v>179</v>
      </c>
      <c r="E185" s="256" t="s">
        <v>1</v>
      </c>
      <c r="F185" s="257" t="s">
        <v>312</v>
      </c>
      <c r="G185" s="255"/>
      <c r="H185" s="256" t="s">
        <v>1</v>
      </c>
      <c r="I185" s="258"/>
      <c r="J185" s="255"/>
      <c r="K185" s="255"/>
      <c r="L185" s="259"/>
      <c r="M185" s="260"/>
      <c r="N185" s="261"/>
      <c r="O185" s="261"/>
      <c r="P185" s="261"/>
      <c r="Q185" s="261"/>
      <c r="R185" s="261"/>
      <c r="S185" s="261"/>
      <c r="T185" s="26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3" t="s">
        <v>179</v>
      </c>
      <c r="AU185" s="263" t="s">
        <v>88</v>
      </c>
      <c r="AV185" s="14" t="s">
        <v>86</v>
      </c>
      <c r="AW185" s="14" t="s">
        <v>32</v>
      </c>
      <c r="AX185" s="14" t="s">
        <v>78</v>
      </c>
      <c r="AY185" s="263" t="s">
        <v>171</v>
      </c>
    </row>
    <row r="186" spans="1:51" s="15" customFormat="1" ht="12">
      <c r="A186" s="15"/>
      <c r="B186" s="264"/>
      <c r="C186" s="265"/>
      <c r="D186" s="244" t="s">
        <v>179</v>
      </c>
      <c r="E186" s="266" t="s">
        <v>1</v>
      </c>
      <c r="F186" s="267" t="s">
        <v>184</v>
      </c>
      <c r="G186" s="265"/>
      <c r="H186" s="268">
        <v>23.2</v>
      </c>
      <c r="I186" s="269"/>
      <c r="J186" s="265"/>
      <c r="K186" s="265"/>
      <c r="L186" s="270"/>
      <c r="M186" s="271"/>
      <c r="N186" s="272"/>
      <c r="O186" s="272"/>
      <c r="P186" s="272"/>
      <c r="Q186" s="272"/>
      <c r="R186" s="272"/>
      <c r="S186" s="272"/>
      <c r="T186" s="27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4" t="s">
        <v>179</v>
      </c>
      <c r="AU186" s="274" t="s">
        <v>88</v>
      </c>
      <c r="AV186" s="15" t="s">
        <v>177</v>
      </c>
      <c r="AW186" s="15" t="s">
        <v>32</v>
      </c>
      <c r="AX186" s="15" t="s">
        <v>86</v>
      </c>
      <c r="AY186" s="274" t="s">
        <v>171</v>
      </c>
    </row>
    <row r="187" spans="1:65" s="2" customFormat="1" ht="16.5" customHeight="1">
      <c r="A187" s="39"/>
      <c r="B187" s="40"/>
      <c r="C187" s="279" t="s">
        <v>268</v>
      </c>
      <c r="D187" s="279" t="s">
        <v>314</v>
      </c>
      <c r="E187" s="280" t="s">
        <v>1000</v>
      </c>
      <c r="F187" s="281" t="s">
        <v>1001</v>
      </c>
      <c r="G187" s="282" t="s">
        <v>247</v>
      </c>
      <c r="H187" s="283">
        <v>41.76</v>
      </c>
      <c r="I187" s="284"/>
      <c r="J187" s="285">
        <f>ROUND(I187*H187,2)</f>
        <v>0</v>
      </c>
      <c r="K187" s="286"/>
      <c r="L187" s="287"/>
      <c r="M187" s="288" t="s">
        <v>1</v>
      </c>
      <c r="N187" s="289" t="s">
        <v>43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218</v>
      </c>
      <c r="AT187" s="240" t="s">
        <v>314</v>
      </c>
      <c r="AU187" s="240" t="s">
        <v>88</v>
      </c>
      <c r="AY187" s="18" t="s">
        <v>171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86</v>
      </c>
      <c r="BK187" s="241">
        <f>ROUND(I187*H187,2)</f>
        <v>0</v>
      </c>
      <c r="BL187" s="18" t="s">
        <v>177</v>
      </c>
      <c r="BM187" s="240" t="s">
        <v>1002</v>
      </c>
    </row>
    <row r="188" spans="1:47" s="2" customFormat="1" ht="12">
      <c r="A188" s="39"/>
      <c r="B188" s="40"/>
      <c r="C188" s="41"/>
      <c r="D188" s="244" t="s">
        <v>188</v>
      </c>
      <c r="E188" s="41"/>
      <c r="F188" s="275" t="s">
        <v>552</v>
      </c>
      <c r="G188" s="41"/>
      <c r="H188" s="41"/>
      <c r="I188" s="276"/>
      <c r="J188" s="41"/>
      <c r="K188" s="41"/>
      <c r="L188" s="45"/>
      <c r="M188" s="277"/>
      <c r="N188" s="27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188</v>
      </c>
      <c r="AU188" s="18" t="s">
        <v>88</v>
      </c>
    </row>
    <row r="189" spans="1:51" s="13" customFormat="1" ht="12">
      <c r="A189" s="13"/>
      <c r="B189" s="242"/>
      <c r="C189" s="243"/>
      <c r="D189" s="244" t="s">
        <v>179</v>
      </c>
      <c r="E189" s="243"/>
      <c r="F189" s="246" t="s">
        <v>1003</v>
      </c>
      <c r="G189" s="243"/>
      <c r="H189" s="247">
        <v>41.76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179</v>
      </c>
      <c r="AU189" s="253" t="s">
        <v>88</v>
      </c>
      <c r="AV189" s="13" t="s">
        <v>88</v>
      </c>
      <c r="AW189" s="13" t="s">
        <v>4</v>
      </c>
      <c r="AX189" s="13" t="s">
        <v>86</v>
      </c>
      <c r="AY189" s="253" t="s">
        <v>171</v>
      </c>
    </row>
    <row r="190" spans="1:65" s="2" customFormat="1" ht="24.15" customHeight="1">
      <c r="A190" s="39"/>
      <c r="B190" s="40"/>
      <c r="C190" s="228" t="s">
        <v>276</v>
      </c>
      <c r="D190" s="228" t="s">
        <v>173</v>
      </c>
      <c r="E190" s="229" t="s">
        <v>320</v>
      </c>
      <c r="F190" s="230" t="s">
        <v>321</v>
      </c>
      <c r="G190" s="231" t="s">
        <v>225</v>
      </c>
      <c r="H190" s="232">
        <v>23.2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43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177</v>
      </c>
      <c r="AT190" s="240" t="s">
        <v>173</v>
      </c>
      <c r="AU190" s="240" t="s">
        <v>88</v>
      </c>
      <c r="AY190" s="18" t="s">
        <v>171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86</v>
      </c>
      <c r="BK190" s="241">
        <f>ROUND(I190*H190,2)</f>
        <v>0</v>
      </c>
      <c r="BL190" s="18" t="s">
        <v>177</v>
      </c>
      <c r="BM190" s="240" t="s">
        <v>322</v>
      </c>
    </row>
    <row r="191" spans="1:51" s="13" customFormat="1" ht="12">
      <c r="A191" s="13"/>
      <c r="B191" s="242"/>
      <c r="C191" s="243"/>
      <c r="D191" s="244" t="s">
        <v>179</v>
      </c>
      <c r="E191" s="245" t="s">
        <v>1</v>
      </c>
      <c r="F191" s="246" t="s">
        <v>999</v>
      </c>
      <c r="G191" s="243"/>
      <c r="H191" s="247">
        <v>23.2</v>
      </c>
      <c r="I191" s="248"/>
      <c r="J191" s="243"/>
      <c r="K191" s="243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179</v>
      </c>
      <c r="AU191" s="253" t="s">
        <v>88</v>
      </c>
      <c r="AV191" s="13" t="s">
        <v>88</v>
      </c>
      <c r="AW191" s="13" t="s">
        <v>32</v>
      </c>
      <c r="AX191" s="13" t="s">
        <v>78</v>
      </c>
      <c r="AY191" s="253" t="s">
        <v>171</v>
      </c>
    </row>
    <row r="192" spans="1:51" s="14" customFormat="1" ht="12">
      <c r="A192" s="14"/>
      <c r="B192" s="254"/>
      <c r="C192" s="255"/>
      <c r="D192" s="244" t="s">
        <v>179</v>
      </c>
      <c r="E192" s="256" t="s">
        <v>1</v>
      </c>
      <c r="F192" s="257" t="s">
        <v>324</v>
      </c>
      <c r="G192" s="255"/>
      <c r="H192" s="256" t="s">
        <v>1</v>
      </c>
      <c r="I192" s="258"/>
      <c r="J192" s="255"/>
      <c r="K192" s="255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179</v>
      </c>
      <c r="AU192" s="263" t="s">
        <v>88</v>
      </c>
      <c r="AV192" s="14" t="s">
        <v>86</v>
      </c>
      <c r="AW192" s="14" t="s">
        <v>32</v>
      </c>
      <c r="AX192" s="14" t="s">
        <v>78</v>
      </c>
      <c r="AY192" s="263" t="s">
        <v>171</v>
      </c>
    </row>
    <row r="193" spans="1:51" s="15" customFormat="1" ht="12">
      <c r="A193" s="15"/>
      <c r="B193" s="264"/>
      <c r="C193" s="265"/>
      <c r="D193" s="244" t="s">
        <v>179</v>
      </c>
      <c r="E193" s="266" t="s">
        <v>1</v>
      </c>
      <c r="F193" s="267" t="s">
        <v>184</v>
      </c>
      <c r="G193" s="265"/>
      <c r="H193" s="268">
        <v>23.2</v>
      </c>
      <c r="I193" s="269"/>
      <c r="J193" s="265"/>
      <c r="K193" s="265"/>
      <c r="L193" s="270"/>
      <c r="M193" s="271"/>
      <c r="N193" s="272"/>
      <c r="O193" s="272"/>
      <c r="P193" s="272"/>
      <c r="Q193" s="272"/>
      <c r="R193" s="272"/>
      <c r="S193" s="272"/>
      <c r="T193" s="27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4" t="s">
        <v>179</v>
      </c>
      <c r="AU193" s="274" t="s">
        <v>88</v>
      </c>
      <c r="AV193" s="15" t="s">
        <v>177</v>
      </c>
      <c r="AW193" s="15" t="s">
        <v>32</v>
      </c>
      <c r="AX193" s="15" t="s">
        <v>86</v>
      </c>
      <c r="AY193" s="274" t="s">
        <v>171</v>
      </c>
    </row>
    <row r="194" spans="1:65" s="2" customFormat="1" ht="16.5" customHeight="1">
      <c r="A194" s="39"/>
      <c r="B194" s="40"/>
      <c r="C194" s="279" t="s">
        <v>280</v>
      </c>
      <c r="D194" s="279" t="s">
        <v>314</v>
      </c>
      <c r="E194" s="280" t="s">
        <v>1000</v>
      </c>
      <c r="F194" s="281" t="s">
        <v>1001</v>
      </c>
      <c r="G194" s="282" t="s">
        <v>247</v>
      </c>
      <c r="H194" s="283">
        <v>41.76</v>
      </c>
      <c r="I194" s="284"/>
      <c r="J194" s="285">
        <f>ROUND(I194*H194,2)</f>
        <v>0</v>
      </c>
      <c r="K194" s="286"/>
      <c r="L194" s="287"/>
      <c r="M194" s="288" t="s">
        <v>1</v>
      </c>
      <c r="N194" s="289" t="s">
        <v>43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218</v>
      </c>
      <c r="AT194" s="240" t="s">
        <v>314</v>
      </c>
      <c r="AU194" s="240" t="s">
        <v>88</v>
      </c>
      <c r="AY194" s="18" t="s">
        <v>171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86</v>
      </c>
      <c r="BK194" s="241">
        <f>ROUND(I194*H194,2)</f>
        <v>0</v>
      </c>
      <c r="BL194" s="18" t="s">
        <v>177</v>
      </c>
      <c r="BM194" s="240" t="s">
        <v>1004</v>
      </c>
    </row>
    <row r="195" spans="1:47" s="2" customFormat="1" ht="12">
      <c r="A195" s="39"/>
      <c r="B195" s="40"/>
      <c r="C195" s="41"/>
      <c r="D195" s="244" t="s">
        <v>188</v>
      </c>
      <c r="E195" s="41"/>
      <c r="F195" s="275" t="s">
        <v>552</v>
      </c>
      <c r="G195" s="41"/>
      <c r="H195" s="41"/>
      <c r="I195" s="276"/>
      <c r="J195" s="41"/>
      <c r="K195" s="41"/>
      <c r="L195" s="45"/>
      <c r="M195" s="277"/>
      <c r="N195" s="27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188</v>
      </c>
      <c r="AU195" s="18" t="s">
        <v>88</v>
      </c>
    </row>
    <row r="196" spans="1:51" s="13" customFormat="1" ht="12">
      <c r="A196" s="13"/>
      <c r="B196" s="242"/>
      <c r="C196" s="243"/>
      <c r="D196" s="244" t="s">
        <v>179</v>
      </c>
      <c r="E196" s="243"/>
      <c r="F196" s="246" t="s">
        <v>1003</v>
      </c>
      <c r="G196" s="243"/>
      <c r="H196" s="247">
        <v>41.76</v>
      </c>
      <c r="I196" s="248"/>
      <c r="J196" s="243"/>
      <c r="K196" s="243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179</v>
      </c>
      <c r="AU196" s="253" t="s">
        <v>88</v>
      </c>
      <c r="AV196" s="13" t="s">
        <v>88</v>
      </c>
      <c r="AW196" s="13" t="s">
        <v>4</v>
      </c>
      <c r="AX196" s="13" t="s">
        <v>86</v>
      </c>
      <c r="AY196" s="253" t="s">
        <v>171</v>
      </c>
    </row>
    <row r="197" spans="1:65" s="2" customFormat="1" ht="24.15" customHeight="1">
      <c r="A197" s="39"/>
      <c r="B197" s="40"/>
      <c r="C197" s="228" t="s">
        <v>7</v>
      </c>
      <c r="D197" s="228" t="s">
        <v>173</v>
      </c>
      <c r="E197" s="229" t="s">
        <v>340</v>
      </c>
      <c r="F197" s="230" t="s">
        <v>341</v>
      </c>
      <c r="G197" s="231" t="s">
        <v>176</v>
      </c>
      <c r="H197" s="232">
        <v>58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43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177</v>
      </c>
      <c r="AT197" s="240" t="s">
        <v>173</v>
      </c>
      <c r="AU197" s="240" t="s">
        <v>88</v>
      </c>
      <c r="AY197" s="18" t="s">
        <v>171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86</v>
      </c>
      <c r="BK197" s="241">
        <f>ROUND(I197*H197,2)</f>
        <v>0</v>
      </c>
      <c r="BL197" s="18" t="s">
        <v>177</v>
      </c>
      <c r="BM197" s="240" t="s">
        <v>342</v>
      </c>
    </row>
    <row r="198" spans="1:51" s="13" customFormat="1" ht="12">
      <c r="A198" s="13"/>
      <c r="B198" s="242"/>
      <c r="C198" s="243"/>
      <c r="D198" s="244" t="s">
        <v>179</v>
      </c>
      <c r="E198" s="245" t="s">
        <v>1</v>
      </c>
      <c r="F198" s="246" t="s">
        <v>1005</v>
      </c>
      <c r="G198" s="243"/>
      <c r="H198" s="247">
        <v>58</v>
      </c>
      <c r="I198" s="248"/>
      <c r="J198" s="243"/>
      <c r="K198" s="243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179</v>
      </c>
      <c r="AU198" s="253" t="s">
        <v>88</v>
      </c>
      <c r="AV198" s="13" t="s">
        <v>88</v>
      </c>
      <c r="AW198" s="13" t="s">
        <v>32</v>
      </c>
      <c r="AX198" s="13" t="s">
        <v>78</v>
      </c>
      <c r="AY198" s="253" t="s">
        <v>171</v>
      </c>
    </row>
    <row r="199" spans="1:51" s="14" customFormat="1" ht="12">
      <c r="A199" s="14"/>
      <c r="B199" s="254"/>
      <c r="C199" s="255"/>
      <c r="D199" s="244" t="s">
        <v>179</v>
      </c>
      <c r="E199" s="256" t="s">
        <v>1</v>
      </c>
      <c r="F199" s="257" t="s">
        <v>344</v>
      </c>
      <c r="G199" s="255"/>
      <c r="H199" s="256" t="s">
        <v>1</v>
      </c>
      <c r="I199" s="258"/>
      <c r="J199" s="255"/>
      <c r="K199" s="255"/>
      <c r="L199" s="259"/>
      <c r="M199" s="260"/>
      <c r="N199" s="261"/>
      <c r="O199" s="261"/>
      <c r="P199" s="261"/>
      <c r="Q199" s="261"/>
      <c r="R199" s="261"/>
      <c r="S199" s="261"/>
      <c r="T199" s="26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3" t="s">
        <v>179</v>
      </c>
      <c r="AU199" s="263" t="s">
        <v>88</v>
      </c>
      <c r="AV199" s="14" t="s">
        <v>86</v>
      </c>
      <c r="AW199" s="14" t="s">
        <v>32</v>
      </c>
      <c r="AX199" s="14" t="s">
        <v>78</v>
      </c>
      <c r="AY199" s="263" t="s">
        <v>171</v>
      </c>
    </row>
    <row r="200" spans="1:51" s="15" customFormat="1" ht="12">
      <c r="A200" s="15"/>
      <c r="B200" s="264"/>
      <c r="C200" s="265"/>
      <c r="D200" s="244" t="s">
        <v>179</v>
      </c>
      <c r="E200" s="266" t="s">
        <v>1</v>
      </c>
      <c r="F200" s="267" t="s">
        <v>184</v>
      </c>
      <c r="G200" s="265"/>
      <c r="H200" s="268">
        <v>58</v>
      </c>
      <c r="I200" s="269"/>
      <c r="J200" s="265"/>
      <c r="K200" s="265"/>
      <c r="L200" s="270"/>
      <c r="M200" s="271"/>
      <c r="N200" s="272"/>
      <c r="O200" s="272"/>
      <c r="P200" s="272"/>
      <c r="Q200" s="272"/>
      <c r="R200" s="272"/>
      <c r="S200" s="272"/>
      <c r="T200" s="27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4" t="s">
        <v>179</v>
      </c>
      <c r="AU200" s="274" t="s">
        <v>88</v>
      </c>
      <c r="AV200" s="15" t="s">
        <v>177</v>
      </c>
      <c r="AW200" s="15" t="s">
        <v>32</v>
      </c>
      <c r="AX200" s="15" t="s">
        <v>86</v>
      </c>
      <c r="AY200" s="274" t="s">
        <v>171</v>
      </c>
    </row>
    <row r="201" spans="1:65" s="2" customFormat="1" ht="24.15" customHeight="1">
      <c r="A201" s="39"/>
      <c r="B201" s="40"/>
      <c r="C201" s="228" t="s">
        <v>289</v>
      </c>
      <c r="D201" s="228" t="s">
        <v>173</v>
      </c>
      <c r="E201" s="229" t="s">
        <v>346</v>
      </c>
      <c r="F201" s="230" t="s">
        <v>347</v>
      </c>
      <c r="G201" s="231" t="s">
        <v>225</v>
      </c>
      <c r="H201" s="232">
        <v>3.9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43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177</v>
      </c>
      <c r="AT201" s="240" t="s">
        <v>173</v>
      </c>
      <c r="AU201" s="240" t="s">
        <v>88</v>
      </c>
      <c r="AY201" s="18" t="s">
        <v>171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86</v>
      </c>
      <c r="BK201" s="241">
        <f>ROUND(I201*H201,2)</f>
        <v>0</v>
      </c>
      <c r="BL201" s="18" t="s">
        <v>177</v>
      </c>
      <c r="BM201" s="240" t="s">
        <v>348</v>
      </c>
    </row>
    <row r="202" spans="1:51" s="13" customFormat="1" ht="12">
      <c r="A202" s="13"/>
      <c r="B202" s="242"/>
      <c r="C202" s="243"/>
      <c r="D202" s="244" t="s">
        <v>179</v>
      </c>
      <c r="E202" s="245" t="s">
        <v>1</v>
      </c>
      <c r="F202" s="246" t="s">
        <v>988</v>
      </c>
      <c r="G202" s="243"/>
      <c r="H202" s="247">
        <v>3.9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179</v>
      </c>
      <c r="AU202" s="253" t="s">
        <v>88</v>
      </c>
      <c r="AV202" s="13" t="s">
        <v>88</v>
      </c>
      <c r="AW202" s="13" t="s">
        <v>32</v>
      </c>
      <c r="AX202" s="13" t="s">
        <v>78</v>
      </c>
      <c r="AY202" s="253" t="s">
        <v>171</v>
      </c>
    </row>
    <row r="203" spans="1:51" s="14" customFormat="1" ht="12">
      <c r="A203" s="14"/>
      <c r="B203" s="254"/>
      <c r="C203" s="255"/>
      <c r="D203" s="244" t="s">
        <v>179</v>
      </c>
      <c r="E203" s="256" t="s">
        <v>1</v>
      </c>
      <c r="F203" s="257" t="s">
        <v>350</v>
      </c>
      <c r="G203" s="255"/>
      <c r="H203" s="256" t="s">
        <v>1</v>
      </c>
      <c r="I203" s="258"/>
      <c r="J203" s="255"/>
      <c r="K203" s="255"/>
      <c r="L203" s="259"/>
      <c r="M203" s="260"/>
      <c r="N203" s="261"/>
      <c r="O203" s="261"/>
      <c r="P203" s="261"/>
      <c r="Q203" s="261"/>
      <c r="R203" s="261"/>
      <c r="S203" s="261"/>
      <c r="T203" s="26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3" t="s">
        <v>179</v>
      </c>
      <c r="AU203" s="263" t="s">
        <v>88</v>
      </c>
      <c r="AV203" s="14" t="s">
        <v>86</v>
      </c>
      <c r="AW203" s="14" t="s">
        <v>32</v>
      </c>
      <c r="AX203" s="14" t="s">
        <v>78</v>
      </c>
      <c r="AY203" s="263" t="s">
        <v>171</v>
      </c>
    </row>
    <row r="204" spans="1:51" s="15" customFormat="1" ht="12">
      <c r="A204" s="15"/>
      <c r="B204" s="264"/>
      <c r="C204" s="265"/>
      <c r="D204" s="244" t="s">
        <v>179</v>
      </c>
      <c r="E204" s="266" t="s">
        <v>1</v>
      </c>
      <c r="F204" s="267" t="s">
        <v>184</v>
      </c>
      <c r="G204" s="265"/>
      <c r="H204" s="268">
        <v>3.9</v>
      </c>
      <c r="I204" s="269"/>
      <c r="J204" s="265"/>
      <c r="K204" s="265"/>
      <c r="L204" s="270"/>
      <c r="M204" s="271"/>
      <c r="N204" s="272"/>
      <c r="O204" s="272"/>
      <c r="P204" s="272"/>
      <c r="Q204" s="272"/>
      <c r="R204" s="272"/>
      <c r="S204" s="272"/>
      <c r="T204" s="27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4" t="s">
        <v>179</v>
      </c>
      <c r="AU204" s="274" t="s">
        <v>88</v>
      </c>
      <c r="AV204" s="15" t="s">
        <v>177</v>
      </c>
      <c r="AW204" s="15" t="s">
        <v>32</v>
      </c>
      <c r="AX204" s="15" t="s">
        <v>86</v>
      </c>
      <c r="AY204" s="274" t="s">
        <v>171</v>
      </c>
    </row>
    <row r="205" spans="1:65" s="2" customFormat="1" ht="33" customHeight="1">
      <c r="A205" s="39"/>
      <c r="B205" s="40"/>
      <c r="C205" s="228" t="s">
        <v>297</v>
      </c>
      <c r="D205" s="228" t="s">
        <v>173</v>
      </c>
      <c r="E205" s="229" t="s">
        <v>352</v>
      </c>
      <c r="F205" s="230" t="s">
        <v>353</v>
      </c>
      <c r="G205" s="231" t="s">
        <v>225</v>
      </c>
      <c r="H205" s="232">
        <v>3.9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43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177</v>
      </c>
      <c r="AT205" s="240" t="s">
        <v>173</v>
      </c>
      <c r="AU205" s="240" t="s">
        <v>88</v>
      </c>
      <c r="AY205" s="18" t="s">
        <v>171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86</v>
      </c>
      <c r="BK205" s="241">
        <f>ROUND(I205*H205,2)</f>
        <v>0</v>
      </c>
      <c r="BL205" s="18" t="s">
        <v>177</v>
      </c>
      <c r="BM205" s="240" t="s">
        <v>354</v>
      </c>
    </row>
    <row r="206" spans="1:65" s="2" customFormat="1" ht="24.15" customHeight="1">
      <c r="A206" s="39"/>
      <c r="B206" s="40"/>
      <c r="C206" s="228" t="s">
        <v>299</v>
      </c>
      <c r="D206" s="228" t="s">
        <v>173</v>
      </c>
      <c r="E206" s="229" t="s">
        <v>356</v>
      </c>
      <c r="F206" s="230" t="s">
        <v>357</v>
      </c>
      <c r="G206" s="231" t="s">
        <v>176</v>
      </c>
      <c r="H206" s="232">
        <v>26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43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177</v>
      </c>
      <c r="AT206" s="240" t="s">
        <v>173</v>
      </c>
      <c r="AU206" s="240" t="s">
        <v>88</v>
      </c>
      <c r="AY206" s="18" t="s">
        <v>171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86</v>
      </c>
      <c r="BK206" s="241">
        <f>ROUND(I206*H206,2)</f>
        <v>0</v>
      </c>
      <c r="BL206" s="18" t="s">
        <v>177</v>
      </c>
      <c r="BM206" s="240" t="s">
        <v>358</v>
      </c>
    </row>
    <row r="207" spans="1:65" s="2" customFormat="1" ht="24.15" customHeight="1">
      <c r="A207" s="39"/>
      <c r="B207" s="40"/>
      <c r="C207" s="228" t="s">
        <v>302</v>
      </c>
      <c r="D207" s="228" t="s">
        <v>173</v>
      </c>
      <c r="E207" s="229" t="s">
        <v>360</v>
      </c>
      <c r="F207" s="230" t="s">
        <v>361</v>
      </c>
      <c r="G207" s="231" t="s">
        <v>176</v>
      </c>
      <c r="H207" s="232">
        <v>26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43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177</v>
      </c>
      <c r="AT207" s="240" t="s">
        <v>173</v>
      </c>
      <c r="AU207" s="240" t="s">
        <v>88</v>
      </c>
      <c r="AY207" s="18" t="s">
        <v>171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86</v>
      </c>
      <c r="BK207" s="241">
        <f>ROUND(I207*H207,2)</f>
        <v>0</v>
      </c>
      <c r="BL207" s="18" t="s">
        <v>177</v>
      </c>
      <c r="BM207" s="240" t="s">
        <v>362</v>
      </c>
    </row>
    <row r="208" spans="1:65" s="2" customFormat="1" ht="16.5" customHeight="1">
      <c r="A208" s="39"/>
      <c r="B208" s="40"/>
      <c r="C208" s="279" t="s">
        <v>304</v>
      </c>
      <c r="D208" s="279" t="s">
        <v>314</v>
      </c>
      <c r="E208" s="280" t="s">
        <v>364</v>
      </c>
      <c r="F208" s="281" t="s">
        <v>365</v>
      </c>
      <c r="G208" s="282" t="s">
        <v>366</v>
      </c>
      <c r="H208" s="283">
        <v>0.52</v>
      </c>
      <c r="I208" s="284"/>
      <c r="J208" s="285">
        <f>ROUND(I208*H208,2)</f>
        <v>0</v>
      </c>
      <c r="K208" s="286"/>
      <c r="L208" s="287"/>
      <c r="M208" s="288" t="s">
        <v>1</v>
      </c>
      <c r="N208" s="289" t="s">
        <v>43</v>
      </c>
      <c r="O208" s="92"/>
      <c r="P208" s="238">
        <f>O208*H208</f>
        <v>0</v>
      </c>
      <c r="Q208" s="238">
        <v>0.001</v>
      </c>
      <c r="R208" s="238">
        <f>Q208*H208</f>
        <v>0.0005200000000000001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218</v>
      </c>
      <c r="AT208" s="240" t="s">
        <v>314</v>
      </c>
      <c r="AU208" s="240" t="s">
        <v>88</v>
      </c>
      <c r="AY208" s="18" t="s">
        <v>171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86</v>
      </c>
      <c r="BK208" s="241">
        <f>ROUND(I208*H208,2)</f>
        <v>0</v>
      </c>
      <c r="BL208" s="18" t="s">
        <v>177</v>
      </c>
      <c r="BM208" s="240" t="s">
        <v>367</v>
      </c>
    </row>
    <row r="209" spans="1:51" s="13" customFormat="1" ht="12">
      <c r="A209" s="13"/>
      <c r="B209" s="242"/>
      <c r="C209" s="243"/>
      <c r="D209" s="244" t="s">
        <v>179</v>
      </c>
      <c r="E209" s="243"/>
      <c r="F209" s="246" t="s">
        <v>1006</v>
      </c>
      <c r="G209" s="243"/>
      <c r="H209" s="247">
        <v>0.52</v>
      </c>
      <c r="I209" s="248"/>
      <c r="J209" s="243"/>
      <c r="K209" s="243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179</v>
      </c>
      <c r="AU209" s="253" t="s">
        <v>88</v>
      </c>
      <c r="AV209" s="13" t="s">
        <v>88</v>
      </c>
      <c r="AW209" s="13" t="s">
        <v>4</v>
      </c>
      <c r="AX209" s="13" t="s">
        <v>86</v>
      </c>
      <c r="AY209" s="253" t="s">
        <v>171</v>
      </c>
    </row>
    <row r="210" spans="1:65" s="2" customFormat="1" ht="16.5" customHeight="1">
      <c r="A210" s="39"/>
      <c r="B210" s="40"/>
      <c r="C210" s="228" t="s">
        <v>307</v>
      </c>
      <c r="D210" s="228" t="s">
        <v>173</v>
      </c>
      <c r="E210" s="229" t="s">
        <v>370</v>
      </c>
      <c r="F210" s="230" t="s">
        <v>371</v>
      </c>
      <c r="G210" s="231" t="s">
        <v>225</v>
      </c>
      <c r="H210" s="232">
        <v>1.04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43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177</v>
      </c>
      <c r="AT210" s="240" t="s">
        <v>173</v>
      </c>
      <c r="AU210" s="240" t="s">
        <v>88</v>
      </c>
      <c r="AY210" s="18" t="s">
        <v>171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86</v>
      </c>
      <c r="BK210" s="241">
        <f>ROUND(I210*H210,2)</f>
        <v>0</v>
      </c>
      <c r="BL210" s="18" t="s">
        <v>177</v>
      </c>
      <c r="BM210" s="240" t="s">
        <v>372</v>
      </c>
    </row>
    <row r="211" spans="1:51" s="13" customFormat="1" ht="12">
      <c r="A211" s="13"/>
      <c r="B211" s="242"/>
      <c r="C211" s="243"/>
      <c r="D211" s="244" t="s">
        <v>179</v>
      </c>
      <c r="E211" s="245" t="s">
        <v>1</v>
      </c>
      <c r="F211" s="246" t="s">
        <v>1007</v>
      </c>
      <c r="G211" s="243"/>
      <c r="H211" s="247">
        <v>1.04</v>
      </c>
      <c r="I211" s="248"/>
      <c r="J211" s="243"/>
      <c r="K211" s="243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179</v>
      </c>
      <c r="AU211" s="253" t="s">
        <v>88</v>
      </c>
      <c r="AV211" s="13" t="s">
        <v>88</v>
      </c>
      <c r="AW211" s="13" t="s">
        <v>32</v>
      </c>
      <c r="AX211" s="13" t="s">
        <v>78</v>
      </c>
      <c r="AY211" s="253" t="s">
        <v>171</v>
      </c>
    </row>
    <row r="212" spans="1:51" s="15" customFormat="1" ht="12">
      <c r="A212" s="15"/>
      <c r="B212" s="264"/>
      <c r="C212" s="265"/>
      <c r="D212" s="244" t="s">
        <v>179</v>
      </c>
      <c r="E212" s="266" t="s">
        <v>1</v>
      </c>
      <c r="F212" s="267" t="s">
        <v>184</v>
      </c>
      <c r="G212" s="265"/>
      <c r="H212" s="268">
        <v>1.04</v>
      </c>
      <c r="I212" s="269"/>
      <c r="J212" s="265"/>
      <c r="K212" s="265"/>
      <c r="L212" s="270"/>
      <c r="M212" s="271"/>
      <c r="N212" s="272"/>
      <c r="O212" s="272"/>
      <c r="P212" s="272"/>
      <c r="Q212" s="272"/>
      <c r="R212" s="272"/>
      <c r="S212" s="272"/>
      <c r="T212" s="27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4" t="s">
        <v>179</v>
      </c>
      <c r="AU212" s="274" t="s">
        <v>88</v>
      </c>
      <c r="AV212" s="15" t="s">
        <v>177</v>
      </c>
      <c r="AW212" s="15" t="s">
        <v>32</v>
      </c>
      <c r="AX212" s="15" t="s">
        <v>86</v>
      </c>
      <c r="AY212" s="274" t="s">
        <v>171</v>
      </c>
    </row>
    <row r="213" spans="1:63" s="12" customFormat="1" ht="22.8" customHeight="1">
      <c r="A213" s="12"/>
      <c r="B213" s="212"/>
      <c r="C213" s="213"/>
      <c r="D213" s="214" t="s">
        <v>77</v>
      </c>
      <c r="E213" s="226" t="s">
        <v>200</v>
      </c>
      <c r="F213" s="226" t="s">
        <v>526</v>
      </c>
      <c r="G213" s="213"/>
      <c r="H213" s="213"/>
      <c r="I213" s="216"/>
      <c r="J213" s="227">
        <f>BK213</f>
        <v>0</v>
      </c>
      <c r="K213" s="213"/>
      <c r="L213" s="218"/>
      <c r="M213" s="219"/>
      <c r="N213" s="220"/>
      <c r="O213" s="220"/>
      <c r="P213" s="221">
        <f>SUM(P214:P232)</f>
        <v>0</v>
      </c>
      <c r="Q213" s="220"/>
      <c r="R213" s="221">
        <f>SUM(R214:R232)</f>
        <v>6.593695</v>
      </c>
      <c r="S213" s="220"/>
      <c r="T213" s="222">
        <f>SUM(T214:T232)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86</v>
      </c>
      <c r="AT213" s="224" t="s">
        <v>77</v>
      </c>
      <c r="AU213" s="224" t="s">
        <v>86</v>
      </c>
      <c r="AY213" s="223" t="s">
        <v>171</v>
      </c>
      <c r="BK213" s="225">
        <f>SUM(BK214:BK232)</f>
        <v>0</v>
      </c>
    </row>
    <row r="214" spans="1:65" s="2" customFormat="1" ht="37.8" customHeight="1">
      <c r="A214" s="39"/>
      <c r="B214" s="40"/>
      <c r="C214" s="228" t="s">
        <v>313</v>
      </c>
      <c r="D214" s="228" t="s">
        <v>173</v>
      </c>
      <c r="E214" s="229" t="s">
        <v>528</v>
      </c>
      <c r="F214" s="230" t="s">
        <v>529</v>
      </c>
      <c r="G214" s="231" t="s">
        <v>176</v>
      </c>
      <c r="H214" s="232">
        <v>58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43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177</v>
      </c>
      <c r="AT214" s="240" t="s">
        <v>173</v>
      </c>
      <c r="AU214" s="240" t="s">
        <v>88</v>
      </c>
      <c r="AY214" s="18" t="s">
        <v>171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86</v>
      </c>
      <c r="BK214" s="241">
        <f>ROUND(I214*H214,2)</f>
        <v>0</v>
      </c>
      <c r="BL214" s="18" t="s">
        <v>177</v>
      </c>
      <c r="BM214" s="240" t="s">
        <v>1008</v>
      </c>
    </row>
    <row r="215" spans="1:51" s="13" customFormat="1" ht="12">
      <c r="A215" s="13"/>
      <c r="B215" s="242"/>
      <c r="C215" s="243"/>
      <c r="D215" s="244" t="s">
        <v>179</v>
      </c>
      <c r="E215" s="245" t="s">
        <v>1</v>
      </c>
      <c r="F215" s="246" t="s">
        <v>1005</v>
      </c>
      <c r="G215" s="243"/>
      <c r="H215" s="247">
        <v>58</v>
      </c>
      <c r="I215" s="248"/>
      <c r="J215" s="243"/>
      <c r="K215" s="243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179</v>
      </c>
      <c r="AU215" s="253" t="s">
        <v>88</v>
      </c>
      <c r="AV215" s="13" t="s">
        <v>88</v>
      </c>
      <c r="AW215" s="13" t="s">
        <v>32</v>
      </c>
      <c r="AX215" s="13" t="s">
        <v>78</v>
      </c>
      <c r="AY215" s="253" t="s">
        <v>171</v>
      </c>
    </row>
    <row r="216" spans="1:51" s="15" customFormat="1" ht="12">
      <c r="A216" s="15"/>
      <c r="B216" s="264"/>
      <c r="C216" s="265"/>
      <c r="D216" s="244" t="s">
        <v>179</v>
      </c>
      <c r="E216" s="266" t="s">
        <v>1</v>
      </c>
      <c r="F216" s="267" t="s">
        <v>184</v>
      </c>
      <c r="G216" s="265"/>
      <c r="H216" s="268">
        <v>58</v>
      </c>
      <c r="I216" s="269"/>
      <c r="J216" s="265"/>
      <c r="K216" s="265"/>
      <c r="L216" s="270"/>
      <c r="M216" s="271"/>
      <c r="N216" s="272"/>
      <c r="O216" s="272"/>
      <c r="P216" s="272"/>
      <c r="Q216" s="272"/>
      <c r="R216" s="272"/>
      <c r="S216" s="272"/>
      <c r="T216" s="27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4" t="s">
        <v>179</v>
      </c>
      <c r="AU216" s="274" t="s">
        <v>88</v>
      </c>
      <c r="AV216" s="15" t="s">
        <v>177</v>
      </c>
      <c r="AW216" s="15" t="s">
        <v>32</v>
      </c>
      <c r="AX216" s="15" t="s">
        <v>86</v>
      </c>
      <c r="AY216" s="274" t="s">
        <v>171</v>
      </c>
    </row>
    <row r="217" spans="1:65" s="2" customFormat="1" ht="21.75" customHeight="1">
      <c r="A217" s="39"/>
      <c r="B217" s="40"/>
      <c r="C217" s="279" t="s">
        <v>319</v>
      </c>
      <c r="D217" s="279" t="s">
        <v>314</v>
      </c>
      <c r="E217" s="280" t="s">
        <v>532</v>
      </c>
      <c r="F217" s="281" t="s">
        <v>533</v>
      </c>
      <c r="G217" s="282" t="s">
        <v>247</v>
      </c>
      <c r="H217" s="283">
        <v>5.8</v>
      </c>
      <c r="I217" s="284"/>
      <c r="J217" s="285">
        <f>ROUND(I217*H217,2)</f>
        <v>0</v>
      </c>
      <c r="K217" s="286"/>
      <c r="L217" s="287"/>
      <c r="M217" s="288" t="s">
        <v>1</v>
      </c>
      <c r="N217" s="289" t="s">
        <v>43</v>
      </c>
      <c r="O217" s="92"/>
      <c r="P217" s="238">
        <f>O217*H217</f>
        <v>0</v>
      </c>
      <c r="Q217" s="238">
        <v>1</v>
      </c>
      <c r="R217" s="238">
        <f>Q217*H217</f>
        <v>5.8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218</v>
      </c>
      <c r="AT217" s="240" t="s">
        <v>314</v>
      </c>
      <c r="AU217" s="240" t="s">
        <v>88</v>
      </c>
      <c r="AY217" s="18" t="s">
        <v>171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86</v>
      </c>
      <c r="BK217" s="241">
        <f>ROUND(I217*H217,2)</f>
        <v>0</v>
      </c>
      <c r="BL217" s="18" t="s">
        <v>177</v>
      </c>
      <c r="BM217" s="240" t="s">
        <v>1009</v>
      </c>
    </row>
    <row r="218" spans="1:51" s="13" customFormat="1" ht="12">
      <c r="A218" s="13"/>
      <c r="B218" s="242"/>
      <c r="C218" s="243"/>
      <c r="D218" s="244" t="s">
        <v>179</v>
      </c>
      <c r="E218" s="243"/>
      <c r="F218" s="246" t="s">
        <v>1010</v>
      </c>
      <c r="G218" s="243"/>
      <c r="H218" s="247">
        <v>5.8</v>
      </c>
      <c r="I218" s="248"/>
      <c r="J218" s="243"/>
      <c r="K218" s="243"/>
      <c r="L218" s="249"/>
      <c r="M218" s="250"/>
      <c r="N218" s="251"/>
      <c r="O218" s="251"/>
      <c r="P218" s="251"/>
      <c r="Q218" s="251"/>
      <c r="R218" s="251"/>
      <c r="S218" s="251"/>
      <c r="T218" s="25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3" t="s">
        <v>179</v>
      </c>
      <c r="AU218" s="253" t="s">
        <v>88</v>
      </c>
      <c r="AV218" s="13" t="s">
        <v>88</v>
      </c>
      <c r="AW218" s="13" t="s">
        <v>4</v>
      </c>
      <c r="AX218" s="13" t="s">
        <v>86</v>
      </c>
      <c r="AY218" s="253" t="s">
        <v>171</v>
      </c>
    </row>
    <row r="219" spans="1:65" s="2" customFormat="1" ht="33" customHeight="1">
      <c r="A219" s="39"/>
      <c r="B219" s="40"/>
      <c r="C219" s="228" t="s">
        <v>325</v>
      </c>
      <c r="D219" s="228" t="s">
        <v>173</v>
      </c>
      <c r="E219" s="229" t="s">
        <v>558</v>
      </c>
      <c r="F219" s="230" t="s">
        <v>559</v>
      </c>
      <c r="G219" s="231" t="s">
        <v>176</v>
      </c>
      <c r="H219" s="232">
        <v>77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43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177</v>
      </c>
      <c r="AT219" s="240" t="s">
        <v>173</v>
      </c>
      <c r="AU219" s="240" t="s">
        <v>88</v>
      </c>
      <c r="AY219" s="18" t="s">
        <v>171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86</v>
      </c>
      <c r="BK219" s="241">
        <f>ROUND(I219*H219,2)</f>
        <v>0</v>
      </c>
      <c r="BL219" s="18" t="s">
        <v>177</v>
      </c>
      <c r="BM219" s="240" t="s">
        <v>560</v>
      </c>
    </row>
    <row r="220" spans="1:51" s="13" customFormat="1" ht="12">
      <c r="A220" s="13"/>
      <c r="B220" s="242"/>
      <c r="C220" s="243"/>
      <c r="D220" s="244" t="s">
        <v>179</v>
      </c>
      <c r="E220" s="245" t="s">
        <v>1</v>
      </c>
      <c r="F220" s="246" t="s">
        <v>1011</v>
      </c>
      <c r="G220" s="243"/>
      <c r="H220" s="247">
        <v>77</v>
      </c>
      <c r="I220" s="248"/>
      <c r="J220" s="243"/>
      <c r="K220" s="243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179</v>
      </c>
      <c r="AU220" s="253" t="s">
        <v>88</v>
      </c>
      <c r="AV220" s="13" t="s">
        <v>88</v>
      </c>
      <c r="AW220" s="13" t="s">
        <v>32</v>
      </c>
      <c r="AX220" s="13" t="s">
        <v>78</v>
      </c>
      <c r="AY220" s="253" t="s">
        <v>171</v>
      </c>
    </row>
    <row r="221" spans="1:51" s="14" customFormat="1" ht="12">
      <c r="A221" s="14"/>
      <c r="B221" s="254"/>
      <c r="C221" s="255"/>
      <c r="D221" s="244" t="s">
        <v>179</v>
      </c>
      <c r="E221" s="256" t="s">
        <v>1</v>
      </c>
      <c r="F221" s="257" t="s">
        <v>1012</v>
      </c>
      <c r="G221" s="255"/>
      <c r="H221" s="256" t="s">
        <v>1</v>
      </c>
      <c r="I221" s="258"/>
      <c r="J221" s="255"/>
      <c r="K221" s="255"/>
      <c r="L221" s="259"/>
      <c r="M221" s="260"/>
      <c r="N221" s="261"/>
      <c r="O221" s="261"/>
      <c r="P221" s="261"/>
      <c r="Q221" s="261"/>
      <c r="R221" s="261"/>
      <c r="S221" s="261"/>
      <c r="T221" s="26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3" t="s">
        <v>179</v>
      </c>
      <c r="AU221" s="263" t="s">
        <v>88</v>
      </c>
      <c r="AV221" s="14" t="s">
        <v>86</v>
      </c>
      <c r="AW221" s="14" t="s">
        <v>32</v>
      </c>
      <c r="AX221" s="14" t="s">
        <v>78</v>
      </c>
      <c r="AY221" s="263" t="s">
        <v>171</v>
      </c>
    </row>
    <row r="222" spans="1:51" s="15" customFormat="1" ht="12">
      <c r="A222" s="15"/>
      <c r="B222" s="264"/>
      <c r="C222" s="265"/>
      <c r="D222" s="244" t="s">
        <v>179</v>
      </c>
      <c r="E222" s="266" t="s">
        <v>1</v>
      </c>
      <c r="F222" s="267" t="s">
        <v>184</v>
      </c>
      <c r="G222" s="265"/>
      <c r="H222" s="268">
        <v>77</v>
      </c>
      <c r="I222" s="269"/>
      <c r="J222" s="265"/>
      <c r="K222" s="265"/>
      <c r="L222" s="270"/>
      <c r="M222" s="271"/>
      <c r="N222" s="272"/>
      <c r="O222" s="272"/>
      <c r="P222" s="272"/>
      <c r="Q222" s="272"/>
      <c r="R222" s="272"/>
      <c r="S222" s="272"/>
      <c r="T222" s="27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4" t="s">
        <v>179</v>
      </c>
      <c r="AU222" s="274" t="s">
        <v>88</v>
      </c>
      <c r="AV222" s="15" t="s">
        <v>177</v>
      </c>
      <c r="AW222" s="15" t="s">
        <v>32</v>
      </c>
      <c r="AX222" s="15" t="s">
        <v>86</v>
      </c>
      <c r="AY222" s="274" t="s">
        <v>171</v>
      </c>
    </row>
    <row r="223" spans="1:65" s="2" customFormat="1" ht="21.75" customHeight="1">
      <c r="A223" s="39"/>
      <c r="B223" s="40"/>
      <c r="C223" s="228" t="s">
        <v>330</v>
      </c>
      <c r="D223" s="228" t="s">
        <v>173</v>
      </c>
      <c r="E223" s="229" t="s">
        <v>563</v>
      </c>
      <c r="F223" s="230" t="s">
        <v>564</v>
      </c>
      <c r="G223" s="231" t="s">
        <v>176</v>
      </c>
      <c r="H223" s="232">
        <v>77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43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177</v>
      </c>
      <c r="AT223" s="240" t="s">
        <v>173</v>
      </c>
      <c r="AU223" s="240" t="s">
        <v>88</v>
      </c>
      <c r="AY223" s="18" t="s">
        <v>171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86</v>
      </c>
      <c r="BK223" s="241">
        <f>ROUND(I223*H223,2)</f>
        <v>0</v>
      </c>
      <c r="BL223" s="18" t="s">
        <v>177</v>
      </c>
      <c r="BM223" s="240" t="s">
        <v>565</v>
      </c>
    </row>
    <row r="224" spans="1:65" s="2" customFormat="1" ht="24.15" customHeight="1">
      <c r="A224" s="39"/>
      <c r="B224" s="40"/>
      <c r="C224" s="228" t="s">
        <v>334</v>
      </c>
      <c r="D224" s="228" t="s">
        <v>173</v>
      </c>
      <c r="E224" s="229" t="s">
        <v>567</v>
      </c>
      <c r="F224" s="230" t="s">
        <v>568</v>
      </c>
      <c r="G224" s="231" t="s">
        <v>176</v>
      </c>
      <c r="H224" s="232">
        <v>72.25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43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177</v>
      </c>
      <c r="AT224" s="240" t="s">
        <v>173</v>
      </c>
      <c r="AU224" s="240" t="s">
        <v>88</v>
      </c>
      <c r="AY224" s="18" t="s">
        <v>171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86</v>
      </c>
      <c r="BK224" s="241">
        <f>ROUND(I224*H224,2)</f>
        <v>0</v>
      </c>
      <c r="BL224" s="18" t="s">
        <v>177</v>
      </c>
      <c r="BM224" s="240" t="s">
        <v>569</v>
      </c>
    </row>
    <row r="225" spans="1:65" s="2" customFormat="1" ht="21.75" customHeight="1">
      <c r="A225" s="39"/>
      <c r="B225" s="40"/>
      <c r="C225" s="228" t="s">
        <v>339</v>
      </c>
      <c r="D225" s="228" t="s">
        <v>173</v>
      </c>
      <c r="E225" s="229" t="s">
        <v>563</v>
      </c>
      <c r="F225" s="230" t="s">
        <v>564</v>
      </c>
      <c r="G225" s="231" t="s">
        <v>176</v>
      </c>
      <c r="H225" s="232">
        <v>72.25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43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177</v>
      </c>
      <c r="AT225" s="240" t="s">
        <v>173</v>
      </c>
      <c r="AU225" s="240" t="s">
        <v>88</v>
      </c>
      <c r="AY225" s="18" t="s">
        <v>171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86</v>
      </c>
      <c r="BK225" s="241">
        <f>ROUND(I225*H225,2)</f>
        <v>0</v>
      </c>
      <c r="BL225" s="18" t="s">
        <v>177</v>
      </c>
      <c r="BM225" s="240" t="s">
        <v>571</v>
      </c>
    </row>
    <row r="226" spans="1:65" s="2" customFormat="1" ht="33" customHeight="1">
      <c r="A226" s="39"/>
      <c r="B226" s="40"/>
      <c r="C226" s="228" t="s">
        <v>345</v>
      </c>
      <c r="D226" s="228" t="s">
        <v>173</v>
      </c>
      <c r="E226" s="229" t="s">
        <v>573</v>
      </c>
      <c r="F226" s="230" t="s">
        <v>574</v>
      </c>
      <c r="G226" s="231" t="s">
        <v>176</v>
      </c>
      <c r="H226" s="232">
        <v>58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43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177</v>
      </c>
      <c r="AT226" s="240" t="s">
        <v>173</v>
      </c>
      <c r="AU226" s="240" t="s">
        <v>88</v>
      </c>
      <c r="AY226" s="18" t="s">
        <v>171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86</v>
      </c>
      <c r="BK226" s="241">
        <f>ROUND(I226*H226,2)</f>
        <v>0</v>
      </c>
      <c r="BL226" s="18" t="s">
        <v>177</v>
      </c>
      <c r="BM226" s="240" t="s">
        <v>575</v>
      </c>
    </row>
    <row r="227" spans="1:65" s="2" customFormat="1" ht="24.15" customHeight="1">
      <c r="A227" s="39"/>
      <c r="B227" s="40"/>
      <c r="C227" s="228" t="s">
        <v>351</v>
      </c>
      <c r="D227" s="228" t="s">
        <v>173</v>
      </c>
      <c r="E227" s="229" t="s">
        <v>1013</v>
      </c>
      <c r="F227" s="230" t="s">
        <v>1014</v>
      </c>
      <c r="G227" s="231" t="s">
        <v>176</v>
      </c>
      <c r="H227" s="232">
        <v>58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43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177</v>
      </c>
      <c r="AT227" s="240" t="s">
        <v>173</v>
      </c>
      <c r="AU227" s="240" t="s">
        <v>88</v>
      </c>
      <c r="AY227" s="18" t="s">
        <v>171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86</v>
      </c>
      <c r="BK227" s="241">
        <f>ROUND(I227*H227,2)</f>
        <v>0</v>
      </c>
      <c r="BL227" s="18" t="s">
        <v>177</v>
      </c>
      <c r="BM227" s="240" t="s">
        <v>579</v>
      </c>
    </row>
    <row r="228" spans="1:65" s="2" customFormat="1" ht="24.15" customHeight="1">
      <c r="A228" s="39"/>
      <c r="B228" s="40"/>
      <c r="C228" s="228" t="s">
        <v>355</v>
      </c>
      <c r="D228" s="228" t="s">
        <v>173</v>
      </c>
      <c r="E228" s="229" t="s">
        <v>581</v>
      </c>
      <c r="F228" s="230" t="s">
        <v>582</v>
      </c>
      <c r="G228" s="231" t="s">
        <v>176</v>
      </c>
      <c r="H228" s="232">
        <v>58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43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177</v>
      </c>
      <c r="AT228" s="240" t="s">
        <v>173</v>
      </c>
      <c r="AU228" s="240" t="s">
        <v>88</v>
      </c>
      <c r="AY228" s="18" t="s">
        <v>171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86</v>
      </c>
      <c r="BK228" s="241">
        <f>ROUND(I228*H228,2)</f>
        <v>0</v>
      </c>
      <c r="BL228" s="18" t="s">
        <v>177</v>
      </c>
      <c r="BM228" s="240" t="s">
        <v>583</v>
      </c>
    </row>
    <row r="229" spans="1:65" s="2" customFormat="1" ht="16.5" customHeight="1">
      <c r="A229" s="39"/>
      <c r="B229" s="40"/>
      <c r="C229" s="228" t="s">
        <v>359</v>
      </c>
      <c r="D229" s="228" t="s">
        <v>173</v>
      </c>
      <c r="E229" s="229" t="s">
        <v>1015</v>
      </c>
      <c r="F229" s="230" t="s">
        <v>1016</v>
      </c>
      <c r="G229" s="231" t="s">
        <v>176</v>
      </c>
      <c r="H229" s="232">
        <v>63.8</v>
      </c>
      <c r="I229" s="233"/>
      <c r="J229" s="234">
        <f>ROUND(I229*H229,2)</f>
        <v>0</v>
      </c>
      <c r="K229" s="235"/>
      <c r="L229" s="45"/>
      <c r="M229" s="236" t="s">
        <v>1</v>
      </c>
      <c r="N229" s="237" t="s">
        <v>43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177</v>
      </c>
      <c r="AT229" s="240" t="s">
        <v>173</v>
      </c>
      <c r="AU229" s="240" t="s">
        <v>88</v>
      </c>
      <c r="AY229" s="18" t="s">
        <v>171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86</v>
      </c>
      <c r="BK229" s="241">
        <f>ROUND(I229*H229,2)</f>
        <v>0</v>
      </c>
      <c r="BL229" s="18" t="s">
        <v>177</v>
      </c>
      <c r="BM229" s="240" t="s">
        <v>1017</v>
      </c>
    </row>
    <row r="230" spans="1:65" s="2" customFormat="1" ht="24.15" customHeight="1">
      <c r="A230" s="39"/>
      <c r="B230" s="40"/>
      <c r="C230" s="228" t="s">
        <v>363</v>
      </c>
      <c r="D230" s="228" t="s">
        <v>173</v>
      </c>
      <c r="E230" s="229" t="s">
        <v>595</v>
      </c>
      <c r="F230" s="230" t="s">
        <v>596</v>
      </c>
      <c r="G230" s="231" t="s">
        <v>176</v>
      </c>
      <c r="H230" s="232">
        <v>3.5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43</v>
      </c>
      <c r="O230" s="92"/>
      <c r="P230" s="238">
        <f>O230*H230</f>
        <v>0</v>
      </c>
      <c r="Q230" s="238">
        <v>0.08922</v>
      </c>
      <c r="R230" s="238">
        <f>Q230*H230</f>
        <v>0.31227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177</v>
      </c>
      <c r="AT230" s="240" t="s">
        <v>173</v>
      </c>
      <c r="AU230" s="240" t="s">
        <v>88</v>
      </c>
      <c r="AY230" s="18" t="s">
        <v>171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86</v>
      </c>
      <c r="BK230" s="241">
        <f>ROUND(I230*H230,2)</f>
        <v>0</v>
      </c>
      <c r="BL230" s="18" t="s">
        <v>177</v>
      </c>
      <c r="BM230" s="240" t="s">
        <v>597</v>
      </c>
    </row>
    <row r="231" spans="1:65" s="2" customFormat="1" ht="24.15" customHeight="1">
      <c r="A231" s="39"/>
      <c r="B231" s="40"/>
      <c r="C231" s="279" t="s">
        <v>369</v>
      </c>
      <c r="D231" s="279" t="s">
        <v>314</v>
      </c>
      <c r="E231" s="280" t="s">
        <v>611</v>
      </c>
      <c r="F231" s="281" t="s">
        <v>612</v>
      </c>
      <c r="G231" s="282" t="s">
        <v>176</v>
      </c>
      <c r="H231" s="283">
        <v>3.675</v>
      </c>
      <c r="I231" s="284"/>
      <c r="J231" s="285">
        <f>ROUND(I231*H231,2)</f>
        <v>0</v>
      </c>
      <c r="K231" s="286"/>
      <c r="L231" s="287"/>
      <c r="M231" s="288" t="s">
        <v>1</v>
      </c>
      <c r="N231" s="289" t="s">
        <v>43</v>
      </c>
      <c r="O231" s="92"/>
      <c r="P231" s="238">
        <f>O231*H231</f>
        <v>0</v>
      </c>
      <c r="Q231" s="238">
        <v>0.131</v>
      </c>
      <c r="R231" s="238">
        <f>Q231*H231</f>
        <v>0.481425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218</v>
      </c>
      <c r="AT231" s="240" t="s">
        <v>314</v>
      </c>
      <c r="AU231" s="240" t="s">
        <v>88</v>
      </c>
      <c r="AY231" s="18" t="s">
        <v>171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86</v>
      </c>
      <c r="BK231" s="241">
        <f>ROUND(I231*H231,2)</f>
        <v>0</v>
      </c>
      <c r="BL231" s="18" t="s">
        <v>177</v>
      </c>
      <c r="BM231" s="240" t="s">
        <v>613</v>
      </c>
    </row>
    <row r="232" spans="1:51" s="13" customFormat="1" ht="12">
      <c r="A232" s="13"/>
      <c r="B232" s="242"/>
      <c r="C232" s="243"/>
      <c r="D232" s="244" t="s">
        <v>179</v>
      </c>
      <c r="E232" s="243"/>
      <c r="F232" s="246" t="s">
        <v>1018</v>
      </c>
      <c r="G232" s="243"/>
      <c r="H232" s="247">
        <v>3.675</v>
      </c>
      <c r="I232" s="248"/>
      <c r="J232" s="243"/>
      <c r="K232" s="243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179</v>
      </c>
      <c r="AU232" s="253" t="s">
        <v>88</v>
      </c>
      <c r="AV232" s="13" t="s">
        <v>88</v>
      </c>
      <c r="AW232" s="13" t="s">
        <v>4</v>
      </c>
      <c r="AX232" s="13" t="s">
        <v>86</v>
      </c>
      <c r="AY232" s="253" t="s">
        <v>171</v>
      </c>
    </row>
    <row r="233" spans="1:63" s="12" customFormat="1" ht="22.8" customHeight="1">
      <c r="A233" s="12"/>
      <c r="B233" s="212"/>
      <c r="C233" s="213"/>
      <c r="D233" s="214" t="s">
        <v>77</v>
      </c>
      <c r="E233" s="226" t="s">
        <v>222</v>
      </c>
      <c r="F233" s="226" t="s">
        <v>703</v>
      </c>
      <c r="G233" s="213"/>
      <c r="H233" s="213"/>
      <c r="I233" s="216"/>
      <c r="J233" s="227">
        <f>BK233</f>
        <v>0</v>
      </c>
      <c r="K233" s="213"/>
      <c r="L233" s="218"/>
      <c r="M233" s="219"/>
      <c r="N233" s="220"/>
      <c r="O233" s="220"/>
      <c r="P233" s="221">
        <f>SUM(P234:P241)</f>
        <v>0</v>
      </c>
      <c r="Q233" s="220"/>
      <c r="R233" s="221">
        <f>SUM(R234:R241)</f>
        <v>6.960415245000001</v>
      </c>
      <c r="S233" s="220"/>
      <c r="T233" s="222">
        <f>SUM(T234:T241)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3" t="s">
        <v>86</v>
      </c>
      <c r="AT233" s="224" t="s">
        <v>77</v>
      </c>
      <c r="AU233" s="224" t="s">
        <v>86</v>
      </c>
      <c r="AY233" s="223" t="s">
        <v>171</v>
      </c>
      <c r="BK233" s="225">
        <f>SUM(BK234:BK241)</f>
        <v>0</v>
      </c>
    </row>
    <row r="234" spans="1:65" s="2" customFormat="1" ht="33" customHeight="1">
      <c r="A234" s="39"/>
      <c r="B234" s="40"/>
      <c r="C234" s="228" t="s">
        <v>375</v>
      </c>
      <c r="D234" s="228" t="s">
        <v>173</v>
      </c>
      <c r="E234" s="229" t="s">
        <v>745</v>
      </c>
      <c r="F234" s="230" t="s">
        <v>746</v>
      </c>
      <c r="G234" s="231" t="s">
        <v>208</v>
      </c>
      <c r="H234" s="232">
        <v>22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43</v>
      </c>
      <c r="O234" s="92"/>
      <c r="P234" s="238">
        <f>O234*H234</f>
        <v>0</v>
      </c>
      <c r="Q234" s="238">
        <v>0.15539952</v>
      </c>
      <c r="R234" s="238">
        <f>Q234*H234</f>
        <v>3.4187894400000003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177</v>
      </c>
      <c r="AT234" s="240" t="s">
        <v>173</v>
      </c>
      <c r="AU234" s="240" t="s">
        <v>88</v>
      </c>
      <c r="AY234" s="18" t="s">
        <v>171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86</v>
      </c>
      <c r="BK234" s="241">
        <f>ROUND(I234*H234,2)</f>
        <v>0</v>
      </c>
      <c r="BL234" s="18" t="s">
        <v>177</v>
      </c>
      <c r="BM234" s="240" t="s">
        <v>747</v>
      </c>
    </row>
    <row r="235" spans="1:65" s="2" customFormat="1" ht="16.5" customHeight="1">
      <c r="A235" s="39"/>
      <c r="B235" s="40"/>
      <c r="C235" s="279" t="s">
        <v>379</v>
      </c>
      <c r="D235" s="279" t="s">
        <v>314</v>
      </c>
      <c r="E235" s="280" t="s">
        <v>751</v>
      </c>
      <c r="F235" s="281" t="s">
        <v>752</v>
      </c>
      <c r="G235" s="282" t="s">
        <v>208</v>
      </c>
      <c r="H235" s="283">
        <v>22.44</v>
      </c>
      <c r="I235" s="284"/>
      <c r="J235" s="285">
        <f>ROUND(I235*H235,2)</f>
        <v>0</v>
      </c>
      <c r="K235" s="286"/>
      <c r="L235" s="287"/>
      <c r="M235" s="288" t="s">
        <v>1</v>
      </c>
      <c r="N235" s="289" t="s">
        <v>43</v>
      </c>
      <c r="O235" s="92"/>
      <c r="P235" s="238">
        <f>O235*H235</f>
        <v>0</v>
      </c>
      <c r="Q235" s="238">
        <v>0.08</v>
      </c>
      <c r="R235" s="238">
        <f>Q235*H235</f>
        <v>1.7952000000000001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218</v>
      </c>
      <c r="AT235" s="240" t="s">
        <v>314</v>
      </c>
      <c r="AU235" s="240" t="s">
        <v>88</v>
      </c>
      <c r="AY235" s="18" t="s">
        <v>171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86</v>
      </c>
      <c r="BK235" s="241">
        <f>ROUND(I235*H235,2)</f>
        <v>0</v>
      </c>
      <c r="BL235" s="18" t="s">
        <v>177</v>
      </c>
      <c r="BM235" s="240" t="s">
        <v>753</v>
      </c>
    </row>
    <row r="236" spans="1:51" s="13" customFormat="1" ht="12">
      <c r="A236" s="13"/>
      <c r="B236" s="242"/>
      <c r="C236" s="243"/>
      <c r="D236" s="244" t="s">
        <v>179</v>
      </c>
      <c r="E236" s="243"/>
      <c r="F236" s="246" t="s">
        <v>1019</v>
      </c>
      <c r="G236" s="243"/>
      <c r="H236" s="247">
        <v>22.44</v>
      </c>
      <c r="I236" s="248"/>
      <c r="J236" s="243"/>
      <c r="K236" s="243"/>
      <c r="L236" s="249"/>
      <c r="M236" s="250"/>
      <c r="N236" s="251"/>
      <c r="O236" s="251"/>
      <c r="P236" s="251"/>
      <c r="Q236" s="251"/>
      <c r="R236" s="251"/>
      <c r="S236" s="251"/>
      <c r="T236" s="25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3" t="s">
        <v>179</v>
      </c>
      <c r="AU236" s="253" t="s">
        <v>88</v>
      </c>
      <c r="AV236" s="13" t="s">
        <v>88</v>
      </c>
      <c r="AW236" s="13" t="s">
        <v>4</v>
      </c>
      <c r="AX236" s="13" t="s">
        <v>86</v>
      </c>
      <c r="AY236" s="253" t="s">
        <v>171</v>
      </c>
    </row>
    <row r="237" spans="1:65" s="2" customFormat="1" ht="33" customHeight="1">
      <c r="A237" s="39"/>
      <c r="B237" s="40"/>
      <c r="C237" s="228" t="s">
        <v>384</v>
      </c>
      <c r="D237" s="228" t="s">
        <v>173</v>
      </c>
      <c r="E237" s="229" t="s">
        <v>756</v>
      </c>
      <c r="F237" s="230" t="s">
        <v>757</v>
      </c>
      <c r="G237" s="231" t="s">
        <v>208</v>
      </c>
      <c r="H237" s="232">
        <v>11</v>
      </c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43</v>
      </c>
      <c r="O237" s="92"/>
      <c r="P237" s="238">
        <f>O237*H237</f>
        <v>0</v>
      </c>
      <c r="Q237" s="238">
        <v>0.1294996</v>
      </c>
      <c r="R237" s="238">
        <f>Q237*H237</f>
        <v>1.4244956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177</v>
      </c>
      <c r="AT237" s="240" t="s">
        <v>173</v>
      </c>
      <c r="AU237" s="240" t="s">
        <v>88</v>
      </c>
      <c r="AY237" s="18" t="s">
        <v>171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86</v>
      </c>
      <c r="BK237" s="241">
        <f>ROUND(I237*H237,2)</f>
        <v>0</v>
      </c>
      <c r="BL237" s="18" t="s">
        <v>177</v>
      </c>
      <c r="BM237" s="240" t="s">
        <v>758</v>
      </c>
    </row>
    <row r="238" spans="1:65" s="2" customFormat="1" ht="16.5" customHeight="1">
      <c r="A238" s="39"/>
      <c r="B238" s="40"/>
      <c r="C238" s="279" t="s">
        <v>389</v>
      </c>
      <c r="D238" s="279" t="s">
        <v>314</v>
      </c>
      <c r="E238" s="280" t="s">
        <v>761</v>
      </c>
      <c r="F238" s="281" t="s">
        <v>762</v>
      </c>
      <c r="G238" s="282" t="s">
        <v>208</v>
      </c>
      <c r="H238" s="283">
        <v>11.22</v>
      </c>
      <c r="I238" s="284"/>
      <c r="J238" s="285">
        <f>ROUND(I238*H238,2)</f>
        <v>0</v>
      </c>
      <c r="K238" s="286"/>
      <c r="L238" s="287"/>
      <c r="M238" s="288" t="s">
        <v>1</v>
      </c>
      <c r="N238" s="289" t="s">
        <v>43</v>
      </c>
      <c r="O238" s="92"/>
      <c r="P238" s="238">
        <f>O238*H238</f>
        <v>0</v>
      </c>
      <c r="Q238" s="238">
        <v>0.028</v>
      </c>
      <c r="R238" s="238">
        <f>Q238*H238</f>
        <v>0.31416000000000005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218</v>
      </c>
      <c r="AT238" s="240" t="s">
        <v>314</v>
      </c>
      <c r="AU238" s="240" t="s">
        <v>88</v>
      </c>
      <c r="AY238" s="18" t="s">
        <v>171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86</v>
      </c>
      <c r="BK238" s="241">
        <f>ROUND(I238*H238,2)</f>
        <v>0</v>
      </c>
      <c r="BL238" s="18" t="s">
        <v>177</v>
      </c>
      <c r="BM238" s="240" t="s">
        <v>763</v>
      </c>
    </row>
    <row r="239" spans="1:51" s="13" customFormat="1" ht="12">
      <c r="A239" s="13"/>
      <c r="B239" s="242"/>
      <c r="C239" s="243"/>
      <c r="D239" s="244" t="s">
        <v>179</v>
      </c>
      <c r="E239" s="243"/>
      <c r="F239" s="246" t="s">
        <v>1020</v>
      </c>
      <c r="G239" s="243"/>
      <c r="H239" s="247">
        <v>11.22</v>
      </c>
      <c r="I239" s="248"/>
      <c r="J239" s="243"/>
      <c r="K239" s="243"/>
      <c r="L239" s="249"/>
      <c r="M239" s="250"/>
      <c r="N239" s="251"/>
      <c r="O239" s="251"/>
      <c r="P239" s="251"/>
      <c r="Q239" s="251"/>
      <c r="R239" s="251"/>
      <c r="S239" s="251"/>
      <c r="T239" s="25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3" t="s">
        <v>179</v>
      </c>
      <c r="AU239" s="253" t="s">
        <v>88</v>
      </c>
      <c r="AV239" s="13" t="s">
        <v>88</v>
      </c>
      <c r="AW239" s="13" t="s">
        <v>4</v>
      </c>
      <c r="AX239" s="13" t="s">
        <v>86</v>
      </c>
      <c r="AY239" s="253" t="s">
        <v>171</v>
      </c>
    </row>
    <row r="240" spans="1:65" s="2" customFormat="1" ht="24.15" customHeight="1">
      <c r="A240" s="39"/>
      <c r="B240" s="40"/>
      <c r="C240" s="228" t="s">
        <v>395</v>
      </c>
      <c r="D240" s="228" t="s">
        <v>173</v>
      </c>
      <c r="E240" s="229" t="s">
        <v>766</v>
      </c>
      <c r="F240" s="230" t="s">
        <v>767</v>
      </c>
      <c r="G240" s="231" t="s">
        <v>208</v>
      </c>
      <c r="H240" s="232">
        <v>47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43</v>
      </c>
      <c r="O240" s="92"/>
      <c r="P240" s="238">
        <f>O240*H240</f>
        <v>0</v>
      </c>
      <c r="Q240" s="238">
        <v>0.0001648</v>
      </c>
      <c r="R240" s="238">
        <f>Q240*H240</f>
        <v>0.0077456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177</v>
      </c>
      <c r="AT240" s="240" t="s">
        <v>173</v>
      </c>
      <c r="AU240" s="240" t="s">
        <v>88</v>
      </c>
      <c r="AY240" s="18" t="s">
        <v>171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86</v>
      </c>
      <c r="BK240" s="241">
        <f>ROUND(I240*H240,2)</f>
        <v>0</v>
      </c>
      <c r="BL240" s="18" t="s">
        <v>177</v>
      </c>
      <c r="BM240" s="240" t="s">
        <v>768</v>
      </c>
    </row>
    <row r="241" spans="1:65" s="2" customFormat="1" ht="16.5" customHeight="1">
      <c r="A241" s="39"/>
      <c r="B241" s="40"/>
      <c r="C241" s="228" t="s">
        <v>400</v>
      </c>
      <c r="D241" s="228" t="s">
        <v>173</v>
      </c>
      <c r="E241" s="229" t="s">
        <v>770</v>
      </c>
      <c r="F241" s="230" t="s">
        <v>771</v>
      </c>
      <c r="G241" s="231" t="s">
        <v>208</v>
      </c>
      <c r="H241" s="232">
        <v>19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43</v>
      </c>
      <c r="O241" s="92"/>
      <c r="P241" s="238">
        <f>O241*H241</f>
        <v>0</v>
      </c>
      <c r="Q241" s="238">
        <v>1.295E-06</v>
      </c>
      <c r="R241" s="238">
        <f>Q241*H241</f>
        <v>2.4605000000000002E-05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177</v>
      </c>
      <c r="AT241" s="240" t="s">
        <v>173</v>
      </c>
      <c r="AU241" s="240" t="s">
        <v>88</v>
      </c>
      <c r="AY241" s="18" t="s">
        <v>171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86</v>
      </c>
      <c r="BK241" s="241">
        <f>ROUND(I241*H241,2)</f>
        <v>0</v>
      </c>
      <c r="BL241" s="18" t="s">
        <v>177</v>
      </c>
      <c r="BM241" s="240" t="s">
        <v>772</v>
      </c>
    </row>
    <row r="242" spans="1:63" s="12" customFormat="1" ht="22.8" customHeight="1">
      <c r="A242" s="12"/>
      <c r="B242" s="212"/>
      <c r="C242" s="213"/>
      <c r="D242" s="214" t="s">
        <v>77</v>
      </c>
      <c r="E242" s="226" t="s">
        <v>832</v>
      </c>
      <c r="F242" s="226" t="s">
        <v>833</v>
      </c>
      <c r="G242" s="213"/>
      <c r="H242" s="213"/>
      <c r="I242" s="216"/>
      <c r="J242" s="227">
        <f>BK242</f>
        <v>0</v>
      </c>
      <c r="K242" s="213"/>
      <c r="L242" s="218"/>
      <c r="M242" s="219"/>
      <c r="N242" s="220"/>
      <c r="O242" s="220"/>
      <c r="P242" s="221">
        <f>SUM(P243:P281)</f>
        <v>0</v>
      </c>
      <c r="Q242" s="220"/>
      <c r="R242" s="221">
        <f>SUM(R243:R281)</f>
        <v>0</v>
      </c>
      <c r="S242" s="220"/>
      <c r="T242" s="222">
        <f>SUM(T243:T281)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3" t="s">
        <v>86</v>
      </c>
      <c r="AT242" s="224" t="s">
        <v>77</v>
      </c>
      <c r="AU242" s="224" t="s">
        <v>86</v>
      </c>
      <c r="AY242" s="223" t="s">
        <v>171</v>
      </c>
      <c r="BK242" s="225">
        <f>SUM(BK243:BK281)</f>
        <v>0</v>
      </c>
    </row>
    <row r="243" spans="1:65" s="2" customFormat="1" ht="21.75" customHeight="1">
      <c r="A243" s="39"/>
      <c r="B243" s="40"/>
      <c r="C243" s="228" t="s">
        <v>405</v>
      </c>
      <c r="D243" s="228" t="s">
        <v>173</v>
      </c>
      <c r="E243" s="229" t="s">
        <v>835</v>
      </c>
      <c r="F243" s="230" t="s">
        <v>836</v>
      </c>
      <c r="G243" s="231" t="s">
        <v>247</v>
      </c>
      <c r="H243" s="232">
        <v>128.733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43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177</v>
      </c>
      <c r="AT243" s="240" t="s">
        <v>173</v>
      </c>
      <c r="AU243" s="240" t="s">
        <v>88</v>
      </c>
      <c r="AY243" s="18" t="s">
        <v>171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86</v>
      </c>
      <c r="BK243" s="241">
        <f>ROUND(I243*H243,2)</f>
        <v>0</v>
      </c>
      <c r="BL243" s="18" t="s">
        <v>177</v>
      </c>
      <c r="BM243" s="240" t="s">
        <v>1021</v>
      </c>
    </row>
    <row r="244" spans="1:47" s="2" customFormat="1" ht="12">
      <c r="A244" s="39"/>
      <c r="B244" s="40"/>
      <c r="C244" s="41"/>
      <c r="D244" s="244" t="s">
        <v>188</v>
      </c>
      <c r="E244" s="41"/>
      <c r="F244" s="275" t="s">
        <v>552</v>
      </c>
      <c r="G244" s="41"/>
      <c r="H244" s="41"/>
      <c r="I244" s="276"/>
      <c r="J244" s="41"/>
      <c r="K244" s="41"/>
      <c r="L244" s="45"/>
      <c r="M244" s="277"/>
      <c r="N244" s="27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188</v>
      </c>
      <c r="AU244" s="18" t="s">
        <v>88</v>
      </c>
    </row>
    <row r="245" spans="1:51" s="13" customFormat="1" ht="12">
      <c r="A245" s="13"/>
      <c r="B245" s="242"/>
      <c r="C245" s="243"/>
      <c r="D245" s="244" t="s">
        <v>179</v>
      </c>
      <c r="E245" s="245" t="s">
        <v>1</v>
      </c>
      <c r="F245" s="246" t="s">
        <v>1022</v>
      </c>
      <c r="G245" s="243"/>
      <c r="H245" s="247">
        <v>17.365</v>
      </c>
      <c r="I245" s="248"/>
      <c r="J245" s="243"/>
      <c r="K245" s="243"/>
      <c r="L245" s="249"/>
      <c r="M245" s="250"/>
      <c r="N245" s="251"/>
      <c r="O245" s="251"/>
      <c r="P245" s="251"/>
      <c r="Q245" s="251"/>
      <c r="R245" s="251"/>
      <c r="S245" s="251"/>
      <c r="T245" s="25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3" t="s">
        <v>179</v>
      </c>
      <c r="AU245" s="253" t="s">
        <v>88</v>
      </c>
      <c r="AV245" s="13" t="s">
        <v>88</v>
      </c>
      <c r="AW245" s="13" t="s">
        <v>32</v>
      </c>
      <c r="AX245" s="13" t="s">
        <v>78</v>
      </c>
      <c r="AY245" s="253" t="s">
        <v>171</v>
      </c>
    </row>
    <row r="246" spans="1:51" s="14" customFormat="1" ht="12">
      <c r="A246" s="14"/>
      <c r="B246" s="254"/>
      <c r="C246" s="255"/>
      <c r="D246" s="244" t="s">
        <v>179</v>
      </c>
      <c r="E246" s="256" t="s">
        <v>1</v>
      </c>
      <c r="F246" s="257" t="s">
        <v>1023</v>
      </c>
      <c r="G246" s="255"/>
      <c r="H246" s="256" t="s">
        <v>1</v>
      </c>
      <c r="I246" s="258"/>
      <c r="J246" s="255"/>
      <c r="K246" s="255"/>
      <c r="L246" s="259"/>
      <c r="M246" s="260"/>
      <c r="N246" s="261"/>
      <c r="O246" s="261"/>
      <c r="P246" s="261"/>
      <c r="Q246" s="261"/>
      <c r="R246" s="261"/>
      <c r="S246" s="261"/>
      <c r="T246" s="26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3" t="s">
        <v>179</v>
      </c>
      <c r="AU246" s="263" t="s">
        <v>88</v>
      </c>
      <c r="AV246" s="14" t="s">
        <v>86</v>
      </c>
      <c r="AW246" s="14" t="s">
        <v>32</v>
      </c>
      <c r="AX246" s="14" t="s">
        <v>78</v>
      </c>
      <c r="AY246" s="263" t="s">
        <v>171</v>
      </c>
    </row>
    <row r="247" spans="1:51" s="13" customFormat="1" ht="12">
      <c r="A247" s="13"/>
      <c r="B247" s="242"/>
      <c r="C247" s="243"/>
      <c r="D247" s="244" t="s">
        <v>179</v>
      </c>
      <c r="E247" s="245" t="s">
        <v>1</v>
      </c>
      <c r="F247" s="246" t="s">
        <v>1024</v>
      </c>
      <c r="G247" s="243"/>
      <c r="H247" s="247">
        <v>47.716</v>
      </c>
      <c r="I247" s="248"/>
      <c r="J247" s="243"/>
      <c r="K247" s="243"/>
      <c r="L247" s="249"/>
      <c r="M247" s="250"/>
      <c r="N247" s="251"/>
      <c r="O247" s="251"/>
      <c r="P247" s="251"/>
      <c r="Q247" s="251"/>
      <c r="R247" s="251"/>
      <c r="S247" s="251"/>
      <c r="T247" s="25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3" t="s">
        <v>179</v>
      </c>
      <c r="AU247" s="253" t="s">
        <v>88</v>
      </c>
      <c r="AV247" s="13" t="s">
        <v>88</v>
      </c>
      <c r="AW247" s="13" t="s">
        <v>32</v>
      </c>
      <c r="AX247" s="13" t="s">
        <v>78</v>
      </c>
      <c r="AY247" s="253" t="s">
        <v>171</v>
      </c>
    </row>
    <row r="248" spans="1:51" s="14" customFormat="1" ht="12">
      <c r="A248" s="14"/>
      <c r="B248" s="254"/>
      <c r="C248" s="255"/>
      <c r="D248" s="244" t="s">
        <v>179</v>
      </c>
      <c r="E248" s="256" t="s">
        <v>1</v>
      </c>
      <c r="F248" s="257" t="s">
        <v>1025</v>
      </c>
      <c r="G248" s="255"/>
      <c r="H248" s="256" t="s">
        <v>1</v>
      </c>
      <c r="I248" s="258"/>
      <c r="J248" s="255"/>
      <c r="K248" s="255"/>
      <c r="L248" s="259"/>
      <c r="M248" s="260"/>
      <c r="N248" s="261"/>
      <c r="O248" s="261"/>
      <c r="P248" s="261"/>
      <c r="Q248" s="261"/>
      <c r="R248" s="261"/>
      <c r="S248" s="261"/>
      <c r="T248" s="26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3" t="s">
        <v>179</v>
      </c>
      <c r="AU248" s="263" t="s">
        <v>88</v>
      </c>
      <c r="AV248" s="14" t="s">
        <v>86</v>
      </c>
      <c r="AW248" s="14" t="s">
        <v>32</v>
      </c>
      <c r="AX248" s="14" t="s">
        <v>78</v>
      </c>
      <c r="AY248" s="263" t="s">
        <v>171</v>
      </c>
    </row>
    <row r="249" spans="1:51" s="13" customFormat="1" ht="12">
      <c r="A249" s="13"/>
      <c r="B249" s="242"/>
      <c r="C249" s="243"/>
      <c r="D249" s="244" t="s">
        <v>179</v>
      </c>
      <c r="E249" s="245" t="s">
        <v>1</v>
      </c>
      <c r="F249" s="246" t="s">
        <v>1026</v>
      </c>
      <c r="G249" s="243"/>
      <c r="H249" s="247">
        <v>63.652</v>
      </c>
      <c r="I249" s="248"/>
      <c r="J249" s="243"/>
      <c r="K249" s="243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179</v>
      </c>
      <c r="AU249" s="253" t="s">
        <v>88</v>
      </c>
      <c r="AV249" s="13" t="s">
        <v>88</v>
      </c>
      <c r="AW249" s="13" t="s">
        <v>32</v>
      </c>
      <c r="AX249" s="13" t="s">
        <v>78</v>
      </c>
      <c r="AY249" s="253" t="s">
        <v>171</v>
      </c>
    </row>
    <row r="250" spans="1:51" s="14" customFormat="1" ht="12">
      <c r="A250" s="14"/>
      <c r="B250" s="254"/>
      <c r="C250" s="255"/>
      <c r="D250" s="244" t="s">
        <v>179</v>
      </c>
      <c r="E250" s="256" t="s">
        <v>1</v>
      </c>
      <c r="F250" s="257" t="s">
        <v>844</v>
      </c>
      <c r="G250" s="255"/>
      <c r="H250" s="256" t="s">
        <v>1</v>
      </c>
      <c r="I250" s="258"/>
      <c r="J250" s="255"/>
      <c r="K250" s="255"/>
      <c r="L250" s="259"/>
      <c r="M250" s="260"/>
      <c r="N250" s="261"/>
      <c r="O250" s="261"/>
      <c r="P250" s="261"/>
      <c r="Q250" s="261"/>
      <c r="R250" s="261"/>
      <c r="S250" s="261"/>
      <c r="T250" s="26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3" t="s">
        <v>179</v>
      </c>
      <c r="AU250" s="263" t="s">
        <v>88</v>
      </c>
      <c r="AV250" s="14" t="s">
        <v>86</v>
      </c>
      <c r="AW250" s="14" t="s">
        <v>32</v>
      </c>
      <c r="AX250" s="14" t="s">
        <v>78</v>
      </c>
      <c r="AY250" s="263" t="s">
        <v>171</v>
      </c>
    </row>
    <row r="251" spans="1:51" s="15" customFormat="1" ht="12">
      <c r="A251" s="15"/>
      <c r="B251" s="264"/>
      <c r="C251" s="265"/>
      <c r="D251" s="244" t="s">
        <v>179</v>
      </c>
      <c r="E251" s="266" t="s">
        <v>1</v>
      </c>
      <c r="F251" s="267" t="s">
        <v>184</v>
      </c>
      <c r="G251" s="265"/>
      <c r="H251" s="268">
        <v>128.733</v>
      </c>
      <c r="I251" s="269"/>
      <c r="J251" s="265"/>
      <c r="K251" s="265"/>
      <c r="L251" s="270"/>
      <c r="M251" s="271"/>
      <c r="N251" s="272"/>
      <c r="O251" s="272"/>
      <c r="P251" s="272"/>
      <c r="Q251" s="272"/>
      <c r="R251" s="272"/>
      <c r="S251" s="272"/>
      <c r="T251" s="27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4" t="s">
        <v>179</v>
      </c>
      <c r="AU251" s="274" t="s">
        <v>88</v>
      </c>
      <c r="AV251" s="15" t="s">
        <v>177</v>
      </c>
      <c r="AW251" s="15" t="s">
        <v>32</v>
      </c>
      <c r="AX251" s="15" t="s">
        <v>86</v>
      </c>
      <c r="AY251" s="274" t="s">
        <v>171</v>
      </c>
    </row>
    <row r="252" spans="1:65" s="2" customFormat="1" ht="16.5" customHeight="1">
      <c r="A252" s="39"/>
      <c r="B252" s="40"/>
      <c r="C252" s="228" t="s">
        <v>409</v>
      </c>
      <c r="D252" s="228" t="s">
        <v>173</v>
      </c>
      <c r="E252" s="229" t="s">
        <v>846</v>
      </c>
      <c r="F252" s="230" t="s">
        <v>847</v>
      </c>
      <c r="G252" s="231" t="s">
        <v>247</v>
      </c>
      <c r="H252" s="232">
        <v>128.733</v>
      </c>
      <c r="I252" s="233"/>
      <c r="J252" s="234">
        <f>ROUND(I252*H252,2)</f>
        <v>0</v>
      </c>
      <c r="K252" s="235"/>
      <c r="L252" s="45"/>
      <c r="M252" s="236" t="s">
        <v>1</v>
      </c>
      <c r="N252" s="237" t="s">
        <v>43</v>
      </c>
      <c r="O252" s="92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177</v>
      </c>
      <c r="AT252" s="240" t="s">
        <v>173</v>
      </c>
      <c r="AU252" s="240" t="s">
        <v>88</v>
      </c>
      <c r="AY252" s="18" t="s">
        <v>171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86</v>
      </c>
      <c r="BK252" s="241">
        <f>ROUND(I252*H252,2)</f>
        <v>0</v>
      </c>
      <c r="BL252" s="18" t="s">
        <v>177</v>
      </c>
      <c r="BM252" s="240" t="s">
        <v>1027</v>
      </c>
    </row>
    <row r="253" spans="1:47" s="2" customFormat="1" ht="12">
      <c r="A253" s="39"/>
      <c r="B253" s="40"/>
      <c r="C253" s="41"/>
      <c r="D253" s="244" t="s">
        <v>188</v>
      </c>
      <c r="E253" s="41"/>
      <c r="F253" s="275" t="s">
        <v>552</v>
      </c>
      <c r="G253" s="41"/>
      <c r="H253" s="41"/>
      <c r="I253" s="276"/>
      <c r="J253" s="41"/>
      <c r="K253" s="41"/>
      <c r="L253" s="45"/>
      <c r="M253" s="277"/>
      <c r="N253" s="27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188</v>
      </c>
      <c r="AU253" s="18" t="s">
        <v>88</v>
      </c>
    </row>
    <row r="254" spans="1:51" s="13" customFormat="1" ht="12">
      <c r="A254" s="13"/>
      <c r="B254" s="242"/>
      <c r="C254" s="243"/>
      <c r="D254" s="244" t="s">
        <v>179</v>
      </c>
      <c r="E254" s="245" t="s">
        <v>1</v>
      </c>
      <c r="F254" s="246" t="s">
        <v>1022</v>
      </c>
      <c r="G254" s="243"/>
      <c r="H254" s="247">
        <v>17.365</v>
      </c>
      <c r="I254" s="248"/>
      <c r="J254" s="243"/>
      <c r="K254" s="243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179</v>
      </c>
      <c r="AU254" s="253" t="s">
        <v>88</v>
      </c>
      <c r="AV254" s="13" t="s">
        <v>88</v>
      </c>
      <c r="AW254" s="13" t="s">
        <v>32</v>
      </c>
      <c r="AX254" s="13" t="s">
        <v>78</v>
      </c>
      <c r="AY254" s="253" t="s">
        <v>171</v>
      </c>
    </row>
    <row r="255" spans="1:51" s="14" customFormat="1" ht="12">
      <c r="A255" s="14"/>
      <c r="B255" s="254"/>
      <c r="C255" s="255"/>
      <c r="D255" s="244" t="s">
        <v>179</v>
      </c>
      <c r="E255" s="256" t="s">
        <v>1</v>
      </c>
      <c r="F255" s="257" t="s">
        <v>1023</v>
      </c>
      <c r="G255" s="255"/>
      <c r="H255" s="256" t="s">
        <v>1</v>
      </c>
      <c r="I255" s="258"/>
      <c r="J255" s="255"/>
      <c r="K255" s="255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179</v>
      </c>
      <c r="AU255" s="263" t="s">
        <v>88</v>
      </c>
      <c r="AV255" s="14" t="s">
        <v>86</v>
      </c>
      <c r="AW255" s="14" t="s">
        <v>32</v>
      </c>
      <c r="AX255" s="14" t="s">
        <v>78</v>
      </c>
      <c r="AY255" s="263" t="s">
        <v>171</v>
      </c>
    </row>
    <row r="256" spans="1:51" s="13" customFormat="1" ht="12">
      <c r="A256" s="13"/>
      <c r="B256" s="242"/>
      <c r="C256" s="243"/>
      <c r="D256" s="244" t="s">
        <v>179</v>
      </c>
      <c r="E256" s="245" t="s">
        <v>1</v>
      </c>
      <c r="F256" s="246" t="s">
        <v>1024</v>
      </c>
      <c r="G256" s="243"/>
      <c r="H256" s="247">
        <v>47.716</v>
      </c>
      <c r="I256" s="248"/>
      <c r="J256" s="243"/>
      <c r="K256" s="243"/>
      <c r="L256" s="249"/>
      <c r="M256" s="250"/>
      <c r="N256" s="251"/>
      <c r="O256" s="251"/>
      <c r="P256" s="251"/>
      <c r="Q256" s="251"/>
      <c r="R256" s="251"/>
      <c r="S256" s="251"/>
      <c r="T256" s="25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3" t="s">
        <v>179</v>
      </c>
      <c r="AU256" s="253" t="s">
        <v>88</v>
      </c>
      <c r="AV256" s="13" t="s">
        <v>88</v>
      </c>
      <c r="AW256" s="13" t="s">
        <v>32</v>
      </c>
      <c r="AX256" s="13" t="s">
        <v>78</v>
      </c>
      <c r="AY256" s="253" t="s">
        <v>171</v>
      </c>
    </row>
    <row r="257" spans="1:51" s="14" customFormat="1" ht="12">
      <c r="A257" s="14"/>
      <c r="B257" s="254"/>
      <c r="C257" s="255"/>
      <c r="D257" s="244" t="s">
        <v>179</v>
      </c>
      <c r="E257" s="256" t="s">
        <v>1</v>
      </c>
      <c r="F257" s="257" t="s">
        <v>1025</v>
      </c>
      <c r="G257" s="255"/>
      <c r="H257" s="256" t="s">
        <v>1</v>
      </c>
      <c r="I257" s="258"/>
      <c r="J257" s="255"/>
      <c r="K257" s="255"/>
      <c r="L257" s="259"/>
      <c r="M257" s="260"/>
      <c r="N257" s="261"/>
      <c r="O257" s="261"/>
      <c r="P257" s="261"/>
      <c r="Q257" s="261"/>
      <c r="R257" s="261"/>
      <c r="S257" s="261"/>
      <c r="T257" s="26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3" t="s">
        <v>179</v>
      </c>
      <c r="AU257" s="263" t="s">
        <v>88</v>
      </c>
      <c r="AV257" s="14" t="s">
        <v>86</v>
      </c>
      <c r="AW257" s="14" t="s">
        <v>32</v>
      </c>
      <c r="AX257" s="14" t="s">
        <v>78</v>
      </c>
      <c r="AY257" s="263" t="s">
        <v>171</v>
      </c>
    </row>
    <row r="258" spans="1:51" s="13" customFormat="1" ht="12">
      <c r="A258" s="13"/>
      <c r="B258" s="242"/>
      <c r="C258" s="243"/>
      <c r="D258" s="244" t="s">
        <v>179</v>
      </c>
      <c r="E258" s="245" t="s">
        <v>1</v>
      </c>
      <c r="F258" s="246" t="s">
        <v>1026</v>
      </c>
      <c r="G258" s="243"/>
      <c r="H258" s="247">
        <v>63.652</v>
      </c>
      <c r="I258" s="248"/>
      <c r="J258" s="243"/>
      <c r="K258" s="243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179</v>
      </c>
      <c r="AU258" s="253" t="s">
        <v>88</v>
      </c>
      <c r="AV258" s="13" t="s">
        <v>88</v>
      </c>
      <c r="AW258" s="13" t="s">
        <v>32</v>
      </c>
      <c r="AX258" s="13" t="s">
        <v>78</v>
      </c>
      <c r="AY258" s="253" t="s">
        <v>171</v>
      </c>
    </row>
    <row r="259" spans="1:51" s="14" customFormat="1" ht="12">
      <c r="A259" s="14"/>
      <c r="B259" s="254"/>
      <c r="C259" s="255"/>
      <c r="D259" s="244" t="s">
        <v>179</v>
      </c>
      <c r="E259" s="256" t="s">
        <v>1</v>
      </c>
      <c r="F259" s="257" t="s">
        <v>844</v>
      </c>
      <c r="G259" s="255"/>
      <c r="H259" s="256" t="s">
        <v>1</v>
      </c>
      <c r="I259" s="258"/>
      <c r="J259" s="255"/>
      <c r="K259" s="255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179</v>
      </c>
      <c r="AU259" s="263" t="s">
        <v>88</v>
      </c>
      <c r="AV259" s="14" t="s">
        <v>86</v>
      </c>
      <c r="AW259" s="14" t="s">
        <v>32</v>
      </c>
      <c r="AX259" s="14" t="s">
        <v>78</v>
      </c>
      <c r="AY259" s="263" t="s">
        <v>171</v>
      </c>
    </row>
    <row r="260" spans="1:51" s="15" customFormat="1" ht="12">
      <c r="A260" s="15"/>
      <c r="B260" s="264"/>
      <c r="C260" s="265"/>
      <c r="D260" s="244" t="s">
        <v>179</v>
      </c>
      <c r="E260" s="266" t="s">
        <v>1</v>
      </c>
      <c r="F260" s="267" t="s">
        <v>184</v>
      </c>
      <c r="G260" s="265"/>
      <c r="H260" s="268">
        <v>128.733</v>
      </c>
      <c r="I260" s="269"/>
      <c r="J260" s="265"/>
      <c r="K260" s="265"/>
      <c r="L260" s="270"/>
      <c r="M260" s="271"/>
      <c r="N260" s="272"/>
      <c r="O260" s="272"/>
      <c r="P260" s="272"/>
      <c r="Q260" s="272"/>
      <c r="R260" s="272"/>
      <c r="S260" s="272"/>
      <c r="T260" s="273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4" t="s">
        <v>179</v>
      </c>
      <c r="AU260" s="274" t="s">
        <v>88</v>
      </c>
      <c r="AV260" s="15" t="s">
        <v>177</v>
      </c>
      <c r="AW260" s="15" t="s">
        <v>32</v>
      </c>
      <c r="AX260" s="15" t="s">
        <v>86</v>
      </c>
      <c r="AY260" s="274" t="s">
        <v>171</v>
      </c>
    </row>
    <row r="261" spans="1:65" s="2" customFormat="1" ht="24.15" customHeight="1">
      <c r="A261" s="39"/>
      <c r="B261" s="40"/>
      <c r="C261" s="228" t="s">
        <v>415</v>
      </c>
      <c r="D261" s="228" t="s">
        <v>173</v>
      </c>
      <c r="E261" s="229" t="s">
        <v>849</v>
      </c>
      <c r="F261" s="230" t="s">
        <v>850</v>
      </c>
      <c r="G261" s="231" t="s">
        <v>247</v>
      </c>
      <c r="H261" s="232">
        <v>128.733</v>
      </c>
      <c r="I261" s="233"/>
      <c r="J261" s="234">
        <f>ROUND(I261*H261,2)</f>
        <v>0</v>
      </c>
      <c r="K261" s="235"/>
      <c r="L261" s="45"/>
      <c r="M261" s="236" t="s">
        <v>1</v>
      </c>
      <c r="N261" s="237" t="s">
        <v>43</v>
      </c>
      <c r="O261" s="92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177</v>
      </c>
      <c r="AT261" s="240" t="s">
        <v>173</v>
      </c>
      <c r="AU261" s="240" t="s">
        <v>88</v>
      </c>
      <c r="AY261" s="18" t="s">
        <v>171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86</v>
      </c>
      <c r="BK261" s="241">
        <f>ROUND(I261*H261,2)</f>
        <v>0</v>
      </c>
      <c r="BL261" s="18" t="s">
        <v>177</v>
      </c>
      <c r="BM261" s="240" t="s">
        <v>1028</v>
      </c>
    </row>
    <row r="262" spans="1:47" s="2" customFormat="1" ht="12">
      <c r="A262" s="39"/>
      <c r="B262" s="40"/>
      <c r="C262" s="41"/>
      <c r="D262" s="244" t="s">
        <v>188</v>
      </c>
      <c r="E262" s="41"/>
      <c r="F262" s="275" t="s">
        <v>552</v>
      </c>
      <c r="G262" s="41"/>
      <c r="H262" s="41"/>
      <c r="I262" s="276"/>
      <c r="J262" s="41"/>
      <c r="K262" s="41"/>
      <c r="L262" s="45"/>
      <c r="M262" s="277"/>
      <c r="N262" s="278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188</v>
      </c>
      <c r="AU262" s="18" t="s">
        <v>88</v>
      </c>
    </row>
    <row r="263" spans="1:65" s="2" customFormat="1" ht="21.75" customHeight="1">
      <c r="A263" s="39"/>
      <c r="B263" s="40"/>
      <c r="C263" s="228" t="s">
        <v>419</v>
      </c>
      <c r="D263" s="228" t="s">
        <v>173</v>
      </c>
      <c r="E263" s="229" t="s">
        <v>853</v>
      </c>
      <c r="F263" s="230" t="s">
        <v>854</v>
      </c>
      <c r="G263" s="231" t="s">
        <v>247</v>
      </c>
      <c r="H263" s="232">
        <v>15.896</v>
      </c>
      <c r="I263" s="233"/>
      <c r="J263" s="234">
        <f>ROUND(I263*H263,2)</f>
        <v>0</v>
      </c>
      <c r="K263" s="235"/>
      <c r="L263" s="45"/>
      <c r="M263" s="236" t="s">
        <v>1</v>
      </c>
      <c r="N263" s="237" t="s">
        <v>43</v>
      </c>
      <c r="O263" s="92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177</v>
      </c>
      <c r="AT263" s="240" t="s">
        <v>173</v>
      </c>
      <c r="AU263" s="240" t="s">
        <v>88</v>
      </c>
      <c r="AY263" s="18" t="s">
        <v>171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86</v>
      </c>
      <c r="BK263" s="241">
        <f>ROUND(I263*H263,2)</f>
        <v>0</v>
      </c>
      <c r="BL263" s="18" t="s">
        <v>177</v>
      </c>
      <c r="BM263" s="240" t="s">
        <v>855</v>
      </c>
    </row>
    <row r="264" spans="1:51" s="13" customFormat="1" ht="12">
      <c r="A264" s="13"/>
      <c r="B264" s="242"/>
      <c r="C264" s="243"/>
      <c r="D264" s="244" t="s">
        <v>179</v>
      </c>
      <c r="E264" s="245" t="s">
        <v>1</v>
      </c>
      <c r="F264" s="246" t="s">
        <v>1029</v>
      </c>
      <c r="G264" s="243"/>
      <c r="H264" s="247">
        <v>5.876</v>
      </c>
      <c r="I264" s="248"/>
      <c r="J264" s="243"/>
      <c r="K264" s="243"/>
      <c r="L264" s="249"/>
      <c r="M264" s="250"/>
      <c r="N264" s="251"/>
      <c r="O264" s="251"/>
      <c r="P264" s="251"/>
      <c r="Q264" s="251"/>
      <c r="R264" s="251"/>
      <c r="S264" s="251"/>
      <c r="T264" s="25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3" t="s">
        <v>179</v>
      </c>
      <c r="AU264" s="253" t="s">
        <v>88</v>
      </c>
      <c r="AV264" s="13" t="s">
        <v>88</v>
      </c>
      <c r="AW264" s="13" t="s">
        <v>32</v>
      </c>
      <c r="AX264" s="13" t="s">
        <v>78</v>
      </c>
      <c r="AY264" s="253" t="s">
        <v>171</v>
      </c>
    </row>
    <row r="265" spans="1:51" s="14" customFormat="1" ht="12">
      <c r="A265" s="14"/>
      <c r="B265" s="254"/>
      <c r="C265" s="255"/>
      <c r="D265" s="244" t="s">
        <v>179</v>
      </c>
      <c r="E265" s="256" t="s">
        <v>1</v>
      </c>
      <c r="F265" s="257" t="s">
        <v>1030</v>
      </c>
      <c r="G265" s="255"/>
      <c r="H265" s="256" t="s">
        <v>1</v>
      </c>
      <c r="I265" s="258"/>
      <c r="J265" s="255"/>
      <c r="K265" s="255"/>
      <c r="L265" s="259"/>
      <c r="M265" s="260"/>
      <c r="N265" s="261"/>
      <c r="O265" s="261"/>
      <c r="P265" s="261"/>
      <c r="Q265" s="261"/>
      <c r="R265" s="261"/>
      <c r="S265" s="261"/>
      <c r="T265" s="26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3" t="s">
        <v>179</v>
      </c>
      <c r="AU265" s="263" t="s">
        <v>88</v>
      </c>
      <c r="AV265" s="14" t="s">
        <v>86</v>
      </c>
      <c r="AW265" s="14" t="s">
        <v>32</v>
      </c>
      <c r="AX265" s="14" t="s">
        <v>78</v>
      </c>
      <c r="AY265" s="263" t="s">
        <v>171</v>
      </c>
    </row>
    <row r="266" spans="1:51" s="13" customFormat="1" ht="12">
      <c r="A266" s="13"/>
      <c r="B266" s="242"/>
      <c r="C266" s="243"/>
      <c r="D266" s="244" t="s">
        <v>179</v>
      </c>
      <c r="E266" s="245" t="s">
        <v>1</v>
      </c>
      <c r="F266" s="246" t="s">
        <v>1031</v>
      </c>
      <c r="G266" s="243"/>
      <c r="H266" s="247">
        <v>8.7</v>
      </c>
      <c r="I266" s="248"/>
      <c r="J266" s="243"/>
      <c r="K266" s="243"/>
      <c r="L266" s="249"/>
      <c r="M266" s="250"/>
      <c r="N266" s="251"/>
      <c r="O266" s="251"/>
      <c r="P266" s="251"/>
      <c r="Q266" s="251"/>
      <c r="R266" s="251"/>
      <c r="S266" s="251"/>
      <c r="T266" s="25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3" t="s">
        <v>179</v>
      </c>
      <c r="AU266" s="253" t="s">
        <v>88</v>
      </c>
      <c r="AV266" s="13" t="s">
        <v>88</v>
      </c>
      <c r="AW266" s="13" t="s">
        <v>32</v>
      </c>
      <c r="AX266" s="13" t="s">
        <v>78</v>
      </c>
      <c r="AY266" s="253" t="s">
        <v>171</v>
      </c>
    </row>
    <row r="267" spans="1:51" s="13" customFormat="1" ht="12">
      <c r="A267" s="13"/>
      <c r="B267" s="242"/>
      <c r="C267" s="243"/>
      <c r="D267" s="244" t="s">
        <v>179</v>
      </c>
      <c r="E267" s="245" t="s">
        <v>1</v>
      </c>
      <c r="F267" s="246" t="s">
        <v>1032</v>
      </c>
      <c r="G267" s="243"/>
      <c r="H267" s="247">
        <v>1.32</v>
      </c>
      <c r="I267" s="248"/>
      <c r="J267" s="243"/>
      <c r="K267" s="243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179</v>
      </c>
      <c r="AU267" s="253" t="s">
        <v>88</v>
      </c>
      <c r="AV267" s="13" t="s">
        <v>88</v>
      </c>
      <c r="AW267" s="13" t="s">
        <v>32</v>
      </c>
      <c r="AX267" s="13" t="s">
        <v>78</v>
      </c>
      <c r="AY267" s="253" t="s">
        <v>171</v>
      </c>
    </row>
    <row r="268" spans="1:51" s="14" customFormat="1" ht="12">
      <c r="A268" s="14"/>
      <c r="B268" s="254"/>
      <c r="C268" s="255"/>
      <c r="D268" s="244" t="s">
        <v>179</v>
      </c>
      <c r="E268" s="256" t="s">
        <v>1</v>
      </c>
      <c r="F268" s="257" t="s">
        <v>887</v>
      </c>
      <c r="G268" s="255"/>
      <c r="H268" s="256" t="s">
        <v>1</v>
      </c>
      <c r="I268" s="258"/>
      <c r="J268" s="255"/>
      <c r="K268" s="255"/>
      <c r="L268" s="259"/>
      <c r="M268" s="260"/>
      <c r="N268" s="261"/>
      <c r="O268" s="261"/>
      <c r="P268" s="261"/>
      <c r="Q268" s="261"/>
      <c r="R268" s="261"/>
      <c r="S268" s="261"/>
      <c r="T268" s="26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3" t="s">
        <v>179</v>
      </c>
      <c r="AU268" s="263" t="s">
        <v>88</v>
      </c>
      <c r="AV268" s="14" t="s">
        <v>86</v>
      </c>
      <c r="AW268" s="14" t="s">
        <v>32</v>
      </c>
      <c r="AX268" s="14" t="s">
        <v>78</v>
      </c>
      <c r="AY268" s="263" t="s">
        <v>171</v>
      </c>
    </row>
    <row r="269" spans="1:51" s="15" customFormat="1" ht="12">
      <c r="A269" s="15"/>
      <c r="B269" s="264"/>
      <c r="C269" s="265"/>
      <c r="D269" s="244" t="s">
        <v>179</v>
      </c>
      <c r="E269" s="266" t="s">
        <v>1</v>
      </c>
      <c r="F269" s="267" t="s">
        <v>184</v>
      </c>
      <c r="G269" s="265"/>
      <c r="H269" s="268">
        <v>15.896</v>
      </c>
      <c r="I269" s="269"/>
      <c r="J269" s="265"/>
      <c r="K269" s="265"/>
      <c r="L269" s="270"/>
      <c r="M269" s="271"/>
      <c r="N269" s="272"/>
      <c r="O269" s="272"/>
      <c r="P269" s="272"/>
      <c r="Q269" s="272"/>
      <c r="R269" s="272"/>
      <c r="S269" s="272"/>
      <c r="T269" s="27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4" t="s">
        <v>179</v>
      </c>
      <c r="AU269" s="274" t="s">
        <v>88</v>
      </c>
      <c r="AV269" s="15" t="s">
        <v>177</v>
      </c>
      <c r="AW269" s="15" t="s">
        <v>32</v>
      </c>
      <c r="AX269" s="15" t="s">
        <v>86</v>
      </c>
      <c r="AY269" s="274" t="s">
        <v>171</v>
      </c>
    </row>
    <row r="270" spans="1:65" s="2" customFormat="1" ht="24.15" customHeight="1">
      <c r="A270" s="39"/>
      <c r="B270" s="40"/>
      <c r="C270" s="228" t="s">
        <v>423</v>
      </c>
      <c r="D270" s="228" t="s">
        <v>173</v>
      </c>
      <c r="E270" s="229" t="s">
        <v>871</v>
      </c>
      <c r="F270" s="230" t="s">
        <v>872</v>
      </c>
      <c r="G270" s="231" t="s">
        <v>247</v>
      </c>
      <c r="H270" s="232">
        <v>302.024</v>
      </c>
      <c r="I270" s="233"/>
      <c r="J270" s="234">
        <f>ROUND(I270*H270,2)</f>
        <v>0</v>
      </c>
      <c r="K270" s="235"/>
      <c r="L270" s="45"/>
      <c r="M270" s="236" t="s">
        <v>1</v>
      </c>
      <c r="N270" s="237" t="s">
        <v>43</v>
      </c>
      <c r="O270" s="92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177</v>
      </c>
      <c r="AT270" s="240" t="s">
        <v>173</v>
      </c>
      <c r="AU270" s="240" t="s">
        <v>88</v>
      </c>
      <c r="AY270" s="18" t="s">
        <v>171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86</v>
      </c>
      <c r="BK270" s="241">
        <f>ROUND(I270*H270,2)</f>
        <v>0</v>
      </c>
      <c r="BL270" s="18" t="s">
        <v>177</v>
      </c>
      <c r="BM270" s="240" t="s">
        <v>873</v>
      </c>
    </row>
    <row r="271" spans="1:51" s="13" customFormat="1" ht="12">
      <c r="A271" s="13"/>
      <c r="B271" s="242"/>
      <c r="C271" s="243"/>
      <c r="D271" s="244" t="s">
        <v>179</v>
      </c>
      <c r="E271" s="243"/>
      <c r="F271" s="246" t="s">
        <v>1033</v>
      </c>
      <c r="G271" s="243"/>
      <c r="H271" s="247">
        <v>302.024</v>
      </c>
      <c r="I271" s="248"/>
      <c r="J271" s="243"/>
      <c r="K271" s="243"/>
      <c r="L271" s="249"/>
      <c r="M271" s="250"/>
      <c r="N271" s="251"/>
      <c r="O271" s="251"/>
      <c r="P271" s="251"/>
      <c r="Q271" s="251"/>
      <c r="R271" s="251"/>
      <c r="S271" s="251"/>
      <c r="T271" s="25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3" t="s">
        <v>179</v>
      </c>
      <c r="AU271" s="253" t="s">
        <v>88</v>
      </c>
      <c r="AV271" s="13" t="s">
        <v>88</v>
      </c>
      <c r="AW271" s="13" t="s">
        <v>4</v>
      </c>
      <c r="AX271" s="13" t="s">
        <v>86</v>
      </c>
      <c r="AY271" s="253" t="s">
        <v>171</v>
      </c>
    </row>
    <row r="272" spans="1:65" s="2" customFormat="1" ht="37.8" customHeight="1">
      <c r="A272" s="39"/>
      <c r="B272" s="40"/>
      <c r="C272" s="228" t="s">
        <v>428</v>
      </c>
      <c r="D272" s="228" t="s">
        <v>173</v>
      </c>
      <c r="E272" s="229" t="s">
        <v>876</v>
      </c>
      <c r="F272" s="230" t="s">
        <v>877</v>
      </c>
      <c r="G272" s="231" t="s">
        <v>247</v>
      </c>
      <c r="H272" s="232">
        <v>7.196</v>
      </c>
      <c r="I272" s="233"/>
      <c r="J272" s="234">
        <f>ROUND(I272*H272,2)</f>
        <v>0</v>
      </c>
      <c r="K272" s="235"/>
      <c r="L272" s="45"/>
      <c r="M272" s="236" t="s">
        <v>1</v>
      </c>
      <c r="N272" s="237" t="s">
        <v>43</v>
      </c>
      <c r="O272" s="92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177</v>
      </c>
      <c r="AT272" s="240" t="s">
        <v>173</v>
      </c>
      <c r="AU272" s="240" t="s">
        <v>88</v>
      </c>
      <c r="AY272" s="18" t="s">
        <v>171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86</v>
      </c>
      <c r="BK272" s="241">
        <f>ROUND(I272*H272,2)</f>
        <v>0</v>
      </c>
      <c r="BL272" s="18" t="s">
        <v>177</v>
      </c>
      <c r="BM272" s="240" t="s">
        <v>878</v>
      </c>
    </row>
    <row r="273" spans="1:51" s="13" customFormat="1" ht="12">
      <c r="A273" s="13"/>
      <c r="B273" s="242"/>
      <c r="C273" s="243"/>
      <c r="D273" s="244" t="s">
        <v>179</v>
      </c>
      <c r="E273" s="245" t="s">
        <v>1</v>
      </c>
      <c r="F273" s="246" t="s">
        <v>1029</v>
      </c>
      <c r="G273" s="243"/>
      <c r="H273" s="247">
        <v>5.876</v>
      </c>
      <c r="I273" s="248"/>
      <c r="J273" s="243"/>
      <c r="K273" s="243"/>
      <c r="L273" s="249"/>
      <c r="M273" s="250"/>
      <c r="N273" s="251"/>
      <c r="O273" s="251"/>
      <c r="P273" s="251"/>
      <c r="Q273" s="251"/>
      <c r="R273" s="251"/>
      <c r="S273" s="251"/>
      <c r="T273" s="25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3" t="s">
        <v>179</v>
      </c>
      <c r="AU273" s="253" t="s">
        <v>88</v>
      </c>
      <c r="AV273" s="13" t="s">
        <v>88</v>
      </c>
      <c r="AW273" s="13" t="s">
        <v>32</v>
      </c>
      <c r="AX273" s="13" t="s">
        <v>78</v>
      </c>
      <c r="AY273" s="253" t="s">
        <v>171</v>
      </c>
    </row>
    <row r="274" spans="1:51" s="14" customFormat="1" ht="12">
      <c r="A274" s="14"/>
      <c r="B274" s="254"/>
      <c r="C274" s="255"/>
      <c r="D274" s="244" t="s">
        <v>179</v>
      </c>
      <c r="E274" s="256" t="s">
        <v>1</v>
      </c>
      <c r="F274" s="257" t="s">
        <v>1030</v>
      </c>
      <c r="G274" s="255"/>
      <c r="H274" s="256" t="s">
        <v>1</v>
      </c>
      <c r="I274" s="258"/>
      <c r="J274" s="255"/>
      <c r="K274" s="255"/>
      <c r="L274" s="259"/>
      <c r="M274" s="260"/>
      <c r="N274" s="261"/>
      <c r="O274" s="261"/>
      <c r="P274" s="261"/>
      <c r="Q274" s="261"/>
      <c r="R274" s="261"/>
      <c r="S274" s="261"/>
      <c r="T274" s="26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3" t="s">
        <v>179</v>
      </c>
      <c r="AU274" s="263" t="s">
        <v>88</v>
      </c>
      <c r="AV274" s="14" t="s">
        <v>86</v>
      </c>
      <c r="AW274" s="14" t="s">
        <v>32</v>
      </c>
      <c r="AX274" s="14" t="s">
        <v>78</v>
      </c>
      <c r="AY274" s="263" t="s">
        <v>171</v>
      </c>
    </row>
    <row r="275" spans="1:51" s="13" customFormat="1" ht="12">
      <c r="A275" s="13"/>
      <c r="B275" s="242"/>
      <c r="C275" s="243"/>
      <c r="D275" s="244" t="s">
        <v>179</v>
      </c>
      <c r="E275" s="245" t="s">
        <v>1</v>
      </c>
      <c r="F275" s="246" t="s">
        <v>1032</v>
      </c>
      <c r="G275" s="243"/>
      <c r="H275" s="247">
        <v>1.32</v>
      </c>
      <c r="I275" s="248"/>
      <c r="J275" s="243"/>
      <c r="K275" s="243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179</v>
      </c>
      <c r="AU275" s="253" t="s">
        <v>88</v>
      </c>
      <c r="AV275" s="13" t="s">
        <v>88</v>
      </c>
      <c r="AW275" s="13" t="s">
        <v>32</v>
      </c>
      <c r="AX275" s="13" t="s">
        <v>78</v>
      </c>
      <c r="AY275" s="253" t="s">
        <v>171</v>
      </c>
    </row>
    <row r="276" spans="1:51" s="14" customFormat="1" ht="12">
      <c r="A276" s="14"/>
      <c r="B276" s="254"/>
      <c r="C276" s="255"/>
      <c r="D276" s="244" t="s">
        <v>179</v>
      </c>
      <c r="E276" s="256" t="s">
        <v>1</v>
      </c>
      <c r="F276" s="257" t="s">
        <v>887</v>
      </c>
      <c r="G276" s="255"/>
      <c r="H276" s="256" t="s">
        <v>1</v>
      </c>
      <c r="I276" s="258"/>
      <c r="J276" s="255"/>
      <c r="K276" s="255"/>
      <c r="L276" s="259"/>
      <c r="M276" s="260"/>
      <c r="N276" s="261"/>
      <c r="O276" s="261"/>
      <c r="P276" s="261"/>
      <c r="Q276" s="261"/>
      <c r="R276" s="261"/>
      <c r="S276" s="261"/>
      <c r="T276" s="26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3" t="s">
        <v>179</v>
      </c>
      <c r="AU276" s="263" t="s">
        <v>88</v>
      </c>
      <c r="AV276" s="14" t="s">
        <v>86</v>
      </c>
      <c r="AW276" s="14" t="s">
        <v>32</v>
      </c>
      <c r="AX276" s="14" t="s">
        <v>78</v>
      </c>
      <c r="AY276" s="263" t="s">
        <v>171</v>
      </c>
    </row>
    <row r="277" spans="1:51" s="15" customFormat="1" ht="12">
      <c r="A277" s="15"/>
      <c r="B277" s="264"/>
      <c r="C277" s="265"/>
      <c r="D277" s="244" t="s">
        <v>179</v>
      </c>
      <c r="E277" s="266" t="s">
        <v>1</v>
      </c>
      <c r="F277" s="267" t="s">
        <v>184</v>
      </c>
      <c r="G277" s="265"/>
      <c r="H277" s="268">
        <v>7.196</v>
      </c>
      <c r="I277" s="269"/>
      <c r="J277" s="265"/>
      <c r="K277" s="265"/>
      <c r="L277" s="270"/>
      <c r="M277" s="271"/>
      <c r="N277" s="272"/>
      <c r="O277" s="272"/>
      <c r="P277" s="272"/>
      <c r="Q277" s="272"/>
      <c r="R277" s="272"/>
      <c r="S277" s="272"/>
      <c r="T277" s="27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4" t="s">
        <v>179</v>
      </c>
      <c r="AU277" s="274" t="s">
        <v>88</v>
      </c>
      <c r="AV277" s="15" t="s">
        <v>177</v>
      </c>
      <c r="AW277" s="15" t="s">
        <v>32</v>
      </c>
      <c r="AX277" s="15" t="s">
        <v>86</v>
      </c>
      <c r="AY277" s="274" t="s">
        <v>171</v>
      </c>
    </row>
    <row r="278" spans="1:65" s="2" customFormat="1" ht="44.25" customHeight="1">
      <c r="A278" s="39"/>
      <c r="B278" s="40"/>
      <c r="C278" s="228" t="s">
        <v>433</v>
      </c>
      <c r="D278" s="228" t="s">
        <v>173</v>
      </c>
      <c r="E278" s="229" t="s">
        <v>884</v>
      </c>
      <c r="F278" s="230" t="s">
        <v>885</v>
      </c>
      <c r="G278" s="231" t="s">
        <v>247</v>
      </c>
      <c r="H278" s="232">
        <v>8.7</v>
      </c>
      <c r="I278" s="233"/>
      <c r="J278" s="234">
        <f>ROUND(I278*H278,2)</f>
        <v>0</v>
      </c>
      <c r="K278" s="235"/>
      <c r="L278" s="45"/>
      <c r="M278" s="236" t="s">
        <v>1</v>
      </c>
      <c r="N278" s="237" t="s">
        <v>43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177</v>
      </c>
      <c r="AT278" s="240" t="s">
        <v>173</v>
      </c>
      <c r="AU278" s="240" t="s">
        <v>88</v>
      </c>
      <c r="AY278" s="18" t="s">
        <v>171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86</v>
      </c>
      <c r="BK278" s="241">
        <f>ROUND(I278*H278,2)</f>
        <v>0</v>
      </c>
      <c r="BL278" s="18" t="s">
        <v>177</v>
      </c>
      <c r="BM278" s="240" t="s">
        <v>886</v>
      </c>
    </row>
    <row r="279" spans="1:51" s="13" customFormat="1" ht="12">
      <c r="A279" s="13"/>
      <c r="B279" s="242"/>
      <c r="C279" s="243"/>
      <c r="D279" s="244" t="s">
        <v>179</v>
      </c>
      <c r="E279" s="245" t="s">
        <v>1</v>
      </c>
      <c r="F279" s="246" t="s">
        <v>1031</v>
      </c>
      <c r="G279" s="243"/>
      <c r="H279" s="247">
        <v>8.7</v>
      </c>
      <c r="I279" s="248"/>
      <c r="J279" s="243"/>
      <c r="K279" s="243"/>
      <c r="L279" s="249"/>
      <c r="M279" s="250"/>
      <c r="N279" s="251"/>
      <c r="O279" s="251"/>
      <c r="P279" s="251"/>
      <c r="Q279" s="251"/>
      <c r="R279" s="251"/>
      <c r="S279" s="251"/>
      <c r="T279" s="25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3" t="s">
        <v>179</v>
      </c>
      <c r="AU279" s="253" t="s">
        <v>88</v>
      </c>
      <c r="AV279" s="13" t="s">
        <v>88</v>
      </c>
      <c r="AW279" s="13" t="s">
        <v>32</v>
      </c>
      <c r="AX279" s="13" t="s">
        <v>78</v>
      </c>
      <c r="AY279" s="253" t="s">
        <v>171</v>
      </c>
    </row>
    <row r="280" spans="1:51" s="14" customFormat="1" ht="12">
      <c r="A280" s="14"/>
      <c r="B280" s="254"/>
      <c r="C280" s="255"/>
      <c r="D280" s="244" t="s">
        <v>179</v>
      </c>
      <c r="E280" s="256" t="s">
        <v>1</v>
      </c>
      <c r="F280" s="257" t="s">
        <v>887</v>
      </c>
      <c r="G280" s="255"/>
      <c r="H280" s="256" t="s">
        <v>1</v>
      </c>
      <c r="I280" s="258"/>
      <c r="J280" s="255"/>
      <c r="K280" s="255"/>
      <c r="L280" s="259"/>
      <c r="M280" s="260"/>
      <c r="N280" s="261"/>
      <c r="O280" s="261"/>
      <c r="P280" s="261"/>
      <c r="Q280" s="261"/>
      <c r="R280" s="261"/>
      <c r="S280" s="261"/>
      <c r="T280" s="26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3" t="s">
        <v>179</v>
      </c>
      <c r="AU280" s="263" t="s">
        <v>88</v>
      </c>
      <c r="AV280" s="14" t="s">
        <v>86</v>
      </c>
      <c r="AW280" s="14" t="s">
        <v>32</v>
      </c>
      <c r="AX280" s="14" t="s">
        <v>78</v>
      </c>
      <c r="AY280" s="263" t="s">
        <v>171</v>
      </c>
    </row>
    <row r="281" spans="1:51" s="15" customFormat="1" ht="12">
      <c r="A281" s="15"/>
      <c r="B281" s="264"/>
      <c r="C281" s="265"/>
      <c r="D281" s="244" t="s">
        <v>179</v>
      </c>
      <c r="E281" s="266" t="s">
        <v>1</v>
      </c>
      <c r="F281" s="267" t="s">
        <v>184</v>
      </c>
      <c r="G281" s="265"/>
      <c r="H281" s="268">
        <v>8.7</v>
      </c>
      <c r="I281" s="269"/>
      <c r="J281" s="265"/>
      <c r="K281" s="265"/>
      <c r="L281" s="270"/>
      <c r="M281" s="271"/>
      <c r="N281" s="272"/>
      <c r="O281" s="272"/>
      <c r="P281" s="272"/>
      <c r="Q281" s="272"/>
      <c r="R281" s="272"/>
      <c r="S281" s="272"/>
      <c r="T281" s="273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4" t="s">
        <v>179</v>
      </c>
      <c r="AU281" s="274" t="s">
        <v>88</v>
      </c>
      <c r="AV281" s="15" t="s">
        <v>177</v>
      </c>
      <c r="AW281" s="15" t="s">
        <v>32</v>
      </c>
      <c r="AX281" s="15" t="s">
        <v>86</v>
      </c>
      <c r="AY281" s="274" t="s">
        <v>171</v>
      </c>
    </row>
    <row r="282" spans="1:63" s="12" customFormat="1" ht="22.8" customHeight="1">
      <c r="A282" s="12"/>
      <c r="B282" s="212"/>
      <c r="C282" s="213"/>
      <c r="D282" s="214" t="s">
        <v>77</v>
      </c>
      <c r="E282" s="226" t="s">
        <v>892</v>
      </c>
      <c r="F282" s="226" t="s">
        <v>893</v>
      </c>
      <c r="G282" s="213"/>
      <c r="H282" s="213"/>
      <c r="I282" s="216"/>
      <c r="J282" s="227">
        <f>BK282</f>
        <v>0</v>
      </c>
      <c r="K282" s="213"/>
      <c r="L282" s="218"/>
      <c r="M282" s="219"/>
      <c r="N282" s="220"/>
      <c r="O282" s="220"/>
      <c r="P282" s="221">
        <f>P283</f>
        <v>0</v>
      </c>
      <c r="Q282" s="220"/>
      <c r="R282" s="221">
        <f>R283</f>
        <v>0</v>
      </c>
      <c r="S282" s="220"/>
      <c r="T282" s="222">
        <f>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3" t="s">
        <v>86</v>
      </c>
      <c r="AT282" s="224" t="s">
        <v>77</v>
      </c>
      <c r="AU282" s="224" t="s">
        <v>86</v>
      </c>
      <c r="AY282" s="223" t="s">
        <v>171</v>
      </c>
      <c r="BK282" s="225">
        <f>BK283</f>
        <v>0</v>
      </c>
    </row>
    <row r="283" spans="1:65" s="2" customFormat="1" ht="33" customHeight="1">
      <c r="A283" s="39"/>
      <c r="B283" s="40"/>
      <c r="C283" s="228" t="s">
        <v>438</v>
      </c>
      <c r="D283" s="228" t="s">
        <v>173</v>
      </c>
      <c r="E283" s="229" t="s">
        <v>1034</v>
      </c>
      <c r="F283" s="230" t="s">
        <v>1035</v>
      </c>
      <c r="G283" s="231" t="s">
        <v>247</v>
      </c>
      <c r="H283" s="232">
        <v>13.562</v>
      </c>
      <c r="I283" s="233"/>
      <c r="J283" s="234">
        <f>ROUND(I283*H283,2)</f>
        <v>0</v>
      </c>
      <c r="K283" s="235"/>
      <c r="L283" s="45"/>
      <c r="M283" s="236" t="s">
        <v>1</v>
      </c>
      <c r="N283" s="237" t="s">
        <v>43</v>
      </c>
      <c r="O283" s="92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0" t="s">
        <v>177</v>
      </c>
      <c r="AT283" s="240" t="s">
        <v>173</v>
      </c>
      <c r="AU283" s="240" t="s">
        <v>88</v>
      </c>
      <c r="AY283" s="18" t="s">
        <v>171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8" t="s">
        <v>86</v>
      </c>
      <c r="BK283" s="241">
        <f>ROUND(I283*H283,2)</f>
        <v>0</v>
      </c>
      <c r="BL283" s="18" t="s">
        <v>177</v>
      </c>
      <c r="BM283" s="240" t="s">
        <v>897</v>
      </c>
    </row>
    <row r="284" spans="1:63" s="12" customFormat="1" ht="25.9" customHeight="1">
      <c r="A284" s="12"/>
      <c r="B284" s="212"/>
      <c r="C284" s="213"/>
      <c r="D284" s="214" t="s">
        <v>77</v>
      </c>
      <c r="E284" s="215" t="s">
        <v>930</v>
      </c>
      <c r="F284" s="215" t="s">
        <v>931</v>
      </c>
      <c r="G284" s="213"/>
      <c r="H284" s="213"/>
      <c r="I284" s="216"/>
      <c r="J284" s="217">
        <f>BK284</f>
        <v>0</v>
      </c>
      <c r="K284" s="213"/>
      <c r="L284" s="218"/>
      <c r="M284" s="219"/>
      <c r="N284" s="220"/>
      <c r="O284" s="220"/>
      <c r="P284" s="221">
        <f>P285</f>
        <v>0</v>
      </c>
      <c r="Q284" s="220"/>
      <c r="R284" s="221">
        <f>R285</f>
        <v>0</v>
      </c>
      <c r="S284" s="220"/>
      <c r="T284" s="222">
        <f>T285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3" t="s">
        <v>200</v>
      </c>
      <c r="AT284" s="224" t="s">
        <v>77</v>
      </c>
      <c r="AU284" s="224" t="s">
        <v>78</v>
      </c>
      <c r="AY284" s="223" t="s">
        <v>171</v>
      </c>
      <c r="BK284" s="225">
        <f>BK285</f>
        <v>0</v>
      </c>
    </row>
    <row r="285" spans="1:65" s="2" customFormat="1" ht="16.5" customHeight="1">
      <c r="A285" s="39"/>
      <c r="B285" s="40"/>
      <c r="C285" s="228" t="s">
        <v>444</v>
      </c>
      <c r="D285" s="228" t="s">
        <v>173</v>
      </c>
      <c r="E285" s="229" t="s">
        <v>933</v>
      </c>
      <c r="F285" s="230" t="s">
        <v>934</v>
      </c>
      <c r="G285" s="231" t="s">
        <v>909</v>
      </c>
      <c r="H285" s="301"/>
      <c r="I285" s="233"/>
      <c r="J285" s="234">
        <f>ROUND(I285*H285,2)</f>
        <v>0</v>
      </c>
      <c r="K285" s="235"/>
      <c r="L285" s="45"/>
      <c r="M285" s="302" t="s">
        <v>1</v>
      </c>
      <c r="N285" s="303" t="s">
        <v>43</v>
      </c>
      <c r="O285" s="304"/>
      <c r="P285" s="305">
        <f>O285*H285</f>
        <v>0</v>
      </c>
      <c r="Q285" s="305">
        <v>0</v>
      </c>
      <c r="R285" s="305">
        <f>Q285*H285</f>
        <v>0</v>
      </c>
      <c r="S285" s="305">
        <v>0</v>
      </c>
      <c r="T285" s="30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177</v>
      </c>
      <c r="AT285" s="240" t="s">
        <v>173</v>
      </c>
      <c r="AU285" s="240" t="s">
        <v>86</v>
      </c>
      <c r="AY285" s="18" t="s">
        <v>171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86</v>
      </c>
      <c r="BK285" s="241">
        <f>ROUND(I285*H285,2)</f>
        <v>0</v>
      </c>
      <c r="BL285" s="18" t="s">
        <v>177</v>
      </c>
      <c r="BM285" s="240" t="s">
        <v>1036</v>
      </c>
    </row>
    <row r="286" spans="1:31" s="2" customFormat="1" ht="6.95" customHeight="1">
      <c r="A286" s="39"/>
      <c r="B286" s="67"/>
      <c r="C286" s="68"/>
      <c r="D286" s="68"/>
      <c r="E286" s="68"/>
      <c r="F286" s="68"/>
      <c r="G286" s="68"/>
      <c r="H286" s="68"/>
      <c r="I286" s="68"/>
      <c r="J286" s="68"/>
      <c r="K286" s="68"/>
      <c r="L286" s="45"/>
      <c r="M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</sheetData>
  <sheetProtection password="CC35" sheet="1" objects="1" scenarios="1" formatColumns="0" formatRows="0" autoFilter="0"/>
  <autoFilter ref="C122:K28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1:31" s="2" customFormat="1" ht="12" customHeight="1" hidden="1">
      <c r="A8" s="39"/>
      <c r="B8" s="45"/>
      <c r="C8" s="39"/>
      <c r="D8" s="151" t="s">
        <v>133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3" t="s">
        <v>1037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25. 3. 2022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135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">
        <v>35</v>
      </c>
      <c r="F24" s="39"/>
      <c r="G24" s="39"/>
      <c r="H24" s="39"/>
      <c r="I24" s="151" t="s">
        <v>27</v>
      </c>
      <c r="J24" s="142" t="s">
        <v>36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0" t="s">
        <v>38</v>
      </c>
      <c r="E30" s="39"/>
      <c r="F30" s="39"/>
      <c r="G30" s="39"/>
      <c r="H30" s="39"/>
      <c r="I30" s="39"/>
      <c r="J30" s="161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2" t="s">
        <v>40</v>
      </c>
      <c r="G32" s="39"/>
      <c r="H32" s="39"/>
      <c r="I32" s="162" t="s">
        <v>39</v>
      </c>
      <c r="J32" s="162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3" t="s">
        <v>42</v>
      </c>
      <c r="E33" s="151" t="s">
        <v>43</v>
      </c>
      <c r="F33" s="164">
        <f>ROUND((SUM(BE124:BE210)),2)</f>
        <v>0</v>
      </c>
      <c r="G33" s="39"/>
      <c r="H33" s="39"/>
      <c r="I33" s="165">
        <v>0.21</v>
      </c>
      <c r="J33" s="164">
        <f>ROUND(((SUM(BE124:BE210))*I33),2)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1" t="s">
        <v>44</v>
      </c>
      <c r="F34" s="164">
        <f>ROUND((SUM(BF124:BF210)),2)</f>
        <v>0</v>
      </c>
      <c r="G34" s="39"/>
      <c r="H34" s="39"/>
      <c r="I34" s="165">
        <v>0.15</v>
      </c>
      <c r="J34" s="164">
        <f>ROUND(((SUM(BF124:BF210))*I34),2)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45</v>
      </c>
      <c r="F35" s="164">
        <f>ROUND((SUM(BG124:BG210)),2)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46</v>
      </c>
      <c r="F36" s="164">
        <f>ROUND((SUM(BH124:BH210)),2)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ROUND((SUM(BI124:BI210)),2)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6"/>
      <c r="D39" s="167" t="s">
        <v>48</v>
      </c>
      <c r="E39" s="168"/>
      <c r="F39" s="168"/>
      <c r="G39" s="169" t="s">
        <v>49</v>
      </c>
      <c r="H39" s="170" t="s">
        <v>50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133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102 - Provizorní komunikace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Město Hradec Králové</v>
      </c>
      <c r="G89" s="41"/>
      <c r="H89" s="41"/>
      <c r="I89" s="33" t="s">
        <v>22</v>
      </c>
      <c r="J89" s="80" t="str">
        <f>IF(J12="","",J12)</f>
        <v>25. 3. 2022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Královéhradecký kraj</v>
      </c>
      <c r="G91" s="41"/>
      <c r="H91" s="41"/>
      <c r="I91" s="33" t="s">
        <v>30</v>
      </c>
      <c r="J91" s="37" t="str">
        <f>E21</f>
        <v>ADVISIA,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Tomáš Valenta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85" t="s">
        <v>137</v>
      </c>
      <c r="D94" s="186"/>
      <c r="E94" s="186"/>
      <c r="F94" s="186"/>
      <c r="G94" s="186"/>
      <c r="H94" s="186"/>
      <c r="I94" s="186"/>
      <c r="J94" s="187" t="s">
        <v>138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8" t="s">
        <v>139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140</v>
      </c>
    </row>
    <row r="97" spans="1:31" s="9" customFormat="1" ht="24.95" customHeight="1" hidden="1">
      <c r="A97" s="9"/>
      <c r="B97" s="189"/>
      <c r="C97" s="190"/>
      <c r="D97" s="191" t="s">
        <v>141</v>
      </c>
      <c r="E97" s="192"/>
      <c r="F97" s="192"/>
      <c r="G97" s="192"/>
      <c r="H97" s="192"/>
      <c r="I97" s="192"/>
      <c r="J97" s="193">
        <f>J125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5"/>
      <c r="C98" s="134"/>
      <c r="D98" s="196" t="s">
        <v>142</v>
      </c>
      <c r="E98" s="197"/>
      <c r="F98" s="197"/>
      <c r="G98" s="197"/>
      <c r="H98" s="197"/>
      <c r="I98" s="197"/>
      <c r="J98" s="198">
        <f>J126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5"/>
      <c r="C99" s="134"/>
      <c r="D99" s="196" t="s">
        <v>144</v>
      </c>
      <c r="E99" s="197"/>
      <c r="F99" s="197"/>
      <c r="G99" s="197"/>
      <c r="H99" s="197"/>
      <c r="I99" s="197"/>
      <c r="J99" s="198">
        <f>J153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5"/>
      <c r="C100" s="134"/>
      <c r="D100" s="196" t="s">
        <v>146</v>
      </c>
      <c r="E100" s="197"/>
      <c r="F100" s="197"/>
      <c r="G100" s="197"/>
      <c r="H100" s="197"/>
      <c r="I100" s="197"/>
      <c r="J100" s="198">
        <f>J164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5"/>
      <c r="C101" s="134"/>
      <c r="D101" s="196" t="s">
        <v>148</v>
      </c>
      <c r="E101" s="197"/>
      <c r="F101" s="197"/>
      <c r="G101" s="197"/>
      <c r="H101" s="197"/>
      <c r="I101" s="197"/>
      <c r="J101" s="198">
        <f>J188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5"/>
      <c r="C102" s="134"/>
      <c r="D102" s="196" t="s">
        <v>149</v>
      </c>
      <c r="E102" s="197"/>
      <c r="F102" s="197"/>
      <c r="G102" s="197"/>
      <c r="H102" s="197"/>
      <c r="I102" s="197"/>
      <c r="J102" s="198">
        <f>J198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5"/>
      <c r="C103" s="134"/>
      <c r="D103" s="196" t="s">
        <v>150</v>
      </c>
      <c r="E103" s="197"/>
      <c r="F103" s="197"/>
      <c r="G103" s="197"/>
      <c r="H103" s="197"/>
      <c r="I103" s="197"/>
      <c r="J103" s="198">
        <f>J207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9"/>
      <c r="C104" s="190"/>
      <c r="D104" s="191" t="s">
        <v>154</v>
      </c>
      <c r="E104" s="192"/>
      <c r="F104" s="192"/>
      <c r="G104" s="192"/>
      <c r="H104" s="192"/>
      <c r="I104" s="192"/>
      <c r="J104" s="193">
        <f>J209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 hidden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t="12" hidden="1"/>
    <row r="108" ht="12" hidden="1"/>
    <row r="109" ht="12" hidden="1"/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Parkoviště - Domov U Biřičky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133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102 - Provizorní komunikace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Město Hradec Králové</v>
      </c>
      <c r="G118" s="41"/>
      <c r="H118" s="41"/>
      <c r="I118" s="33" t="s">
        <v>22</v>
      </c>
      <c r="J118" s="80" t="str">
        <f>IF(J12="","",J12)</f>
        <v>25. 3. 2022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Královéhradecký kraj</v>
      </c>
      <c r="G120" s="41"/>
      <c r="H120" s="41"/>
      <c r="I120" s="33" t="s">
        <v>30</v>
      </c>
      <c r="J120" s="37" t="str">
        <f>E21</f>
        <v>ADVISIA,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Tomáš Valenta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157</v>
      </c>
      <c r="D123" s="203" t="s">
        <v>63</v>
      </c>
      <c r="E123" s="203" t="s">
        <v>59</v>
      </c>
      <c r="F123" s="203" t="s">
        <v>60</v>
      </c>
      <c r="G123" s="203" t="s">
        <v>158</v>
      </c>
      <c r="H123" s="203" t="s">
        <v>159</v>
      </c>
      <c r="I123" s="203" t="s">
        <v>160</v>
      </c>
      <c r="J123" s="204" t="s">
        <v>138</v>
      </c>
      <c r="K123" s="205" t="s">
        <v>161</v>
      </c>
      <c r="L123" s="206"/>
      <c r="M123" s="101" t="s">
        <v>1</v>
      </c>
      <c r="N123" s="102" t="s">
        <v>42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P125+P209</f>
        <v>0</v>
      </c>
      <c r="Q124" s="105"/>
      <c r="R124" s="209">
        <f>R125+R209</f>
        <v>8.339092025</v>
      </c>
      <c r="S124" s="105"/>
      <c r="T124" s="210">
        <f>T125+T209</f>
        <v>44.90372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77</v>
      </c>
      <c r="AU124" s="18" t="s">
        <v>140</v>
      </c>
      <c r="BK124" s="211">
        <f>BK125+BK209</f>
        <v>0</v>
      </c>
    </row>
    <row r="125" spans="1:63" s="12" customFormat="1" ht="25.9" customHeight="1">
      <c r="A125" s="12"/>
      <c r="B125" s="212"/>
      <c r="C125" s="213"/>
      <c r="D125" s="214" t="s">
        <v>77</v>
      </c>
      <c r="E125" s="215" t="s">
        <v>169</v>
      </c>
      <c r="F125" s="215" t="s">
        <v>170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P126+P153+P164+P188+P198+P207</f>
        <v>0</v>
      </c>
      <c r="Q125" s="220"/>
      <c r="R125" s="221">
        <f>R126+R153+R164+R188+R198+R207</f>
        <v>8.339092025</v>
      </c>
      <c r="S125" s="220"/>
      <c r="T125" s="222">
        <f>T126+T153+T164+T188+T198+T207</f>
        <v>44.90372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86</v>
      </c>
      <c r="AT125" s="224" t="s">
        <v>77</v>
      </c>
      <c r="AU125" s="224" t="s">
        <v>78</v>
      </c>
      <c r="AY125" s="223" t="s">
        <v>171</v>
      </c>
      <c r="BK125" s="225">
        <f>BK126+BK153+BK164+BK188+BK198+BK207</f>
        <v>0</v>
      </c>
    </row>
    <row r="126" spans="1:63" s="12" customFormat="1" ht="22.8" customHeight="1">
      <c r="A126" s="12"/>
      <c r="B126" s="212"/>
      <c r="C126" s="213"/>
      <c r="D126" s="214" t="s">
        <v>77</v>
      </c>
      <c r="E126" s="226" t="s">
        <v>86</v>
      </c>
      <c r="F126" s="226" t="s">
        <v>172</v>
      </c>
      <c r="G126" s="213"/>
      <c r="H126" s="213"/>
      <c r="I126" s="216"/>
      <c r="J126" s="227">
        <f>BK126</f>
        <v>0</v>
      </c>
      <c r="K126" s="213"/>
      <c r="L126" s="218"/>
      <c r="M126" s="219"/>
      <c r="N126" s="220"/>
      <c r="O126" s="220"/>
      <c r="P126" s="221">
        <f>SUM(P127:P152)</f>
        <v>0</v>
      </c>
      <c r="Q126" s="220"/>
      <c r="R126" s="221">
        <f>SUM(R127:R152)</f>
        <v>0.022257399999999997</v>
      </c>
      <c r="S126" s="220"/>
      <c r="T126" s="222">
        <f>SUM(T127:T152)</f>
        <v>44.9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86</v>
      </c>
      <c r="AT126" s="224" t="s">
        <v>77</v>
      </c>
      <c r="AU126" s="224" t="s">
        <v>86</v>
      </c>
      <c r="AY126" s="223" t="s">
        <v>171</v>
      </c>
      <c r="BK126" s="225">
        <f>SUM(BK127:BK152)</f>
        <v>0</v>
      </c>
    </row>
    <row r="127" spans="1:65" s="2" customFormat="1" ht="24.15" customHeight="1">
      <c r="A127" s="39"/>
      <c r="B127" s="40"/>
      <c r="C127" s="228" t="s">
        <v>86</v>
      </c>
      <c r="D127" s="228" t="s">
        <v>173</v>
      </c>
      <c r="E127" s="229" t="s">
        <v>1038</v>
      </c>
      <c r="F127" s="230" t="s">
        <v>1039</v>
      </c>
      <c r="G127" s="231" t="s">
        <v>176</v>
      </c>
      <c r="H127" s="232">
        <v>7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43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177</v>
      </c>
      <c r="AT127" s="240" t="s">
        <v>173</v>
      </c>
      <c r="AU127" s="240" t="s">
        <v>88</v>
      </c>
      <c r="AY127" s="18" t="s">
        <v>171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86</v>
      </c>
      <c r="BK127" s="241">
        <f>ROUND(I127*H127,2)</f>
        <v>0</v>
      </c>
      <c r="BL127" s="18" t="s">
        <v>177</v>
      </c>
      <c r="BM127" s="240" t="s">
        <v>1040</v>
      </c>
    </row>
    <row r="128" spans="1:51" s="13" customFormat="1" ht="12">
      <c r="A128" s="13"/>
      <c r="B128" s="242"/>
      <c r="C128" s="243"/>
      <c r="D128" s="244" t="s">
        <v>179</v>
      </c>
      <c r="E128" s="245" t="s">
        <v>1</v>
      </c>
      <c r="F128" s="246" t="s">
        <v>212</v>
      </c>
      <c r="G128" s="243"/>
      <c r="H128" s="247">
        <v>7</v>
      </c>
      <c r="I128" s="248"/>
      <c r="J128" s="243"/>
      <c r="K128" s="243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179</v>
      </c>
      <c r="AU128" s="253" t="s">
        <v>88</v>
      </c>
      <c r="AV128" s="13" t="s">
        <v>88</v>
      </c>
      <c r="AW128" s="13" t="s">
        <v>32</v>
      </c>
      <c r="AX128" s="13" t="s">
        <v>78</v>
      </c>
      <c r="AY128" s="253" t="s">
        <v>171</v>
      </c>
    </row>
    <row r="129" spans="1:51" s="15" customFormat="1" ht="12">
      <c r="A129" s="15"/>
      <c r="B129" s="264"/>
      <c r="C129" s="265"/>
      <c r="D129" s="244" t="s">
        <v>179</v>
      </c>
      <c r="E129" s="266" t="s">
        <v>1</v>
      </c>
      <c r="F129" s="267" t="s">
        <v>184</v>
      </c>
      <c r="G129" s="265"/>
      <c r="H129" s="268">
        <v>7</v>
      </c>
      <c r="I129" s="269"/>
      <c r="J129" s="265"/>
      <c r="K129" s="265"/>
      <c r="L129" s="270"/>
      <c r="M129" s="271"/>
      <c r="N129" s="272"/>
      <c r="O129" s="272"/>
      <c r="P129" s="272"/>
      <c r="Q129" s="272"/>
      <c r="R129" s="272"/>
      <c r="S129" s="272"/>
      <c r="T129" s="27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4" t="s">
        <v>179</v>
      </c>
      <c r="AU129" s="274" t="s">
        <v>88</v>
      </c>
      <c r="AV129" s="15" t="s">
        <v>177</v>
      </c>
      <c r="AW129" s="15" t="s">
        <v>32</v>
      </c>
      <c r="AX129" s="15" t="s">
        <v>86</v>
      </c>
      <c r="AY129" s="274" t="s">
        <v>171</v>
      </c>
    </row>
    <row r="130" spans="1:65" s="2" customFormat="1" ht="33" customHeight="1">
      <c r="A130" s="39"/>
      <c r="B130" s="40"/>
      <c r="C130" s="228" t="s">
        <v>88</v>
      </c>
      <c r="D130" s="228" t="s">
        <v>173</v>
      </c>
      <c r="E130" s="229" t="s">
        <v>1041</v>
      </c>
      <c r="F130" s="230" t="s">
        <v>1042</v>
      </c>
      <c r="G130" s="231" t="s">
        <v>176</v>
      </c>
      <c r="H130" s="232">
        <v>329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43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177</v>
      </c>
      <c r="AT130" s="240" t="s">
        <v>173</v>
      </c>
      <c r="AU130" s="240" t="s">
        <v>88</v>
      </c>
      <c r="AY130" s="18" t="s">
        <v>171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86</v>
      </c>
      <c r="BK130" s="241">
        <f>ROUND(I130*H130,2)</f>
        <v>0</v>
      </c>
      <c r="BL130" s="18" t="s">
        <v>177</v>
      </c>
      <c r="BM130" s="240" t="s">
        <v>1043</v>
      </c>
    </row>
    <row r="131" spans="1:65" s="2" customFormat="1" ht="24.15" customHeight="1">
      <c r="A131" s="39"/>
      <c r="B131" s="40"/>
      <c r="C131" s="228" t="s">
        <v>191</v>
      </c>
      <c r="D131" s="228" t="s">
        <v>173</v>
      </c>
      <c r="E131" s="229" t="s">
        <v>1044</v>
      </c>
      <c r="F131" s="230" t="s">
        <v>1045</v>
      </c>
      <c r="G131" s="231" t="s">
        <v>176</v>
      </c>
      <c r="H131" s="232">
        <v>170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43</v>
      </c>
      <c r="O131" s="92"/>
      <c r="P131" s="238">
        <f>O131*H131</f>
        <v>0</v>
      </c>
      <c r="Q131" s="238">
        <v>9.222E-05</v>
      </c>
      <c r="R131" s="238">
        <f>Q131*H131</f>
        <v>0.015677399999999998</v>
      </c>
      <c r="S131" s="238">
        <v>0.23</v>
      </c>
      <c r="T131" s="239">
        <f>S131*H131</f>
        <v>39.1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177</v>
      </c>
      <c r="AT131" s="240" t="s">
        <v>173</v>
      </c>
      <c r="AU131" s="240" t="s">
        <v>88</v>
      </c>
      <c r="AY131" s="18" t="s">
        <v>171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86</v>
      </c>
      <c r="BK131" s="241">
        <f>ROUND(I131*H131,2)</f>
        <v>0</v>
      </c>
      <c r="BL131" s="18" t="s">
        <v>177</v>
      </c>
      <c r="BM131" s="240" t="s">
        <v>1046</v>
      </c>
    </row>
    <row r="132" spans="1:51" s="13" customFormat="1" ht="12">
      <c r="A132" s="13"/>
      <c r="B132" s="242"/>
      <c r="C132" s="243"/>
      <c r="D132" s="244" t="s">
        <v>179</v>
      </c>
      <c r="E132" s="245" t="s">
        <v>1</v>
      </c>
      <c r="F132" s="246" t="s">
        <v>1047</v>
      </c>
      <c r="G132" s="243"/>
      <c r="H132" s="247">
        <v>170</v>
      </c>
      <c r="I132" s="248"/>
      <c r="J132" s="243"/>
      <c r="K132" s="243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179</v>
      </c>
      <c r="AU132" s="253" t="s">
        <v>88</v>
      </c>
      <c r="AV132" s="13" t="s">
        <v>88</v>
      </c>
      <c r="AW132" s="13" t="s">
        <v>32</v>
      </c>
      <c r="AX132" s="13" t="s">
        <v>78</v>
      </c>
      <c r="AY132" s="253" t="s">
        <v>171</v>
      </c>
    </row>
    <row r="133" spans="1:51" s="15" customFormat="1" ht="12">
      <c r="A133" s="15"/>
      <c r="B133" s="264"/>
      <c r="C133" s="265"/>
      <c r="D133" s="244" t="s">
        <v>179</v>
      </c>
      <c r="E133" s="266" t="s">
        <v>1</v>
      </c>
      <c r="F133" s="267" t="s">
        <v>184</v>
      </c>
      <c r="G133" s="265"/>
      <c r="H133" s="268">
        <v>170</v>
      </c>
      <c r="I133" s="269"/>
      <c r="J133" s="265"/>
      <c r="K133" s="265"/>
      <c r="L133" s="270"/>
      <c r="M133" s="271"/>
      <c r="N133" s="272"/>
      <c r="O133" s="272"/>
      <c r="P133" s="272"/>
      <c r="Q133" s="272"/>
      <c r="R133" s="272"/>
      <c r="S133" s="272"/>
      <c r="T133" s="27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4" t="s">
        <v>179</v>
      </c>
      <c r="AU133" s="274" t="s">
        <v>88</v>
      </c>
      <c r="AV133" s="15" t="s">
        <v>177</v>
      </c>
      <c r="AW133" s="15" t="s">
        <v>32</v>
      </c>
      <c r="AX133" s="15" t="s">
        <v>86</v>
      </c>
      <c r="AY133" s="274" t="s">
        <v>171</v>
      </c>
    </row>
    <row r="134" spans="1:65" s="2" customFormat="1" ht="16.5" customHeight="1">
      <c r="A134" s="39"/>
      <c r="B134" s="40"/>
      <c r="C134" s="228" t="s">
        <v>177</v>
      </c>
      <c r="D134" s="228" t="s">
        <v>173</v>
      </c>
      <c r="E134" s="229" t="s">
        <v>206</v>
      </c>
      <c r="F134" s="230" t="s">
        <v>207</v>
      </c>
      <c r="G134" s="231" t="s">
        <v>208</v>
      </c>
      <c r="H134" s="232">
        <v>20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43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0.29</v>
      </c>
      <c r="T134" s="239">
        <f>S134*H134</f>
        <v>5.8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177</v>
      </c>
      <c r="AT134" s="240" t="s">
        <v>173</v>
      </c>
      <c r="AU134" s="240" t="s">
        <v>88</v>
      </c>
      <c r="AY134" s="18" t="s">
        <v>171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86</v>
      </c>
      <c r="BK134" s="241">
        <f>ROUND(I134*H134,2)</f>
        <v>0</v>
      </c>
      <c r="BL134" s="18" t="s">
        <v>177</v>
      </c>
      <c r="BM134" s="240" t="s">
        <v>1048</v>
      </c>
    </row>
    <row r="135" spans="1:51" s="13" customFormat="1" ht="12">
      <c r="A135" s="13"/>
      <c r="B135" s="242"/>
      <c r="C135" s="243"/>
      <c r="D135" s="244" t="s">
        <v>179</v>
      </c>
      <c r="E135" s="245" t="s">
        <v>1</v>
      </c>
      <c r="F135" s="246" t="s">
        <v>280</v>
      </c>
      <c r="G135" s="243"/>
      <c r="H135" s="247">
        <v>20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179</v>
      </c>
      <c r="AU135" s="253" t="s">
        <v>88</v>
      </c>
      <c r="AV135" s="13" t="s">
        <v>88</v>
      </c>
      <c r="AW135" s="13" t="s">
        <v>32</v>
      </c>
      <c r="AX135" s="13" t="s">
        <v>78</v>
      </c>
      <c r="AY135" s="253" t="s">
        <v>171</v>
      </c>
    </row>
    <row r="136" spans="1:51" s="15" customFormat="1" ht="12">
      <c r="A136" s="15"/>
      <c r="B136" s="264"/>
      <c r="C136" s="265"/>
      <c r="D136" s="244" t="s">
        <v>179</v>
      </c>
      <c r="E136" s="266" t="s">
        <v>1</v>
      </c>
      <c r="F136" s="267" t="s">
        <v>184</v>
      </c>
      <c r="G136" s="265"/>
      <c r="H136" s="268">
        <v>20</v>
      </c>
      <c r="I136" s="269"/>
      <c r="J136" s="265"/>
      <c r="K136" s="265"/>
      <c r="L136" s="270"/>
      <c r="M136" s="271"/>
      <c r="N136" s="272"/>
      <c r="O136" s="272"/>
      <c r="P136" s="272"/>
      <c r="Q136" s="272"/>
      <c r="R136" s="272"/>
      <c r="S136" s="272"/>
      <c r="T136" s="27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4" t="s">
        <v>179</v>
      </c>
      <c r="AU136" s="274" t="s">
        <v>88</v>
      </c>
      <c r="AV136" s="15" t="s">
        <v>177</v>
      </c>
      <c r="AW136" s="15" t="s">
        <v>32</v>
      </c>
      <c r="AX136" s="15" t="s">
        <v>86</v>
      </c>
      <c r="AY136" s="274" t="s">
        <v>171</v>
      </c>
    </row>
    <row r="137" spans="1:65" s="2" customFormat="1" ht="24.15" customHeight="1">
      <c r="A137" s="39"/>
      <c r="B137" s="40"/>
      <c r="C137" s="228" t="s">
        <v>200</v>
      </c>
      <c r="D137" s="228" t="s">
        <v>173</v>
      </c>
      <c r="E137" s="229" t="s">
        <v>1049</v>
      </c>
      <c r="F137" s="230" t="s">
        <v>1050</v>
      </c>
      <c r="G137" s="231" t="s">
        <v>176</v>
      </c>
      <c r="H137" s="232">
        <v>329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43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177</v>
      </c>
      <c r="AT137" s="240" t="s">
        <v>173</v>
      </c>
      <c r="AU137" s="240" t="s">
        <v>88</v>
      </c>
      <c r="AY137" s="18" t="s">
        <v>171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86</v>
      </c>
      <c r="BK137" s="241">
        <f>ROUND(I137*H137,2)</f>
        <v>0</v>
      </c>
      <c r="BL137" s="18" t="s">
        <v>177</v>
      </c>
      <c r="BM137" s="240" t="s">
        <v>1051</v>
      </c>
    </row>
    <row r="138" spans="1:65" s="2" customFormat="1" ht="33" customHeight="1">
      <c r="A138" s="39"/>
      <c r="B138" s="40"/>
      <c r="C138" s="228" t="s">
        <v>205</v>
      </c>
      <c r="D138" s="228" t="s">
        <v>173</v>
      </c>
      <c r="E138" s="229" t="s">
        <v>352</v>
      </c>
      <c r="F138" s="230" t="s">
        <v>353</v>
      </c>
      <c r="G138" s="231" t="s">
        <v>225</v>
      </c>
      <c r="H138" s="232">
        <v>88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43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177</v>
      </c>
      <c r="AT138" s="240" t="s">
        <v>173</v>
      </c>
      <c r="AU138" s="240" t="s">
        <v>88</v>
      </c>
      <c r="AY138" s="18" t="s">
        <v>171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86</v>
      </c>
      <c r="BK138" s="241">
        <f>ROUND(I138*H138,2)</f>
        <v>0</v>
      </c>
      <c r="BL138" s="18" t="s">
        <v>177</v>
      </c>
      <c r="BM138" s="240" t="s">
        <v>1052</v>
      </c>
    </row>
    <row r="139" spans="1:51" s="13" customFormat="1" ht="12">
      <c r="A139" s="13"/>
      <c r="B139" s="242"/>
      <c r="C139" s="243"/>
      <c r="D139" s="244" t="s">
        <v>179</v>
      </c>
      <c r="E139" s="245" t="s">
        <v>1</v>
      </c>
      <c r="F139" s="246" t="s">
        <v>1053</v>
      </c>
      <c r="G139" s="243"/>
      <c r="H139" s="247">
        <v>88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179</v>
      </c>
      <c r="AU139" s="253" t="s">
        <v>88</v>
      </c>
      <c r="AV139" s="13" t="s">
        <v>88</v>
      </c>
      <c r="AW139" s="13" t="s">
        <v>32</v>
      </c>
      <c r="AX139" s="13" t="s">
        <v>78</v>
      </c>
      <c r="AY139" s="253" t="s">
        <v>171</v>
      </c>
    </row>
    <row r="140" spans="1:51" s="14" customFormat="1" ht="12">
      <c r="A140" s="14"/>
      <c r="B140" s="254"/>
      <c r="C140" s="255"/>
      <c r="D140" s="244" t="s">
        <v>179</v>
      </c>
      <c r="E140" s="256" t="s">
        <v>1</v>
      </c>
      <c r="F140" s="257" t="s">
        <v>228</v>
      </c>
      <c r="G140" s="255"/>
      <c r="H140" s="256" t="s">
        <v>1</v>
      </c>
      <c r="I140" s="258"/>
      <c r="J140" s="255"/>
      <c r="K140" s="255"/>
      <c r="L140" s="259"/>
      <c r="M140" s="260"/>
      <c r="N140" s="261"/>
      <c r="O140" s="261"/>
      <c r="P140" s="261"/>
      <c r="Q140" s="261"/>
      <c r="R140" s="261"/>
      <c r="S140" s="261"/>
      <c r="T140" s="26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3" t="s">
        <v>179</v>
      </c>
      <c r="AU140" s="263" t="s">
        <v>88</v>
      </c>
      <c r="AV140" s="14" t="s">
        <v>86</v>
      </c>
      <c r="AW140" s="14" t="s">
        <v>32</v>
      </c>
      <c r="AX140" s="14" t="s">
        <v>78</v>
      </c>
      <c r="AY140" s="263" t="s">
        <v>171</v>
      </c>
    </row>
    <row r="141" spans="1:51" s="15" customFormat="1" ht="12">
      <c r="A141" s="15"/>
      <c r="B141" s="264"/>
      <c r="C141" s="265"/>
      <c r="D141" s="244" t="s">
        <v>179</v>
      </c>
      <c r="E141" s="266" t="s">
        <v>1</v>
      </c>
      <c r="F141" s="267" t="s">
        <v>184</v>
      </c>
      <c r="G141" s="265"/>
      <c r="H141" s="268">
        <v>88</v>
      </c>
      <c r="I141" s="269"/>
      <c r="J141" s="265"/>
      <c r="K141" s="265"/>
      <c r="L141" s="270"/>
      <c r="M141" s="271"/>
      <c r="N141" s="272"/>
      <c r="O141" s="272"/>
      <c r="P141" s="272"/>
      <c r="Q141" s="272"/>
      <c r="R141" s="272"/>
      <c r="S141" s="272"/>
      <c r="T141" s="27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4" t="s">
        <v>179</v>
      </c>
      <c r="AU141" s="274" t="s">
        <v>88</v>
      </c>
      <c r="AV141" s="15" t="s">
        <v>177</v>
      </c>
      <c r="AW141" s="15" t="s">
        <v>32</v>
      </c>
      <c r="AX141" s="15" t="s">
        <v>86</v>
      </c>
      <c r="AY141" s="274" t="s">
        <v>171</v>
      </c>
    </row>
    <row r="142" spans="1:65" s="2" customFormat="1" ht="16.5" customHeight="1">
      <c r="A142" s="39"/>
      <c r="B142" s="40"/>
      <c r="C142" s="228" t="s">
        <v>212</v>
      </c>
      <c r="D142" s="228" t="s">
        <v>173</v>
      </c>
      <c r="E142" s="229" t="s">
        <v>241</v>
      </c>
      <c r="F142" s="230" t="s">
        <v>242</v>
      </c>
      <c r="G142" s="231" t="s">
        <v>225</v>
      </c>
      <c r="H142" s="232">
        <v>88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43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177</v>
      </c>
      <c r="AT142" s="240" t="s">
        <v>173</v>
      </c>
      <c r="AU142" s="240" t="s">
        <v>88</v>
      </c>
      <c r="AY142" s="18" t="s">
        <v>171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86</v>
      </c>
      <c r="BK142" s="241">
        <f>ROUND(I142*H142,2)</f>
        <v>0</v>
      </c>
      <c r="BL142" s="18" t="s">
        <v>177</v>
      </c>
      <c r="BM142" s="240" t="s">
        <v>1054</v>
      </c>
    </row>
    <row r="143" spans="1:65" s="2" customFormat="1" ht="24.15" customHeight="1">
      <c r="A143" s="39"/>
      <c r="B143" s="40"/>
      <c r="C143" s="228" t="s">
        <v>218</v>
      </c>
      <c r="D143" s="228" t="s">
        <v>173</v>
      </c>
      <c r="E143" s="229" t="s">
        <v>1055</v>
      </c>
      <c r="F143" s="230" t="s">
        <v>1056</v>
      </c>
      <c r="G143" s="231" t="s">
        <v>225</v>
      </c>
      <c r="H143" s="232">
        <v>88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43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177</v>
      </c>
      <c r="AT143" s="240" t="s">
        <v>173</v>
      </c>
      <c r="AU143" s="240" t="s">
        <v>88</v>
      </c>
      <c r="AY143" s="18" t="s">
        <v>171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86</v>
      </c>
      <c r="BK143" s="241">
        <f>ROUND(I143*H143,2)</f>
        <v>0</v>
      </c>
      <c r="BL143" s="18" t="s">
        <v>177</v>
      </c>
      <c r="BM143" s="240" t="s">
        <v>1057</v>
      </c>
    </row>
    <row r="144" spans="1:65" s="2" customFormat="1" ht="33" customHeight="1">
      <c r="A144" s="39"/>
      <c r="B144" s="40"/>
      <c r="C144" s="228" t="s">
        <v>222</v>
      </c>
      <c r="D144" s="228" t="s">
        <v>173</v>
      </c>
      <c r="E144" s="229" t="s">
        <v>352</v>
      </c>
      <c r="F144" s="230" t="s">
        <v>353</v>
      </c>
      <c r="G144" s="231" t="s">
        <v>225</v>
      </c>
      <c r="H144" s="232">
        <v>88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43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177</v>
      </c>
      <c r="AT144" s="240" t="s">
        <v>173</v>
      </c>
      <c r="AU144" s="240" t="s">
        <v>88</v>
      </c>
      <c r="AY144" s="18" t="s">
        <v>171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86</v>
      </c>
      <c r="BK144" s="241">
        <f>ROUND(I144*H144,2)</f>
        <v>0</v>
      </c>
      <c r="BL144" s="18" t="s">
        <v>177</v>
      </c>
      <c r="BM144" s="240" t="s">
        <v>1058</v>
      </c>
    </row>
    <row r="145" spans="1:65" s="2" customFormat="1" ht="24.15" customHeight="1">
      <c r="A145" s="39"/>
      <c r="B145" s="40"/>
      <c r="C145" s="228" t="s">
        <v>229</v>
      </c>
      <c r="D145" s="228" t="s">
        <v>173</v>
      </c>
      <c r="E145" s="229" t="s">
        <v>340</v>
      </c>
      <c r="F145" s="230" t="s">
        <v>341</v>
      </c>
      <c r="G145" s="231" t="s">
        <v>176</v>
      </c>
      <c r="H145" s="232">
        <v>329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43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177</v>
      </c>
      <c r="AT145" s="240" t="s">
        <v>173</v>
      </c>
      <c r="AU145" s="240" t="s">
        <v>88</v>
      </c>
      <c r="AY145" s="18" t="s">
        <v>171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86</v>
      </c>
      <c r="BK145" s="241">
        <f>ROUND(I145*H145,2)</f>
        <v>0</v>
      </c>
      <c r="BL145" s="18" t="s">
        <v>177</v>
      </c>
      <c r="BM145" s="240" t="s">
        <v>1059</v>
      </c>
    </row>
    <row r="146" spans="1:65" s="2" customFormat="1" ht="24.15" customHeight="1">
      <c r="A146" s="39"/>
      <c r="B146" s="40"/>
      <c r="C146" s="228" t="s">
        <v>235</v>
      </c>
      <c r="D146" s="228" t="s">
        <v>173</v>
      </c>
      <c r="E146" s="229" t="s">
        <v>1060</v>
      </c>
      <c r="F146" s="230" t="s">
        <v>1061</v>
      </c>
      <c r="G146" s="231" t="s">
        <v>176</v>
      </c>
      <c r="H146" s="232">
        <v>329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43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177</v>
      </c>
      <c r="AT146" s="240" t="s">
        <v>173</v>
      </c>
      <c r="AU146" s="240" t="s">
        <v>88</v>
      </c>
      <c r="AY146" s="18" t="s">
        <v>171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86</v>
      </c>
      <c r="BK146" s="241">
        <f>ROUND(I146*H146,2)</f>
        <v>0</v>
      </c>
      <c r="BL146" s="18" t="s">
        <v>177</v>
      </c>
      <c r="BM146" s="240" t="s">
        <v>1062</v>
      </c>
    </row>
    <row r="147" spans="1:65" s="2" customFormat="1" ht="24.15" customHeight="1">
      <c r="A147" s="39"/>
      <c r="B147" s="40"/>
      <c r="C147" s="228" t="s">
        <v>240</v>
      </c>
      <c r="D147" s="228" t="s">
        <v>173</v>
      </c>
      <c r="E147" s="229" t="s">
        <v>360</v>
      </c>
      <c r="F147" s="230" t="s">
        <v>361</v>
      </c>
      <c r="G147" s="231" t="s">
        <v>176</v>
      </c>
      <c r="H147" s="232">
        <v>329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43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177</v>
      </c>
      <c r="AT147" s="240" t="s">
        <v>173</v>
      </c>
      <c r="AU147" s="240" t="s">
        <v>88</v>
      </c>
      <c r="AY147" s="18" t="s">
        <v>171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86</v>
      </c>
      <c r="BK147" s="241">
        <f>ROUND(I147*H147,2)</f>
        <v>0</v>
      </c>
      <c r="BL147" s="18" t="s">
        <v>177</v>
      </c>
      <c r="BM147" s="240" t="s">
        <v>1063</v>
      </c>
    </row>
    <row r="148" spans="1:65" s="2" customFormat="1" ht="16.5" customHeight="1">
      <c r="A148" s="39"/>
      <c r="B148" s="40"/>
      <c r="C148" s="279" t="s">
        <v>244</v>
      </c>
      <c r="D148" s="279" t="s">
        <v>314</v>
      </c>
      <c r="E148" s="280" t="s">
        <v>364</v>
      </c>
      <c r="F148" s="281" t="s">
        <v>365</v>
      </c>
      <c r="G148" s="282" t="s">
        <v>366</v>
      </c>
      <c r="H148" s="283">
        <v>6.58</v>
      </c>
      <c r="I148" s="284"/>
      <c r="J148" s="285">
        <f>ROUND(I148*H148,2)</f>
        <v>0</v>
      </c>
      <c r="K148" s="286"/>
      <c r="L148" s="287"/>
      <c r="M148" s="288" t="s">
        <v>1</v>
      </c>
      <c r="N148" s="289" t="s">
        <v>43</v>
      </c>
      <c r="O148" s="92"/>
      <c r="P148" s="238">
        <f>O148*H148</f>
        <v>0</v>
      </c>
      <c r="Q148" s="238">
        <v>0.001</v>
      </c>
      <c r="R148" s="238">
        <f>Q148*H148</f>
        <v>0.00658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218</v>
      </c>
      <c r="AT148" s="240" t="s">
        <v>314</v>
      </c>
      <c r="AU148" s="240" t="s">
        <v>88</v>
      </c>
      <c r="AY148" s="18" t="s">
        <v>171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86</v>
      </c>
      <c r="BK148" s="241">
        <f>ROUND(I148*H148,2)</f>
        <v>0</v>
      </c>
      <c r="BL148" s="18" t="s">
        <v>177</v>
      </c>
      <c r="BM148" s="240" t="s">
        <v>1064</v>
      </c>
    </row>
    <row r="149" spans="1:51" s="13" customFormat="1" ht="12">
      <c r="A149" s="13"/>
      <c r="B149" s="242"/>
      <c r="C149" s="243"/>
      <c r="D149" s="244" t="s">
        <v>179</v>
      </c>
      <c r="E149" s="243"/>
      <c r="F149" s="246" t="s">
        <v>1065</v>
      </c>
      <c r="G149" s="243"/>
      <c r="H149" s="247">
        <v>6.58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179</v>
      </c>
      <c r="AU149" s="253" t="s">
        <v>88</v>
      </c>
      <c r="AV149" s="13" t="s">
        <v>88</v>
      </c>
      <c r="AW149" s="13" t="s">
        <v>4</v>
      </c>
      <c r="AX149" s="13" t="s">
        <v>86</v>
      </c>
      <c r="AY149" s="253" t="s">
        <v>171</v>
      </c>
    </row>
    <row r="150" spans="1:65" s="2" customFormat="1" ht="16.5" customHeight="1">
      <c r="A150" s="39"/>
      <c r="B150" s="40"/>
      <c r="C150" s="228" t="s">
        <v>250</v>
      </c>
      <c r="D150" s="228" t="s">
        <v>173</v>
      </c>
      <c r="E150" s="229" t="s">
        <v>370</v>
      </c>
      <c r="F150" s="230" t="s">
        <v>371</v>
      </c>
      <c r="G150" s="231" t="s">
        <v>225</v>
      </c>
      <c r="H150" s="232">
        <v>13.16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43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177</v>
      </c>
      <c r="AT150" s="240" t="s">
        <v>173</v>
      </c>
      <c r="AU150" s="240" t="s">
        <v>88</v>
      </c>
      <c r="AY150" s="18" t="s">
        <v>171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86</v>
      </c>
      <c r="BK150" s="241">
        <f>ROUND(I150*H150,2)</f>
        <v>0</v>
      </c>
      <c r="BL150" s="18" t="s">
        <v>177</v>
      </c>
      <c r="BM150" s="240" t="s">
        <v>1066</v>
      </c>
    </row>
    <row r="151" spans="1:51" s="13" customFormat="1" ht="12">
      <c r="A151" s="13"/>
      <c r="B151" s="242"/>
      <c r="C151" s="243"/>
      <c r="D151" s="244" t="s">
        <v>179</v>
      </c>
      <c r="E151" s="245" t="s">
        <v>1</v>
      </c>
      <c r="F151" s="246" t="s">
        <v>1067</v>
      </c>
      <c r="G151" s="243"/>
      <c r="H151" s="247">
        <v>13.16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179</v>
      </c>
      <c r="AU151" s="253" t="s">
        <v>88</v>
      </c>
      <c r="AV151" s="13" t="s">
        <v>88</v>
      </c>
      <c r="AW151" s="13" t="s">
        <v>32</v>
      </c>
      <c r="AX151" s="13" t="s">
        <v>78</v>
      </c>
      <c r="AY151" s="253" t="s">
        <v>171</v>
      </c>
    </row>
    <row r="152" spans="1:51" s="15" customFormat="1" ht="12">
      <c r="A152" s="15"/>
      <c r="B152" s="264"/>
      <c r="C152" s="265"/>
      <c r="D152" s="244" t="s">
        <v>179</v>
      </c>
      <c r="E152" s="266" t="s">
        <v>1</v>
      </c>
      <c r="F152" s="267" t="s">
        <v>184</v>
      </c>
      <c r="G152" s="265"/>
      <c r="H152" s="268">
        <v>13.16</v>
      </c>
      <c r="I152" s="269"/>
      <c r="J152" s="265"/>
      <c r="K152" s="265"/>
      <c r="L152" s="270"/>
      <c r="M152" s="271"/>
      <c r="N152" s="272"/>
      <c r="O152" s="272"/>
      <c r="P152" s="272"/>
      <c r="Q152" s="272"/>
      <c r="R152" s="272"/>
      <c r="S152" s="272"/>
      <c r="T152" s="27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4" t="s">
        <v>179</v>
      </c>
      <c r="AU152" s="274" t="s">
        <v>88</v>
      </c>
      <c r="AV152" s="15" t="s">
        <v>177</v>
      </c>
      <c r="AW152" s="15" t="s">
        <v>32</v>
      </c>
      <c r="AX152" s="15" t="s">
        <v>86</v>
      </c>
      <c r="AY152" s="274" t="s">
        <v>171</v>
      </c>
    </row>
    <row r="153" spans="1:63" s="12" customFormat="1" ht="22.8" customHeight="1">
      <c r="A153" s="12"/>
      <c r="B153" s="212"/>
      <c r="C153" s="213"/>
      <c r="D153" s="214" t="s">
        <v>77</v>
      </c>
      <c r="E153" s="226" t="s">
        <v>191</v>
      </c>
      <c r="F153" s="226" t="s">
        <v>394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SUM(P154:P163)</f>
        <v>0</v>
      </c>
      <c r="Q153" s="220"/>
      <c r="R153" s="221">
        <f>SUM(R154:R163)</f>
        <v>0.358001</v>
      </c>
      <c r="S153" s="220"/>
      <c r="T153" s="222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86</v>
      </c>
      <c r="AT153" s="224" t="s">
        <v>77</v>
      </c>
      <c r="AU153" s="224" t="s">
        <v>86</v>
      </c>
      <c r="AY153" s="223" t="s">
        <v>171</v>
      </c>
      <c r="BK153" s="225">
        <f>SUM(BK154:BK163)</f>
        <v>0</v>
      </c>
    </row>
    <row r="154" spans="1:65" s="2" customFormat="1" ht="24.15" customHeight="1">
      <c r="A154" s="39"/>
      <c r="B154" s="40"/>
      <c r="C154" s="228" t="s">
        <v>8</v>
      </c>
      <c r="D154" s="228" t="s">
        <v>173</v>
      </c>
      <c r="E154" s="229" t="s">
        <v>1068</v>
      </c>
      <c r="F154" s="230" t="s">
        <v>1069</v>
      </c>
      <c r="G154" s="231" t="s">
        <v>208</v>
      </c>
      <c r="H154" s="232">
        <v>1.6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43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177</v>
      </c>
      <c r="AT154" s="240" t="s">
        <v>173</v>
      </c>
      <c r="AU154" s="240" t="s">
        <v>88</v>
      </c>
      <c r="AY154" s="18" t="s">
        <v>171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86</v>
      </c>
      <c r="BK154" s="241">
        <f>ROUND(I154*H154,2)</f>
        <v>0</v>
      </c>
      <c r="BL154" s="18" t="s">
        <v>177</v>
      </c>
      <c r="BM154" s="240" t="s">
        <v>1070</v>
      </c>
    </row>
    <row r="155" spans="1:65" s="2" customFormat="1" ht="24.15" customHeight="1">
      <c r="A155" s="39"/>
      <c r="B155" s="40"/>
      <c r="C155" s="228" t="s">
        <v>258</v>
      </c>
      <c r="D155" s="228" t="s">
        <v>173</v>
      </c>
      <c r="E155" s="229" t="s">
        <v>1071</v>
      </c>
      <c r="F155" s="230" t="s">
        <v>1072</v>
      </c>
      <c r="G155" s="231" t="s">
        <v>208</v>
      </c>
      <c r="H155" s="232">
        <v>1.6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43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177</v>
      </c>
      <c r="AT155" s="240" t="s">
        <v>173</v>
      </c>
      <c r="AU155" s="240" t="s">
        <v>88</v>
      </c>
      <c r="AY155" s="18" t="s">
        <v>171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86</v>
      </c>
      <c r="BK155" s="241">
        <f>ROUND(I155*H155,2)</f>
        <v>0</v>
      </c>
      <c r="BL155" s="18" t="s">
        <v>177</v>
      </c>
      <c r="BM155" s="240" t="s">
        <v>1073</v>
      </c>
    </row>
    <row r="156" spans="1:65" s="2" customFormat="1" ht="24.15" customHeight="1">
      <c r="A156" s="39"/>
      <c r="B156" s="40"/>
      <c r="C156" s="228" t="s">
        <v>264</v>
      </c>
      <c r="D156" s="228" t="s">
        <v>173</v>
      </c>
      <c r="E156" s="229" t="s">
        <v>1074</v>
      </c>
      <c r="F156" s="230" t="s">
        <v>1075</v>
      </c>
      <c r="G156" s="231" t="s">
        <v>412</v>
      </c>
      <c r="H156" s="232">
        <v>2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43</v>
      </c>
      <c r="O156" s="92"/>
      <c r="P156" s="238">
        <f>O156*H156</f>
        <v>0</v>
      </c>
      <c r="Q156" s="238">
        <v>0.174888</v>
      </c>
      <c r="R156" s="238">
        <f>Q156*H156</f>
        <v>0.349776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177</v>
      </c>
      <c r="AT156" s="240" t="s">
        <v>173</v>
      </c>
      <c r="AU156" s="240" t="s">
        <v>88</v>
      </c>
      <c r="AY156" s="18" t="s">
        <v>171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86</v>
      </c>
      <c r="BK156" s="241">
        <f>ROUND(I156*H156,2)</f>
        <v>0</v>
      </c>
      <c r="BL156" s="18" t="s">
        <v>177</v>
      </c>
      <c r="BM156" s="240" t="s">
        <v>1076</v>
      </c>
    </row>
    <row r="157" spans="1:65" s="2" customFormat="1" ht="24.15" customHeight="1">
      <c r="A157" s="39"/>
      <c r="B157" s="40"/>
      <c r="C157" s="279" t="s">
        <v>268</v>
      </c>
      <c r="D157" s="279" t="s">
        <v>314</v>
      </c>
      <c r="E157" s="280" t="s">
        <v>1077</v>
      </c>
      <c r="F157" s="281" t="s">
        <v>1078</v>
      </c>
      <c r="G157" s="282" t="s">
        <v>412</v>
      </c>
      <c r="H157" s="283">
        <v>1</v>
      </c>
      <c r="I157" s="284"/>
      <c r="J157" s="285">
        <f>ROUND(I157*H157,2)</f>
        <v>0</v>
      </c>
      <c r="K157" s="286"/>
      <c r="L157" s="287"/>
      <c r="M157" s="288" t="s">
        <v>1</v>
      </c>
      <c r="N157" s="289" t="s">
        <v>43</v>
      </c>
      <c r="O157" s="92"/>
      <c r="P157" s="238">
        <f>O157*H157</f>
        <v>0</v>
      </c>
      <c r="Q157" s="238">
        <v>0.0043</v>
      </c>
      <c r="R157" s="238">
        <f>Q157*H157</f>
        <v>0.0043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218</v>
      </c>
      <c r="AT157" s="240" t="s">
        <v>314</v>
      </c>
      <c r="AU157" s="240" t="s">
        <v>88</v>
      </c>
      <c r="AY157" s="18" t="s">
        <v>171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86</v>
      </c>
      <c r="BK157" s="241">
        <f>ROUND(I157*H157,2)</f>
        <v>0</v>
      </c>
      <c r="BL157" s="18" t="s">
        <v>177</v>
      </c>
      <c r="BM157" s="240" t="s">
        <v>1079</v>
      </c>
    </row>
    <row r="158" spans="1:65" s="2" customFormat="1" ht="24.15" customHeight="1">
      <c r="A158" s="39"/>
      <c r="B158" s="40"/>
      <c r="C158" s="279" t="s">
        <v>276</v>
      </c>
      <c r="D158" s="279" t="s">
        <v>314</v>
      </c>
      <c r="E158" s="280" t="s">
        <v>455</v>
      </c>
      <c r="F158" s="281" t="s">
        <v>456</v>
      </c>
      <c r="G158" s="282" t="s">
        <v>412</v>
      </c>
      <c r="H158" s="283">
        <v>1</v>
      </c>
      <c r="I158" s="284"/>
      <c r="J158" s="285">
        <f>ROUND(I158*H158,2)</f>
        <v>0</v>
      </c>
      <c r="K158" s="286"/>
      <c r="L158" s="287"/>
      <c r="M158" s="288" t="s">
        <v>1</v>
      </c>
      <c r="N158" s="289" t="s">
        <v>43</v>
      </c>
      <c r="O158" s="92"/>
      <c r="P158" s="238">
        <f>O158*H158</f>
        <v>0</v>
      </c>
      <c r="Q158" s="238">
        <v>0.0034</v>
      </c>
      <c r="R158" s="238">
        <f>Q158*H158</f>
        <v>0.0034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218</v>
      </c>
      <c r="AT158" s="240" t="s">
        <v>314</v>
      </c>
      <c r="AU158" s="240" t="s">
        <v>88</v>
      </c>
      <c r="AY158" s="18" t="s">
        <v>171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86</v>
      </c>
      <c r="BK158" s="241">
        <f>ROUND(I158*H158,2)</f>
        <v>0</v>
      </c>
      <c r="BL158" s="18" t="s">
        <v>177</v>
      </c>
      <c r="BM158" s="240" t="s">
        <v>1080</v>
      </c>
    </row>
    <row r="159" spans="1:65" s="2" customFormat="1" ht="24.15" customHeight="1">
      <c r="A159" s="39"/>
      <c r="B159" s="40"/>
      <c r="C159" s="228" t="s">
        <v>280</v>
      </c>
      <c r="D159" s="228" t="s">
        <v>173</v>
      </c>
      <c r="E159" s="229" t="s">
        <v>416</v>
      </c>
      <c r="F159" s="230" t="s">
        <v>417</v>
      </c>
      <c r="G159" s="231" t="s">
        <v>412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43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177</v>
      </c>
      <c r="AT159" s="240" t="s">
        <v>173</v>
      </c>
      <c r="AU159" s="240" t="s">
        <v>88</v>
      </c>
      <c r="AY159" s="18" t="s">
        <v>171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86</v>
      </c>
      <c r="BK159" s="241">
        <f>ROUND(I159*H159,2)</f>
        <v>0</v>
      </c>
      <c r="BL159" s="18" t="s">
        <v>177</v>
      </c>
      <c r="BM159" s="240" t="s">
        <v>1081</v>
      </c>
    </row>
    <row r="160" spans="1:65" s="2" customFormat="1" ht="16.5" customHeight="1">
      <c r="A160" s="39"/>
      <c r="B160" s="40"/>
      <c r="C160" s="279" t="s">
        <v>7</v>
      </c>
      <c r="D160" s="279" t="s">
        <v>314</v>
      </c>
      <c r="E160" s="280" t="s">
        <v>420</v>
      </c>
      <c r="F160" s="281" t="s">
        <v>421</v>
      </c>
      <c r="G160" s="282" t="s">
        <v>412</v>
      </c>
      <c r="H160" s="283">
        <v>1</v>
      </c>
      <c r="I160" s="284"/>
      <c r="J160" s="285">
        <f>ROUND(I160*H160,2)</f>
        <v>0</v>
      </c>
      <c r="K160" s="286"/>
      <c r="L160" s="287"/>
      <c r="M160" s="288" t="s">
        <v>1</v>
      </c>
      <c r="N160" s="289" t="s">
        <v>43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218</v>
      </c>
      <c r="AT160" s="240" t="s">
        <v>314</v>
      </c>
      <c r="AU160" s="240" t="s">
        <v>88</v>
      </c>
      <c r="AY160" s="18" t="s">
        <v>171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86</v>
      </c>
      <c r="BK160" s="241">
        <f>ROUND(I160*H160,2)</f>
        <v>0</v>
      </c>
      <c r="BL160" s="18" t="s">
        <v>177</v>
      </c>
      <c r="BM160" s="240" t="s">
        <v>1082</v>
      </c>
    </row>
    <row r="161" spans="1:65" s="2" customFormat="1" ht="24.15" customHeight="1">
      <c r="A161" s="39"/>
      <c r="B161" s="40"/>
      <c r="C161" s="228" t="s">
        <v>289</v>
      </c>
      <c r="D161" s="228" t="s">
        <v>173</v>
      </c>
      <c r="E161" s="229" t="s">
        <v>1083</v>
      </c>
      <c r="F161" s="230" t="s">
        <v>1084</v>
      </c>
      <c r="G161" s="231" t="s">
        <v>208</v>
      </c>
      <c r="H161" s="232">
        <v>10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43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177</v>
      </c>
      <c r="AT161" s="240" t="s">
        <v>173</v>
      </c>
      <c r="AU161" s="240" t="s">
        <v>88</v>
      </c>
      <c r="AY161" s="18" t="s">
        <v>171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86</v>
      </c>
      <c r="BK161" s="241">
        <f>ROUND(I161*H161,2)</f>
        <v>0</v>
      </c>
      <c r="BL161" s="18" t="s">
        <v>177</v>
      </c>
      <c r="BM161" s="240" t="s">
        <v>1085</v>
      </c>
    </row>
    <row r="162" spans="1:65" s="2" customFormat="1" ht="16.5" customHeight="1">
      <c r="A162" s="39"/>
      <c r="B162" s="40"/>
      <c r="C162" s="279" t="s">
        <v>297</v>
      </c>
      <c r="D162" s="279" t="s">
        <v>314</v>
      </c>
      <c r="E162" s="280" t="s">
        <v>1086</v>
      </c>
      <c r="F162" s="281" t="s">
        <v>1087</v>
      </c>
      <c r="G162" s="282" t="s">
        <v>208</v>
      </c>
      <c r="H162" s="283">
        <v>10.5</v>
      </c>
      <c r="I162" s="284"/>
      <c r="J162" s="285">
        <f>ROUND(I162*H162,2)</f>
        <v>0</v>
      </c>
      <c r="K162" s="286"/>
      <c r="L162" s="287"/>
      <c r="M162" s="288" t="s">
        <v>1</v>
      </c>
      <c r="N162" s="289" t="s">
        <v>43</v>
      </c>
      <c r="O162" s="92"/>
      <c r="P162" s="238">
        <f>O162*H162</f>
        <v>0</v>
      </c>
      <c r="Q162" s="238">
        <v>5E-05</v>
      </c>
      <c r="R162" s="238">
        <f>Q162*H162</f>
        <v>0.0005250000000000001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218</v>
      </c>
      <c r="AT162" s="240" t="s">
        <v>314</v>
      </c>
      <c r="AU162" s="240" t="s">
        <v>88</v>
      </c>
      <c r="AY162" s="18" t="s">
        <v>171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86</v>
      </c>
      <c r="BK162" s="241">
        <f>ROUND(I162*H162,2)</f>
        <v>0</v>
      </c>
      <c r="BL162" s="18" t="s">
        <v>177</v>
      </c>
      <c r="BM162" s="240" t="s">
        <v>1088</v>
      </c>
    </row>
    <row r="163" spans="1:51" s="13" customFormat="1" ht="12">
      <c r="A163" s="13"/>
      <c r="B163" s="242"/>
      <c r="C163" s="243"/>
      <c r="D163" s="244" t="s">
        <v>179</v>
      </c>
      <c r="E163" s="243"/>
      <c r="F163" s="246" t="s">
        <v>1089</v>
      </c>
      <c r="G163" s="243"/>
      <c r="H163" s="247">
        <v>10.5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179</v>
      </c>
      <c r="AU163" s="253" t="s">
        <v>88</v>
      </c>
      <c r="AV163" s="13" t="s">
        <v>88</v>
      </c>
      <c r="AW163" s="13" t="s">
        <v>4</v>
      </c>
      <c r="AX163" s="13" t="s">
        <v>86</v>
      </c>
      <c r="AY163" s="253" t="s">
        <v>171</v>
      </c>
    </row>
    <row r="164" spans="1:63" s="12" customFormat="1" ht="22.8" customHeight="1">
      <c r="A164" s="12"/>
      <c r="B164" s="212"/>
      <c r="C164" s="213"/>
      <c r="D164" s="214" t="s">
        <v>77</v>
      </c>
      <c r="E164" s="226" t="s">
        <v>200</v>
      </c>
      <c r="F164" s="226" t="s">
        <v>526</v>
      </c>
      <c r="G164" s="213"/>
      <c r="H164" s="213"/>
      <c r="I164" s="216"/>
      <c r="J164" s="227">
        <f>BK164</f>
        <v>0</v>
      </c>
      <c r="K164" s="213"/>
      <c r="L164" s="218"/>
      <c r="M164" s="219"/>
      <c r="N164" s="220"/>
      <c r="O164" s="220"/>
      <c r="P164" s="221">
        <f>SUM(P165:P187)</f>
        <v>0</v>
      </c>
      <c r="Q164" s="220"/>
      <c r="R164" s="221">
        <f>SUM(R165:R187)</f>
        <v>1.6355979999999999</v>
      </c>
      <c r="S164" s="220"/>
      <c r="T164" s="222">
        <f>SUM(T165:T187)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3" t="s">
        <v>86</v>
      </c>
      <c r="AT164" s="224" t="s">
        <v>77</v>
      </c>
      <c r="AU164" s="224" t="s">
        <v>86</v>
      </c>
      <c r="AY164" s="223" t="s">
        <v>171</v>
      </c>
      <c r="BK164" s="225">
        <f>SUM(BK165:BK187)</f>
        <v>0</v>
      </c>
    </row>
    <row r="165" spans="1:65" s="2" customFormat="1" ht="16.5" customHeight="1">
      <c r="A165" s="39"/>
      <c r="B165" s="40"/>
      <c r="C165" s="228" t="s">
        <v>299</v>
      </c>
      <c r="D165" s="228" t="s">
        <v>173</v>
      </c>
      <c r="E165" s="229" t="s">
        <v>1090</v>
      </c>
      <c r="F165" s="230" t="s">
        <v>1091</v>
      </c>
      <c r="G165" s="231" t="s">
        <v>176</v>
      </c>
      <c r="H165" s="232">
        <v>329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43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177</v>
      </c>
      <c r="AT165" s="240" t="s">
        <v>173</v>
      </c>
      <c r="AU165" s="240" t="s">
        <v>88</v>
      </c>
      <c r="AY165" s="18" t="s">
        <v>171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86</v>
      </c>
      <c r="BK165" s="241">
        <f>ROUND(I165*H165,2)</f>
        <v>0</v>
      </c>
      <c r="BL165" s="18" t="s">
        <v>177</v>
      </c>
      <c r="BM165" s="240" t="s">
        <v>1092</v>
      </c>
    </row>
    <row r="166" spans="1:65" s="2" customFormat="1" ht="33" customHeight="1">
      <c r="A166" s="39"/>
      <c r="B166" s="40"/>
      <c r="C166" s="228" t="s">
        <v>302</v>
      </c>
      <c r="D166" s="228" t="s">
        <v>173</v>
      </c>
      <c r="E166" s="229" t="s">
        <v>558</v>
      </c>
      <c r="F166" s="230" t="s">
        <v>559</v>
      </c>
      <c r="G166" s="231" t="s">
        <v>176</v>
      </c>
      <c r="H166" s="232">
        <v>166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43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177</v>
      </c>
      <c r="AT166" s="240" t="s">
        <v>173</v>
      </c>
      <c r="AU166" s="240" t="s">
        <v>88</v>
      </c>
      <c r="AY166" s="18" t="s">
        <v>171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86</v>
      </c>
      <c r="BK166" s="241">
        <f>ROUND(I166*H166,2)</f>
        <v>0</v>
      </c>
      <c r="BL166" s="18" t="s">
        <v>177</v>
      </c>
      <c r="BM166" s="240" t="s">
        <v>1093</v>
      </c>
    </row>
    <row r="167" spans="1:65" s="2" customFormat="1" ht="21.75" customHeight="1">
      <c r="A167" s="39"/>
      <c r="B167" s="40"/>
      <c r="C167" s="228" t="s">
        <v>304</v>
      </c>
      <c r="D167" s="228" t="s">
        <v>173</v>
      </c>
      <c r="E167" s="229" t="s">
        <v>563</v>
      </c>
      <c r="F167" s="230" t="s">
        <v>564</v>
      </c>
      <c r="G167" s="231" t="s">
        <v>176</v>
      </c>
      <c r="H167" s="232">
        <v>166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43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177</v>
      </c>
      <c r="AT167" s="240" t="s">
        <v>173</v>
      </c>
      <c r="AU167" s="240" t="s">
        <v>88</v>
      </c>
      <c r="AY167" s="18" t="s">
        <v>171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86</v>
      </c>
      <c r="BK167" s="241">
        <f>ROUND(I167*H167,2)</f>
        <v>0</v>
      </c>
      <c r="BL167" s="18" t="s">
        <v>177</v>
      </c>
      <c r="BM167" s="240" t="s">
        <v>1094</v>
      </c>
    </row>
    <row r="168" spans="1:65" s="2" customFormat="1" ht="24.15" customHeight="1">
      <c r="A168" s="39"/>
      <c r="B168" s="40"/>
      <c r="C168" s="228" t="s">
        <v>307</v>
      </c>
      <c r="D168" s="228" t="s">
        <v>173</v>
      </c>
      <c r="E168" s="229" t="s">
        <v>567</v>
      </c>
      <c r="F168" s="230" t="s">
        <v>568</v>
      </c>
      <c r="G168" s="231" t="s">
        <v>176</v>
      </c>
      <c r="H168" s="232">
        <v>166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43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177</v>
      </c>
      <c r="AT168" s="240" t="s">
        <v>173</v>
      </c>
      <c r="AU168" s="240" t="s">
        <v>88</v>
      </c>
      <c r="AY168" s="18" t="s">
        <v>171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86</v>
      </c>
      <c r="BK168" s="241">
        <f>ROUND(I168*H168,2)</f>
        <v>0</v>
      </c>
      <c r="BL168" s="18" t="s">
        <v>177</v>
      </c>
      <c r="BM168" s="240" t="s">
        <v>1095</v>
      </c>
    </row>
    <row r="169" spans="1:65" s="2" customFormat="1" ht="24.15" customHeight="1">
      <c r="A169" s="39"/>
      <c r="B169" s="40"/>
      <c r="C169" s="228" t="s">
        <v>313</v>
      </c>
      <c r="D169" s="228" t="s">
        <v>173</v>
      </c>
      <c r="E169" s="229" t="s">
        <v>577</v>
      </c>
      <c r="F169" s="230" t="s">
        <v>578</v>
      </c>
      <c r="G169" s="231" t="s">
        <v>176</v>
      </c>
      <c r="H169" s="232">
        <v>166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43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177</v>
      </c>
      <c r="AT169" s="240" t="s">
        <v>173</v>
      </c>
      <c r="AU169" s="240" t="s">
        <v>88</v>
      </c>
      <c r="AY169" s="18" t="s">
        <v>171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86</v>
      </c>
      <c r="BK169" s="241">
        <f>ROUND(I169*H169,2)</f>
        <v>0</v>
      </c>
      <c r="BL169" s="18" t="s">
        <v>177</v>
      </c>
      <c r="BM169" s="240" t="s">
        <v>1096</v>
      </c>
    </row>
    <row r="170" spans="1:65" s="2" customFormat="1" ht="24.15" customHeight="1">
      <c r="A170" s="39"/>
      <c r="B170" s="40"/>
      <c r="C170" s="228" t="s">
        <v>319</v>
      </c>
      <c r="D170" s="228" t="s">
        <v>173</v>
      </c>
      <c r="E170" s="229" t="s">
        <v>1097</v>
      </c>
      <c r="F170" s="230" t="s">
        <v>1098</v>
      </c>
      <c r="G170" s="231" t="s">
        <v>176</v>
      </c>
      <c r="H170" s="232">
        <v>329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43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177</v>
      </c>
      <c r="AT170" s="240" t="s">
        <v>173</v>
      </c>
      <c r="AU170" s="240" t="s">
        <v>88</v>
      </c>
      <c r="AY170" s="18" t="s">
        <v>171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86</v>
      </c>
      <c r="BK170" s="241">
        <f>ROUND(I170*H170,2)</f>
        <v>0</v>
      </c>
      <c r="BL170" s="18" t="s">
        <v>177</v>
      </c>
      <c r="BM170" s="240" t="s">
        <v>1099</v>
      </c>
    </row>
    <row r="171" spans="1:65" s="2" customFormat="1" ht="16.5" customHeight="1">
      <c r="A171" s="39"/>
      <c r="B171" s="40"/>
      <c r="C171" s="228" t="s">
        <v>325</v>
      </c>
      <c r="D171" s="228" t="s">
        <v>173</v>
      </c>
      <c r="E171" s="229" t="s">
        <v>1100</v>
      </c>
      <c r="F171" s="230" t="s">
        <v>1101</v>
      </c>
      <c r="G171" s="231" t="s">
        <v>1102</v>
      </c>
      <c r="H171" s="232">
        <v>29610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43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177</v>
      </c>
      <c r="AT171" s="240" t="s">
        <v>173</v>
      </c>
      <c r="AU171" s="240" t="s">
        <v>88</v>
      </c>
      <c r="AY171" s="18" t="s">
        <v>171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86</v>
      </c>
      <c r="BK171" s="241">
        <f>ROUND(I171*H171,2)</f>
        <v>0</v>
      </c>
      <c r="BL171" s="18" t="s">
        <v>177</v>
      </c>
      <c r="BM171" s="240" t="s">
        <v>1103</v>
      </c>
    </row>
    <row r="172" spans="1:51" s="13" customFormat="1" ht="12">
      <c r="A172" s="13"/>
      <c r="B172" s="242"/>
      <c r="C172" s="243"/>
      <c r="D172" s="244" t="s">
        <v>179</v>
      </c>
      <c r="E172" s="243"/>
      <c r="F172" s="246" t="s">
        <v>1104</v>
      </c>
      <c r="G172" s="243"/>
      <c r="H172" s="247">
        <v>29610</v>
      </c>
      <c r="I172" s="248"/>
      <c r="J172" s="243"/>
      <c r="K172" s="243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179</v>
      </c>
      <c r="AU172" s="253" t="s">
        <v>88</v>
      </c>
      <c r="AV172" s="13" t="s">
        <v>88</v>
      </c>
      <c r="AW172" s="13" t="s">
        <v>4</v>
      </c>
      <c r="AX172" s="13" t="s">
        <v>86</v>
      </c>
      <c r="AY172" s="253" t="s">
        <v>171</v>
      </c>
    </row>
    <row r="173" spans="1:65" s="2" customFormat="1" ht="16.5" customHeight="1">
      <c r="A173" s="39"/>
      <c r="B173" s="40"/>
      <c r="C173" s="228" t="s">
        <v>330</v>
      </c>
      <c r="D173" s="228" t="s">
        <v>173</v>
      </c>
      <c r="E173" s="229" t="s">
        <v>1105</v>
      </c>
      <c r="F173" s="230" t="s">
        <v>1106</v>
      </c>
      <c r="G173" s="231" t="s">
        <v>412</v>
      </c>
      <c r="H173" s="232">
        <v>182.924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43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177</v>
      </c>
      <c r="AT173" s="240" t="s">
        <v>173</v>
      </c>
      <c r="AU173" s="240" t="s">
        <v>88</v>
      </c>
      <c r="AY173" s="18" t="s">
        <v>171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86</v>
      </c>
      <c r="BK173" s="241">
        <f>ROUND(I173*H173,2)</f>
        <v>0</v>
      </c>
      <c r="BL173" s="18" t="s">
        <v>177</v>
      </c>
      <c r="BM173" s="240" t="s">
        <v>1107</v>
      </c>
    </row>
    <row r="174" spans="1:51" s="13" customFormat="1" ht="12">
      <c r="A174" s="13"/>
      <c r="B174" s="242"/>
      <c r="C174" s="243"/>
      <c r="D174" s="244" t="s">
        <v>179</v>
      </c>
      <c r="E174" s="245" t="s">
        <v>1</v>
      </c>
      <c r="F174" s="246" t="s">
        <v>1108</v>
      </c>
      <c r="G174" s="243"/>
      <c r="H174" s="247">
        <v>658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179</v>
      </c>
      <c r="AU174" s="253" t="s">
        <v>88</v>
      </c>
      <c r="AV174" s="13" t="s">
        <v>88</v>
      </c>
      <c r="AW174" s="13" t="s">
        <v>32</v>
      </c>
      <c r="AX174" s="13" t="s">
        <v>78</v>
      </c>
      <c r="AY174" s="253" t="s">
        <v>171</v>
      </c>
    </row>
    <row r="175" spans="1:51" s="15" customFormat="1" ht="12">
      <c r="A175" s="15"/>
      <c r="B175" s="264"/>
      <c r="C175" s="265"/>
      <c r="D175" s="244" t="s">
        <v>179</v>
      </c>
      <c r="E175" s="266" t="s">
        <v>1</v>
      </c>
      <c r="F175" s="267" t="s">
        <v>1109</v>
      </c>
      <c r="G175" s="265"/>
      <c r="H175" s="268">
        <v>658</v>
      </c>
      <c r="I175" s="269"/>
      <c r="J175" s="265"/>
      <c r="K175" s="265"/>
      <c r="L175" s="270"/>
      <c r="M175" s="271"/>
      <c r="N175" s="272"/>
      <c r="O175" s="272"/>
      <c r="P175" s="272"/>
      <c r="Q175" s="272"/>
      <c r="R175" s="272"/>
      <c r="S175" s="272"/>
      <c r="T175" s="27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4" t="s">
        <v>179</v>
      </c>
      <c r="AU175" s="274" t="s">
        <v>88</v>
      </c>
      <c r="AV175" s="15" t="s">
        <v>177</v>
      </c>
      <c r="AW175" s="15" t="s">
        <v>32</v>
      </c>
      <c r="AX175" s="15" t="s">
        <v>86</v>
      </c>
      <c r="AY175" s="274" t="s">
        <v>171</v>
      </c>
    </row>
    <row r="176" spans="1:51" s="13" customFormat="1" ht="12">
      <c r="A176" s="13"/>
      <c r="B176" s="242"/>
      <c r="C176" s="243"/>
      <c r="D176" s="244" t="s">
        <v>179</v>
      </c>
      <c r="E176" s="243"/>
      <c r="F176" s="246" t="s">
        <v>1110</v>
      </c>
      <c r="G176" s="243"/>
      <c r="H176" s="247">
        <v>182.924</v>
      </c>
      <c r="I176" s="248"/>
      <c r="J176" s="243"/>
      <c r="K176" s="243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179</v>
      </c>
      <c r="AU176" s="253" t="s">
        <v>88</v>
      </c>
      <c r="AV176" s="13" t="s">
        <v>88</v>
      </c>
      <c r="AW176" s="13" t="s">
        <v>4</v>
      </c>
      <c r="AX176" s="13" t="s">
        <v>86</v>
      </c>
      <c r="AY176" s="253" t="s">
        <v>171</v>
      </c>
    </row>
    <row r="177" spans="1:65" s="2" customFormat="1" ht="16.5" customHeight="1">
      <c r="A177" s="39"/>
      <c r="B177" s="40"/>
      <c r="C177" s="228" t="s">
        <v>334</v>
      </c>
      <c r="D177" s="228" t="s">
        <v>173</v>
      </c>
      <c r="E177" s="229" t="s">
        <v>1111</v>
      </c>
      <c r="F177" s="230" t="s">
        <v>1112</v>
      </c>
      <c r="G177" s="231" t="s">
        <v>1113</v>
      </c>
      <c r="H177" s="232">
        <v>50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43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177</v>
      </c>
      <c r="AT177" s="240" t="s">
        <v>173</v>
      </c>
      <c r="AU177" s="240" t="s">
        <v>88</v>
      </c>
      <c r="AY177" s="18" t="s">
        <v>171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86</v>
      </c>
      <c r="BK177" s="241">
        <f>ROUND(I177*H177,2)</f>
        <v>0</v>
      </c>
      <c r="BL177" s="18" t="s">
        <v>177</v>
      </c>
      <c r="BM177" s="240" t="s">
        <v>1114</v>
      </c>
    </row>
    <row r="178" spans="1:65" s="2" customFormat="1" ht="24.15" customHeight="1">
      <c r="A178" s="39"/>
      <c r="B178" s="40"/>
      <c r="C178" s="228" t="s">
        <v>339</v>
      </c>
      <c r="D178" s="228" t="s">
        <v>173</v>
      </c>
      <c r="E178" s="229" t="s">
        <v>1115</v>
      </c>
      <c r="F178" s="230" t="s">
        <v>1116</v>
      </c>
      <c r="G178" s="231" t="s">
        <v>176</v>
      </c>
      <c r="H178" s="232">
        <v>7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43</v>
      </c>
      <c r="O178" s="92"/>
      <c r="P178" s="238">
        <f>O178*H178</f>
        <v>0</v>
      </c>
      <c r="Q178" s="238">
        <v>0.08922</v>
      </c>
      <c r="R178" s="238">
        <f>Q178*H178</f>
        <v>0.62454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177</v>
      </c>
      <c r="AT178" s="240" t="s">
        <v>173</v>
      </c>
      <c r="AU178" s="240" t="s">
        <v>88</v>
      </c>
      <c r="AY178" s="18" t="s">
        <v>171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86</v>
      </c>
      <c r="BK178" s="241">
        <f>ROUND(I178*H178,2)</f>
        <v>0</v>
      </c>
      <c r="BL178" s="18" t="s">
        <v>177</v>
      </c>
      <c r="BM178" s="240" t="s">
        <v>1117</v>
      </c>
    </row>
    <row r="179" spans="1:65" s="2" customFormat="1" ht="21.75" customHeight="1">
      <c r="A179" s="39"/>
      <c r="B179" s="40"/>
      <c r="C179" s="279" t="s">
        <v>345</v>
      </c>
      <c r="D179" s="279" t="s">
        <v>314</v>
      </c>
      <c r="E179" s="280" t="s">
        <v>603</v>
      </c>
      <c r="F179" s="281" t="s">
        <v>604</v>
      </c>
      <c r="G179" s="282" t="s">
        <v>176</v>
      </c>
      <c r="H179" s="283">
        <v>1.838</v>
      </c>
      <c r="I179" s="284"/>
      <c r="J179" s="285">
        <f>ROUND(I179*H179,2)</f>
        <v>0</v>
      </c>
      <c r="K179" s="286"/>
      <c r="L179" s="287"/>
      <c r="M179" s="288" t="s">
        <v>1</v>
      </c>
      <c r="N179" s="289" t="s">
        <v>43</v>
      </c>
      <c r="O179" s="92"/>
      <c r="P179" s="238">
        <f>O179*H179</f>
        <v>0</v>
      </c>
      <c r="Q179" s="238">
        <v>0.131</v>
      </c>
      <c r="R179" s="238">
        <f>Q179*H179</f>
        <v>0.24077800000000002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218</v>
      </c>
      <c r="AT179" s="240" t="s">
        <v>314</v>
      </c>
      <c r="AU179" s="240" t="s">
        <v>88</v>
      </c>
      <c r="AY179" s="18" t="s">
        <v>171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86</v>
      </c>
      <c r="BK179" s="241">
        <f>ROUND(I179*H179,2)</f>
        <v>0</v>
      </c>
      <c r="BL179" s="18" t="s">
        <v>177</v>
      </c>
      <c r="BM179" s="240" t="s">
        <v>1118</v>
      </c>
    </row>
    <row r="180" spans="1:51" s="13" customFormat="1" ht="12">
      <c r="A180" s="13"/>
      <c r="B180" s="242"/>
      <c r="C180" s="243"/>
      <c r="D180" s="244" t="s">
        <v>179</v>
      </c>
      <c r="E180" s="245" t="s">
        <v>1</v>
      </c>
      <c r="F180" s="246" t="s">
        <v>1119</v>
      </c>
      <c r="G180" s="243"/>
      <c r="H180" s="247">
        <v>1.4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179</v>
      </c>
      <c r="AU180" s="253" t="s">
        <v>88</v>
      </c>
      <c r="AV180" s="13" t="s">
        <v>88</v>
      </c>
      <c r="AW180" s="13" t="s">
        <v>32</v>
      </c>
      <c r="AX180" s="13" t="s">
        <v>78</v>
      </c>
      <c r="AY180" s="253" t="s">
        <v>171</v>
      </c>
    </row>
    <row r="181" spans="1:51" s="13" customFormat="1" ht="12">
      <c r="A181" s="13"/>
      <c r="B181" s="242"/>
      <c r="C181" s="243"/>
      <c r="D181" s="244" t="s">
        <v>179</v>
      </c>
      <c r="E181" s="245" t="s">
        <v>1</v>
      </c>
      <c r="F181" s="246" t="s">
        <v>1120</v>
      </c>
      <c r="G181" s="243"/>
      <c r="H181" s="247">
        <v>0.35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179</v>
      </c>
      <c r="AU181" s="253" t="s">
        <v>88</v>
      </c>
      <c r="AV181" s="13" t="s">
        <v>88</v>
      </c>
      <c r="AW181" s="13" t="s">
        <v>32</v>
      </c>
      <c r="AX181" s="13" t="s">
        <v>78</v>
      </c>
      <c r="AY181" s="253" t="s">
        <v>171</v>
      </c>
    </row>
    <row r="182" spans="1:51" s="15" customFormat="1" ht="12">
      <c r="A182" s="15"/>
      <c r="B182" s="264"/>
      <c r="C182" s="265"/>
      <c r="D182" s="244" t="s">
        <v>179</v>
      </c>
      <c r="E182" s="266" t="s">
        <v>1</v>
      </c>
      <c r="F182" s="267" t="s">
        <v>1121</v>
      </c>
      <c r="G182" s="265"/>
      <c r="H182" s="268">
        <v>1.75</v>
      </c>
      <c r="I182" s="269"/>
      <c r="J182" s="265"/>
      <c r="K182" s="265"/>
      <c r="L182" s="270"/>
      <c r="M182" s="271"/>
      <c r="N182" s="272"/>
      <c r="O182" s="272"/>
      <c r="P182" s="272"/>
      <c r="Q182" s="272"/>
      <c r="R182" s="272"/>
      <c r="S182" s="272"/>
      <c r="T182" s="27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4" t="s">
        <v>179</v>
      </c>
      <c r="AU182" s="274" t="s">
        <v>88</v>
      </c>
      <c r="AV182" s="15" t="s">
        <v>177</v>
      </c>
      <c r="AW182" s="15" t="s">
        <v>32</v>
      </c>
      <c r="AX182" s="15" t="s">
        <v>86</v>
      </c>
      <c r="AY182" s="274" t="s">
        <v>171</v>
      </c>
    </row>
    <row r="183" spans="1:51" s="13" customFormat="1" ht="12">
      <c r="A183" s="13"/>
      <c r="B183" s="242"/>
      <c r="C183" s="243"/>
      <c r="D183" s="244" t="s">
        <v>179</v>
      </c>
      <c r="E183" s="243"/>
      <c r="F183" s="246" t="s">
        <v>1122</v>
      </c>
      <c r="G183" s="243"/>
      <c r="H183" s="247">
        <v>1.838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179</v>
      </c>
      <c r="AU183" s="253" t="s">
        <v>88</v>
      </c>
      <c r="AV183" s="13" t="s">
        <v>88</v>
      </c>
      <c r="AW183" s="13" t="s">
        <v>4</v>
      </c>
      <c r="AX183" s="13" t="s">
        <v>86</v>
      </c>
      <c r="AY183" s="253" t="s">
        <v>171</v>
      </c>
    </row>
    <row r="184" spans="1:65" s="2" customFormat="1" ht="24.15" customHeight="1">
      <c r="A184" s="39"/>
      <c r="B184" s="40"/>
      <c r="C184" s="279" t="s">
        <v>351</v>
      </c>
      <c r="D184" s="279" t="s">
        <v>314</v>
      </c>
      <c r="E184" s="280" t="s">
        <v>1123</v>
      </c>
      <c r="F184" s="281" t="s">
        <v>1124</v>
      </c>
      <c r="G184" s="282" t="s">
        <v>176</v>
      </c>
      <c r="H184" s="283">
        <v>5.88</v>
      </c>
      <c r="I184" s="284"/>
      <c r="J184" s="285">
        <f>ROUND(I184*H184,2)</f>
        <v>0</v>
      </c>
      <c r="K184" s="286"/>
      <c r="L184" s="287"/>
      <c r="M184" s="288" t="s">
        <v>1</v>
      </c>
      <c r="N184" s="289" t="s">
        <v>43</v>
      </c>
      <c r="O184" s="92"/>
      <c r="P184" s="238">
        <f>O184*H184</f>
        <v>0</v>
      </c>
      <c r="Q184" s="238">
        <v>0.131</v>
      </c>
      <c r="R184" s="238">
        <f>Q184*H184</f>
        <v>0.77028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218</v>
      </c>
      <c r="AT184" s="240" t="s">
        <v>314</v>
      </c>
      <c r="AU184" s="240" t="s">
        <v>88</v>
      </c>
      <c r="AY184" s="18" t="s">
        <v>171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86</v>
      </c>
      <c r="BK184" s="241">
        <f>ROUND(I184*H184,2)</f>
        <v>0</v>
      </c>
      <c r="BL184" s="18" t="s">
        <v>177</v>
      </c>
      <c r="BM184" s="240" t="s">
        <v>1125</v>
      </c>
    </row>
    <row r="185" spans="1:51" s="13" customFormat="1" ht="12">
      <c r="A185" s="13"/>
      <c r="B185" s="242"/>
      <c r="C185" s="243"/>
      <c r="D185" s="244" t="s">
        <v>179</v>
      </c>
      <c r="E185" s="245" t="s">
        <v>1</v>
      </c>
      <c r="F185" s="246" t="s">
        <v>1126</v>
      </c>
      <c r="G185" s="243"/>
      <c r="H185" s="247">
        <v>5.6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179</v>
      </c>
      <c r="AU185" s="253" t="s">
        <v>88</v>
      </c>
      <c r="AV185" s="13" t="s">
        <v>88</v>
      </c>
      <c r="AW185" s="13" t="s">
        <v>32</v>
      </c>
      <c r="AX185" s="13" t="s">
        <v>78</v>
      </c>
      <c r="AY185" s="253" t="s">
        <v>171</v>
      </c>
    </row>
    <row r="186" spans="1:51" s="15" customFormat="1" ht="12">
      <c r="A186" s="15"/>
      <c r="B186" s="264"/>
      <c r="C186" s="265"/>
      <c r="D186" s="244" t="s">
        <v>179</v>
      </c>
      <c r="E186" s="266" t="s">
        <v>1</v>
      </c>
      <c r="F186" s="267" t="s">
        <v>1127</v>
      </c>
      <c r="G186" s="265"/>
      <c r="H186" s="268">
        <v>5.6</v>
      </c>
      <c r="I186" s="269"/>
      <c r="J186" s="265"/>
      <c r="K186" s="265"/>
      <c r="L186" s="270"/>
      <c r="M186" s="271"/>
      <c r="N186" s="272"/>
      <c r="O186" s="272"/>
      <c r="P186" s="272"/>
      <c r="Q186" s="272"/>
      <c r="R186" s="272"/>
      <c r="S186" s="272"/>
      <c r="T186" s="27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4" t="s">
        <v>179</v>
      </c>
      <c r="AU186" s="274" t="s">
        <v>88</v>
      </c>
      <c r="AV186" s="15" t="s">
        <v>177</v>
      </c>
      <c r="AW186" s="15" t="s">
        <v>32</v>
      </c>
      <c r="AX186" s="15" t="s">
        <v>86</v>
      </c>
      <c r="AY186" s="274" t="s">
        <v>171</v>
      </c>
    </row>
    <row r="187" spans="1:51" s="13" customFormat="1" ht="12">
      <c r="A187" s="13"/>
      <c r="B187" s="242"/>
      <c r="C187" s="243"/>
      <c r="D187" s="244" t="s">
        <v>179</v>
      </c>
      <c r="E187" s="243"/>
      <c r="F187" s="246" t="s">
        <v>1128</v>
      </c>
      <c r="G187" s="243"/>
      <c r="H187" s="247">
        <v>5.88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179</v>
      </c>
      <c r="AU187" s="253" t="s">
        <v>88</v>
      </c>
      <c r="AV187" s="13" t="s">
        <v>88</v>
      </c>
      <c r="AW187" s="13" t="s">
        <v>4</v>
      </c>
      <c r="AX187" s="13" t="s">
        <v>86</v>
      </c>
      <c r="AY187" s="253" t="s">
        <v>171</v>
      </c>
    </row>
    <row r="188" spans="1:63" s="12" customFormat="1" ht="22.8" customHeight="1">
      <c r="A188" s="12"/>
      <c r="B188" s="212"/>
      <c r="C188" s="213"/>
      <c r="D188" s="214" t="s">
        <v>77</v>
      </c>
      <c r="E188" s="226" t="s">
        <v>222</v>
      </c>
      <c r="F188" s="226" t="s">
        <v>703</v>
      </c>
      <c r="G188" s="213"/>
      <c r="H188" s="213"/>
      <c r="I188" s="216"/>
      <c r="J188" s="227">
        <f>BK188</f>
        <v>0</v>
      </c>
      <c r="K188" s="213"/>
      <c r="L188" s="218"/>
      <c r="M188" s="219"/>
      <c r="N188" s="220"/>
      <c r="O188" s="220"/>
      <c r="P188" s="221">
        <f>SUM(P189:P197)</f>
        <v>0</v>
      </c>
      <c r="Q188" s="220"/>
      <c r="R188" s="221">
        <f>SUM(R189:R197)</f>
        <v>6.323235625000001</v>
      </c>
      <c r="S188" s="220"/>
      <c r="T188" s="222">
        <f>SUM(T189:T197)</f>
        <v>0.00372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3" t="s">
        <v>86</v>
      </c>
      <c r="AT188" s="224" t="s">
        <v>77</v>
      </c>
      <c r="AU188" s="224" t="s">
        <v>86</v>
      </c>
      <c r="AY188" s="223" t="s">
        <v>171</v>
      </c>
      <c r="BK188" s="225">
        <f>SUM(BK189:BK197)</f>
        <v>0</v>
      </c>
    </row>
    <row r="189" spans="1:65" s="2" customFormat="1" ht="24.15" customHeight="1">
      <c r="A189" s="39"/>
      <c r="B189" s="40"/>
      <c r="C189" s="228" t="s">
        <v>355</v>
      </c>
      <c r="D189" s="228" t="s">
        <v>173</v>
      </c>
      <c r="E189" s="229" t="s">
        <v>766</v>
      </c>
      <c r="F189" s="230" t="s">
        <v>767</v>
      </c>
      <c r="G189" s="231" t="s">
        <v>208</v>
      </c>
      <c r="H189" s="232">
        <v>45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43</v>
      </c>
      <c r="O189" s="92"/>
      <c r="P189" s="238">
        <f>O189*H189</f>
        <v>0</v>
      </c>
      <c r="Q189" s="238">
        <v>0.0001648</v>
      </c>
      <c r="R189" s="238">
        <f>Q189*H189</f>
        <v>0.007416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177</v>
      </c>
      <c r="AT189" s="240" t="s">
        <v>173</v>
      </c>
      <c r="AU189" s="240" t="s">
        <v>88</v>
      </c>
      <c r="AY189" s="18" t="s">
        <v>171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86</v>
      </c>
      <c r="BK189" s="241">
        <f>ROUND(I189*H189,2)</f>
        <v>0</v>
      </c>
      <c r="BL189" s="18" t="s">
        <v>177</v>
      </c>
      <c r="BM189" s="240" t="s">
        <v>1129</v>
      </c>
    </row>
    <row r="190" spans="1:65" s="2" customFormat="1" ht="24.15" customHeight="1">
      <c r="A190" s="39"/>
      <c r="B190" s="40"/>
      <c r="C190" s="228" t="s">
        <v>359</v>
      </c>
      <c r="D190" s="228" t="s">
        <v>173</v>
      </c>
      <c r="E190" s="229" t="s">
        <v>1130</v>
      </c>
      <c r="F190" s="230" t="s">
        <v>1131</v>
      </c>
      <c r="G190" s="231" t="s">
        <v>176</v>
      </c>
      <c r="H190" s="232">
        <v>329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43</v>
      </c>
      <c r="O190" s="92"/>
      <c r="P190" s="238">
        <f>O190*H190</f>
        <v>0</v>
      </c>
      <c r="Q190" s="238">
        <v>0.0004675</v>
      </c>
      <c r="R190" s="238">
        <f>Q190*H190</f>
        <v>0.15380749999999999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177</v>
      </c>
      <c r="AT190" s="240" t="s">
        <v>173</v>
      </c>
      <c r="AU190" s="240" t="s">
        <v>88</v>
      </c>
      <c r="AY190" s="18" t="s">
        <v>171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86</v>
      </c>
      <c r="BK190" s="241">
        <f>ROUND(I190*H190,2)</f>
        <v>0</v>
      </c>
      <c r="BL190" s="18" t="s">
        <v>177</v>
      </c>
      <c r="BM190" s="240" t="s">
        <v>1132</v>
      </c>
    </row>
    <row r="191" spans="1:65" s="2" customFormat="1" ht="33" customHeight="1">
      <c r="A191" s="39"/>
      <c r="B191" s="40"/>
      <c r="C191" s="228" t="s">
        <v>363</v>
      </c>
      <c r="D191" s="228" t="s">
        <v>173</v>
      </c>
      <c r="E191" s="229" t="s">
        <v>745</v>
      </c>
      <c r="F191" s="230" t="s">
        <v>746</v>
      </c>
      <c r="G191" s="231" t="s">
        <v>208</v>
      </c>
      <c r="H191" s="232">
        <v>26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43</v>
      </c>
      <c r="O191" s="92"/>
      <c r="P191" s="238">
        <f>O191*H191</f>
        <v>0</v>
      </c>
      <c r="Q191" s="238">
        <v>0.15539952</v>
      </c>
      <c r="R191" s="238">
        <f>Q191*H191</f>
        <v>4.04038752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177</v>
      </c>
      <c r="AT191" s="240" t="s">
        <v>173</v>
      </c>
      <c r="AU191" s="240" t="s">
        <v>88</v>
      </c>
      <c r="AY191" s="18" t="s">
        <v>171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86</v>
      </c>
      <c r="BK191" s="241">
        <f>ROUND(I191*H191,2)</f>
        <v>0</v>
      </c>
      <c r="BL191" s="18" t="s">
        <v>177</v>
      </c>
      <c r="BM191" s="240" t="s">
        <v>1133</v>
      </c>
    </row>
    <row r="192" spans="1:51" s="13" customFormat="1" ht="12">
      <c r="A192" s="13"/>
      <c r="B192" s="242"/>
      <c r="C192" s="243"/>
      <c r="D192" s="244" t="s">
        <v>179</v>
      </c>
      <c r="E192" s="245" t="s">
        <v>1</v>
      </c>
      <c r="F192" s="246" t="s">
        <v>304</v>
      </c>
      <c r="G192" s="243"/>
      <c r="H192" s="247">
        <v>26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179</v>
      </c>
      <c r="AU192" s="253" t="s">
        <v>88</v>
      </c>
      <c r="AV192" s="13" t="s">
        <v>88</v>
      </c>
      <c r="AW192" s="13" t="s">
        <v>32</v>
      </c>
      <c r="AX192" s="13" t="s">
        <v>78</v>
      </c>
      <c r="AY192" s="253" t="s">
        <v>171</v>
      </c>
    </row>
    <row r="193" spans="1:51" s="15" customFormat="1" ht="12">
      <c r="A193" s="15"/>
      <c r="B193" s="264"/>
      <c r="C193" s="265"/>
      <c r="D193" s="244" t="s">
        <v>179</v>
      </c>
      <c r="E193" s="266" t="s">
        <v>1</v>
      </c>
      <c r="F193" s="267" t="s">
        <v>184</v>
      </c>
      <c r="G193" s="265"/>
      <c r="H193" s="268">
        <v>26</v>
      </c>
      <c r="I193" s="269"/>
      <c r="J193" s="265"/>
      <c r="K193" s="265"/>
      <c r="L193" s="270"/>
      <c r="M193" s="271"/>
      <c r="N193" s="272"/>
      <c r="O193" s="272"/>
      <c r="P193" s="272"/>
      <c r="Q193" s="272"/>
      <c r="R193" s="272"/>
      <c r="S193" s="272"/>
      <c r="T193" s="27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4" t="s">
        <v>179</v>
      </c>
      <c r="AU193" s="274" t="s">
        <v>88</v>
      </c>
      <c r="AV193" s="15" t="s">
        <v>177</v>
      </c>
      <c r="AW193" s="15" t="s">
        <v>32</v>
      </c>
      <c r="AX193" s="15" t="s">
        <v>86</v>
      </c>
      <c r="AY193" s="274" t="s">
        <v>171</v>
      </c>
    </row>
    <row r="194" spans="1:65" s="2" customFormat="1" ht="16.5" customHeight="1">
      <c r="A194" s="39"/>
      <c r="B194" s="40"/>
      <c r="C194" s="279" t="s">
        <v>369</v>
      </c>
      <c r="D194" s="279" t="s">
        <v>314</v>
      </c>
      <c r="E194" s="280" t="s">
        <v>751</v>
      </c>
      <c r="F194" s="281" t="s">
        <v>752</v>
      </c>
      <c r="G194" s="282" t="s">
        <v>208</v>
      </c>
      <c r="H194" s="283">
        <v>26.52</v>
      </c>
      <c r="I194" s="284"/>
      <c r="J194" s="285">
        <f>ROUND(I194*H194,2)</f>
        <v>0</v>
      </c>
      <c r="K194" s="286"/>
      <c r="L194" s="287"/>
      <c r="M194" s="288" t="s">
        <v>1</v>
      </c>
      <c r="N194" s="289" t="s">
        <v>43</v>
      </c>
      <c r="O194" s="92"/>
      <c r="P194" s="238">
        <f>O194*H194</f>
        <v>0</v>
      </c>
      <c r="Q194" s="238">
        <v>0.08</v>
      </c>
      <c r="R194" s="238">
        <f>Q194*H194</f>
        <v>2.1216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218</v>
      </c>
      <c r="AT194" s="240" t="s">
        <v>314</v>
      </c>
      <c r="AU194" s="240" t="s">
        <v>88</v>
      </c>
      <c r="AY194" s="18" t="s">
        <v>171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86</v>
      </c>
      <c r="BK194" s="241">
        <f>ROUND(I194*H194,2)</f>
        <v>0</v>
      </c>
      <c r="BL194" s="18" t="s">
        <v>177</v>
      </c>
      <c r="BM194" s="240" t="s">
        <v>1134</v>
      </c>
    </row>
    <row r="195" spans="1:51" s="13" customFormat="1" ht="12">
      <c r="A195" s="13"/>
      <c r="B195" s="242"/>
      <c r="C195" s="243"/>
      <c r="D195" s="244" t="s">
        <v>179</v>
      </c>
      <c r="E195" s="243"/>
      <c r="F195" s="246" t="s">
        <v>1135</v>
      </c>
      <c r="G195" s="243"/>
      <c r="H195" s="247">
        <v>26.52</v>
      </c>
      <c r="I195" s="248"/>
      <c r="J195" s="243"/>
      <c r="K195" s="243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179</v>
      </c>
      <c r="AU195" s="253" t="s">
        <v>88</v>
      </c>
      <c r="AV195" s="13" t="s">
        <v>88</v>
      </c>
      <c r="AW195" s="13" t="s">
        <v>4</v>
      </c>
      <c r="AX195" s="13" t="s">
        <v>86</v>
      </c>
      <c r="AY195" s="253" t="s">
        <v>171</v>
      </c>
    </row>
    <row r="196" spans="1:65" s="2" customFormat="1" ht="16.5" customHeight="1">
      <c r="A196" s="39"/>
      <c r="B196" s="40"/>
      <c r="C196" s="228" t="s">
        <v>375</v>
      </c>
      <c r="D196" s="228" t="s">
        <v>173</v>
      </c>
      <c r="E196" s="229" t="s">
        <v>770</v>
      </c>
      <c r="F196" s="230" t="s">
        <v>771</v>
      </c>
      <c r="G196" s="231" t="s">
        <v>208</v>
      </c>
      <c r="H196" s="232">
        <v>19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43</v>
      </c>
      <c r="O196" s="92"/>
      <c r="P196" s="238">
        <f>O196*H196</f>
        <v>0</v>
      </c>
      <c r="Q196" s="238">
        <v>1.295E-06</v>
      </c>
      <c r="R196" s="238">
        <f>Q196*H196</f>
        <v>2.4605000000000002E-05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177</v>
      </c>
      <c r="AT196" s="240" t="s">
        <v>173</v>
      </c>
      <c r="AU196" s="240" t="s">
        <v>88</v>
      </c>
      <c r="AY196" s="18" t="s">
        <v>171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86</v>
      </c>
      <c r="BK196" s="241">
        <f>ROUND(I196*H196,2)</f>
        <v>0</v>
      </c>
      <c r="BL196" s="18" t="s">
        <v>177</v>
      </c>
      <c r="BM196" s="240" t="s">
        <v>1136</v>
      </c>
    </row>
    <row r="197" spans="1:65" s="2" customFormat="1" ht="24.15" customHeight="1">
      <c r="A197" s="39"/>
      <c r="B197" s="40"/>
      <c r="C197" s="228" t="s">
        <v>379</v>
      </c>
      <c r="D197" s="228" t="s">
        <v>173</v>
      </c>
      <c r="E197" s="229" t="s">
        <v>829</v>
      </c>
      <c r="F197" s="230" t="s">
        <v>830</v>
      </c>
      <c r="G197" s="231" t="s">
        <v>208</v>
      </c>
      <c r="H197" s="232">
        <v>1.5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43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0.00248</v>
      </c>
      <c r="T197" s="239">
        <f>S197*H197</f>
        <v>0.00372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177</v>
      </c>
      <c r="AT197" s="240" t="s">
        <v>173</v>
      </c>
      <c r="AU197" s="240" t="s">
        <v>88</v>
      </c>
      <c r="AY197" s="18" t="s">
        <v>171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86</v>
      </c>
      <c r="BK197" s="241">
        <f>ROUND(I197*H197,2)</f>
        <v>0</v>
      </c>
      <c r="BL197" s="18" t="s">
        <v>177</v>
      </c>
      <c r="BM197" s="240" t="s">
        <v>1137</v>
      </c>
    </row>
    <row r="198" spans="1:63" s="12" customFormat="1" ht="22.8" customHeight="1">
      <c r="A198" s="12"/>
      <c r="B198" s="212"/>
      <c r="C198" s="213"/>
      <c r="D198" s="214" t="s">
        <v>77</v>
      </c>
      <c r="E198" s="226" t="s">
        <v>832</v>
      </c>
      <c r="F198" s="226" t="s">
        <v>833</v>
      </c>
      <c r="G198" s="213"/>
      <c r="H198" s="213"/>
      <c r="I198" s="216"/>
      <c r="J198" s="227">
        <f>BK198</f>
        <v>0</v>
      </c>
      <c r="K198" s="213"/>
      <c r="L198" s="218"/>
      <c r="M198" s="219"/>
      <c r="N198" s="220"/>
      <c r="O198" s="220"/>
      <c r="P198" s="221">
        <f>SUM(P199:P206)</f>
        <v>0</v>
      </c>
      <c r="Q198" s="220"/>
      <c r="R198" s="221">
        <f>SUM(R199:R206)</f>
        <v>0</v>
      </c>
      <c r="S198" s="220"/>
      <c r="T198" s="222">
        <f>SUM(T199:T206)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3" t="s">
        <v>86</v>
      </c>
      <c r="AT198" s="224" t="s">
        <v>77</v>
      </c>
      <c r="AU198" s="224" t="s">
        <v>86</v>
      </c>
      <c r="AY198" s="223" t="s">
        <v>171</v>
      </c>
      <c r="BK198" s="225">
        <f>SUM(BK199:BK206)</f>
        <v>0</v>
      </c>
    </row>
    <row r="199" spans="1:65" s="2" customFormat="1" ht="21.75" customHeight="1">
      <c r="A199" s="39"/>
      <c r="B199" s="40"/>
      <c r="C199" s="228" t="s">
        <v>384</v>
      </c>
      <c r="D199" s="228" t="s">
        <v>173</v>
      </c>
      <c r="E199" s="229" t="s">
        <v>835</v>
      </c>
      <c r="F199" s="230" t="s">
        <v>836</v>
      </c>
      <c r="G199" s="231" t="s">
        <v>247</v>
      </c>
      <c r="H199" s="232">
        <v>39.1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43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177</v>
      </c>
      <c r="AT199" s="240" t="s">
        <v>173</v>
      </c>
      <c r="AU199" s="240" t="s">
        <v>88</v>
      </c>
      <c r="AY199" s="18" t="s">
        <v>171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86</v>
      </c>
      <c r="BK199" s="241">
        <f>ROUND(I199*H199,2)</f>
        <v>0</v>
      </c>
      <c r="BL199" s="18" t="s">
        <v>177</v>
      </c>
      <c r="BM199" s="240" t="s">
        <v>1138</v>
      </c>
    </row>
    <row r="200" spans="1:65" s="2" customFormat="1" ht="24.15" customHeight="1">
      <c r="A200" s="39"/>
      <c r="B200" s="40"/>
      <c r="C200" s="228" t="s">
        <v>389</v>
      </c>
      <c r="D200" s="228" t="s">
        <v>173</v>
      </c>
      <c r="E200" s="229" t="s">
        <v>1139</v>
      </c>
      <c r="F200" s="230" t="s">
        <v>1140</v>
      </c>
      <c r="G200" s="231" t="s">
        <v>247</v>
      </c>
      <c r="H200" s="232">
        <v>391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43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177</v>
      </c>
      <c r="AT200" s="240" t="s">
        <v>173</v>
      </c>
      <c r="AU200" s="240" t="s">
        <v>88</v>
      </c>
      <c r="AY200" s="18" t="s">
        <v>171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86</v>
      </c>
      <c r="BK200" s="241">
        <f>ROUND(I200*H200,2)</f>
        <v>0</v>
      </c>
      <c r="BL200" s="18" t="s">
        <v>177</v>
      </c>
      <c r="BM200" s="240" t="s">
        <v>1141</v>
      </c>
    </row>
    <row r="201" spans="1:51" s="13" customFormat="1" ht="12">
      <c r="A201" s="13"/>
      <c r="B201" s="242"/>
      <c r="C201" s="243"/>
      <c r="D201" s="244" t="s">
        <v>179</v>
      </c>
      <c r="E201" s="243"/>
      <c r="F201" s="246" t="s">
        <v>1142</v>
      </c>
      <c r="G201" s="243"/>
      <c r="H201" s="247">
        <v>391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179</v>
      </c>
      <c r="AU201" s="253" t="s">
        <v>88</v>
      </c>
      <c r="AV201" s="13" t="s">
        <v>88</v>
      </c>
      <c r="AW201" s="13" t="s">
        <v>4</v>
      </c>
      <c r="AX201" s="13" t="s">
        <v>86</v>
      </c>
      <c r="AY201" s="253" t="s">
        <v>171</v>
      </c>
    </row>
    <row r="202" spans="1:65" s="2" customFormat="1" ht="21.75" customHeight="1">
      <c r="A202" s="39"/>
      <c r="B202" s="40"/>
      <c r="C202" s="228" t="s">
        <v>395</v>
      </c>
      <c r="D202" s="228" t="s">
        <v>173</v>
      </c>
      <c r="E202" s="229" t="s">
        <v>853</v>
      </c>
      <c r="F202" s="230" t="s">
        <v>854</v>
      </c>
      <c r="G202" s="231" t="s">
        <v>247</v>
      </c>
      <c r="H202" s="232">
        <v>6.182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43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177</v>
      </c>
      <c r="AT202" s="240" t="s">
        <v>173</v>
      </c>
      <c r="AU202" s="240" t="s">
        <v>88</v>
      </c>
      <c r="AY202" s="18" t="s">
        <v>171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86</v>
      </c>
      <c r="BK202" s="241">
        <f>ROUND(I202*H202,2)</f>
        <v>0</v>
      </c>
      <c r="BL202" s="18" t="s">
        <v>177</v>
      </c>
      <c r="BM202" s="240" t="s">
        <v>1143</v>
      </c>
    </row>
    <row r="203" spans="1:65" s="2" customFormat="1" ht="24.15" customHeight="1">
      <c r="A203" s="39"/>
      <c r="B203" s="40"/>
      <c r="C203" s="228" t="s">
        <v>400</v>
      </c>
      <c r="D203" s="228" t="s">
        <v>173</v>
      </c>
      <c r="E203" s="229" t="s">
        <v>871</v>
      </c>
      <c r="F203" s="230" t="s">
        <v>872</v>
      </c>
      <c r="G203" s="231" t="s">
        <v>247</v>
      </c>
      <c r="H203" s="232">
        <v>61.82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43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177</v>
      </c>
      <c r="AT203" s="240" t="s">
        <v>173</v>
      </c>
      <c r="AU203" s="240" t="s">
        <v>88</v>
      </c>
      <c r="AY203" s="18" t="s">
        <v>171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86</v>
      </c>
      <c r="BK203" s="241">
        <f>ROUND(I203*H203,2)</f>
        <v>0</v>
      </c>
      <c r="BL203" s="18" t="s">
        <v>177</v>
      </c>
      <c r="BM203" s="240" t="s">
        <v>1144</v>
      </c>
    </row>
    <row r="204" spans="1:51" s="13" customFormat="1" ht="12">
      <c r="A204" s="13"/>
      <c r="B204" s="242"/>
      <c r="C204" s="243"/>
      <c r="D204" s="244" t="s">
        <v>179</v>
      </c>
      <c r="E204" s="243"/>
      <c r="F204" s="246" t="s">
        <v>1145</v>
      </c>
      <c r="G204" s="243"/>
      <c r="H204" s="247">
        <v>61.82</v>
      </c>
      <c r="I204" s="248"/>
      <c r="J204" s="243"/>
      <c r="K204" s="243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179</v>
      </c>
      <c r="AU204" s="253" t="s">
        <v>88</v>
      </c>
      <c r="AV204" s="13" t="s">
        <v>88</v>
      </c>
      <c r="AW204" s="13" t="s">
        <v>4</v>
      </c>
      <c r="AX204" s="13" t="s">
        <v>86</v>
      </c>
      <c r="AY204" s="253" t="s">
        <v>171</v>
      </c>
    </row>
    <row r="205" spans="1:65" s="2" customFormat="1" ht="37.8" customHeight="1">
      <c r="A205" s="39"/>
      <c r="B205" s="40"/>
      <c r="C205" s="228" t="s">
        <v>405</v>
      </c>
      <c r="D205" s="228" t="s">
        <v>173</v>
      </c>
      <c r="E205" s="229" t="s">
        <v>876</v>
      </c>
      <c r="F205" s="230" t="s">
        <v>877</v>
      </c>
      <c r="G205" s="231" t="s">
        <v>247</v>
      </c>
      <c r="H205" s="232">
        <v>6.182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43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177</v>
      </c>
      <c r="AT205" s="240" t="s">
        <v>173</v>
      </c>
      <c r="AU205" s="240" t="s">
        <v>88</v>
      </c>
      <c r="AY205" s="18" t="s">
        <v>171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86</v>
      </c>
      <c r="BK205" s="241">
        <f>ROUND(I205*H205,2)</f>
        <v>0</v>
      </c>
      <c r="BL205" s="18" t="s">
        <v>177</v>
      </c>
      <c r="BM205" s="240" t="s">
        <v>1146</v>
      </c>
    </row>
    <row r="206" spans="1:65" s="2" customFormat="1" ht="44.25" customHeight="1">
      <c r="A206" s="39"/>
      <c r="B206" s="40"/>
      <c r="C206" s="228" t="s">
        <v>409</v>
      </c>
      <c r="D206" s="228" t="s">
        <v>173</v>
      </c>
      <c r="E206" s="229" t="s">
        <v>1147</v>
      </c>
      <c r="F206" s="230" t="s">
        <v>1148</v>
      </c>
      <c r="G206" s="231" t="s">
        <v>247</v>
      </c>
      <c r="H206" s="232">
        <v>39.1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43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177</v>
      </c>
      <c r="AT206" s="240" t="s">
        <v>173</v>
      </c>
      <c r="AU206" s="240" t="s">
        <v>88</v>
      </c>
      <c r="AY206" s="18" t="s">
        <v>171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86</v>
      </c>
      <c r="BK206" s="241">
        <f>ROUND(I206*H206,2)</f>
        <v>0</v>
      </c>
      <c r="BL206" s="18" t="s">
        <v>177</v>
      </c>
      <c r="BM206" s="240" t="s">
        <v>1149</v>
      </c>
    </row>
    <row r="207" spans="1:63" s="12" customFormat="1" ht="22.8" customHeight="1">
      <c r="A207" s="12"/>
      <c r="B207" s="212"/>
      <c r="C207" s="213"/>
      <c r="D207" s="214" t="s">
        <v>77</v>
      </c>
      <c r="E207" s="226" t="s">
        <v>892</v>
      </c>
      <c r="F207" s="226" t="s">
        <v>893</v>
      </c>
      <c r="G207" s="213"/>
      <c r="H207" s="213"/>
      <c r="I207" s="216"/>
      <c r="J207" s="227">
        <f>BK207</f>
        <v>0</v>
      </c>
      <c r="K207" s="213"/>
      <c r="L207" s="218"/>
      <c r="M207" s="219"/>
      <c r="N207" s="220"/>
      <c r="O207" s="220"/>
      <c r="P207" s="221">
        <f>P208</f>
        <v>0</v>
      </c>
      <c r="Q207" s="220"/>
      <c r="R207" s="221">
        <f>R208</f>
        <v>0</v>
      </c>
      <c r="S207" s="220"/>
      <c r="T207" s="222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3" t="s">
        <v>86</v>
      </c>
      <c r="AT207" s="224" t="s">
        <v>77</v>
      </c>
      <c r="AU207" s="224" t="s">
        <v>86</v>
      </c>
      <c r="AY207" s="223" t="s">
        <v>171</v>
      </c>
      <c r="BK207" s="225">
        <f>BK208</f>
        <v>0</v>
      </c>
    </row>
    <row r="208" spans="1:65" s="2" customFormat="1" ht="33" customHeight="1">
      <c r="A208" s="39"/>
      <c r="B208" s="40"/>
      <c r="C208" s="228" t="s">
        <v>415</v>
      </c>
      <c r="D208" s="228" t="s">
        <v>173</v>
      </c>
      <c r="E208" s="229" t="s">
        <v>1034</v>
      </c>
      <c r="F208" s="230" t="s">
        <v>1035</v>
      </c>
      <c r="G208" s="231" t="s">
        <v>247</v>
      </c>
      <c r="H208" s="232">
        <v>8.339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43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177</v>
      </c>
      <c r="AT208" s="240" t="s">
        <v>173</v>
      </c>
      <c r="AU208" s="240" t="s">
        <v>88</v>
      </c>
      <c r="AY208" s="18" t="s">
        <v>171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86</v>
      </c>
      <c r="BK208" s="241">
        <f>ROUND(I208*H208,2)</f>
        <v>0</v>
      </c>
      <c r="BL208" s="18" t="s">
        <v>177</v>
      </c>
      <c r="BM208" s="240" t="s">
        <v>1150</v>
      </c>
    </row>
    <row r="209" spans="1:63" s="12" customFormat="1" ht="25.9" customHeight="1">
      <c r="A209" s="12"/>
      <c r="B209" s="212"/>
      <c r="C209" s="213"/>
      <c r="D209" s="214" t="s">
        <v>77</v>
      </c>
      <c r="E209" s="215" t="s">
        <v>930</v>
      </c>
      <c r="F209" s="215" t="s">
        <v>931</v>
      </c>
      <c r="G209" s="213"/>
      <c r="H209" s="213"/>
      <c r="I209" s="216"/>
      <c r="J209" s="217">
        <f>BK209</f>
        <v>0</v>
      </c>
      <c r="K209" s="213"/>
      <c r="L209" s="218"/>
      <c r="M209" s="219"/>
      <c r="N209" s="220"/>
      <c r="O209" s="220"/>
      <c r="P209" s="221">
        <f>P210</f>
        <v>0</v>
      </c>
      <c r="Q209" s="220"/>
      <c r="R209" s="221">
        <f>R210</f>
        <v>0</v>
      </c>
      <c r="S209" s="220"/>
      <c r="T209" s="222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3" t="s">
        <v>200</v>
      </c>
      <c r="AT209" s="224" t="s">
        <v>77</v>
      </c>
      <c r="AU209" s="224" t="s">
        <v>78</v>
      </c>
      <c r="AY209" s="223" t="s">
        <v>171</v>
      </c>
      <c r="BK209" s="225">
        <f>BK210</f>
        <v>0</v>
      </c>
    </row>
    <row r="210" spans="1:65" s="2" customFormat="1" ht="16.5" customHeight="1">
      <c r="A210" s="39"/>
      <c r="B210" s="40"/>
      <c r="C210" s="228" t="s">
        <v>419</v>
      </c>
      <c r="D210" s="228" t="s">
        <v>173</v>
      </c>
      <c r="E210" s="229" t="s">
        <v>933</v>
      </c>
      <c r="F210" s="230" t="s">
        <v>934</v>
      </c>
      <c r="G210" s="231" t="s">
        <v>909</v>
      </c>
      <c r="H210" s="301"/>
      <c r="I210" s="233"/>
      <c r="J210" s="234">
        <f>ROUND(I210*H210,2)</f>
        <v>0</v>
      </c>
      <c r="K210" s="235"/>
      <c r="L210" s="45"/>
      <c r="M210" s="302" t="s">
        <v>1</v>
      </c>
      <c r="N210" s="303" t="s">
        <v>43</v>
      </c>
      <c r="O210" s="304"/>
      <c r="P210" s="305">
        <f>O210*H210</f>
        <v>0</v>
      </c>
      <c r="Q210" s="305">
        <v>0</v>
      </c>
      <c r="R210" s="305">
        <f>Q210*H210</f>
        <v>0</v>
      </c>
      <c r="S210" s="305">
        <v>0</v>
      </c>
      <c r="T210" s="30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177</v>
      </c>
      <c r="AT210" s="240" t="s">
        <v>173</v>
      </c>
      <c r="AU210" s="240" t="s">
        <v>86</v>
      </c>
      <c r="AY210" s="18" t="s">
        <v>171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86</v>
      </c>
      <c r="BK210" s="241">
        <f>ROUND(I210*H210,2)</f>
        <v>0</v>
      </c>
      <c r="BL210" s="18" t="s">
        <v>177</v>
      </c>
      <c r="BM210" s="240" t="s">
        <v>1151</v>
      </c>
    </row>
    <row r="211" spans="1:31" s="2" customFormat="1" ht="6.95" customHeight="1">
      <c r="A211" s="39"/>
      <c r="B211" s="67"/>
      <c r="C211" s="68"/>
      <c r="D211" s="68"/>
      <c r="E211" s="68"/>
      <c r="F211" s="68"/>
      <c r="G211" s="68"/>
      <c r="H211" s="68"/>
      <c r="I211" s="68"/>
      <c r="J211" s="68"/>
      <c r="K211" s="68"/>
      <c r="L211" s="45"/>
      <c r="M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</row>
  </sheetData>
  <sheetProtection password="CC35" sheet="1" objects="1" scenarios="1" formatColumns="0" formatRows="0" autoFilter="0"/>
  <autoFilter ref="C123:K21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133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1152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1153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1154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102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25. 3. 2022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1155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37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42</v>
      </c>
      <c r="E35" s="151" t="s">
        <v>43</v>
      </c>
      <c r="F35" s="164">
        <f>ROUND((SUM(BE131:BE300)),2)</f>
        <v>0</v>
      </c>
      <c r="G35" s="39"/>
      <c r="H35" s="39"/>
      <c r="I35" s="165">
        <v>0.21</v>
      </c>
      <c r="J35" s="164">
        <f>ROUND(((SUM(BE131:BE300))*I35),2)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ROUND((SUM(BF131:BF300)),2)</f>
        <v>0</v>
      </c>
      <c r="G36" s="39"/>
      <c r="H36" s="39"/>
      <c r="I36" s="165">
        <v>0.15</v>
      </c>
      <c r="J36" s="164">
        <f>ROUND(((SUM(BF131:BF300))*I36),2)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ROUND((SUM(BG131:BG300)),2)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ROUND((SUM(BH131:BH300)),2)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ROUND((SUM(BI131:BI300)),2)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9"/>
      <c r="B87" s="40"/>
      <c r="C87" s="41"/>
      <c r="D87" s="41"/>
      <c r="E87" s="184" t="s">
        <v>1152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 hidden="1">
      <c r="A88" s="39"/>
      <c r="B88" s="40"/>
      <c r="C88" s="33" t="s">
        <v>1153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 hidden="1">
      <c r="A89" s="39"/>
      <c r="B89" s="40"/>
      <c r="C89" s="41"/>
      <c r="D89" s="41"/>
      <c r="E89" s="77" t="str">
        <f>E11</f>
        <v>01 - Trubní vedení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 hidden="1">
      <c r="A91" s="39"/>
      <c r="B91" s="40"/>
      <c r="C91" s="33" t="s">
        <v>20</v>
      </c>
      <c r="D91" s="41"/>
      <c r="E91" s="41"/>
      <c r="F91" s="28" t="str">
        <f>F14</f>
        <v>Město Hradec Králové</v>
      </c>
      <c r="G91" s="41"/>
      <c r="H91" s="41"/>
      <c r="I91" s="33" t="s">
        <v>22</v>
      </c>
      <c r="J91" s="80" t="str">
        <f>IF(J14="","",J14)</f>
        <v>25. 3. 2022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 hidden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ADVISIA,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 hidden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Petr Koblenc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 hidden="1">
      <c r="A96" s="39"/>
      <c r="B96" s="40"/>
      <c r="C96" s="185" t="s">
        <v>137</v>
      </c>
      <c r="D96" s="186"/>
      <c r="E96" s="186"/>
      <c r="F96" s="186"/>
      <c r="G96" s="186"/>
      <c r="H96" s="186"/>
      <c r="I96" s="186"/>
      <c r="J96" s="187" t="s">
        <v>138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 hidden="1">
      <c r="A98" s="39"/>
      <c r="B98" s="40"/>
      <c r="C98" s="188" t="s">
        <v>139</v>
      </c>
      <c r="D98" s="41"/>
      <c r="E98" s="41"/>
      <c r="F98" s="41"/>
      <c r="G98" s="41"/>
      <c r="H98" s="41"/>
      <c r="I98" s="41"/>
      <c r="J98" s="111">
        <f>J131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140</v>
      </c>
    </row>
    <row r="99" spans="1:31" s="9" customFormat="1" ht="24.95" customHeight="1" hidden="1">
      <c r="A99" s="9"/>
      <c r="B99" s="189"/>
      <c r="C99" s="190"/>
      <c r="D99" s="191" t="s">
        <v>141</v>
      </c>
      <c r="E99" s="192"/>
      <c r="F99" s="192"/>
      <c r="G99" s="192"/>
      <c r="H99" s="192"/>
      <c r="I99" s="192"/>
      <c r="J99" s="193">
        <f>J132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5"/>
      <c r="C100" s="134"/>
      <c r="D100" s="196" t="s">
        <v>1156</v>
      </c>
      <c r="E100" s="197"/>
      <c r="F100" s="197"/>
      <c r="G100" s="197"/>
      <c r="H100" s="197"/>
      <c r="I100" s="197"/>
      <c r="J100" s="198">
        <f>J133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5"/>
      <c r="C101" s="134"/>
      <c r="D101" s="196" t="s">
        <v>1157</v>
      </c>
      <c r="E101" s="197"/>
      <c r="F101" s="197"/>
      <c r="G101" s="197"/>
      <c r="H101" s="197"/>
      <c r="I101" s="197"/>
      <c r="J101" s="198">
        <f>J172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5"/>
      <c r="C102" s="134"/>
      <c r="D102" s="196" t="s">
        <v>145</v>
      </c>
      <c r="E102" s="197"/>
      <c r="F102" s="197"/>
      <c r="G102" s="197"/>
      <c r="H102" s="197"/>
      <c r="I102" s="197"/>
      <c r="J102" s="198">
        <f>J191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5"/>
      <c r="C103" s="134"/>
      <c r="D103" s="196" t="s">
        <v>1158</v>
      </c>
      <c r="E103" s="197"/>
      <c r="F103" s="197"/>
      <c r="G103" s="197"/>
      <c r="H103" s="197"/>
      <c r="I103" s="197"/>
      <c r="J103" s="198">
        <f>J219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5"/>
      <c r="C104" s="134"/>
      <c r="D104" s="196" t="s">
        <v>1159</v>
      </c>
      <c r="E104" s="197"/>
      <c r="F104" s="197"/>
      <c r="G104" s="197"/>
      <c r="H104" s="197"/>
      <c r="I104" s="197"/>
      <c r="J104" s="198">
        <f>J234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5"/>
      <c r="C105" s="134"/>
      <c r="D105" s="196" t="s">
        <v>1160</v>
      </c>
      <c r="E105" s="197"/>
      <c r="F105" s="197"/>
      <c r="G105" s="197"/>
      <c r="H105" s="197"/>
      <c r="I105" s="197"/>
      <c r="J105" s="198">
        <f>J264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95"/>
      <c r="C106" s="134"/>
      <c r="D106" s="196" t="s">
        <v>1161</v>
      </c>
      <c r="E106" s="197"/>
      <c r="F106" s="197"/>
      <c r="G106" s="197"/>
      <c r="H106" s="197"/>
      <c r="I106" s="197"/>
      <c r="J106" s="198">
        <f>J273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95"/>
      <c r="C107" s="134"/>
      <c r="D107" s="196" t="s">
        <v>1162</v>
      </c>
      <c r="E107" s="197"/>
      <c r="F107" s="197"/>
      <c r="G107" s="197"/>
      <c r="H107" s="197"/>
      <c r="I107" s="197"/>
      <c r="J107" s="198">
        <f>J289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95"/>
      <c r="C108" s="134"/>
      <c r="D108" s="196" t="s">
        <v>150</v>
      </c>
      <c r="E108" s="197"/>
      <c r="F108" s="197"/>
      <c r="G108" s="197"/>
      <c r="H108" s="197"/>
      <c r="I108" s="197"/>
      <c r="J108" s="198">
        <f>J294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 hidden="1">
      <c r="A109" s="9"/>
      <c r="B109" s="189"/>
      <c r="C109" s="190"/>
      <c r="D109" s="191" t="s">
        <v>154</v>
      </c>
      <c r="E109" s="192"/>
      <c r="F109" s="192"/>
      <c r="G109" s="192"/>
      <c r="H109" s="192"/>
      <c r="I109" s="192"/>
      <c r="J109" s="193">
        <f>J299</f>
        <v>0</v>
      </c>
      <c r="K109" s="190"/>
      <c r="L109" s="19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 hidden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 hidden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t="12" hidden="1"/>
    <row r="113" ht="12" hidden="1"/>
    <row r="114" ht="12" hidden="1"/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156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84" t="str">
        <f>E7</f>
        <v>Parkoviště - Domov U Biřičky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12" s="1" customFormat="1" ht="12" customHeight="1">
      <c r="B120" s="22"/>
      <c r="C120" s="33" t="s">
        <v>133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9"/>
      <c r="B121" s="40"/>
      <c r="C121" s="41"/>
      <c r="D121" s="41"/>
      <c r="E121" s="184" t="s">
        <v>1152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1153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E11</f>
        <v>01 - Trubní vedení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F14</f>
        <v>Město Hradec Králové</v>
      </c>
      <c r="G125" s="41"/>
      <c r="H125" s="41"/>
      <c r="I125" s="33" t="s">
        <v>22</v>
      </c>
      <c r="J125" s="80" t="str">
        <f>IF(J14="","",J14)</f>
        <v>25. 3. 2022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E17</f>
        <v>Královéhradecký kraj</v>
      </c>
      <c r="G127" s="41"/>
      <c r="H127" s="41"/>
      <c r="I127" s="33" t="s">
        <v>30</v>
      </c>
      <c r="J127" s="37" t="str">
        <f>E23</f>
        <v>ADVISIA,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IF(E20="","",E20)</f>
        <v>Vyplň údaj</v>
      </c>
      <c r="G128" s="41"/>
      <c r="H128" s="41"/>
      <c r="I128" s="33" t="s">
        <v>33</v>
      </c>
      <c r="J128" s="37" t="str">
        <f>E26</f>
        <v>Ing. Petr Koblenc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0"/>
      <c r="B130" s="201"/>
      <c r="C130" s="202" t="s">
        <v>157</v>
      </c>
      <c r="D130" s="203" t="s">
        <v>63</v>
      </c>
      <c r="E130" s="203" t="s">
        <v>59</v>
      </c>
      <c r="F130" s="203" t="s">
        <v>60</v>
      </c>
      <c r="G130" s="203" t="s">
        <v>158</v>
      </c>
      <c r="H130" s="203" t="s">
        <v>159</v>
      </c>
      <c r="I130" s="203" t="s">
        <v>160</v>
      </c>
      <c r="J130" s="204" t="s">
        <v>138</v>
      </c>
      <c r="K130" s="205" t="s">
        <v>161</v>
      </c>
      <c r="L130" s="206"/>
      <c r="M130" s="101" t="s">
        <v>1</v>
      </c>
      <c r="N130" s="102" t="s">
        <v>42</v>
      </c>
      <c r="O130" s="102" t="s">
        <v>162</v>
      </c>
      <c r="P130" s="102" t="s">
        <v>163</v>
      </c>
      <c r="Q130" s="102" t="s">
        <v>164</v>
      </c>
      <c r="R130" s="102" t="s">
        <v>165</v>
      </c>
      <c r="S130" s="102" t="s">
        <v>166</v>
      </c>
      <c r="T130" s="103" t="s">
        <v>167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63" s="2" customFormat="1" ht="22.8" customHeight="1">
      <c r="A131" s="39"/>
      <c r="B131" s="40"/>
      <c r="C131" s="108" t="s">
        <v>168</v>
      </c>
      <c r="D131" s="41"/>
      <c r="E131" s="41"/>
      <c r="F131" s="41"/>
      <c r="G131" s="41"/>
      <c r="H131" s="41"/>
      <c r="I131" s="41"/>
      <c r="J131" s="207">
        <f>BK131</f>
        <v>0</v>
      </c>
      <c r="K131" s="41"/>
      <c r="L131" s="45"/>
      <c r="M131" s="104"/>
      <c r="N131" s="208"/>
      <c r="O131" s="105"/>
      <c r="P131" s="209">
        <f>P132+P299</f>
        <v>0</v>
      </c>
      <c r="Q131" s="105"/>
      <c r="R131" s="209">
        <f>R132+R299</f>
        <v>27.698006239060003</v>
      </c>
      <c r="S131" s="105"/>
      <c r="T131" s="210">
        <f>T132+T299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77</v>
      </c>
      <c r="AU131" s="18" t="s">
        <v>140</v>
      </c>
      <c r="BK131" s="211">
        <f>BK132+BK299</f>
        <v>0</v>
      </c>
    </row>
    <row r="132" spans="1:63" s="12" customFormat="1" ht="25.9" customHeight="1">
      <c r="A132" s="12"/>
      <c r="B132" s="212"/>
      <c r="C132" s="213"/>
      <c r="D132" s="214" t="s">
        <v>77</v>
      </c>
      <c r="E132" s="215" t="s">
        <v>169</v>
      </c>
      <c r="F132" s="215" t="s">
        <v>170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P133+P172+P191+P219+P234+P264+P273+P289+P294</f>
        <v>0</v>
      </c>
      <c r="Q132" s="220"/>
      <c r="R132" s="221">
        <f>R133+R172+R191+R219+R234+R264+R273+R289+R294</f>
        <v>27.698006239060003</v>
      </c>
      <c r="S132" s="220"/>
      <c r="T132" s="222">
        <f>T133+T172+T191+T219+T234+T264+T273+T289+T294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86</v>
      </c>
      <c r="AT132" s="224" t="s">
        <v>77</v>
      </c>
      <c r="AU132" s="224" t="s">
        <v>78</v>
      </c>
      <c r="AY132" s="223" t="s">
        <v>171</v>
      </c>
      <c r="BK132" s="225">
        <f>BK133+BK172+BK191+BK219+BK234+BK264+BK273+BK289+BK294</f>
        <v>0</v>
      </c>
    </row>
    <row r="133" spans="1:63" s="12" customFormat="1" ht="22.8" customHeight="1">
      <c r="A133" s="12"/>
      <c r="B133" s="212"/>
      <c r="C133" s="213"/>
      <c r="D133" s="214" t="s">
        <v>77</v>
      </c>
      <c r="E133" s="226" t="s">
        <v>1163</v>
      </c>
      <c r="F133" s="226" t="s">
        <v>1164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SUM(P134:P171)</f>
        <v>0</v>
      </c>
      <c r="Q133" s="220"/>
      <c r="R133" s="221">
        <f>SUM(R134:R171)</f>
        <v>0.80842878016</v>
      </c>
      <c r="S133" s="220"/>
      <c r="T133" s="222">
        <f>SUM(T134:T171)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86</v>
      </c>
      <c r="AT133" s="224" t="s">
        <v>77</v>
      </c>
      <c r="AU133" s="224" t="s">
        <v>86</v>
      </c>
      <c r="AY133" s="223" t="s">
        <v>171</v>
      </c>
      <c r="BK133" s="225">
        <f>SUM(BK134:BK171)</f>
        <v>0</v>
      </c>
    </row>
    <row r="134" spans="1:65" s="2" customFormat="1" ht="24.15" customHeight="1">
      <c r="A134" s="39"/>
      <c r="B134" s="40"/>
      <c r="C134" s="228" t="s">
        <v>86</v>
      </c>
      <c r="D134" s="228" t="s">
        <v>173</v>
      </c>
      <c r="E134" s="229" t="s">
        <v>1165</v>
      </c>
      <c r="F134" s="230" t="s">
        <v>1166</v>
      </c>
      <c r="G134" s="231" t="s">
        <v>1167</v>
      </c>
      <c r="H134" s="232">
        <v>157.44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43</v>
      </c>
      <c r="O134" s="92"/>
      <c r="P134" s="238">
        <f>O134*H134</f>
        <v>0</v>
      </c>
      <c r="Q134" s="238">
        <v>4.07925E-05</v>
      </c>
      <c r="R134" s="238">
        <f>Q134*H134</f>
        <v>0.0064223712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177</v>
      </c>
      <c r="AT134" s="240" t="s">
        <v>173</v>
      </c>
      <c r="AU134" s="240" t="s">
        <v>88</v>
      </c>
      <c r="AY134" s="18" t="s">
        <v>171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86</v>
      </c>
      <c r="BK134" s="241">
        <f>ROUND(I134*H134,2)</f>
        <v>0</v>
      </c>
      <c r="BL134" s="18" t="s">
        <v>177</v>
      </c>
      <c r="BM134" s="240" t="s">
        <v>1168</v>
      </c>
    </row>
    <row r="135" spans="1:51" s="13" customFormat="1" ht="12">
      <c r="A135" s="13"/>
      <c r="B135" s="242"/>
      <c r="C135" s="243"/>
      <c r="D135" s="244" t="s">
        <v>179</v>
      </c>
      <c r="E135" s="245" t="s">
        <v>1</v>
      </c>
      <c r="F135" s="246" t="s">
        <v>1169</v>
      </c>
      <c r="G135" s="243"/>
      <c r="H135" s="247">
        <v>24.1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179</v>
      </c>
      <c r="AU135" s="253" t="s">
        <v>88</v>
      </c>
      <c r="AV135" s="13" t="s">
        <v>88</v>
      </c>
      <c r="AW135" s="13" t="s">
        <v>32</v>
      </c>
      <c r="AX135" s="13" t="s">
        <v>78</v>
      </c>
      <c r="AY135" s="253" t="s">
        <v>171</v>
      </c>
    </row>
    <row r="136" spans="1:51" s="13" customFormat="1" ht="12">
      <c r="A136" s="13"/>
      <c r="B136" s="242"/>
      <c r="C136" s="243"/>
      <c r="D136" s="244" t="s">
        <v>179</v>
      </c>
      <c r="E136" s="245" t="s">
        <v>1</v>
      </c>
      <c r="F136" s="246" t="s">
        <v>1170</v>
      </c>
      <c r="G136" s="243"/>
      <c r="H136" s="247">
        <v>39</v>
      </c>
      <c r="I136" s="248"/>
      <c r="J136" s="243"/>
      <c r="K136" s="243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179</v>
      </c>
      <c r="AU136" s="253" t="s">
        <v>88</v>
      </c>
      <c r="AV136" s="13" t="s">
        <v>88</v>
      </c>
      <c r="AW136" s="13" t="s">
        <v>32</v>
      </c>
      <c r="AX136" s="13" t="s">
        <v>78</v>
      </c>
      <c r="AY136" s="253" t="s">
        <v>171</v>
      </c>
    </row>
    <row r="137" spans="1:51" s="13" customFormat="1" ht="12">
      <c r="A137" s="13"/>
      <c r="B137" s="242"/>
      <c r="C137" s="243"/>
      <c r="D137" s="244" t="s">
        <v>179</v>
      </c>
      <c r="E137" s="245" t="s">
        <v>1</v>
      </c>
      <c r="F137" s="246" t="s">
        <v>1171</v>
      </c>
      <c r="G137" s="243"/>
      <c r="H137" s="247">
        <v>68.1</v>
      </c>
      <c r="I137" s="248"/>
      <c r="J137" s="243"/>
      <c r="K137" s="243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179</v>
      </c>
      <c r="AU137" s="253" t="s">
        <v>88</v>
      </c>
      <c r="AV137" s="13" t="s">
        <v>88</v>
      </c>
      <c r="AW137" s="13" t="s">
        <v>32</v>
      </c>
      <c r="AX137" s="13" t="s">
        <v>78</v>
      </c>
      <c r="AY137" s="253" t="s">
        <v>171</v>
      </c>
    </row>
    <row r="138" spans="1:51" s="16" customFormat="1" ht="12">
      <c r="A138" s="16"/>
      <c r="B138" s="290"/>
      <c r="C138" s="291"/>
      <c r="D138" s="244" t="s">
        <v>179</v>
      </c>
      <c r="E138" s="292" t="s">
        <v>1</v>
      </c>
      <c r="F138" s="293" t="s">
        <v>1172</v>
      </c>
      <c r="G138" s="291"/>
      <c r="H138" s="294">
        <v>131.2</v>
      </c>
      <c r="I138" s="295"/>
      <c r="J138" s="291"/>
      <c r="K138" s="291"/>
      <c r="L138" s="296"/>
      <c r="M138" s="297"/>
      <c r="N138" s="298"/>
      <c r="O138" s="298"/>
      <c r="P138" s="298"/>
      <c r="Q138" s="298"/>
      <c r="R138" s="298"/>
      <c r="S138" s="298"/>
      <c r="T138" s="299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300" t="s">
        <v>179</v>
      </c>
      <c r="AU138" s="300" t="s">
        <v>88</v>
      </c>
      <c r="AV138" s="16" t="s">
        <v>191</v>
      </c>
      <c r="AW138" s="16" t="s">
        <v>32</v>
      </c>
      <c r="AX138" s="16" t="s">
        <v>78</v>
      </c>
      <c r="AY138" s="300" t="s">
        <v>171</v>
      </c>
    </row>
    <row r="139" spans="1:51" s="13" customFormat="1" ht="12">
      <c r="A139" s="13"/>
      <c r="B139" s="242"/>
      <c r="C139" s="243"/>
      <c r="D139" s="244" t="s">
        <v>179</v>
      </c>
      <c r="E139" s="245" t="s">
        <v>1</v>
      </c>
      <c r="F139" s="246" t="s">
        <v>1173</v>
      </c>
      <c r="G139" s="243"/>
      <c r="H139" s="247">
        <v>157.44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179</v>
      </c>
      <c r="AU139" s="253" t="s">
        <v>88</v>
      </c>
      <c r="AV139" s="13" t="s">
        <v>88</v>
      </c>
      <c r="AW139" s="13" t="s">
        <v>32</v>
      </c>
      <c r="AX139" s="13" t="s">
        <v>86</v>
      </c>
      <c r="AY139" s="253" t="s">
        <v>171</v>
      </c>
    </row>
    <row r="140" spans="1:65" s="2" customFormat="1" ht="24.15" customHeight="1">
      <c r="A140" s="39"/>
      <c r="B140" s="40"/>
      <c r="C140" s="228" t="s">
        <v>88</v>
      </c>
      <c r="D140" s="228" t="s">
        <v>173</v>
      </c>
      <c r="E140" s="229" t="s">
        <v>1174</v>
      </c>
      <c r="F140" s="230" t="s">
        <v>1175</v>
      </c>
      <c r="G140" s="231" t="s">
        <v>1102</v>
      </c>
      <c r="H140" s="232">
        <v>6.56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43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177</v>
      </c>
      <c r="AT140" s="240" t="s">
        <v>173</v>
      </c>
      <c r="AU140" s="240" t="s">
        <v>88</v>
      </c>
      <c r="AY140" s="18" t="s">
        <v>171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86</v>
      </c>
      <c r="BK140" s="241">
        <f>ROUND(I140*H140,2)</f>
        <v>0</v>
      </c>
      <c r="BL140" s="18" t="s">
        <v>177</v>
      </c>
      <c r="BM140" s="240" t="s">
        <v>1176</v>
      </c>
    </row>
    <row r="141" spans="1:51" s="13" customFormat="1" ht="12">
      <c r="A141" s="13"/>
      <c r="B141" s="242"/>
      <c r="C141" s="243"/>
      <c r="D141" s="244" t="s">
        <v>179</v>
      </c>
      <c r="E141" s="245" t="s">
        <v>1</v>
      </c>
      <c r="F141" s="246" t="s">
        <v>1169</v>
      </c>
      <c r="G141" s="243"/>
      <c r="H141" s="247">
        <v>24.1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179</v>
      </c>
      <c r="AU141" s="253" t="s">
        <v>88</v>
      </c>
      <c r="AV141" s="13" t="s">
        <v>88</v>
      </c>
      <c r="AW141" s="13" t="s">
        <v>32</v>
      </c>
      <c r="AX141" s="13" t="s">
        <v>78</v>
      </c>
      <c r="AY141" s="253" t="s">
        <v>171</v>
      </c>
    </row>
    <row r="142" spans="1:51" s="13" customFormat="1" ht="12">
      <c r="A142" s="13"/>
      <c r="B142" s="242"/>
      <c r="C142" s="243"/>
      <c r="D142" s="244" t="s">
        <v>179</v>
      </c>
      <c r="E142" s="245" t="s">
        <v>1</v>
      </c>
      <c r="F142" s="246" t="s">
        <v>1170</v>
      </c>
      <c r="G142" s="243"/>
      <c r="H142" s="247">
        <v>39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179</v>
      </c>
      <c r="AU142" s="253" t="s">
        <v>88</v>
      </c>
      <c r="AV142" s="13" t="s">
        <v>88</v>
      </c>
      <c r="AW142" s="13" t="s">
        <v>32</v>
      </c>
      <c r="AX142" s="13" t="s">
        <v>78</v>
      </c>
      <c r="AY142" s="253" t="s">
        <v>171</v>
      </c>
    </row>
    <row r="143" spans="1:51" s="13" customFormat="1" ht="12">
      <c r="A143" s="13"/>
      <c r="B143" s="242"/>
      <c r="C143" s="243"/>
      <c r="D143" s="244" t="s">
        <v>179</v>
      </c>
      <c r="E143" s="245" t="s">
        <v>1</v>
      </c>
      <c r="F143" s="246" t="s">
        <v>1171</v>
      </c>
      <c r="G143" s="243"/>
      <c r="H143" s="247">
        <v>68.1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179</v>
      </c>
      <c r="AU143" s="253" t="s">
        <v>88</v>
      </c>
      <c r="AV143" s="13" t="s">
        <v>88</v>
      </c>
      <c r="AW143" s="13" t="s">
        <v>32</v>
      </c>
      <c r="AX143" s="13" t="s">
        <v>78</v>
      </c>
      <c r="AY143" s="253" t="s">
        <v>171</v>
      </c>
    </row>
    <row r="144" spans="1:51" s="16" customFormat="1" ht="12">
      <c r="A144" s="16"/>
      <c r="B144" s="290"/>
      <c r="C144" s="291"/>
      <c r="D144" s="244" t="s">
        <v>179</v>
      </c>
      <c r="E144" s="292" t="s">
        <v>1</v>
      </c>
      <c r="F144" s="293" t="s">
        <v>1172</v>
      </c>
      <c r="G144" s="291"/>
      <c r="H144" s="294">
        <v>131.2</v>
      </c>
      <c r="I144" s="295"/>
      <c r="J144" s="291"/>
      <c r="K144" s="291"/>
      <c r="L144" s="296"/>
      <c r="M144" s="297"/>
      <c r="N144" s="298"/>
      <c r="O144" s="298"/>
      <c r="P144" s="298"/>
      <c r="Q144" s="298"/>
      <c r="R144" s="298"/>
      <c r="S144" s="298"/>
      <c r="T144" s="299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300" t="s">
        <v>179</v>
      </c>
      <c r="AU144" s="300" t="s">
        <v>88</v>
      </c>
      <c r="AV144" s="16" t="s">
        <v>191</v>
      </c>
      <c r="AW144" s="16" t="s">
        <v>32</v>
      </c>
      <c r="AX144" s="16" t="s">
        <v>78</v>
      </c>
      <c r="AY144" s="300" t="s">
        <v>171</v>
      </c>
    </row>
    <row r="145" spans="1:51" s="13" customFormat="1" ht="12">
      <c r="A145" s="13"/>
      <c r="B145" s="242"/>
      <c r="C145" s="243"/>
      <c r="D145" s="244" t="s">
        <v>179</v>
      </c>
      <c r="E145" s="245" t="s">
        <v>1</v>
      </c>
      <c r="F145" s="246" t="s">
        <v>1177</v>
      </c>
      <c r="G145" s="243"/>
      <c r="H145" s="247">
        <v>6.56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179</v>
      </c>
      <c r="AU145" s="253" t="s">
        <v>88</v>
      </c>
      <c r="AV145" s="13" t="s">
        <v>88</v>
      </c>
      <c r="AW145" s="13" t="s">
        <v>32</v>
      </c>
      <c r="AX145" s="13" t="s">
        <v>86</v>
      </c>
      <c r="AY145" s="253" t="s">
        <v>171</v>
      </c>
    </row>
    <row r="146" spans="1:65" s="2" customFormat="1" ht="24.15" customHeight="1">
      <c r="A146" s="39"/>
      <c r="B146" s="40"/>
      <c r="C146" s="228" t="s">
        <v>191</v>
      </c>
      <c r="D146" s="228" t="s">
        <v>173</v>
      </c>
      <c r="E146" s="229" t="s">
        <v>1178</v>
      </c>
      <c r="F146" s="230" t="s">
        <v>1179</v>
      </c>
      <c r="G146" s="231" t="s">
        <v>208</v>
      </c>
      <c r="H146" s="232">
        <v>4.8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43</v>
      </c>
      <c r="O146" s="92"/>
      <c r="P146" s="238">
        <f>O146*H146</f>
        <v>0</v>
      </c>
      <c r="Q146" s="238">
        <v>0.0086767</v>
      </c>
      <c r="R146" s="238">
        <f>Q146*H146</f>
        <v>0.041648160000000004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177</v>
      </c>
      <c r="AT146" s="240" t="s">
        <v>173</v>
      </c>
      <c r="AU146" s="240" t="s">
        <v>88</v>
      </c>
      <c r="AY146" s="18" t="s">
        <v>171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86</v>
      </c>
      <c r="BK146" s="241">
        <f>ROUND(I146*H146,2)</f>
        <v>0</v>
      </c>
      <c r="BL146" s="18" t="s">
        <v>177</v>
      </c>
      <c r="BM146" s="240" t="s">
        <v>1180</v>
      </c>
    </row>
    <row r="147" spans="1:51" s="13" customFormat="1" ht="12">
      <c r="A147" s="13"/>
      <c r="B147" s="242"/>
      <c r="C147" s="243"/>
      <c r="D147" s="244" t="s">
        <v>179</v>
      </c>
      <c r="E147" s="245" t="s">
        <v>1</v>
      </c>
      <c r="F147" s="246" t="s">
        <v>1181</v>
      </c>
      <c r="G147" s="243"/>
      <c r="H147" s="247">
        <v>4.8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179</v>
      </c>
      <c r="AU147" s="253" t="s">
        <v>88</v>
      </c>
      <c r="AV147" s="13" t="s">
        <v>88</v>
      </c>
      <c r="AW147" s="13" t="s">
        <v>32</v>
      </c>
      <c r="AX147" s="13" t="s">
        <v>86</v>
      </c>
      <c r="AY147" s="253" t="s">
        <v>171</v>
      </c>
    </row>
    <row r="148" spans="1:65" s="2" customFormat="1" ht="16.5" customHeight="1">
      <c r="A148" s="39"/>
      <c r="B148" s="40"/>
      <c r="C148" s="228" t="s">
        <v>177</v>
      </c>
      <c r="D148" s="228" t="s">
        <v>173</v>
      </c>
      <c r="E148" s="229" t="s">
        <v>1182</v>
      </c>
      <c r="F148" s="230" t="s">
        <v>1183</v>
      </c>
      <c r="G148" s="231" t="s">
        <v>208</v>
      </c>
      <c r="H148" s="232">
        <v>2.4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43</v>
      </c>
      <c r="O148" s="92"/>
      <c r="P148" s="238">
        <f>O148*H148</f>
        <v>0</v>
      </c>
      <c r="Q148" s="238">
        <v>0.0369043</v>
      </c>
      <c r="R148" s="238">
        <f>Q148*H148</f>
        <v>0.08857032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177</v>
      </c>
      <c r="AT148" s="240" t="s">
        <v>173</v>
      </c>
      <c r="AU148" s="240" t="s">
        <v>88</v>
      </c>
      <c r="AY148" s="18" t="s">
        <v>171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86</v>
      </c>
      <c r="BK148" s="241">
        <f>ROUND(I148*H148,2)</f>
        <v>0</v>
      </c>
      <c r="BL148" s="18" t="s">
        <v>177</v>
      </c>
      <c r="BM148" s="240" t="s">
        <v>1184</v>
      </c>
    </row>
    <row r="149" spans="1:51" s="13" customFormat="1" ht="12">
      <c r="A149" s="13"/>
      <c r="B149" s="242"/>
      <c r="C149" s="243"/>
      <c r="D149" s="244" t="s">
        <v>179</v>
      </c>
      <c r="E149" s="245" t="s">
        <v>1</v>
      </c>
      <c r="F149" s="246" t="s">
        <v>1185</v>
      </c>
      <c r="G149" s="243"/>
      <c r="H149" s="247">
        <v>2.4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179</v>
      </c>
      <c r="AU149" s="253" t="s">
        <v>88</v>
      </c>
      <c r="AV149" s="13" t="s">
        <v>88</v>
      </c>
      <c r="AW149" s="13" t="s">
        <v>32</v>
      </c>
      <c r="AX149" s="13" t="s">
        <v>86</v>
      </c>
      <c r="AY149" s="253" t="s">
        <v>171</v>
      </c>
    </row>
    <row r="150" spans="1:65" s="2" customFormat="1" ht="24.15" customHeight="1">
      <c r="A150" s="39"/>
      <c r="B150" s="40"/>
      <c r="C150" s="228" t="s">
        <v>200</v>
      </c>
      <c r="D150" s="228" t="s">
        <v>173</v>
      </c>
      <c r="E150" s="229" t="s">
        <v>1186</v>
      </c>
      <c r="F150" s="230" t="s">
        <v>1187</v>
      </c>
      <c r="G150" s="231" t="s">
        <v>208</v>
      </c>
      <c r="H150" s="232">
        <v>2.4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43</v>
      </c>
      <c r="O150" s="92"/>
      <c r="P150" s="238">
        <f>O150*H150</f>
        <v>0</v>
      </c>
      <c r="Q150" s="238">
        <v>0.0126885</v>
      </c>
      <c r="R150" s="238">
        <f>Q150*H150</f>
        <v>0.030452399999999998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177</v>
      </c>
      <c r="AT150" s="240" t="s">
        <v>173</v>
      </c>
      <c r="AU150" s="240" t="s">
        <v>88</v>
      </c>
      <c r="AY150" s="18" t="s">
        <v>171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86</v>
      </c>
      <c r="BK150" s="241">
        <f>ROUND(I150*H150,2)</f>
        <v>0</v>
      </c>
      <c r="BL150" s="18" t="s">
        <v>177</v>
      </c>
      <c r="BM150" s="240" t="s">
        <v>1188</v>
      </c>
    </row>
    <row r="151" spans="1:51" s="13" customFormat="1" ht="12">
      <c r="A151" s="13"/>
      <c r="B151" s="242"/>
      <c r="C151" s="243"/>
      <c r="D151" s="244" t="s">
        <v>179</v>
      </c>
      <c r="E151" s="245" t="s">
        <v>1</v>
      </c>
      <c r="F151" s="246" t="s">
        <v>1189</v>
      </c>
      <c r="G151" s="243"/>
      <c r="H151" s="247">
        <v>2.4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179</v>
      </c>
      <c r="AU151" s="253" t="s">
        <v>88</v>
      </c>
      <c r="AV151" s="13" t="s">
        <v>88</v>
      </c>
      <c r="AW151" s="13" t="s">
        <v>32</v>
      </c>
      <c r="AX151" s="13" t="s">
        <v>86</v>
      </c>
      <c r="AY151" s="253" t="s">
        <v>171</v>
      </c>
    </row>
    <row r="152" spans="1:65" s="2" customFormat="1" ht="24.15" customHeight="1">
      <c r="A152" s="39"/>
      <c r="B152" s="40"/>
      <c r="C152" s="228" t="s">
        <v>205</v>
      </c>
      <c r="D152" s="228" t="s">
        <v>173</v>
      </c>
      <c r="E152" s="229" t="s">
        <v>1190</v>
      </c>
      <c r="F152" s="230" t="s">
        <v>1191</v>
      </c>
      <c r="G152" s="231" t="s">
        <v>208</v>
      </c>
      <c r="H152" s="232">
        <v>1.2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43</v>
      </c>
      <c r="O152" s="92"/>
      <c r="P152" s="238">
        <f>O152*H152</f>
        <v>0</v>
      </c>
      <c r="Q152" s="238">
        <v>0.0369043</v>
      </c>
      <c r="R152" s="238">
        <f>Q152*H152</f>
        <v>0.04428516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177</v>
      </c>
      <c r="AT152" s="240" t="s">
        <v>173</v>
      </c>
      <c r="AU152" s="240" t="s">
        <v>88</v>
      </c>
      <c r="AY152" s="18" t="s">
        <v>171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86</v>
      </c>
      <c r="BK152" s="241">
        <f>ROUND(I152*H152,2)</f>
        <v>0</v>
      </c>
      <c r="BL152" s="18" t="s">
        <v>177</v>
      </c>
      <c r="BM152" s="240" t="s">
        <v>1192</v>
      </c>
    </row>
    <row r="153" spans="1:51" s="13" customFormat="1" ht="12">
      <c r="A153" s="13"/>
      <c r="B153" s="242"/>
      <c r="C153" s="243"/>
      <c r="D153" s="244" t="s">
        <v>179</v>
      </c>
      <c r="E153" s="245" t="s">
        <v>1</v>
      </c>
      <c r="F153" s="246" t="s">
        <v>1193</v>
      </c>
      <c r="G153" s="243"/>
      <c r="H153" s="247">
        <v>1.2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179</v>
      </c>
      <c r="AU153" s="253" t="s">
        <v>88</v>
      </c>
      <c r="AV153" s="13" t="s">
        <v>88</v>
      </c>
      <c r="AW153" s="13" t="s">
        <v>32</v>
      </c>
      <c r="AX153" s="13" t="s">
        <v>86</v>
      </c>
      <c r="AY153" s="253" t="s">
        <v>171</v>
      </c>
    </row>
    <row r="154" spans="1:65" s="2" customFormat="1" ht="24.15" customHeight="1">
      <c r="A154" s="39"/>
      <c r="B154" s="40"/>
      <c r="C154" s="228" t="s">
        <v>212</v>
      </c>
      <c r="D154" s="228" t="s">
        <v>173</v>
      </c>
      <c r="E154" s="229" t="s">
        <v>1194</v>
      </c>
      <c r="F154" s="230" t="s">
        <v>1195</v>
      </c>
      <c r="G154" s="231" t="s">
        <v>225</v>
      </c>
      <c r="H154" s="232">
        <v>24.3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43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177</v>
      </c>
      <c r="AT154" s="240" t="s">
        <v>173</v>
      </c>
      <c r="AU154" s="240" t="s">
        <v>88</v>
      </c>
      <c r="AY154" s="18" t="s">
        <v>171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86</v>
      </c>
      <c r="BK154" s="241">
        <f>ROUND(I154*H154,2)</f>
        <v>0</v>
      </c>
      <c r="BL154" s="18" t="s">
        <v>177</v>
      </c>
      <c r="BM154" s="240" t="s">
        <v>1196</v>
      </c>
    </row>
    <row r="155" spans="1:51" s="13" customFormat="1" ht="12">
      <c r="A155" s="13"/>
      <c r="B155" s="242"/>
      <c r="C155" s="243"/>
      <c r="D155" s="244" t="s">
        <v>179</v>
      </c>
      <c r="E155" s="245" t="s">
        <v>1</v>
      </c>
      <c r="F155" s="246" t="s">
        <v>1197</v>
      </c>
      <c r="G155" s="243"/>
      <c r="H155" s="247">
        <v>24.3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179</v>
      </c>
      <c r="AU155" s="253" t="s">
        <v>88</v>
      </c>
      <c r="AV155" s="13" t="s">
        <v>88</v>
      </c>
      <c r="AW155" s="13" t="s">
        <v>32</v>
      </c>
      <c r="AX155" s="13" t="s">
        <v>86</v>
      </c>
      <c r="AY155" s="253" t="s">
        <v>171</v>
      </c>
    </row>
    <row r="156" spans="1:65" s="2" customFormat="1" ht="33" customHeight="1">
      <c r="A156" s="39"/>
      <c r="B156" s="40"/>
      <c r="C156" s="228" t="s">
        <v>218</v>
      </c>
      <c r="D156" s="228" t="s">
        <v>173</v>
      </c>
      <c r="E156" s="229" t="s">
        <v>1198</v>
      </c>
      <c r="F156" s="230" t="s">
        <v>1199</v>
      </c>
      <c r="G156" s="231" t="s">
        <v>225</v>
      </c>
      <c r="H156" s="232">
        <v>334.189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43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177</v>
      </c>
      <c r="AT156" s="240" t="s">
        <v>173</v>
      </c>
      <c r="AU156" s="240" t="s">
        <v>88</v>
      </c>
      <c r="AY156" s="18" t="s">
        <v>171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86</v>
      </c>
      <c r="BK156" s="241">
        <f>ROUND(I156*H156,2)</f>
        <v>0</v>
      </c>
      <c r="BL156" s="18" t="s">
        <v>177</v>
      </c>
      <c r="BM156" s="240" t="s">
        <v>1200</v>
      </c>
    </row>
    <row r="157" spans="1:51" s="13" customFormat="1" ht="12">
      <c r="A157" s="13"/>
      <c r="B157" s="242"/>
      <c r="C157" s="243"/>
      <c r="D157" s="244" t="s">
        <v>179</v>
      </c>
      <c r="E157" s="245" t="s">
        <v>1</v>
      </c>
      <c r="F157" s="246" t="s">
        <v>1201</v>
      </c>
      <c r="G157" s="243"/>
      <c r="H157" s="247">
        <v>54.948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179</v>
      </c>
      <c r="AU157" s="253" t="s">
        <v>88</v>
      </c>
      <c r="AV157" s="13" t="s">
        <v>88</v>
      </c>
      <c r="AW157" s="13" t="s">
        <v>32</v>
      </c>
      <c r="AX157" s="13" t="s">
        <v>78</v>
      </c>
      <c r="AY157" s="253" t="s">
        <v>171</v>
      </c>
    </row>
    <row r="158" spans="1:51" s="13" customFormat="1" ht="12">
      <c r="A158" s="13"/>
      <c r="B158" s="242"/>
      <c r="C158" s="243"/>
      <c r="D158" s="244" t="s">
        <v>179</v>
      </c>
      <c r="E158" s="245" t="s">
        <v>1</v>
      </c>
      <c r="F158" s="246" t="s">
        <v>1202</v>
      </c>
      <c r="G158" s="243"/>
      <c r="H158" s="247">
        <v>88.92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179</v>
      </c>
      <c r="AU158" s="253" t="s">
        <v>88</v>
      </c>
      <c r="AV158" s="13" t="s">
        <v>88</v>
      </c>
      <c r="AW158" s="13" t="s">
        <v>32</v>
      </c>
      <c r="AX158" s="13" t="s">
        <v>78</v>
      </c>
      <c r="AY158" s="253" t="s">
        <v>171</v>
      </c>
    </row>
    <row r="159" spans="1:51" s="13" customFormat="1" ht="12">
      <c r="A159" s="13"/>
      <c r="B159" s="242"/>
      <c r="C159" s="243"/>
      <c r="D159" s="244" t="s">
        <v>179</v>
      </c>
      <c r="E159" s="245" t="s">
        <v>1</v>
      </c>
      <c r="F159" s="246" t="s">
        <v>1203</v>
      </c>
      <c r="G159" s="243"/>
      <c r="H159" s="247">
        <v>147.096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179</v>
      </c>
      <c r="AU159" s="253" t="s">
        <v>88</v>
      </c>
      <c r="AV159" s="13" t="s">
        <v>88</v>
      </c>
      <c r="AW159" s="13" t="s">
        <v>32</v>
      </c>
      <c r="AX159" s="13" t="s">
        <v>78</v>
      </c>
      <c r="AY159" s="253" t="s">
        <v>171</v>
      </c>
    </row>
    <row r="160" spans="1:51" s="13" customFormat="1" ht="12">
      <c r="A160" s="13"/>
      <c r="B160" s="242"/>
      <c r="C160" s="243"/>
      <c r="D160" s="244" t="s">
        <v>179</v>
      </c>
      <c r="E160" s="245" t="s">
        <v>1</v>
      </c>
      <c r="F160" s="246" t="s">
        <v>1204</v>
      </c>
      <c r="G160" s="243"/>
      <c r="H160" s="247">
        <v>43.225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179</v>
      </c>
      <c r="AU160" s="253" t="s">
        <v>88</v>
      </c>
      <c r="AV160" s="13" t="s">
        <v>88</v>
      </c>
      <c r="AW160" s="13" t="s">
        <v>32</v>
      </c>
      <c r="AX160" s="13" t="s">
        <v>78</v>
      </c>
      <c r="AY160" s="253" t="s">
        <v>171</v>
      </c>
    </row>
    <row r="161" spans="1:51" s="15" customFormat="1" ht="12">
      <c r="A161" s="15"/>
      <c r="B161" s="264"/>
      <c r="C161" s="265"/>
      <c r="D161" s="244" t="s">
        <v>179</v>
      </c>
      <c r="E161" s="266" t="s">
        <v>1</v>
      </c>
      <c r="F161" s="267" t="s">
        <v>184</v>
      </c>
      <c r="G161" s="265"/>
      <c r="H161" s="268">
        <v>334.189</v>
      </c>
      <c r="I161" s="269"/>
      <c r="J161" s="265"/>
      <c r="K161" s="265"/>
      <c r="L161" s="270"/>
      <c r="M161" s="271"/>
      <c r="N161" s="272"/>
      <c r="O161" s="272"/>
      <c r="P161" s="272"/>
      <c r="Q161" s="272"/>
      <c r="R161" s="272"/>
      <c r="S161" s="272"/>
      <c r="T161" s="27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4" t="s">
        <v>179</v>
      </c>
      <c r="AU161" s="274" t="s">
        <v>88</v>
      </c>
      <c r="AV161" s="15" t="s">
        <v>177</v>
      </c>
      <c r="AW161" s="15" t="s">
        <v>32</v>
      </c>
      <c r="AX161" s="15" t="s">
        <v>86</v>
      </c>
      <c r="AY161" s="274" t="s">
        <v>171</v>
      </c>
    </row>
    <row r="162" spans="1:65" s="2" customFormat="1" ht="21.75" customHeight="1">
      <c r="A162" s="39"/>
      <c r="B162" s="40"/>
      <c r="C162" s="228" t="s">
        <v>222</v>
      </c>
      <c r="D162" s="228" t="s">
        <v>173</v>
      </c>
      <c r="E162" s="229" t="s">
        <v>1205</v>
      </c>
      <c r="F162" s="230" t="s">
        <v>1206</v>
      </c>
      <c r="G162" s="231" t="s">
        <v>176</v>
      </c>
      <c r="H162" s="232">
        <v>484.94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43</v>
      </c>
      <c r="O162" s="92"/>
      <c r="P162" s="238">
        <f>O162*H162</f>
        <v>0</v>
      </c>
      <c r="Q162" s="238">
        <v>0.000593008</v>
      </c>
      <c r="R162" s="238">
        <f>Q162*H162</f>
        <v>0.28757329952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177</v>
      </c>
      <c r="AT162" s="240" t="s">
        <v>173</v>
      </c>
      <c r="AU162" s="240" t="s">
        <v>88</v>
      </c>
      <c r="AY162" s="18" t="s">
        <v>171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86</v>
      </c>
      <c r="BK162" s="241">
        <f>ROUND(I162*H162,2)</f>
        <v>0</v>
      </c>
      <c r="BL162" s="18" t="s">
        <v>177</v>
      </c>
      <c r="BM162" s="240" t="s">
        <v>1207</v>
      </c>
    </row>
    <row r="163" spans="1:51" s="13" customFormat="1" ht="12">
      <c r="A163" s="13"/>
      <c r="B163" s="242"/>
      <c r="C163" s="243"/>
      <c r="D163" s="244" t="s">
        <v>179</v>
      </c>
      <c r="E163" s="245" t="s">
        <v>1</v>
      </c>
      <c r="F163" s="246" t="s">
        <v>1208</v>
      </c>
      <c r="G163" s="243"/>
      <c r="H163" s="247">
        <v>91.58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179</v>
      </c>
      <c r="AU163" s="253" t="s">
        <v>88</v>
      </c>
      <c r="AV163" s="13" t="s">
        <v>88</v>
      </c>
      <c r="AW163" s="13" t="s">
        <v>32</v>
      </c>
      <c r="AX163" s="13" t="s">
        <v>78</v>
      </c>
      <c r="AY163" s="253" t="s">
        <v>171</v>
      </c>
    </row>
    <row r="164" spans="1:51" s="13" customFormat="1" ht="12">
      <c r="A164" s="13"/>
      <c r="B164" s="242"/>
      <c r="C164" s="243"/>
      <c r="D164" s="244" t="s">
        <v>179</v>
      </c>
      <c r="E164" s="245" t="s">
        <v>1</v>
      </c>
      <c r="F164" s="246" t="s">
        <v>1209</v>
      </c>
      <c r="G164" s="243"/>
      <c r="H164" s="247">
        <v>148.2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179</v>
      </c>
      <c r="AU164" s="253" t="s">
        <v>88</v>
      </c>
      <c r="AV164" s="13" t="s">
        <v>88</v>
      </c>
      <c r="AW164" s="13" t="s">
        <v>32</v>
      </c>
      <c r="AX164" s="13" t="s">
        <v>78</v>
      </c>
      <c r="AY164" s="253" t="s">
        <v>171</v>
      </c>
    </row>
    <row r="165" spans="1:51" s="13" customFormat="1" ht="12">
      <c r="A165" s="13"/>
      <c r="B165" s="242"/>
      <c r="C165" s="243"/>
      <c r="D165" s="244" t="s">
        <v>179</v>
      </c>
      <c r="E165" s="245" t="s">
        <v>1</v>
      </c>
      <c r="F165" s="246" t="s">
        <v>1210</v>
      </c>
      <c r="G165" s="243"/>
      <c r="H165" s="247">
        <v>245.16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179</v>
      </c>
      <c r="AU165" s="253" t="s">
        <v>88</v>
      </c>
      <c r="AV165" s="13" t="s">
        <v>88</v>
      </c>
      <c r="AW165" s="13" t="s">
        <v>32</v>
      </c>
      <c r="AX165" s="13" t="s">
        <v>78</v>
      </c>
      <c r="AY165" s="253" t="s">
        <v>171</v>
      </c>
    </row>
    <row r="166" spans="1:51" s="15" customFormat="1" ht="12">
      <c r="A166" s="15"/>
      <c r="B166" s="264"/>
      <c r="C166" s="265"/>
      <c r="D166" s="244" t="s">
        <v>179</v>
      </c>
      <c r="E166" s="266" t="s">
        <v>1</v>
      </c>
      <c r="F166" s="267" t="s">
        <v>184</v>
      </c>
      <c r="G166" s="265"/>
      <c r="H166" s="268">
        <v>484.94</v>
      </c>
      <c r="I166" s="269"/>
      <c r="J166" s="265"/>
      <c r="K166" s="265"/>
      <c r="L166" s="270"/>
      <c r="M166" s="271"/>
      <c r="N166" s="272"/>
      <c r="O166" s="272"/>
      <c r="P166" s="272"/>
      <c r="Q166" s="272"/>
      <c r="R166" s="272"/>
      <c r="S166" s="272"/>
      <c r="T166" s="27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4" t="s">
        <v>179</v>
      </c>
      <c r="AU166" s="274" t="s">
        <v>88</v>
      </c>
      <c r="AV166" s="15" t="s">
        <v>177</v>
      </c>
      <c r="AW166" s="15" t="s">
        <v>32</v>
      </c>
      <c r="AX166" s="15" t="s">
        <v>86</v>
      </c>
      <c r="AY166" s="274" t="s">
        <v>171</v>
      </c>
    </row>
    <row r="167" spans="1:65" s="2" customFormat="1" ht="21.75" customHeight="1">
      <c r="A167" s="39"/>
      <c r="B167" s="40"/>
      <c r="C167" s="228" t="s">
        <v>229</v>
      </c>
      <c r="D167" s="228" t="s">
        <v>173</v>
      </c>
      <c r="E167" s="229" t="s">
        <v>1211</v>
      </c>
      <c r="F167" s="230" t="s">
        <v>1212</v>
      </c>
      <c r="G167" s="231" t="s">
        <v>176</v>
      </c>
      <c r="H167" s="232">
        <v>484.94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43</v>
      </c>
      <c r="O167" s="92"/>
      <c r="P167" s="238">
        <f>O167*H167</f>
        <v>0</v>
      </c>
      <c r="Q167" s="238">
        <v>0.000638176</v>
      </c>
      <c r="R167" s="238">
        <f>Q167*H167</f>
        <v>0.30947706944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177</v>
      </c>
      <c r="AT167" s="240" t="s">
        <v>173</v>
      </c>
      <c r="AU167" s="240" t="s">
        <v>88</v>
      </c>
      <c r="AY167" s="18" t="s">
        <v>171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86</v>
      </c>
      <c r="BK167" s="241">
        <f>ROUND(I167*H167,2)</f>
        <v>0</v>
      </c>
      <c r="BL167" s="18" t="s">
        <v>177</v>
      </c>
      <c r="BM167" s="240" t="s">
        <v>1213</v>
      </c>
    </row>
    <row r="168" spans="1:51" s="13" customFormat="1" ht="12">
      <c r="A168" s="13"/>
      <c r="B168" s="242"/>
      <c r="C168" s="243"/>
      <c r="D168" s="244" t="s">
        <v>179</v>
      </c>
      <c r="E168" s="245" t="s">
        <v>1</v>
      </c>
      <c r="F168" s="246" t="s">
        <v>1208</v>
      </c>
      <c r="G168" s="243"/>
      <c r="H168" s="247">
        <v>91.58</v>
      </c>
      <c r="I168" s="248"/>
      <c r="J168" s="243"/>
      <c r="K168" s="243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179</v>
      </c>
      <c r="AU168" s="253" t="s">
        <v>88</v>
      </c>
      <c r="AV168" s="13" t="s">
        <v>88</v>
      </c>
      <c r="AW168" s="13" t="s">
        <v>32</v>
      </c>
      <c r="AX168" s="13" t="s">
        <v>78</v>
      </c>
      <c r="AY168" s="253" t="s">
        <v>171</v>
      </c>
    </row>
    <row r="169" spans="1:51" s="13" customFormat="1" ht="12">
      <c r="A169" s="13"/>
      <c r="B169" s="242"/>
      <c r="C169" s="243"/>
      <c r="D169" s="244" t="s">
        <v>179</v>
      </c>
      <c r="E169" s="245" t="s">
        <v>1</v>
      </c>
      <c r="F169" s="246" t="s">
        <v>1209</v>
      </c>
      <c r="G169" s="243"/>
      <c r="H169" s="247">
        <v>148.2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179</v>
      </c>
      <c r="AU169" s="253" t="s">
        <v>88</v>
      </c>
      <c r="AV169" s="13" t="s">
        <v>88</v>
      </c>
      <c r="AW169" s="13" t="s">
        <v>32</v>
      </c>
      <c r="AX169" s="13" t="s">
        <v>78</v>
      </c>
      <c r="AY169" s="253" t="s">
        <v>171</v>
      </c>
    </row>
    <row r="170" spans="1:51" s="13" customFormat="1" ht="12">
      <c r="A170" s="13"/>
      <c r="B170" s="242"/>
      <c r="C170" s="243"/>
      <c r="D170" s="244" t="s">
        <v>179</v>
      </c>
      <c r="E170" s="245" t="s">
        <v>1</v>
      </c>
      <c r="F170" s="246" t="s">
        <v>1210</v>
      </c>
      <c r="G170" s="243"/>
      <c r="H170" s="247">
        <v>245.16</v>
      </c>
      <c r="I170" s="248"/>
      <c r="J170" s="243"/>
      <c r="K170" s="243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179</v>
      </c>
      <c r="AU170" s="253" t="s">
        <v>88</v>
      </c>
      <c r="AV170" s="13" t="s">
        <v>88</v>
      </c>
      <c r="AW170" s="13" t="s">
        <v>32</v>
      </c>
      <c r="AX170" s="13" t="s">
        <v>78</v>
      </c>
      <c r="AY170" s="253" t="s">
        <v>171</v>
      </c>
    </row>
    <row r="171" spans="1:51" s="15" customFormat="1" ht="12">
      <c r="A171" s="15"/>
      <c r="B171" s="264"/>
      <c r="C171" s="265"/>
      <c r="D171" s="244" t="s">
        <v>179</v>
      </c>
      <c r="E171" s="266" t="s">
        <v>1</v>
      </c>
      <c r="F171" s="267" t="s">
        <v>184</v>
      </c>
      <c r="G171" s="265"/>
      <c r="H171" s="268">
        <v>484.94</v>
      </c>
      <c r="I171" s="269"/>
      <c r="J171" s="265"/>
      <c r="K171" s="265"/>
      <c r="L171" s="270"/>
      <c r="M171" s="271"/>
      <c r="N171" s="272"/>
      <c r="O171" s="272"/>
      <c r="P171" s="272"/>
      <c r="Q171" s="272"/>
      <c r="R171" s="272"/>
      <c r="S171" s="272"/>
      <c r="T171" s="27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4" t="s">
        <v>179</v>
      </c>
      <c r="AU171" s="274" t="s">
        <v>88</v>
      </c>
      <c r="AV171" s="15" t="s">
        <v>177</v>
      </c>
      <c r="AW171" s="15" t="s">
        <v>32</v>
      </c>
      <c r="AX171" s="15" t="s">
        <v>86</v>
      </c>
      <c r="AY171" s="274" t="s">
        <v>171</v>
      </c>
    </row>
    <row r="172" spans="1:63" s="12" customFormat="1" ht="22.8" customHeight="1">
      <c r="A172" s="12"/>
      <c r="B172" s="212"/>
      <c r="C172" s="213"/>
      <c r="D172" s="214" t="s">
        <v>77</v>
      </c>
      <c r="E172" s="226" t="s">
        <v>1214</v>
      </c>
      <c r="F172" s="226" t="s">
        <v>1215</v>
      </c>
      <c r="G172" s="213"/>
      <c r="H172" s="213"/>
      <c r="I172" s="216"/>
      <c r="J172" s="227">
        <f>BK172</f>
        <v>0</v>
      </c>
      <c r="K172" s="213"/>
      <c r="L172" s="218"/>
      <c r="M172" s="219"/>
      <c r="N172" s="220"/>
      <c r="O172" s="220"/>
      <c r="P172" s="221">
        <f>SUM(P173:P190)</f>
        <v>0</v>
      </c>
      <c r="Q172" s="220"/>
      <c r="R172" s="221">
        <f>SUM(R173:R190)</f>
        <v>0</v>
      </c>
      <c r="S172" s="220"/>
      <c r="T172" s="222">
        <f>SUM(T173:T190)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3" t="s">
        <v>86</v>
      </c>
      <c r="AT172" s="224" t="s">
        <v>77</v>
      </c>
      <c r="AU172" s="224" t="s">
        <v>86</v>
      </c>
      <c r="AY172" s="223" t="s">
        <v>171</v>
      </c>
      <c r="BK172" s="225">
        <f>SUM(BK173:BK190)</f>
        <v>0</v>
      </c>
    </row>
    <row r="173" spans="1:65" s="2" customFormat="1" ht="33" customHeight="1">
      <c r="A173" s="39"/>
      <c r="B173" s="40"/>
      <c r="C173" s="228" t="s">
        <v>235</v>
      </c>
      <c r="D173" s="228" t="s">
        <v>173</v>
      </c>
      <c r="E173" s="229" t="s">
        <v>1216</v>
      </c>
      <c r="F173" s="230" t="s">
        <v>1217</v>
      </c>
      <c r="G173" s="231" t="s">
        <v>225</v>
      </c>
      <c r="H173" s="232">
        <v>668.379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43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177</v>
      </c>
      <c r="AT173" s="240" t="s">
        <v>173</v>
      </c>
      <c r="AU173" s="240" t="s">
        <v>88</v>
      </c>
      <c r="AY173" s="18" t="s">
        <v>171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86</v>
      </c>
      <c r="BK173" s="241">
        <f>ROUND(I173*H173,2)</f>
        <v>0</v>
      </c>
      <c r="BL173" s="18" t="s">
        <v>177</v>
      </c>
      <c r="BM173" s="240" t="s">
        <v>1218</v>
      </c>
    </row>
    <row r="174" spans="1:51" s="13" customFormat="1" ht="12">
      <c r="A174" s="13"/>
      <c r="B174" s="242"/>
      <c r="C174" s="243"/>
      <c r="D174" s="244" t="s">
        <v>179</v>
      </c>
      <c r="E174" s="245" t="s">
        <v>1</v>
      </c>
      <c r="F174" s="246" t="s">
        <v>1219</v>
      </c>
      <c r="G174" s="243"/>
      <c r="H174" s="247">
        <v>334.189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179</v>
      </c>
      <c r="AU174" s="253" t="s">
        <v>88</v>
      </c>
      <c r="AV174" s="13" t="s">
        <v>88</v>
      </c>
      <c r="AW174" s="13" t="s">
        <v>32</v>
      </c>
      <c r="AX174" s="13" t="s">
        <v>78</v>
      </c>
      <c r="AY174" s="253" t="s">
        <v>171</v>
      </c>
    </row>
    <row r="175" spans="1:51" s="13" customFormat="1" ht="12">
      <c r="A175" s="13"/>
      <c r="B175" s="242"/>
      <c r="C175" s="243"/>
      <c r="D175" s="244" t="s">
        <v>179</v>
      </c>
      <c r="E175" s="245" t="s">
        <v>1</v>
      </c>
      <c r="F175" s="246" t="s">
        <v>1220</v>
      </c>
      <c r="G175" s="243"/>
      <c r="H175" s="247">
        <v>226.995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179</v>
      </c>
      <c r="AU175" s="253" t="s">
        <v>88</v>
      </c>
      <c r="AV175" s="13" t="s">
        <v>88</v>
      </c>
      <c r="AW175" s="13" t="s">
        <v>32</v>
      </c>
      <c r="AX175" s="13" t="s">
        <v>78</v>
      </c>
      <c r="AY175" s="253" t="s">
        <v>171</v>
      </c>
    </row>
    <row r="176" spans="1:51" s="13" customFormat="1" ht="12">
      <c r="A176" s="13"/>
      <c r="B176" s="242"/>
      <c r="C176" s="243"/>
      <c r="D176" s="244" t="s">
        <v>179</v>
      </c>
      <c r="E176" s="245" t="s">
        <v>1</v>
      </c>
      <c r="F176" s="246" t="s">
        <v>1221</v>
      </c>
      <c r="G176" s="243"/>
      <c r="H176" s="247">
        <v>107.195</v>
      </c>
      <c r="I176" s="248"/>
      <c r="J176" s="243"/>
      <c r="K176" s="243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179</v>
      </c>
      <c r="AU176" s="253" t="s">
        <v>88</v>
      </c>
      <c r="AV176" s="13" t="s">
        <v>88</v>
      </c>
      <c r="AW176" s="13" t="s">
        <v>32</v>
      </c>
      <c r="AX176" s="13" t="s">
        <v>78</v>
      </c>
      <c r="AY176" s="253" t="s">
        <v>171</v>
      </c>
    </row>
    <row r="177" spans="1:51" s="15" customFormat="1" ht="12">
      <c r="A177" s="15"/>
      <c r="B177" s="264"/>
      <c r="C177" s="265"/>
      <c r="D177" s="244" t="s">
        <v>179</v>
      </c>
      <c r="E177" s="266" t="s">
        <v>1</v>
      </c>
      <c r="F177" s="267" t="s">
        <v>184</v>
      </c>
      <c r="G177" s="265"/>
      <c r="H177" s="268">
        <v>668.379</v>
      </c>
      <c r="I177" s="269"/>
      <c r="J177" s="265"/>
      <c r="K177" s="265"/>
      <c r="L177" s="270"/>
      <c r="M177" s="271"/>
      <c r="N177" s="272"/>
      <c r="O177" s="272"/>
      <c r="P177" s="272"/>
      <c r="Q177" s="272"/>
      <c r="R177" s="272"/>
      <c r="S177" s="272"/>
      <c r="T177" s="27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4" t="s">
        <v>179</v>
      </c>
      <c r="AU177" s="274" t="s">
        <v>88</v>
      </c>
      <c r="AV177" s="15" t="s">
        <v>177</v>
      </c>
      <c r="AW177" s="15" t="s">
        <v>32</v>
      </c>
      <c r="AX177" s="15" t="s">
        <v>86</v>
      </c>
      <c r="AY177" s="274" t="s">
        <v>171</v>
      </c>
    </row>
    <row r="178" spans="1:65" s="2" customFormat="1" ht="33" customHeight="1">
      <c r="A178" s="39"/>
      <c r="B178" s="40"/>
      <c r="C178" s="228" t="s">
        <v>240</v>
      </c>
      <c r="D178" s="228" t="s">
        <v>173</v>
      </c>
      <c r="E178" s="229" t="s">
        <v>1222</v>
      </c>
      <c r="F178" s="230" t="s">
        <v>1223</v>
      </c>
      <c r="G178" s="231" t="s">
        <v>225</v>
      </c>
      <c r="H178" s="232">
        <v>107.194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43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177</v>
      </c>
      <c r="AT178" s="240" t="s">
        <v>173</v>
      </c>
      <c r="AU178" s="240" t="s">
        <v>88</v>
      </c>
      <c r="AY178" s="18" t="s">
        <v>171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86</v>
      </c>
      <c r="BK178" s="241">
        <f>ROUND(I178*H178,2)</f>
        <v>0</v>
      </c>
      <c r="BL178" s="18" t="s">
        <v>177</v>
      </c>
      <c r="BM178" s="240" t="s">
        <v>1224</v>
      </c>
    </row>
    <row r="179" spans="1:51" s="13" customFormat="1" ht="12">
      <c r="A179" s="13"/>
      <c r="B179" s="242"/>
      <c r="C179" s="243"/>
      <c r="D179" s="244" t="s">
        <v>179</v>
      </c>
      <c r="E179" s="245" t="s">
        <v>1</v>
      </c>
      <c r="F179" s="246" t="s">
        <v>1225</v>
      </c>
      <c r="G179" s="243"/>
      <c r="H179" s="247">
        <v>107.194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179</v>
      </c>
      <c r="AU179" s="253" t="s">
        <v>88</v>
      </c>
      <c r="AV179" s="13" t="s">
        <v>88</v>
      </c>
      <c r="AW179" s="13" t="s">
        <v>32</v>
      </c>
      <c r="AX179" s="13" t="s">
        <v>86</v>
      </c>
      <c r="AY179" s="253" t="s">
        <v>171</v>
      </c>
    </row>
    <row r="180" spans="1:65" s="2" customFormat="1" ht="37.8" customHeight="1">
      <c r="A180" s="39"/>
      <c r="B180" s="40"/>
      <c r="C180" s="228" t="s">
        <v>244</v>
      </c>
      <c r="D180" s="228" t="s">
        <v>173</v>
      </c>
      <c r="E180" s="229" t="s">
        <v>1226</v>
      </c>
      <c r="F180" s="230" t="s">
        <v>1227</v>
      </c>
      <c r="G180" s="231" t="s">
        <v>225</v>
      </c>
      <c r="H180" s="232">
        <v>1071.94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43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177</v>
      </c>
      <c r="AT180" s="240" t="s">
        <v>173</v>
      </c>
      <c r="AU180" s="240" t="s">
        <v>88</v>
      </c>
      <c r="AY180" s="18" t="s">
        <v>171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86</v>
      </c>
      <c r="BK180" s="241">
        <f>ROUND(I180*H180,2)</f>
        <v>0</v>
      </c>
      <c r="BL180" s="18" t="s">
        <v>177</v>
      </c>
      <c r="BM180" s="240" t="s">
        <v>1228</v>
      </c>
    </row>
    <row r="181" spans="1:51" s="13" customFormat="1" ht="12">
      <c r="A181" s="13"/>
      <c r="B181" s="242"/>
      <c r="C181" s="243"/>
      <c r="D181" s="244" t="s">
        <v>179</v>
      </c>
      <c r="E181" s="245" t="s">
        <v>1</v>
      </c>
      <c r="F181" s="246" t="s">
        <v>1229</v>
      </c>
      <c r="G181" s="243"/>
      <c r="H181" s="247">
        <v>1071.94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179</v>
      </c>
      <c r="AU181" s="253" t="s">
        <v>88</v>
      </c>
      <c r="AV181" s="13" t="s">
        <v>88</v>
      </c>
      <c r="AW181" s="13" t="s">
        <v>32</v>
      </c>
      <c r="AX181" s="13" t="s">
        <v>86</v>
      </c>
      <c r="AY181" s="253" t="s">
        <v>171</v>
      </c>
    </row>
    <row r="182" spans="1:65" s="2" customFormat="1" ht="16.5" customHeight="1">
      <c r="A182" s="39"/>
      <c r="B182" s="40"/>
      <c r="C182" s="228" t="s">
        <v>250</v>
      </c>
      <c r="D182" s="228" t="s">
        <v>173</v>
      </c>
      <c r="E182" s="229" t="s">
        <v>241</v>
      </c>
      <c r="F182" s="230" t="s">
        <v>242</v>
      </c>
      <c r="G182" s="231" t="s">
        <v>225</v>
      </c>
      <c r="H182" s="232">
        <v>107.194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43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177</v>
      </c>
      <c r="AT182" s="240" t="s">
        <v>173</v>
      </c>
      <c r="AU182" s="240" t="s">
        <v>88</v>
      </c>
      <c r="AY182" s="18" t="s">
        <v>171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86</v>
      </c>
      <c r="BK182" s="241">
        <f>ROUND(I182*H182,2)</f>
        <v>0</v>
      </c>
      <c r="BL182" s="18" t="s">
        <v>177</v>
      </c>
      <c r="BM182" s="240" t="s">
        <v>1230</v>
      </c>
    </row>
    <row r="183" spans="1:51" s="13" customFormat="1" ht="12">
      <c r="A183" s="13"/>
      <c r="B183" s="242"/>
      <c r="C183" s="243"/>
      <c r="D183" s="244" t="s">
        <v>179</v>
      </c>
      <c r="E183" s="245" t="s">
        <v>1</v>
      </c>
      <c r="F183" s="246" t="s">
        <v>1225</v>
      </c>
      <c r="G183" s="243"/>
      <c r="H183" s="247">
        <v>107.194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179</v>
      </c>
      <c r="AU183" s="253" t="s">
        <v>88</v>
      </c>
      <c r="AV183" s="13" t="s">
        <v>88</v>
      </c>
      <c r="AW183" s="13" t="s">
        <v>32</v>
      </c>
      <c r="AX183" s="13" t="s">
        <v>86</v>
      </c>
      <c r="AY183" s="253" t="s">
        <v>171</v>
      </c>
    </row>
    <row r="184" spans="1:65" s="2" customFormat="1" ht="33" customHeight="1">
      <c r="A184" s="39"/>
      <c r="B184" s="40"/>
      <c r="C184" s="228" t="s">
        <v>8</v>
      </c>
      <c r="D184" s="228" t="s">
        <v>173</v>
      </c>
      <c r="E184" s="229" t="s">
        <v>245</v>
      </c>
      <c r="F184" s="230" t="s">
        <v>246</v>
      </c>
      <c r="G184" s="231" t="s">
        <v>247</v>
      </c>
      <c r="H184" s="232">
        <v>214.388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43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177</v>
      </c>
      <c r="AT184" s="240" t="s">
        <v>173</v>
      </c>
      <c r="AU184" s="240" t="s">
        <v>88</v>
      </c>
      <c r="AY184" s="18" t="s">
        <v>171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86</v>
      </c>
      <c r="BK184" s="241">
        <f>ROUND(I184*H184,2)</f>
        <v>0</v>
      </c>
      <c r="BL184" s="18" t="s">
        <v>177</v>
      </c>
      <c r="BM184" s="240" t="s">
        <v>1231</v>
      </c>
    </row>
    <row r="185" spans="1:51" s="13" customFormat="1" ht="12">
      <c r="A185" s="13"/>
      <c r="B185" s="242"/>
      <c r="C185" s="243"/>
      <c r="D185" s="244" t="s">
        <v>179</v>
      </c>
      <c r="E185" s="245" t="s">
        <v>1</v>
      </c>
      <c r="F185" s="246" t="s">
        <v>1232</v>
      </c>
      <c r="G185" s="243"/>
      <c r="H185" s="247">
        <v>214.388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179</v>
      </c>
      <c r="AU185" s="253" t="s">
        <v>88</v>
      </c>
      <c r="AV185" s="13" t="s">
        <v>88</v>
      </c>
      <c r="AW185" s="13" t="s">
        <v>32</v>
      </c>
      <c r="AX185" s="13" t="s">
        <v>86</v>
      </c>
      <c r="AY185" s="253" t="s">
        <v>171</v>
      </c>
    </row>
    <row r="186" spans="1:65" s="2" customFormat="1" ht="24.15" customHeight="1">
      <c r="A186" s="39"/>
      <c r="B186" s="40"/>
      <c r="C186" s="228" t="s">
        <v>258</v>
      </c>
      <c r="D186" s="228" t="s">
        <v>173</v>
      </c>
      <c r="E186" s="229" t="s">
        <v>1233</v>
      </c>
      <c r="F186" s="230" t="s">
        <v>1234</v>
      </c>
      <c r="G186" s="231" t="s">
        <v>225</v>
      </c>
      <c r="H186" s="232">
        <v>441.384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43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491</v>
      </c>
      <c r="AT186" s="240" t="s">
        <v>173</v>
      </c>
      <c r="AU186" s="240" t="s">
        <v>88</v>
      </c>
      <c r="AY186" s="18" t="s">
        <v>171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86</v>
      </c>
      <c r="BK186" s="241">
        <f>ROUND(I186*H186,2)</f>
        <v>0</v>
      </c>
      <c r="BL186" s="18" t="s">
        <v>491</v>
      </c>
      <c r="BM186" s="240" t="s">
        <v>1235</v>
      </c>
    </row>
    <row r="187" spans="1:51" s="13" customFormat="1" ht="12">
      <c r="A187" s="13"/>
      <c r="B187" s="242"/>
      <c r="C187" s="243"/>
      <c r="D187" s="244" t="s">
        <v>179</v>
      </c>
      <c r="E187" s="245" t="s">
        <v>1</v>
      </c>
      <c r="F187" s="246" t="s">
        <v>1220</v>
      </c>
      <c r="G187" s="243"/>
      <c r="H187" s="247">
        <v>226.995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179</v>
      </c>
      <c r="AU187" s="253" t="s">
        <v>88</v>
      </c>
      <c r="AV187" s="13" t="s">
        <v>88</v>
      </c>
      <c r="AW187" s="13" t="s">
        <v>32</v>
      </c>
      <c r="AX187" s="13" t="s">
        <v>78</v>
      </c>
      <c r="AY187" s="253" t="s">
        <v>171</v>
      </c>
    </row>
    <row r="188" spans="1:51" s="13" customFormat="1" ht="12">
      <c r="A188" s="13"/>
      <c r="B188" s="242"/>
      <c r="C188" s="243"/>
      <c r="D188" s="244" t="s">
        <v>179</v>
      </c>
      <c r="E188" s="245" t="s">
        <v>1</v>
      </c>
      <c r="F188" s="246" t="s">
        <v>1221</v>
      </c>
      <c r="G188" s="243"/>
      <c r="H188" s="247">
        <v>107.195</v>
      </c>
      <c r="I188" s="248"/>
      <c r="J188" s="243"/>
      <c r="K188" s="243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179</v>
      </c>
      <c r="AU188" s="253" t="s">
        <v>88</v>
      </c>
      <c r="AV188" s="13" t="s">
        <v>88</v>
      </c>
      <c r="AW188" s="13" t="s">
        <v>32</v>
      </c>
      <c r="AX188" s="13" t="s">
        <v>78</v>
      </c>
      <c r="AY188" s="253" t="s">
        <v>171</v>
      </c>
    </row>
    <row r="189" spans="1:51" s="13" customFormat="1" ht="12">
      <c r="A189" s="13"/>
      <c r="B189" s="242"/>
      <c r="C189" s="243"/>
      <c r="D189" s="244" t="s">
        <v>179</v>
      </c>
      <c r="E189" s="245" t="s">
        <v>1</v>
      </c>
      <c r="F189" s="246" t="s">
        <v>1225</v>
      </c>
      <c r="G189" s="243"/>
      <c r="H189" s="247">
        <v>107.194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179</v>
      </c>
      <c r="AU189" s="253" t="s">
        <v>88</v>
      </c>
      <c r="AV189" s="13" t="s">
        <v>88</v>
      </c>
      <c r="AW189" s="13" t="s">
        <v>32</v>
      </c>
      <c r="AX189" s="13" t="s">
        <v>78</v>
      </c>
      <c r="AY189" s="253" t="s">
        <v>171</v>
      </c>
    </row>
    <row r="190" spans="1:51" s="15" customFormat="1" ht="12">
      <c r="A190" s="15"/>
      <c r="B190" s="264"/>
      <c r="C190" s="265"/>
      <c r="D190" s="244" t="s">
        <v>179</v>
      </c>
      <c r="E190" s="266" t="s">
        <v>1</v>
      </c>
      <c r="F190" s="267" t="s">
        <v>184</v>
      </c>
      <c r="G190" s="265"/>
      <c r="H190" s="268">
        <v>441.384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4" t="s">
        <v>179</v>
      </c>
      <c r="AU190" s="274" t="s">
        <v>88</v>
      </c>
      <c r="AV190" s="15" t="s">
        <v>177</v>
      </c>
      <c r="AW190" s="15" t="s">
        <v>32</v>
      </c>
      <c r="AX190" s="15" t="s">
        <v>86</v>
      </c>
      <c r="AY190" s="274" t="s">
        <v>171</v>
      </c>
    </row>
    <row r="191" spans="1:63" s="12" customFormat="1" ht="22.8" customHeight="1">
      <c r="A191" s="12"/>
      <c r="B191" s="212"/>
      <c r="C191" s="213"/>
      <c r="D191" s="214" t="s">
        <v>77</v>
      </c>
      <c r="E191" s="226" t="s">
        <v>177</v>
      </c>
      <c r="F191" s="226" t="s">
        <v>516</v>
      </c>
      <c r="G191" s="213"/>
      <c r="H191" s="213"/>
      <c r="I191" s="216"/>
      <c r="J191" s="227">
        <f>BK191</f>
        <v>0</v>
      </c>
      <c r="K191" s="213"/>
      <c r="L191" s="218"/>
      <c r="M191" s="219"/>
      <c r="N191" s="220"/>
      <c r="O191" s="220"/>
      <c r="P191" s="221">
        <f>SUM(P192:P218)</f>
        <v>0</v>
      </c>
      <c r="Q191" s="220"/>
      <c r="R191" s="221">
        <f>SUM(R192:R218)</f>
        <v>0</v>
      </c>
      <c r="S191" s="220"/>
      <c r="T191" s="222">
        <f>SUM(T192:T218)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3" t="s">
        <v>86</v>
      </c>
      <c r="AT191" s="224" t="s">
        <v>77</v>
      </c>
      <c r="AU191" s="224" t="s">
        <v>86</v>
      </c>
      <c r="AY191" s="223" t="s">
        <v>171</v>
      </c>
      <c r="BK191" s="225">
        <f>SUM(BK192:BK218)</f>
        <v>0</v>
      </c>
    </row>
    <row r="192" spans="1:65" s="2" customFormat="1" ht="24.15" customHeight="1">
      <c r="A192" s="39"/>
      <c r="B192" s="40"/>
      <c r="C192" s="228" t="s">
        <v>264</v>
      </c>
      <c r="D192" s="228" t="s">
        <v>173</v>
      </c>
      <c r="E192" s="229" t="s">
        <v>1236</v>
      </c>
      <c r="F192" s="230" t="s">
        <v>1237</v>
      </c>
      <c r="G192" s="231" t="s">
        <v>225</v>
      </c>
      <c r="H192" s="232">
        <v>226.995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43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177</v>
      </c>
      <c r="AT192" s="240" t="s">
        <v>173</v>
      </c>
      <c r="AU192" s="240" t="s">
        <v>88</v>
      </c>
      <c r="AY192" s="18" t="s">
        <v>171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86</v>
      </c>
      <c r="BK192" s="241">
        <f>ROUND(I192*H192,2)</f>
        <v>0</v>
      </c>
      <c r="BL192" s="18" t="s">
        <v>177</v>
      </c>
      <c r="BM192" s="240" t="s">
        <v>1238</v>
      </c>
    </row>
    <row r="193" spans="1:51" s="13" customFormat="1" ht="12">
      <c r="A193" s="13"/>
      <c r="B193" s="242"/>
      <c r="C193" s="243"/>
      <c r="D193" s="244" t="s">
        <v>179</v>
      </c>
      <c r="E193" s="245" t="s">
        <v>1</v>
      </c>
      <c r="F193" s="246" t="s">
        <v>1239</v>
      </c>
      <c r="G193" s="243"/>
      <c r="H193" s="247">
        <v>34.704</v>
      </c>
      <c r="I193" s="248"/>
      <c r="J193" s="243"/>
      <c r="K193" s="243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179</v>
      </c>
      <c r="AU193" s="253" t="s">
        <v>88</v>
      </c>
      <c r="AV193" s="13" t="s">
        <v>88</v>
      </c>
      <c r="AW193" s="13" t="s">
        <v>32</v>
      </c>
      <c r="AX193" s="13" t="s">
        <v>78</v>
      </c>
      <c r="AY193" s="253" t="s">
        <v>171</v>
      </c>
    </row>
    <row r="194" spans="1:51" s="13" customFormat="1" ht="12">
      <c r="A194" s="13"/>
      <c r="B194" s="242"/>
      <c r="C194" s="243"/>
      <c r="D194" s="244" t="s">
        <v>179</v>
      </c>
      <c r="E194" s="245" t="s">
        <v>1</v>
      </c>
      <c r="F194" s="246" t="s">
        <v>1240</v>
      </c>
      <c r="G194" s="243"/>
      <c r="H194" s="247">
        <v>58.5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179</v>
      </c>
      <c r="AU194" s="253" t="s">
        <v>88</v>
      </c>
      <c r="AV194" s="13" t="s">
        <v>88</v>
      </c>
      <c r="AW194" s="13" t="s">
        <v>32</v>
      </c>
      <c r="AX194" s="13" t="s">
        <v>78</v>
      </c>
      <c r="AY194" s="253" t="s">
        <v>171</v>
      </c>
    </row>
    <row r="195" spans="1:51" s="13" customFormat="1" ht="12">
      <c r="A195" s="13"/>
      <c r="B195" s="242"/>
      <c r="C195" s="243"/>
      <c r="D195" s="244" t="s">
        <v>179</v>
      </c>
      <c r="E195" s="245" t="s">
        <v>1</v>
      </c>
      <c r="F195" s="246" t="s">
        <v>1241</v>
      </c>
      <c r="G195" s="243"/>
      <c r="H195" s="247">
        <v>93.978</v>
      </c>
      <c r="I195" s="248"/>
      <c r="J195" s="243"/>
      <c r="K195" s="243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179</v>
      </c>
      <c r="AU195" s="253" t="s">
        <v>88</v>
      </c>
      <c r="AV195" s="13" t="s">
        <v>88</v>
      </c>
      <c r="AW195" s="13" t="s">
        <v>32</v>
      </c>
      <c r="AX195" s="13" t="s">
        <v>78</v>
      </c>
      <c r="AY195" s="253" t="s">
        <v>171</v>
      </c>
    </row>
    <row r="196" spans="1:51" s="13" customFormat="1" ht="12">
      <c r="A196" s="13"/>
      <c r="B196" s="242"/>
      <c r="C196" s="243"/>
      <c r="D196" s="244" t="s">
        <v>179</v>
      </c>
      <c r="E196" s="245" t="s">
        <v>1</v>
      </c>
      <c r="F196" s="246" t="s">
        <v>1242</v>
      </c>
      <c r="G196" s="243"/>
      <c r="H196" s="247">
        <v>39.813</v>
      </c>
      <c r="I196" s="248"/>
      <c r="J196" s="243"/>
      <c r="K196" s="243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179</v>
      </c>
      <c r="AU196" s="253" t="s">
        <v>88</v>
      </c>
      <c r="AV196" s="13" t="s">
        <v>88</v>
      </c>
      <c r="AW196" s="13" t="s">
        <v>32</v>
      </c>
      <c r="AX196" s="13" t="s">
        <v>78</v>
      </c>
      <c r="AY196" s="253" t="s">
        <v>171</v>
      </c>
    </row>
    <row r="197" spans="1:51" s="15" customFormat="1" ht="12">
      <c r="A197" s="15"/>
      <c r="B197" s="264"/>
      <c r="C197" s="265"/>
      <c r="D197" s="244" t="s">
        <v>179</v>
      </c>
      <c r="E197" s="266" t="s">
        <v>1</v>
      </c>
      <c r="F197" s="267" t="s">
        <v>184</v>
      </c>
      <c r="G197" s="265"/>
      <c r="H197" s="268">
        <v>226.995</v>
      </c>
      <c r="I197" s="269"/>
      <c r="J197" s="265"/>
      <c r="K197" s="265"/>
      <c r="L197" s="270"/>
      <c r="M197" s="271"/>
      <c r="N197" s="272"/>
      <c r="O197" s="272"/>
      <c r="P197" s="272"/>
      <c r="Q197" s="272"/>
      <c r="R197" s="272"/>
      <c r="S197" s="272"/>
      <c r="T197" s="27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4" t="s">
        <v>179</v>
      </c>
      <c r="AU197" s="274" t="s">
        <v>88</v>
      </c>
      <c r="AV197" s="15" t="s">
        <v>177</v>
      </c>
      <c r="AW197" s="15" t="s">
        <v>32</v>
      </c>
      <c r="AX197" s="15" t="s">
        <v>86</v>
      </c>
      <c r="AY197" s="274" t="s">
        <v>171</v>
      </c>
    </row>
    <row r="198" spans="1:65" s="2" customFormat="1" ht="24.15" customHeight="1">
      <c r="A198" s="39"/>
      <c r="B198" s="40"/>
      <c r="C198" s="228" t="s">
        <v>268</v>
      </c>
      <c r="D198" s="228" t="s">
        <v>173</v>
      </c>
      <c r="E198" s="229" t="s">
        <v>320</v>
      </c>
      <c r="F198" s="230" t="s">
        <v>321</v>
      </c>
      <c r="G198" s="231" t="s">
        <v>225</v>
      </c>
      <c r="H198" s="232">
        <v>80.166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43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177</v>
      </c>
      <c r="AT198" s="240" t="s">
        <v>173</v>
      </c>
      <c r="AU198" s="240" t="s">
        <v>88</v>
      </c>
      <c r="AY198" s="18" t="s">
        <v>171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86</v>
      </c>
      <c r="BK198" s="241">
        <f>ROUND(I198*H198,2)</f>
        <v>0</v>
      </c>
      <c r="BL198" s="18" t="s">
        <v>177</v>
      </c>
      <c r="BM198" s="240" t="s">
        <v>1243</v>
      </c>
    </row>
    <row r="199" spans="1:51" s="13" customFormat="1" ht="12">
      <c r="A199" s="13"/>
      <c r="B199" s="242"/>
      <c r="C199" s="243"/>
      <c r="D199" s="244" t="s">
        <v>179</v>
      </c>
      <c r="E199" s="245" t="s">
        <v>1</v>
      </c>
      <c r="F199" s="246" t="s">
        <v>1244</v>
      </c>
      <c r="G199" s="243"/>
      <c r="H199" s="247">
        <v>15.906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179</v>
      </c>
      <c r="AU199" s="253" t="s">
        <v>88</v>
      </c>
      <c r="AV199" s="13" t="s">
        <v>88</v>
      </c>
      <c r="AW199" s="13" t="s">
        <v>32</v>
      </c>
      <c r="AX199" s="13" t="s">
        <v>78</v>
      </c>
      <c r="AY199" s="253" t="s">
        <v>171</v>
      </c>
    </row>
    <row r="200" spans="1:51" s="13" customFormat="1" ht="12">
      <c r="A200" s="13"/>
      <c r="B200" s="242"/>
      <c r="C200" s="243"/>
      <c r="D200" s="244" t="s">
        <v>179</v>
      </c>
      <c r="E200" s="245" t="s">
        <v>1</v>
      </c>
      <c r="F200" s="246" t="s">
        <v>1245</v>
      </c>
      <c r="G200" s="243"/>
      <c r="H200" s="247">
        <v>23.4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179</v>
      </c>
      <c r="AU200" s="253" t="s">
        <v>88</v>
      </c>
      <c r="AV200" s="13" t="s">
        <v>88</v>
      </c>
      <c r="AW200" s="13" t="s">
        <v>32</v>
      </c>
      <c r="AX200" s="13" t="s">
        <v>78</v>
      </c>
      <c r="AY200" s="253" t="s">
        <v>171</v>
      </c>
    </row>
    <row r="201" spans="1:51" s="13" customFormat="1" ht="12">
      <c r="A201" s="13"/>
      <c r="B201" s="242"/>
      <c r="C201" s="243"/>
      <c r="D201" s="244" t="s">
        <v>179</v>
      </c>
      <c r="E201" s="245" t="s">
        <v>1</v>
      </c>
      <c r="F201" s="246" t="s">
        <v>1246</v>
      </c>
      <c r="G201" s="243"/>
      <c r="H201" s="247">
        <v>40.86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179</v>
      </c>
      <c r="AU201" s="253" t="s">
        <v>88</v>
      </c>
      <c r="AV201" s="13" t="s">
        <v>88</v>
      </c>
      <c r="AW201" s="13" t="s">
        <v>32</v>
      </c>
      <c r="AX201" s="13" t="s">
        <v>78</v>
      </c>
      <c r="AY201" s="253" t="s">
        <v>171</v>
      </c>
    </row>
    <row r="202" spans="1:51" s="15" customFormat="1" ht="12">
      <c r="A202" s="15"/>
      <c r="B202" s="264"/>
      <c r="C202" s="265"/>
      <c r="D202" s="244" t="s">
        <v>179</v>
      </c>
      <c r="E202" s="266" t="s">
        <v>1</v>
      </c>
      <c r="F202" s="267" t="s">
        <v>184</v>
      </c>
      <c r="G202" s="265"/>
      <c r="H202" s="268">
        <v>80.166</v>
      </c>
      <c r="I202" s="269"/>
      <c r="J202" s="265"/>
      <c r="K202" s="265"/>
      <c r="L202" s="270"/>
      <c r="M202" s="271"/>
      <c r="N202" s="272"/>
      <c r="O202" s="272"/>
      <c r="P202" s="272"/>
      <c r="Q202" s="272"/>
      <c r="R202" s="272"/>
      <c r="S202" s="272"/>
      <c r="T202" s="27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4" t="s">
        <v>179</v>
      </c>
      <c r="AU202" s="274" t="s">
        <v>88</v>
      </c>
      <c r="AV202" s="15" t="s">
        <v>177</v>
      </c>
      <c r="AW202" s="15" t="s">
        <v>32</v>
      </c>
      <c r="AX202" s="15" t="s">
        <v>86</v>
      </c>
      <c r="AY202" s="274" t="s">
        <v>171</v>
      </c>
    </row>
    <row r="203" spans="1:65" s="2" customFormat="1" ht="16.5" customHeight="1">
      <c r="A203" s="39"/>
      <c r="B203" s="40"/>
      <c r="C203" s="279" t="s">
        <v>276</v>
      </c>
      <c r="D203" s="279" t="s">
        <v>314</v>
      </c>
      <c r="E203" s="280" t="s">
        <v>1247</v>
      </c>
      <c r="F203" s="281" t="s">
        <v>1248</v>
      </c>
      <c r="G203" s="282" t="s">
        <v>247</v>
      </c>
      <c r="H203" s="283">
        <v>160.332</v>
      </c>
      <c r="I203" s="284"/>
      <c r="J203" s="285">
        <f>ROUND(I203*H203,2)</f>
        <v>0</v>
      </c>
      <c r="K203" s="286"/>
      <c r="L203" s="287"/>
      <c r="M203" s="288" t="s">
        <v>1</v>
      </c>
      <c r="N203" s="289" t="s">
        <v>43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218</v>
      </c>
      <c r="AT203" s="240" t="s">
        <v>314</v>
      </c>
      <c r="AU203" s="240" t="s">
        <v>88</v>
      </c>
      <c r="AY203" s="18" t="s">
        <v>171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86</v>
      </c>
      <c r="BK203" s="241">
        <f>ROUND(I203*H203,2)</f>
        <v>0</v>
      </c>
      <c r="BL203" s="18" t="s">
        <v>177</v>
      </c>
      <c r="BM203" s="240" t="s">
        <v>1249</v>
      </c>
    </row>
    <row r="204" spans="1:47" s="2" customFormat="1" ht="12">
      <c r="A204" s="39"/>
      <c r="B204" s="40"/>
      <c r="C204" s="41"/>
      <c r="D204" s="244" t="s">
        <v>188</v>
      </c>
      <c r="E204" s="41"/>
      <c r="F204" s="275" t="s">
        <v>1250</v>
      </c>
      <c r="G204" s="41"/>
      <c r="H204" s="41"/>
      <c r="I204" s="276"/>
      <c r="J204" s="41"/>
      <c r="K204" s="41"/>
      <c r="L204" s="45"/>
      <c r="M204" s="277"/>
      <c r="N204" s="27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188</v>
      </c>
      <c r="AU204" s="18" t="s">
        <v>88</v>
      </c>
    </row>
    <row r="205" spans="1:51" s="13" customFormat="1" ht="12">
      <c r="A205" s="13"/>
      <c r="B205" s="242"/>
      <c r="C205" s="243"/>
      <c r="D205" s="244" t="s">
        <v>179</v>
      </c>
      <c r="E205" s="243"/>
      <c r="F205" s="246" t="s">
        <v>1251</v>
      </c>
      <c r="G205" s="243"/>
      <c r="H205" s="247">
        <v>160.332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179</v>
      </c>
      <c r="AU205" s="253" t="s">
        <v>88</v>
      </c>
      <c r="AV205" s="13" t="s">
        <v>88</v>
      </c>
      <c r="AW205" s="13" t="s">
        <v>4</v>
      </c>
      <c r="AX205" s="13" t="s">
        <v>86</v>
      </c>
      <c r="AY205" s="253" t="s">
        <v>171</v>
      </c>
    </row>
    <row r="206" spans="1:65" s="2" customFormat="1" ht="44.25" customHeight="1">
      <c r="A206" s="39"/>
      <c r="B206" s="40"/>
      <c r="C206" s="228" t="s">
        <v>280</v>
      </c>
      <c r="D206" s="228" t="s">
        <v>173</v>
      </c>
      <c r="E206" s="229" t="s">
        <v>1252</v>
      </c>
      <c r="F206" s="230" t="s">
        <v>1253</v>
      </c>
      <c r="G206" s="231" t="s">
        <v>208</v>
      </c>
      <c r="H206" s="232">
        <v>131.2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43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177</v>
      </c>
      <c r="AT206" s="240" t="s">
        <v>173</v>
      </c>
      <c r="AU206" s="240" t="s">
        <v>88</v>
      </c>
      <c r="AY206" s="18" t="s">
        <v>171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86</v>
      </c>
      <c r="BK206" s="241">
        <f>ROUND(I206*H206,2)</f>
        <v>0</v>
      </c>
      <c r="BL206" s="18" t="s">
        <v>177</v>
      </c>
      <c r="BM206" s="240" t="s">
        <v>1254</v>
      </c>
    </row>
    <row r="207" spans="1:47" s="2" customFormat="1" ht="12">
      <c r="A207" s="39"/>
      <c r="B207" s="40"/>
      <c r="C207" s="41"/>
      <c r="D207" s="244" t="s">
        <v>188</v>
      </c>
      <c r="E207" s="41"/>
      <c r="F207" s="275" t="s">
        <v>1250</v>
      </c>
      <c r="G207" s="41"/>
      <c r="H207" s="41"/>
      <c r="I207" s="276"/>
      <c r="J207" s="41"/>
      <c r="K207" s="41"/>
      <c r="L207" s="45"/>
      <c r="M207" s="277"/>
      <c r="N207" s="27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188</v>
      </c>
      <c r="AU207" s="18" t="s">
        <v>88</v>
      </c>
    </row>
    <row r="208" spans="1:51" s="13" customFormat="1" ht="12">
      <c r="A208" s="13"/>
      <c r="B208" s="242"/>
      <c r="C208" s="243"/>
      <c r="D208" s="244" t="s">
        <v>179</v>
      </c>
      <c r="E208" s="245" t="s">
        <v>1</v>
      </c>
      <c r="F208" s="246" t="s">
        <v>1169</v>
      </c>
      <c r="G208" s="243"/>
      <c r="H208" s="247">
        <v>24.1</v>
      </c>
      <c r="I208" s="248"/>
      <c r="J208" s="243"/>
      <c r="K208" s="243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179</v>
      </c>
      <c r="AU208" s="253" t="s">
        <v>88</v>
      </c>
      <c r="AV208" s="13" t="s">
        <v>88</v>
      </c>
      <c r="AW208" s="13" t="s">
        <v>32</v>
      </c>
      <c r="AX208" s="13" t="s">
        <v>78</v>
      </c>
      <c r="AY208" s="253" t="s">
        <v>171</v>
      </c>
    </row>
    <row r="209" spans="1:51" s="13" customFormat="1" ht="12">
      <c r="A209" s="13"/>
      <c r="B209" s="242"/>
      <c r="C209" s="243"/>
      <c r="D209" s="244" t="s">
        <v>179</v>
      </c>
      <c r="E209" s="245" t="s">
        <v>1</v>
      </c>
      <c r="F209" s="246" t="s">
        <v>1170</v>
      </c>
      <c r="G209" s="243"/>
      <c r="H209" s="247">
        <v>39</v>
      </c>
      <c r="I209" s="248"/>
      <c r="J209" s="243"/>
      <c r="K209" s="243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179</v>
      </c>
      <c r="AU209" s="253" t="s">
        <v>88</v>
      </c>
      <c r="AV209" s="13" t="s">
        <v>88</v>
      </c>
      <c r="AW209" s="13" t="s">
        <v>32</v>
      </c>
      <c r="AX209" s="13" t="s">
        <v>78</v>
      </c>
      <c r="AY209" s="253" t="s">
        <v>171</v>
      </c>
    </row>
    <row r="210" spans="1:51" s="13" customFormat="1" ht="12">
      <c r="A210" s="13"/>
      <c r="B210" s="242"/>
      <c r="C210" s="243"/>
      <c r="D210" s="244" t="s">
        <v>179</v>
      </c>
      <c r="E210" s="245" t="s">
        <v>1</v>
      </c>
      <c r="F210" s="246" t="s">
        <v>1171</v>
      </c>
      <c r="G210" s="243"/>
      <c r="H210" s="247">
        <v>68.1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179</v>
      </c>
      <c r="AU210" s="253" t="s">
        <v>88</v>
      </c>
      <c r="AV210" s="13" t="s">
        <v>88</v>
      </c>
      <c r="AW210" s="13" t="s">
        <v>32</v>
      </c>
      <c r="AX210" s="13" t="s">
        <v>78</v>
      </c>
      <c r="AY210" s="253" t="s">
        <v>171</v>
      </c>
    </row>
    <row r="211" spans="1:51" s="15" customFormat="1" ht="12">
      <c r="A211" s="15"/>
      <c r="B211" s="264"/>
      <c r="C211" s="265"/>
      <c r="D211" s="244" t="s">
        <v>179</v>
      </c>
      <c r="E211" s="266" t="s">
        <v>1</v>
      </c>
      <c r="F211" s="267" t="s">
        <v>184</v>
      </c>
      <c r="G211" s="265"/>
      <c r="H211" s="268">
        <v>131.2</v>
      </c>
      <c r="I211" s="269"/>
      <c r="J211" s="265"/>
      <c r="K211" s="265"/>
      <c r="L211" s="270"/>
      <c r="M211" s="271"/>
      <c r="N211" s="272"/>
      <c r="O211" s="272"/>
      <c r="P211" s="272"/>
      <c r="Q211" s="272"/>
      <c r="R211" s="272"/>
      <c r="S211" s="272"/>
      <c r="T211" s="27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4" t="s">
        <v>179</v>
      </c>
      <c r="AU211" s="274" t="s">
        <v>88</v>
      </c>
      <c r="AV211" s="15" t="s">
        <v>177</v>
      </c>
      <c r="AW211" s="15" t="s">
        <v>32</v>
      </c>
      <c r="AX211" s="15" t="s">
        <v>86</v>
      </c>
      <c r="AY211" s="274" t="s">
        <v>171</v>
      </c>
    </row>
    <row r="212" spans="1:65" s="2" customFormat="1" ht="24.15" customHeight="1">
      <c r="A212" s="39"/>
      <c r="B212" s="40"/>
      <c r="C212" s="228" t="s">
        <v>7</v>
      </c>
      <c r="D212" s="228" t="s">
        <v>173</v>
      </c>
      <c r="E212" s="229" t="s">
        <v>1255</v>
      </c>
      <c r="F212" s="230" t="s">
        <v>1256</v>
      </c>
      <c r="G212" s="231" t="s">
        <v>225</v>
      </c>
      <c r="H212" s="232">
        <v>27.029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43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177</v>
      </c>
      <c r="AT212" s="240" t="s">
        <v>173</v>
      </c>
      <c r="AU212" s="240" t="s">
        <v>88</v>
      </c>
      <c r="AY212" s="18" t="s">
        <v>171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86</v>
      </c>
      <c r="BK212" s="241">
        <f>ROUND(I212*H212,2)</f>
        <v>0</v>
      </c>
      <c r="BL212" s="18" t="s">
        <v>177</v>
      </c>
      <c r="BM212" s="240" t="s">
        <v>1257</v>
      </c>
    </row>
    <row r="213" spans="1:47" s="2" customFormat="1" ht="12">
      <c r="A213" s="39"/>
      <c r="B213" s="40"/>
      <c r="C213" s="41"/>
      <c r="D213" s="244" t="s">
        <v>188</v>
      </c>
      <c r="E213" s="41"/>
      <c r="F213" s="275" t="s">
        <v>1250</v>
      </c>
      <c r="G213" s="41"/>
      <c r="H213" s="41"/>
      <c r="I213" s="276"/>
      <c r="J213" s="41"/>
      <c r="K213" s="41"/>
      <c r="L213" s="45"/>
      <c r="M213" s="277"/>
      <c r="N213" s="27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188</v>
      </c>
      <c r="AU213" s="18" t="s">
        <v>88</v>
      </c>
    </row>
    <row r="214" spans="1:51" s="13" customFormat="1" ht="12">
      <c r="A214" s="13"/>
      <c r="B214" s="242"/>
      <c r="C214" s="243"/>
      <c r="D214" s="244" t="s">
        <v>179</v>
      </c>
      <c r="E214" s="245" t="s">
        <v>1</v>
      </c>
      <c r="F214" s="246" t="s">
        <v>1258</v>
      </c>
      <c r="G214" s="243"/>
      <c r="H214" s="247">
        <v>4.338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179</v>
      </c>
      <c r="AU214" s="253" t="s">
        <v>88</v>
      </c>
      <c r="AV214" s="13" t="s">
        <v>88</v>
      </c>
      <c r="AW214" s="13" t="s">
        <v>32</v>
      </c>
      <c r="AX214" s="13" t="s">
        <v>78</v>
      </c>
      <c r="AY214" s="253" t="s">
        <v>171</v>
      </c>
    </row>
    <row r="215" spans="1:51" s="13" customFormat="1" ht="12">
      <c r="A215" s="13"/>
      <c r="B215" s="242"/>
      <c r="C215" s="243"/>
      <c r="D215" s="244" t="s">
        <v>179</v>
      </c>
      <c r="E215" s="245" t="s">
        <v>1</v>
      </c>
      <c r="F215" s="246" t="s">
        <v>1259</v>
      </c>
      <c r="G215" s="243"/>
      <c r="H215" s="247">
        <v>7.02</v>
      </c>
      <c r="I215" s="248"/>
      <c r="J215" s="243"/>
      <c r="K215" s="243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179</v>
      </c>
      <c r="AU215" s="253" t="s">
        <v>88</v>
      </c>
      <c r="AV215" s="13" t="s">
        <v>88</v>
      </c>
      <c r="AW215" s="13" t="s">
        <v>32</v>
      </c>
      <c r="AX215" s="13" t="s">
        <v>78</v>
      </c>
      <c r="AY215" s="253" t="s">
        <v>171</v>
      </c>
    </row>
    <row r="216" spans="1:51" s="13" customFormat="1" ht="12">
      <c r="A216" s="13"/>
      <c r="B216" s="242"/>
      <c r="C216" s="243"/>
      <c r="D216" s="244" t="s">
        <v>179</v>
      </c>
      <c r="E216" s="245" t="s">
        <v>1</v>
      </c>
      <c r="F216" s="246" t="s">
        <v>1260</v>
      </c>
      <c r="G216" s="243"/>
      <c r="H216" s="247">
        <v>12.258</v>
      </c>
      <c r="I216" s="248"/>
      <c r="J216" s="243"/>
      <c r="K216" s="243"/>
      <c r="L216" s="249"/>
      <c r="M216" s="250"/>
      <c r="N216" s="251"/>
      <c r="O216" s="251"/>
      <c r="P216" s="251"/>
      <c r="Q216" s="251"/>
      <c r="R216" s="251"/>
      <c r="S216" s="251"/>
      <c r="T216" s="25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3" t="s">
        <v>179</v>
      </c>
      <c r="AU216" s="253" t="s">
        <v>88</v>
      </c>
      <c r="AV216" s="13" t="s">
        <v>88</v>
      </c>
      <c r="AW216" s="13" t="s">
        <v>32</v>
      </c>
      <c r="AX216" s="13" t="s">
        <v>78</v>
      </c>
      <c r="AY216" s="253" t="s">
        <v>171</v>
      </c>
    </row>
    <row r="217" spans="1:51" s="13" customFormat="1" ht="12">
      <c r="A217" s="13"/>
      <c r="B217" s="242"/>
      <c r="C217" s="243"/>
      <c r="D217" s="244" t="s">
        <v>179</v>
      </c>
      <c r="E217" s="245" t="s">
        <v>1</v>
      </c>
      <c r="F217" s="246" t="s">
        <v>1261</v>
      </c>
      <c r="G217" s="243"/>
      <c r="H217" s="247">
        <v>3.413</v>
      </c>
      <c r="I217" s="248"/>
      <c r="J217" s="243"/>
      <c r="K217" s="243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179</v>
      </c>
      <c r="AU217" s="253" t="s">
        <v>88</v>
      </c>
      <c r="AV217" s="13" t="s">
        <v>88</v>
      </c>
      <c r="AW217" s="13" t="s">
        <v>32</v>
      </c>
      <c r="AX217" s="13" t="s">
        <v>78</v>
      </c>
      <c r="AY217" s="253" t="s">
        <v>171</v>
      </c>
    </row>
    <row r="218" spans="1:51" s="15" customFormat="1" ht="12">
      <c r="A218" s="15"/>
      <c r="B218" s="264"/>
      <c r="C218" s="265"/>
      <c r="D218" s="244" t="s">
        <v>179</v>
      </c>
      <c r="E218" s="266" t="s">
        <v>1</v>
      </c>
      <c r="F218" s="267" t="s">
        <v>184</v>
      </c>
      <c r="G218" s="265"/>
      <c r="H218" s="268">
        <v>27.029</v>
      </c>
      <c r="I218" s="269"/>
      <c r="J218" s="265"/>
      <c r="K218" s="265"/>
      <c r="L218" s="270"/>
      <c r="M218" s="271"/>
      <c r="N218" s="272"/>
      <c r="O218" s="272"/>
      <c r="P218" s="272"/>
      <c r="Q218" s="272"/>
      <c r="R218" s="272"/>
      <c r="S218" s="272"/>
      <c r="T218" s="27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4" t="s">
        <v>179</v>
      </c>
      <c r="AU218" s="274" t="s">
        <v>88</v>
      </c>
      <c r="AV218" s="15" t="s">
        <v>177</v>
      </c>
      <c r="AW218" s="15" t="s">
        <v>32</v>
      </c>
      <c r="AX218" s="15" t="s">
        <v>86</v>
      </c>
      <c r="AY218" s="274" t="s">
        <v>171</v>
      </c>
    </row>
    <row r="219" spans="1:63" s="12" customFormat="1" ht="22.8" customHeight="1">
      <c r="A219" s="12"/>
      <c r="B219" s="212"/>
      <c r="C219" s="213"/>
      <c r="D219" s="214" t="s">
        <v>77</v>
      </c>
      <c r="E219" s="226" t="s">
        <v>1262</v>
      </c>
      <c r="F219" s="226" t="s">
        <v>1263</v>
      </c>
      <c r="G219" s="213"/>
      <c r="H219" s="213"/>
      <c r="I219" s="216"/>
      <c r="J219" s="227">
        <f>BK219</f>
        <v>0</v>
      </c>
      <c r="K219" s="213"/>
      <c r="L219" s="218"/>
      <c r="M219" s="219"/>
      <c r="N219" s="220"/>
      <c r="O219" s="220"/>
      <c r="P219" s="221">
        <f>SUM(P220:P233)</f>
        <v>0</v>
      </c>
      <c r="Q219" s="220"/>
      <c r="R219" s="221">
        <f>SUM(R220:R233)</f>
        <v>1.5566990989000002</v>
      </c>
      <c r="S219" s="220"/>
      <c r="T219" s="222">
        <f>SUM(T220:T233)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3" t="s">
        <v>86</v>
      </c>
      <c r="AT219" s="224" t="s">
        <v>77</v>
      </c>
      <c r="AU219" s="224" t="s">
        <v>86</v>
      </c>
      <c r="AY219" s="223" t="s">
        <v>171</v>
      </c>
      <c r="BK219" s="225">
        <f>SUM(BK220:BK233)</f>
        <v>0</v>
      </c>
    </row>
    <row r="220" spans="1:65" s="2" customFormat="1" ht="24.15" customHeight="1">
      <c r="A220" s="39"/>
      <c r="B220" s="40"/>
      <c r="C220" s="228" t="s">
        <v>289</v>
      </c>
      <c r="D220" s="228" t="s">
        <v>173</v>
      </c>
      <c r="E220" s="229" t="s">
        <v>1264</v>
      </c>
      <c r="F220" s="230" t="s">
        <v>1265</v>
      </c>
      <c r="G220" s="231" t="s">
        <v>208</v>
      </c>
      <c r="H220" s="232">
        <v>107.1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43</v>
      </c>
      <c r="O220" s="92"/>
      <c r="P220" s="238">
        <f>O220*H220</f>
        <v>0</v>
      </c>
      <c r="Q220" s="238">
        <v>0.0044008</v>
      </c>
      <c r="R220" s="238">
        <f>Q220*H220</f>
        <v>0.47132567999999997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177</v>
      </c>
      <c r="AT220" s="240" t="s">
        <v>173</v>
      </c>
      <c r="AU220" s="240" t="s">
        <v>88</v>
      </c>
      <c r="AY220" s="18" t="s">
        <v>171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86</v>
      </c>
      <c r="BK220" s="241">
        <f>ROUND(I220*H220,2)</f>
        <v>0</v>
      </c>
      <c r="BL220" s="18" t="s">
        <v>177</v>
      </c>
      <c r="BM220" s="240" t="s">
        <v>1266</v>
      </c>
    </row>
    <row r="221" spans="1:51" s="13" customFormat="1" ht="12">
      <c r="A221" s="13"/>
      <c r="B221" s="242"/>
      <c r="C221" s="243"/>
      <c r="D221" s="244" t="s">
        <v>179</v>
      </c>
      <c r="E221" s="245" t="s">
        <v>1</v>
      </c>
      <c r="F221" s="246" t="s">
        <v>1170</v>
      </c>
      <c r="G221" s="243"/>
      <c r="H221" s="247">
        <v>39</v>
      </c>
      <c r="I221" s="248"/>
      <c r="J221" s="243"/>
      <c r="K221" s="243"/>
      <c r="L221" s="249"/>
      <c r="M221" s="250"/>
      <c r="N221" s="251"/>
      <c r="O221" s="251"/>
      <c r="P221" s="251"/>
      <c r="Q221" s="251"/>
      <c r="R221" s="251"/>
      <c r="S221" s="251"/>
      <c r="T221" s="25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3" t="s">
        <v>179</v>
      </c>
      <c r="AU221" s="253" t="s">
        <v>88</v>
      </c>
      <c r="AV221" s="13" t="s">
        <v>88</v>
      </c>
      <c r="AW221" s="13" t="s">
        <v>32</v>
      </c>
      <c r="AX221" s="13" t="s">
        <v>78</v>
      </c>
      <c r="AY221" s="253" t="s">
        <v>171</v>
      </c>
    </row>
    <row r="222" spans="1:51" s="13" customFormat="1" ht="12">
      <c r="A222" s="13"/>
      <c r="B222" s="242"/>
      <c r="C222" s="243"/>
      <c r="D222" s="244" t="s">
        <v>179</v>
      </c>
      <c r="E222" s="245" t="s">
        <v>1</v>
      </c>
      <c r="F222" s="246" t="s">
        <v>1171</v>
      </c>
      <c r="G222" s="243"/>
      <c r="H222" s="247">
        <v>68.1</v>
      </c>
      <c r="I222" s="248"/>
      <c r="J222" s="243"/>
      <c r="K222" s="243"/>
      <c r="L222" s="249"/>
      <c r="M222" s="250"/>
      <c r="N222" s="251"/>
      <c r="O222" s="251"/>
      <c r="P222" s="251"/>
      <c r="Q222" s="251"/>
      <c r="R222" s="251"/>
      <c r="S222" s="251"/>
      <c r="T222" s="25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3" t="s">
        <v>179</v>
      </c>
      <c r="AU222" s="253" t="s">
        <v>88</v>
      </c>
      <c r="AV222" s="13" t="s">
        <v>88</v>
      </c>
      <c r="AW222" s="13" t="s">
        <v>32</v>
      </c>
      <c r="AX222" s="13" t="s">
        <v>78</v>
      </c>
      <c r="AY222" s="253" t="s">
        <v>171</v>
      </c>
    </row>
    <row r="223" spans="1:51" s="15" customFormat="1" ht="12">
      <c r="A223" s="15"/>
      <c r="B223" s="264"/>
      <c r="C223" s="265"/>
      <c r="D223" s="244" t="s">
        <v>179</v>
      </c>
      <c r="E223" s="266" t="s">
        <v>1</v>
      </c>
      <c r="F223" s="267" t="s">
        <v>184</v>
      </c>
      <c r="G223" s="265"/>
      <c r="H223" s="268">
        <v>107.1</v>
      </c>
      <c r="I223" s="269"/>
      <c r="J223" s="265"/>
      <c r="K223" s="265"/>
      <c r="L223" s="270"/>
      <c r="M223" s="271"/>
      <c r="N223" s="272"/>
      <c r="O223" s="272"/>
      <c r="P223" s="272"/>
      <c r="Q223" s="272"/>
      <c r="R223" s="272"/>
      <c r="S223" s="272"/>
      <c r="T223" s="27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4" t="s">
        <v>179</v>
      </c>
      <c r="AU223" s="274" t="s">
        <v>88</v>
      </c>
      <c r="AV223" s="15" t="s">
        <v>177</v>
      </c>
      <c r="AW223" s="15" t="s">
        <v>32</v>
      </c>
      <c r="AX223" s="15" t="s">
        <v>86</v>
      </c>
      <c r="AY223" s="274" t="s">
        <v>171</v>
      </c>
    </row>
    <row r="224" spans="1:65" s="2" customFormat="1" ht="16.5" customHeight="1">
      <c r="A224" s="39"/>
      <c r="B224" s="40"/>
      <c r="C224" s="279" t="s">
        <v>297</v>
      </c>
      <c r="D224" s="279" t="s">
        <v>314</v>
      </c>
      <c r="E224" s="280" t="s">
        <v>1267</v>
      </c>
      <c r="F224" s="281" t="s">
        <v>1268</v>
      </c>
      <c r="G224" s="282" t="s">
        <v>208</v>
      </c>
      <c r="H224" s="283">
        <v>112.455</v>
      </c>
      <c r="I224" s="284"/>
      <c r="J224" s="285">
        <f>ROUND(I224*H224,2)</f>
        <v>0</v>
      </c>
      <c r="K224" s="286"/>
      <c r="L224" s="287"/>
      <c r="M224" s="288" t="s">
        <v>1</v>
      </c>
      <c r="N224" s="289" t="s">
        <v>43</v>
      </c>
      <c r="O224" s="92"/>
      <c r="P224" s="238">
        <f>O224*H224</f>
        <v>0</v>
      </c>
      <c r="Q224" s="238">
        <v>0.00445</v>
      </c>
      <c r="R224" s="238">
        <f>Q224*H224</f>
        <v>0.50042475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218</v>
      </c>
      <c r="AT224" s="240" t="s">
        <v>314</v>
      </c>
      <c r="AU224" s="240" t="s">
        <v>88</v>
      </c>
      <c r="AY224" s="18" t="s">
        <v>171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86</v>
      </c>
      <c r="BK224" s="241">
        <f>ROUND(I224*H224,2)</f>
        <v>0</v>
      </c>
      <c r="BL224" s="18" t="s">
        <v>177</v>
      </c>
      <c r="BM224" s="240" t="s">
        <v>1269</v>
      </c>
    </row>
    <row r="225" spans="1:51" s="13" customFormat="1" ht="12">
      <c r="A225" s="13"/>
      <c r="B225" s="242"/>
      <c r="C225" s="243"/>
      <c r="D225" s="244" t="s">
        <v>179</v>
      </c>
      <c r="E225" s="245" t="s">
        <v>1</v>
      </c>
      <c r="F225" s="246" t="s">
        <v>1170</v>
      </c>
      <c r="G225" s="243"/>
      <c r="H225" s="247">
        <v>39</v>
      </c>
      <c r="I225" s="248"/>
      <c r="J225" s="243"/>
      <c r="K225" s="243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179</v>
      </c>
      <c r="AU225" s="253" t="s">
        <v>88</v>
      </c>
      <c r="AV225" s="13" t="s">
        <v>88</v>
      </c>
      <c r="AW225" s="13" t="s">
        <v>32</v>
      </c>
      <c r="AX225" s="13" t="s">
        <v>78</v>
      </c>
      <c r="AY225" s="253" t="s">
        <v>171</v>
      </c>
    </row>
    <row r="226" spans="1:51" s="13" customFormat="1" ht="12">
      <c r="A226" s="13"/>
      <c r="B226" s="242"/>
      <c r="C226" s="243"/>
      <c r="D226" s="244" t="s">
        <v>179</v>
      </c>
      <c r="E226" s="245" t="s">
        <v>1</v>
      </c>
      <c r="F226" s="246" t="s">
        <v>1171</v>
      </c>
      <c r="G226" s="243"/>
      <c r="H226" s="247">
        <v>68.1</v>
      </c>
      <c r="I226" s="248"/>
      <c r="J226" s="243"/>
      <c r="K226" s="243"/>
      <c r="L226" s="249"/>
      <c r="M226" s="250"/>
      <c r="N226" s="251"/>
      <c r="O226" s="251"/>
      <c r="P226" s="251"/>
      <c r="Q226" s="251"/>
      <c r="R226" s="251"/>
      <c r="S226" s="251"/>
      <c r="T226" s="25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3" t="s">
        <v>179</v>
      </c>
      <c r="AU226" s="253" t="s">
        <v>88</v>
      </c>
      <c r="AV226" s="13" t="s">
        <v>88</v>
      </c>
      <c r="AW226" s="13" t="s">
        <v>32</v>
      </c>
      <c r="AX226" s="13" t="s">
        <v>78</v>
      </c>
      <c r="AY226" s="253" t="s">
        <v>171</v>
      </c>
    </row>
    <row r="227" spans="1:51" s="15" customFormat="1" ht="12">
      <c r="A227" s="15"/>
      <c r="B227" s="264"/>
      <c r="C227" s="265"/>
      <c r="D227" s="244" t="s">
        <v>179</v>
      </c>
      <c r="E227" s="266" t="s">
        <v>1</v>
      </c>
      <c r="F227" s="267" t="s">
        <v>184</v>
      </c>
      <c r="G227" s="265"/>
      <c r="H227" s="268">
        <v>107.1</v>
      </c>
      <c r="I227" s="269"/>
      <c r="J227" s="265"/>
      <c r="K227" s="265"/>
      <c r="L227" s="270"/>
      <c r="M227" s="271"/>
      <c r="N227" s="272"/>
      <c r="O227" s="272"/>
      <c r="P227" s="272"/>
      <c r="Q227" s="272"/>
      <c r="R227" s="272"/>
      <c r="S227" s="272"/>
      <c r="T227" s="27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4" t="s">
        <v>179</v>
      </c>
      <c r="AU227" s="274" t="s">
        <v>88</v>
      </c>
      <c r="AV227" s="15" t="s">
        <v>177</v>
      </c>
      <c r="AW227" s="15" t="s">
        <v>32</v>
      </c>
      <c r="AX227" s="15" t="s">
        <v>86</v>
      </c>
      <c r="AY227" s="274" t="s">
        <v>171</v>
      </c>
    </row>
    <row r="228" spans="1:51" s="13" customFormat="1" ht="12">
      <c r="A228" s="13"/>
      <c r="B228" s="242"/>
      <c r="C228" s="243"/>
      <c r="D228" s="244" t="s">
        <v>179</v>
      </c>
      <c r="E228" s="243"/>
      <c r="F228" s="246" t="s">
        <v>1270</v>
      </c>
      <c r="G228" s="243"/>
      <c r="H228" s="247">
        <v>112.455</v>
      </c>
      <c r="I228" s="248"/>
      <c r="J228" s="243"/>
      <c r="K228" s="243"/>
      <c r="L228" s="249"/>
      <c r="M228" s="250"/>
      <c r="N228" s="251"/>
      <c r="O228" s="251"/>
      <c r="P228" s="251"/>
      <c r="Q228" s="251"/>
      <c r="R228" s="251"/>
      <c r="S228" s="251"/>
      <c r="T228" s="25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3" t="s">
        <v>179</v>
      </c>
      <c r="AU228" s="253" t="s">
        <v>88</v>
      </c>
      <c r="AV228" s="13" t="s">
        <v>88</v>
      </c>
      <c r="AW228" s="13" t="s">
        <v>4</v>
      </c>
      <c r="AX228" s="13" t="s">
        <v>86</v>
      </c>
      <c r="AY228" s="253" t="s">
        <v>171</v>
      </c>
    </row>
    <row r="229" spans="1:65" s="2" customFormat="1" ht="24.15" customHeight="1">
      <c r="A229" s="39"/>
      <c r="B229" s="40"/>
      <c r="C229" s="228" t="s">
        <v>299</v>
      </c>
      <c r="D229" s="228" t="s">
        <v>173</v>
      </c>
      <c r="E229" s="229" t="s">
        <v>1271</v>
      </c>
      <c r="F229" s="230" t="s">
        <v>1272</v>
      </c>
      <c r="G229" s="231" t="s">
        <v>208</v>
      </c>
      <c r="H229" s="232">
        <v>24.1</v>
      </c>
      <c r="I229" s="233"/>
      <c r="J229" s="234">
        <f>ROUND(I229*H229,2)</f>
        <v>0</v>
      </c>
      <c r="K229" s="235"/>
      <c r="L229" s="45"/>
      <c r="M229" s="236" t="s">
        <v>1</v>
      </c>
      <c r="N229" s="237" t="s">
        <v>43</v>
      </c>
      <c r="O229" s="92"/>
      <c r="P229" s="238">
        <f>O229*H229</f>
        <v>0</v>
      </c>
      <c r="Q229" s="238">
        <v>0.013225729</v>
      </c>
      <c r="R229" s="238">
        <f>Q229*H229</f>
        <v>0.3187400689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177</v>
      </c>
      <c r="AT229" s="240" t="s">
        <v>173</v>
      </c>
      <c r="AU229" s="240" t="s">
        <v>88</v>
      </c>
      <c r="AY229" s="18" t="s">
        <v>171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86</v>
      </c>
      <c r="BK229" s="241">
        <f>ROUND(I229*H229,2)</f>
        <v>0</v>
      </c>
      <c r="BL229" s="18" t="s">
        <v>177</v>
      </c>
      <c r="BM229" s="240" t="s">
        <v>1273</v>
      </c>
    </row>
    <row r="230" spans="1:51" s="13" customFormat="1" ht="12">
      <c r="A230" s="13"/>
      <c r="B230" s="242"/>
      <c r="C230" s="243"/>
      <c r="D230" s="244" t="s">
        <v>179</v>
      </c>
      <c r="E230" s="245" t="s">
        <v>1</v>
      </c>
      <c r="F230" s="246" t="s">
        <v>1169</v>
      </c>
      <c r="G230" s="243"/>
      <c r="H230" s="247">
        <v>24.1</v>
      </c>
      <c r="I230" s="248"/>
      <c r="J230" s="243"/>
      <c r="K230" s="243"/>
      <c r="L230" s="249"/>
      <c r="M230" s="250"/>
      <c r="N230" s="251"/>
      <c r="O230" s="251"/>
      <c r="P230" s="251"/>
      <c r="Q230" s="251"/>
      <c r="R230" s="251"/>
      <c r="S230" s="251"/>
      <c r="T230" s="25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3" t="s">
        <v>179</v>
      </c>
      <c r="AU230" s="253" t="s">
        <v>88</v>
      </c>
      <c r="AV230" s="13" t="s">
        <v>88</v>
      </c>
      <c r="AW230" s="13" t="s">
        <v>32</v>
      </c>
      <c r="AX230" s="13" t="s">
        <v>86</v>
      </c>
      <c r="AY230" s="253" t="s">
        <v>171</v>
      </c>
    </row>
    <row r="231" spans="1:65" s="2" customFormat="1" ht="21.75" customHeight="1">
      <c r="A231" s="39"/>
      <c r="B231" s="40"/>
      <c r="C231" s="279" t="s">
        <v>302</v>
      </c>
      <c r="D231" s="279" t="s">
        <v>314</v>
      </c>
      <c r="E231" s="280" t="s">
        <v>1274</v>
      </c>
      <c r="F231" s="281" t="s">
        <v>1275</v>
      </c>
      <c r="G231" s="282" t="s">
        <v>208</v>
      </c>
      <c r="H231" s="283">
        <v>25.305</v>
      </c>
      <c r="I231" s="284"/>
      <c r="J231" s="285">
        <f>ROUND(I231*H231,2)</f>
        <v>0</v>
      </c>
      <c r="K231" s="286"/>
      <c r="L231" s="287"/>
      <c r="M231" s="288" t="s">
        <v>1</v>
      </c>
      <c r="N231" s="289" t="s">
        <v>43</v>
      </c>
      <c r="O231" s="92"/>
      <c r="P231" s="238">
        <f>O231*H231</f>
        <v>0</v>
      </c>
      <c r="Q231" s="238">
        <v>0.01052</v>
      </c>
      <c r="R231" s="238">
        <f>Q231*H231</f>
        <v>0.2662086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218</v>
      </c>
      <c r="AT231" s="240" t="s">
        <v>314</v>
      </c>
      <c r="AU231" s="240" t="s">
        <v>88</v>
      </c>
      <c r="AY231" s="18" t="s">
        <v>171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86</v>
      </c>
      <c r="BK231" s="241">
        <f>ROUND(I231*H231,2)</f>
        <v>0</v>
      </c>
      <c r="BL231" s="18" t="s">
        <v>177</v>
      </c>
      <c r="BM231" s="240" t="s">
        <v>1276</v>
      </c>
    </row>
    <row r="232" spans="1:51" s="13" customFormat="1" ht="12">
      <c r="A232" s="13"/>
      <c r="B232" s="242"/>
      <c r="C232" s="243"/>
      <c r="D232" s="244" t="s">
        <v>179</v>
      </c>
      <c r="E232" s="245" t="s">
        <v>1</v>
      </c>
      <c r="F232" s="246" t="s">
        <v>1169</v>
      </c>
      <c r="G232" s="243"/>
      <c r="H232" s="247">
        <v>24.1</v>
      </c>
      <c r="I232" s="248"/>
      <c r="J232" s="243"/>
      <c r="K232" s="243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179</v>
      </c>
      <c r="AU232" s="253" t="s">
        <v>88</v>
      </c>
      <c r="AV232" s="13" t="s">
        <v>88</v>
      </c>
      <c r="AW232" s="13" t="s">
        <v>32</v>
      </c>
      <c r="AX232" s="13" t="s">
        <v>86</v>
      </c>
      <c r="AY232" s="253" t="s">
        <v>171</v>
      </c>
    </row>
    <row r="233" spans="1:51" s="13" customFormat="1" ht="12">
      <c r="A233" s="13"/>
      <c r="B233" s="242"/>
      <c r="C233" s="243"/>
      <c r="D233" s="244" t="s">
        <v>179</v>
      </c>
      <c r="E233" s="243"/>
      <c r="F233" s="246" t="s">
        <v>1277</v>
      </c>
      <c r="G233" s="243"/>
      <c r="H233" s="247">
        <v>25.305</v>
      </c>
      <c r="I233" s="248"/>
      <c r="J233" s="243"/>
      <c r="K233" s="243"/>
      <c r="L233" s="249"/>
      <c r="M233" s="250"/>
      <c r="N233" s="251"/>
      <c r="O233" s="251"/>
      <c r="P233" s="251"/>
      <c r="Q233" s="251"/>
      <c r="R233" s="251"/>
      <c r="S233" s="251"/>
      <c r="T233" s="25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3" t="s">
        <v>179</v>
      </c>
      <c r="AU233" s="253" t="s">
        <v>88</v>
      </c>
      <c r="AV233" s="13" t="s">
        <v>88</v>
      </c>
      <c r="AW233" s="13" t="s">
        <v>4</v>
      </c>
      <c r="AX233" s="13" t="s">
        <v>86</v>
      </c>
      <c r="AY233" s="253" t="s">
        <v>171</v>
      </c>
    </row>
    <row r="234" spans="1:63" s="12" customFormat="1" ht="22.8" customHeight="1">
      <c r="A234" s="12"/>
      <c r="B234" s="212"/>
      <c r="C234" s="213"/>
      <c r="D234" s="214" t="s">
        <v>77</v>
      </c>
      <c r="E234" s="226" t="s">
        <v>1278</v>
      </c>
      <c r="F234" s="226" t="s">
        <v>1279</v>
      </c>
      <c r="G234" s="213"/>
      <c r="H234" s="213"/>
      <c r="I234" s="216"/>
      <c r="J234" s="227">
        <f>BK234</f>
        <v>0</v>
      </c>
      <c r="K234" s="213"/>
      <c r="L234" s="218"/>
      <c r="M234" s="219"/>
      <c r="N234" s="220"/>
      <c r="O234" s="220"/>
      <c r="P234" s="221">
        <f>SUM(P235:P263)</f>
        <v>0</v>
      </c>
      <c r="Q234" s="220"/>
      <c r="R234" s="221">
        <f>SUM(R235:R263)</f>
        <v>23.57116</v>
      </c>
      <c r="S234" s="220"/>
      <c r="T234" s="222">
        <f>SUM(T235:T263)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3" t="s">
        <v>86</v>
      </c>
      <c r="AT234" s="224" t="s">
        <v>77</v>
      </c>
      <c r="AU234" s="224" t="s">
        <v>86</v>
      </c>
      <c r="AY234" s="223" t="s">
        <v>171</v>
      </c>
      <c r="BK234" s="225">
        <f>SUM(BK235:BK263)</f>
        <v>0</v>
      </c>
    </row>
    <row r="235" spans="1:65" s="2" customFormat="1" ht="24.15" customHeight="1">
      <c r="A235" s="39"/>
      <c r="B235" s="40"/>
      <c r="C235" s="228" t="s">
        <v>304</v>
      </c>
      <c r="D235" s="228" t="s">
        <v>173</v>
      </c>
      <c r="E235" s="229" t="s">
        <v>1280</v>
      </c>
      <c r="F235" s="230" t="s">
        <v>1281</v>
      </c>
      <c r="G235" s="231" t="s">
        <v>412</v>
      </c>
      <c r="H235" s="232">
        <v>4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43</v>
      </c>
      <c r="O235" s="92"/>
      <c r="P235" s="238">
        <f>O235*H235</f>
        <v>0</v>
      </c>
      <c r="Q235" s="238">
        <v>0.217338</v>
      </c>
      <c r="R235" s="238">
        <f>Q235*H235</f>
        <v>0.869352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177</v>
      </c>
      <c r="AT235" s="240" t="s">
        <v>173</v>
      </c>
      <c r="AU235" s="240" t="s">
        <v>88</v>
      </c>
      <c r="AY235" s="18" t="s">
        <v>171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86</v>
      </c>
      <c r="BK235" s="241">
        <f>ROUND(I235*H235,2)</f>
        <v>0</v>
      </c>
      <c r="BL235" s="18" t="s">
        <v>177</v>
      </c>
      <c r="BM235" s="240" t="s">
        <v>1282</v>
      </c>
    </row>
    <row r="236" spans="1:51" s="13" customFormat="1" ht="12">
      <c r="A236" s="13"/>
      <c r="B236" s="242"/>
      <c r="C236" s="243"/>
      <c r="D236" s="244" t="s">
        <v>179</v>
      </c>
      <c r="E236" s="245" t="s">
        <v>1</v>
      </c>
      <c r="F236" s="246" t="s">
        <v>1283</v>
      </c>
      <c r="G236" s="243"/>
      <c r="H236" s="247">
        <v>4</v>
      </c>
      <c r="I236" s="248"/>
      <c r="J236" s="243"/>
      <c r="K236" s="243"/>
      <c r="L236" s="249"/>
      <c r="M236" s="250"/>
      <c r="N236" s="251"/>
      <c r="O236" s="251"/>
      <c r="P236" s="251"/>
      <c r="Q236" s="251"/>
      <c r="R236" s="251"/>
      <c r="S236" s="251"/>
      <c r="T236" s="25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3" t="s">
        <v>179</v>
      </c>
      <c r="AU236" s="253" t="s">
        <v>88</v>
      </c>
      <c r="AV236" s="13" t="s">
        <v>88</v>
      </c>
      <c r="AW236" s="13" t="s">
        <v>32</v>
      </c>
      <c r="AX236" s="13" t="s">
        <v>86</v>
      </c>
      <c r="AY236" s="253" t="s">
        <v>171</v>
      </c>
    </row>
    <row r="237" spans="1:65" s="2" customFormat="1" ht="24.15" customHeight="1">
      <c r="A237" s="39"/>
      <c r="B237" s="40"/>
      <c r="C237" s="279" t="s">
        <v>307</v>
      </c>
      <c r="D237" s="279" t="s">
        <v>314</v>
      </c>
      <c r="E237" s="280" t="s">
        <v>1284</v>
      </c>
      <c r="F237" s="281" t="s">
        <v>1285</v>
      </c>
      <c r="G237" s="282" t="s">
        <v>412</v>
      </c>
      <c r="H237" s="283">
        <v>4</v>
      </c>
      <c r="I237" s="284"/>
      <c r="J237" s="285">
        <f>ROUND(I237*H237,2)</f>
        <v>0</v>
      </c>
      <c r="K237" s="286"/>
      <c r="L237" s="287"/>
      <c r="M237" s="288" t="s">
        <v>1</v>
      </c>
      <c r="N237" s="289" t="s">
        <v>43</v>
      </c>
      <c r="O237" s="92"/>
      <c r="P237" s="238">
        <f>O237*H237</f>
        <v>0</v>
      </c>
      <c r="Q237" s="238">
        <v>0.102</v>
      </c>
      <c r="R237" s="238">
        <f>Q237*H237</f>
        <v>0.408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218</v>
      </c>
      <c r="AT237" s="240" t="s">
        <v>314</v>
      </c>
      <c r="AU237" s="240" t="s">
        <v>88</v>
      </c>
      <c r="AY237" s="18" t="s">
        <v>171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86</v>
      </c>
      <c r="BK237" s="241">
        <f>ROUND(I237*H237,2)</f>
        <v>0</v>
      </c>
      <c r="BL237" s="18" t="s">
        <v>177</v>
      </c>
      <c r="BM237" s="240" t="s">
        <v>1286</v>
      </c>
    </row>
    <row r="238" spans="1:51" s="13" customFormat="1" ht="12">
      <c r="A238" s="13"/>
      <c r="B238" s="242"/>
      <c r="C238" s="243"/>
      <c r="D238" s="244" t="s">
        <v>179</v>
      </c>
      <c r="E238" s="245" t="s">
        <v>1</v>
      </c>
      <c r="F238" s="246" t="s">
        <v>1283</v>
      </c>
      <c r="G238" s="243"/>
      <c r="H238" s="247">
        <v>4</v>
      </c>
      <c r="I238" s="248"/>
      <c r="J238" s="243"/>
      <c r="K238" s="243"/>
      <c r="L238" s="249"/>
      <c r="M238" s="250"/>
      <c r="N238" s="251"/>
      <c r="O238" s="251"/>
      <c r="P238" s="251"/>
      <c r="Q238" s="251"/>
      <c r="R238" s="251"/>
      <c r="S238" s="251"/>
      <c r="T238" s="25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3" t="s">
        <v>179</v>
      </c>
      <c r="AU238" s="253" t="s">
        <v>88</v>
      </c>
      <c r="AV238" s="13" t="s">
        <v>88</v>
      </c>
      <c r="AW238" s="13" t="s">
        <v>32</v>
      </c>
      <c r="AX238" s="13" t="s">
        <v>86</v>
      </c>
      <c r="AY238" s="253" t="s">
        <v>171</v>
      </c>
    </row>
    <row r="239" spans="1:65" s="2" customFormat="1" ht="21.75" customHeight="1">
      <c r="A239" s="39"/>
      <c r="B239" s="40"/>
      <c r="C239" s="228" t="s">
        <v>313</v>
      </c>
      <c r="D239" s="228" t="s">
        <v>173</v>
      </c>
      <c r="E239" s="229" t="s">
        <v>1287</v>
      </c>
      <c r="F239" s="230" t="s">
        <v>1288</v>
      </c>
      <c r="G239" s="231" t="s">
        <v>412</v>
      </c>
      <c r="H239" s="232">
        <v>8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43</v>
      </c>
      <c r="O239" s="92"/>
      <c r="P239" s="238">
        <f>O239*H239</f>
        <v>0</v>
      </c>
      <c r="Q239" s="238">
        <v>0.223938</v>
      </c>
      <c r="R239" s="238">
        <f>Q239*H239</f>
        <v>1.791504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177</v>
      </c>
      <c r="AT239" s="240" t="s">
        <v>173</v>
      </c>
      <c r="AU239" s="240" t="s">
        <v>88</v>
      </c>
      <c r="AY239" s="18" t="s">
        <v>171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86</v>
      </c>
      <c r="BK239" s="241">
        <f>ROUND(I239*H239,2)</f>
        <v>0</v>
      </c>
      <c r="BL239" s="18" t="s">
        <v>177</v>
      </c>
      <c r="BM239" s="240" t="s">
        <v>1289</v>
      </c>
    </row>
    <row r="240" spans="1:65" s="2" customFormat="1" ht="16.5" customHeight="1">
      <c r="A240" s="39"/>
      <c r="B240" s="40"/>
      <c r="C240" s="279" t="s">
        <v>319</v>
      </c>
      <c r="D240" s="279" t="s">
        <v>314</v>
      </c>
      <c r="E240" s="280" t="s">
        <v>1290</v>
      </c>
      <c r="F240" s="281" t="s">
        <v>1291</v>
      </c>
      <c r="G240" s="282" t="s">
        <v>412</v>
      </c>
      <c r="H240" s="283">
        <v>4</v>
      </c>
      <c r="I240" s="284"/>
      <c r="J240" s="285">
        <f>ROUND(I240*H240,2)</f>
        <v>0</v>
      </c>
      <c r="K240" s="286"/>
      <c r="L240" s="287"/>
      <c r="M240" s="288" t="s">
        <v>1</v>
      </c>
      <c r="N240" s="289" t="s">
        <v>43</v>
      </c>
      <c r="O240" s="92"/>
      <c r="P240" s="238">
        <f>O240*H240</f>
        <v>0</v>
      </c>
      <c r="Q240" s="238">
        <v>0.068</v>
      </c>
      <c r="R240" s="238">
        <f>Q240*H240</f>
        <v>0.272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218</v>
      </c>
      <c r="AT240" s="240" t="s">
        <v>314</v>
      </c>
      <c r="AU240" s="240" t="s">
        <v>88</v>
      </c>
      <c r="AY240" s="18" t="s">
        <v>171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86</v>
      </c>
      <c r="BK240" s="241">
        <f>ROUND(I240*H240,2)</f>
        <v>0</v>
      </c>
      <c r="BL240" s="18" t="s">
        <v>177</v>
      </c>
      <c r="BM240" s="240" t="s">
        <v>1292</v>
      </c>
    </row>
    <row r="241" spans="1:47" s="2" customFormat="1" ht="12">
      <c r="A241" s="39"/>
      <c r="B241" s="40"/>
      <c r="C241" s="41"/>
      <c r="D241" s="244" t="s">
        <v>188</v>
      </c>
      <c r="E241" s="41"/>
      <c r="F241" s="275" t="s">
        <v>1293</v>
      </c>
      <c r="G241" s="41"/>
      <c r="H241" s="41"/>
      <c r="I241" s="276"/>
      <c r="J241" s="41"/>
      <c r="K241" s="41"/>
      <c r="L241" s="45"/>
      <c r="M241" s="277"/>
      <c r="N241" s="278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188</v>
      </c>
      <c r="AU241" s="18" t="s">
        <v>88</v>
      </c>
    </row>
    <row r="242" spans="1:51" s="13" customFormat="1" ht="12">
      <c r="A242" s="13"/>
      <c r="B242" s="242"/>
      <c r="C242" s="243"/>
      <c r="D242" s="244" t="s">
        <v>179</v>
      </c>
      <c r="E242" s="245" t="s">
        <v>1</v>
      </c>
      <c r="F242" s="246" t="s">
        <v>1283</v>
      </c>
      <c r="G242" s="243"/>
      <c r="H242" s="247">
        <v>4</v>
      </c>
      <c r="I242" s="248"/>
      <c r="J242" s="243"/>
      <c r="K242" s="243"/>
      <c r="L242" s="249"/>
      <c r="M242" s="250"/>
      <c r="N242" s="251"/>
      <c r="O242" s="251"/>
      <c r="P242" s="251"/>
      <c r="Q242" s="251"/>
      <c r="R242" s="251"/>
      <c r="S242" s="251"/>
      <c r="T242" s="25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3" t="s">
        <v>179</v>
      </c>
      <c r="AU242" s="253" t="s">
        <v>88</v>
      </c>
      <c r="AV242" s="13" t="s">
        <v>88</v>
      </c>
      <c r="AW242" s="13" t="s">
        <v>32</v>
      </c>
      <c r="AX242" s="13" t="s">
        <v>86</v>
      </c>
      <c r="AY242" s="253" t="s">
        <v>171</v>
      </c>
    </row>
    <row r="243" spans="1:65" s="2" customFormat="1" ht="16.5" customHeight="1">
      <c r="A243" s="39"/>
      <c r="B243" s="40"/>
      <c r="C243" s="279" t="s">
        <v>325</v>
      </c>
      <c r="D243" s="279" t="s">
        <v>314</v>
      </c>
      <c r="E243" s="280" t="s">
        <v>1294</v>
      </c>
      <c r="F243" s="281" t="s">
        <v>1295</v>
      </c>
      <c r="G243" s="282" t="s">
        <v>412</v>
      </c>
      <c r="H243" s="283">
        <v>4</v>
      </c>
      <c r="I243" s="284"/>
      <c r="J243" s="285">
        <f>ROUND(I243*H243,2)</f>
        <v>0</v>
      </c>
      <c r="K243" s="286"/>
      <c r="L243" s="287"/>
      <c r="M243" s="288" t="s">
        <v>1</v>
      </c>
      <c r="N243" s="289" t="s">
        <v>43</v>
      </c>
      <c r="O243" s="92"/>
      <c r="P243" s="238">
        <f>O243*H243</f>
        <v>0</v>
      </c>
      <c r="Q243" s="238">
        <v>0.051</v>
      </c>
      <c r="R243" s="238">
        <f>Q243*H243</f>
        <v>0.204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218</v>
      </c>
      <c r="AT243" s="240" t="s">
        <v>314</v>
      </c>
      <c r="AU243" s="240" t="s">
        <v>88</v>
      </c>
      <c r="AY243" s="18" t="s">
        <v>171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86</v>
      </c>
      <c r="BK243" s="241">
        <f>ROUND(I243*H243,2)</f>
        <v>0</v>
      </c>
      <c r="BL243" s="18" t="s">
        <v>177</v>
      </c>
      <c r="BM243" s="240" t="s">
        <v>1296</v>
      </c>
    </row>
    <row r="244" spans="1:51" s="13" customFormat="1" ht="12">
      <c r="A244" s="13"/>
      <c r="B244" s="242"/>
      <c r="C244" s="243"/>
      <c r="D244" s="244" t="s">
        <v>179</v>
      </c>
      <c r="E244" s="245" t="s">
        <v>1</v>
      </c>
      <c r="F244" s="246" t="s">
        <v>1283</v>
      </c>
      <c r="G244" s="243"/>
      <c r="H244" s="247">
        <v>4</v>
      </c>
      <c r="I244" s="248"/>
      <c r="J244" s="243"/>
      <c r="K244" s="243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179</v>
      </c>
      <c r="AU244" s="253" t="s">
        <v>88</v>
      </c>
      <c r="AV244" s="13" t="s">
        <v>88</v>
      </c>
      <c r="AW244" s="13" t="s">
        <v>32</v>
      </c>
      <c r="AX244" s="13" t="s">
        <v>86</v>
      </c>
      <c r="AY244" s="253" t="s">
        <v>171</v>
      </c>
    </row>
    <row r="245" spans="1:65" s="2" customFormat="1" ht="24.15" customHeight="1">
      <c r="A245" s="39"/>
      <c r="B245" s="40"/>
      <c r="C245" s="228" t="s">
        <v>330</v>
      </c>
      <c r="D245" s="228" t="s">
        <v>173</v>
      </c>
      <c r="E245" s="229" t="s">
        <v>1297</v>
      </c>
      <c r="F245" s="230" t="s">
        <v>1298</v>
      </c>
      <c r="G245" s="231" t="s">
        <v>412</v>
      </c>
      <c r="H245" s="232">
        <v>12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43</v>
      </c>
      <c r="O245" s="92"/>
      <c r="P245" s="238">
        <f>O245*H245</f>
        <v>0</v>
      </c>
      <c r="Q245" s="238">
        <v>0.010186</v>
      </c>
      <c r="R245" s="238">
        <f>Q245*H245</f>
        <v>0.12223200000000001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177</v>
      </c>
      <c r="AT245" s="240" t="s">
        <v>173</v>
      </c>
      <c r="AU245" s="240" t="s">
        <v>88</v>
      </c>
      <c r="AY245" s="18" t="s">
        <v>171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86</v>
      </c>
      <c r="BK245" s="241">
        <f>ROUND(I245*H245,2)</f>
        <v>0</v>
      </c>
      <c r="BL245" s="18" t="s">
        <v>177</v>
      </c>
      <c r="BM245" s="240" t="s">
        <v>1299</v>
      </c>
    </row>
    <row r="246" spans="1:65" s="2" customFormat="1" ht="16.5" customHeight="1">
      <c r="A246" s="39"/>
      <c r="B246" s="40"/>
      <c r="C246" s="279" t="s">
        <v>334</v>
      </c>
      <c r="D246" s="279" t="s">
        <v>314</v>
      </c>
      <c r="E246" s="280" t="s">
        <v>1300</v>
      </c>
      <c r="F246" s="281" t="s">
        <v>1301</v>
      </c>
      <c r="G246" s="282" t="s">
        <v>412</v>
      </c>
      <c r="H246" s="283">
        <v>4</v>
      </c>
      <c r="I246" s="284"/>
      <c r="J246" s="285">
        <f>ROUND(I246*H246,2)</f>
        <v>0</v>
      </c>
      <c r="K246" s="286"/>
      <c r="L246" s="287"/>
      <c r="M246" s="288" t="s">
        <v>1</v>
      </c>
      <c r="N246" s="289" t="s">
        <v>43</v>
      </c>
      <c r="O246" s="92"/>
      <c r="P246" s="238">
        <f>O246*H246</f>
        <v>0</v>
      </c>
      <c r="Q246" s="238">
        <v>1</v>
      </c>
      <c r="R246" s="238">
        <f>Q246*H246</f>
        <v>4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218</v>
      </c>
      <c r="AT246" s="240" t="s">
        <v>314</v>
      </c>
      <c r="AU246" s="240" t="s">
        <v>88</v>
      </c>
      <c r="AY246" s="18" t="s">
        <v>171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86</v>
      </c>
      <c r="BK246" s="241">
        <f>ROUND(I246*H246,2)</f>
        <v>0</v>
      </c>
      <c r="BL246" s="18" t="s">
        <v>177</v>
      </c>
      <c r="BM246" s="240" t="s">
        <v>1302</v>
      </c>
    </row>
    <row r="247" spans="1:47" s="2" customFormat="1" ht="12">
      <c r="A247" s="39"/>
      <c r="B247" s="40"/>
      <c r="C247" s="41"/>
      <c r="D247" s="244" t="s">
        <v>188</v>
      </c>
      <c r="E247" s="41"/>
      <c r="F247" s="275" t="s">
        <v>1303</v>
      </c>
      <c r="G247" s="41"/>
      <c r="H247" s="41"/>
      <c r="I247" s="276"/>
      <c r="J247" s="41"/>
      <c r="K247" s="41"/>
      <c r="L247" s="45"/>
      <c r="M247" s="277"/>
      <c r="N247" s="278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188</v>
      </c>
      <c r="AU247" s="18" t="s">
        <v>88</v>
      </c>
    </row>
    <row r="248" spans="1:51" s="13" customFormat="1" ht="12">
      <c r="A248" s="13"/>
      <c r="B248" s="242"/>
      <c r="C248" s="243"/>
      <c r="D248" s="244" t="s">
        <v>179</v>
      </c>
      <c r="E248" s="245" t="s">
        <v>1</v>
      </c>
      <c r="F248" s="246" t="s">
        <v>1283</v>
      </c>
      <c r="G248" s="243"/>
      <c r="H248" s="247">
        <v>4</v>
      </c>
      <c r="I248" s="248"/>
      <c r="J248" s="243"/>
      <c r="K248" s="243"/>
      <c r="L248" s="249"/>
      <c r="M248" s="250"/>
      <c r="N248" s="251"/>
      <c r="O248" s="251"/>
      <c r="P248" s="251"/>
      <c r="Q248" s="251"/>
      <c r="R248" s="251"/>
      <c r="S248" s="251"/>
      <c r="T248" s="25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3" t="s">
        <v>179</v>
      </c>
      <c r="AU248" s="253" t="s">
        <v>88</v>
      </c>
      <c r="AV248" s="13" t="s">
        <v>88</v>
      </c>
      <c r="AW248" s="13" t="s">
        <v>32</v>
      </c>
      <c r="AX248" s="13" t="s">
        <v>86</v>
      </c>
      <c r="AY248" s="253" t="s">
        <v>171</v>
      </c>
    </row>
    <row r="249" spans="1:65" s="2" customFormat="1" ht="16.5" customHeight="1">
      <c r="A249" s="39"/>
      <c r="B249" s="40"/>
      <c r="C249" s="279" t="s">
        <v>339</v>
      </c>
      <c r="D249" s="279" t="s">
        <v>314</v>
      </c>
      <c r="E249" s="280" t="s">
        <v>1304</v>
      </c>
      <c r="F249" s="281" t="s">
        <v>1305</v>
      </c>
      <c r="G249" s="282" t="s">
        <v>412</v>
      </c>
      <c r="H249" s="283">
        <v>4</v>
      </c>
      <c r="I249" s="284"/>
      <c r="J249" s="285">
        <f>ROUND(I249*H249,2)</f>
        <v>0</v>
      </c>
      <c r="K249" s="286"/>
      <c r="L249" s="287"/>
      <c r="M249" s="288" t="s">
        <v>1</v>
      </c>
      <c r="N249" s="289" t="s">
        <v>43</v>
      </c>
      <c r="O249" s="92"/>
      <c r="P249" s="238">
        <f>O249*H249</f>
        <v>0</v>
      </c>
      <c r="Q249" s="238">
        <v>0.5</v>
      </c>
      <c r="R249" s="238">
        <f>Q249*H249</f>
        <v>2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218</v>
      </c>
      <c r="AT249" s="240" t="s">
        <v>314</v>
      </c>
      <c r="AU249" s="240" t="s">
        <v>88</v>
      </c>
      <c r="AY249" s="18" t="s">
        <v>171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86</v>
      </c>
      <c r="BK249" s="241">
        <f>ROUND(I249*H249,2)</f>
        <v>0</v>
      </c>
      <c r="BL249" s="18" t="s">
        <v>177</v>
      </c>
      <c r="BM249" s="240" t="s">
        <v>1306</v>
      </c>
    </row>
    <row r="250" spans="1:47" s="2" customFormat="1" ht="12">
      <c r="A250" s="39"/>
      <c r="B250" s="40"/>
      <c r="C250" s="41"/>
      <c r="D250" s="244" t="s">
        <v>188</v>
      </c>
      <c r="E250" s="41"/>
      <c r="F250" s="275" t="s">
        <v>1307</v>
      </c>
      <c r="G250" s="41"/>
      <c r="H250" s="41"/>
      <c r="I250" s="276"/>
      <c r="J250" s="41"/>
      <c r="K250" s="41"/>
      <c r="L250" s="45"/>
      <c r="M250" s="277"/>
      <c r="N250" s="27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188</v>
      </c>
      <c r="AU250" s="18" t="s">
        <v>88</v>
      </c>
    </row>
    <row r="251" spans="1:51" s="13" customFormat="1" ht="12">
      <c r="A251" s="13"/>
      <c r="B251" s="242"/>
      <c r="C251" s="243"/>
      <c r="D251" s="244" t="s">
        <v>179</v>
      </c>
      <c r="E251" s="245" t="s">
        <v>1</v>
      </c>
      <c r="F251" s="246" t="s">
        <v>1283</v>
      </c>
      <c r="G251" s="243"/>
      <c r="H251" s="247">
        <v>4</v>
      </c>
      <c r="I251" s="248"/>
      <c r="J251" s="243"/>
      <c r="K251" s="243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179</v>
      </c>
      <c r="AU251" s="253" t="s">
        <v>88</v>
      </c>
      <c r="AV251" s="13" t="s">
        <v>88</v>
      </c>
      <c r="AW251" s="13" t="s">
        <v>32</v>
      </c>
      <c r="AX251" s="13" t="s">
        <v>86</v>
      </c>
      <c r="AY251" s="253" t="s">
        <v>171</v>
      </c>
    </row>
    <row r="252" spans="1:65" s="2" customFormat="1" ht="16.5" customHeight="1">
      <c r="A252" s="39"/>
      <c r="B252" s="40"/>
      <c r="C252" s="279" t="s">
        <v>345</v>
      </c>
      <c r="D252" s="279" t="s">
        <v>314</v>
      </c>
      <c r="E252" s="280" t="s">
        <v>1308</v>
      </c>
      <c r="F252" s="281" t="s">
        <v>1309</v>
      </c>
      <c r="G252" s="282" t="s">
        <v>412</v>
      </c>
      <c r="H252" s="283">
        <v>4</v>
      </c>
      <c r="I252" s="284"/>
      <c r="J252" s="285">
        <f>ROUND(I252*H252,2)</f>
        <v>0</v>
      </c>
      <c r="K252" s="286"/>
      <c r="L252" s="287"/>
      <c r="M252" s="288" t="s">
        <v>1</v>
      </c>
      <c r="N252" s="289" t="s">
        <v>43</v>
      </c>
      <c r="O252" s="92"/>
      <c r="P252" s="238">
        <f>O252*H252</f>
        <v>0</v>
      </c>
      <c r="Q252" s="238">
        <v>0.25</v>
      </c>
      <c r="R252" s="238">
        <f>Q252*H252</f>
        <v>1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218</v>
      </c>
      <c r="AT252" s="240" t="s">
        <v>314</v>
      </c>
      <c r="AU252" s="240" t="s">
        <v>88</v>
      </c>
      <c r="AY252" s="18" t="s">
        <v>171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86</v>
      </c>
      <c r="BK252" s="241">
        <f>ROUND(I252*H252,2)</f>
        <v>0</v>
      </c>
      <c r="BL252" s="18" t="s">
        <v>177</v>
      </c>
      <c r="BM252" s="240" t="s">
        <v>1310</v>
      </c>
    </row>
    <row r="253" spans="1:47" s="2" customFormat="1" ht="12">
      <c r="A253" s="39"/>
      <c r="B253" s="40"/>
      <c r="C253" s="41"/>
      <c r="D253" s="244" t="s">
        <v>188</v>
      </c>
      <c r="E253" s="41"/>
      <c r="F253" s="275" t="s">
        <v>1311</v>
      </c>
      <c r="G253" s="41"/>
      <c r="H253" s="41"/>
      <c r="I253" s="276"/>
      <c r="J253" s="41"/>
      <c r="K253" s="41"/>
      <c r="L253" s="45"/>
      <c r="M253" s="277"/>
      <c r="N253" s="27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188</v>
      </c>
      <c r="AU253" s="18" t="s">
        <v>88</v>
      </c>
    </row>
    <row r="254" spans="1:51" s="13" customFormat="1" ht="12">
      <c r="A254" s="13"/>
      <c r="B254" s="242"/>
      <c r="C254" s="243"/>
      <c r="D254" s="244" t="s">
        <v>179</v>
      </c>
      <c r="E254" s="245" t="s">
        <v>1</v>
      </c>
      <c r="F254" s="246" t="s">
        <v>1283</v>
      </c>
      <c r="G254" s="243"/>
      <c r="H254" s="247">
        <v>4</v>
      </c>
      <c r="I254" s="248"/>
      <c r="J254" s="243"/>
      <c r="K254" s="243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179</v>
      </c>
      <c r="AU254" s="253" t="s">
        <v>88</v>
      </c>
      <c r="AV254" s="13" t="s">
        <v>88</v>
      </c>
      <c r="AW254" s="13" t="s">
        <v>32</v>
      </c>
      <c r="AX254" s="13" t="s">
        <v>86</v>
      </c>
      <c r="AY254" s="253" t="s">
        <v>171</v>
      </c>
    </row>
    <row r="255" spans="1:65" s="2" customFormat="1" ht="24.15" customHeight="1">
      <c r="A255" s="39"/>
      <c r="B255" s="40"/>
      <c r="C255" s="228" t="s">
        <v>351</v>
      </c>
      <c r="D255" s="228" t="s">
        <v>173</v>
      </c>
      <c r="E255" s="229" t="s">
        <v>1312</v>
      </c>
      <c r="F255" s="230" t="s">
        <v>1313</v>
      </c>
      <c r="G255" s="231" t="s">
        <v>412</v>
      </c>
      <c r="H255" s="232">
        <v>4</v>
      </c>
      <c r="I255" s="233"/>
      <c r="J255" s="234">
        <f>ROUND(I255*H255,2)</f>
        <v>0</v>
      </c>
      <c r="K255" s="235"/>
      <c r="L255" s="45"/>
      <c r="M255" s="236" t="s">
        <v>1</v>
      </c>
      <c r="N255" s="237" t="s">
        <v>43</v>
      </c>
      <c r="O255" s="92"/>
      <c r="P255" s="238">
        <f>O255*H255</f>
        <v>0</v>
      </c>
      <c r="Q255" s="238">
        <v>0.01248</v>
      </c>
      <c r="R255" s="238">
        <f>Q255*H255</f>
        <v>0.04992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177</v>
      </c>
      <c r="AT255" s="240" t="s">
        <v>173</v>
      </c>
      <c r="AU255" s="240" t="s">
        <v>88</v>
      </c>
      <c r="AY255" s="18" t="s">
        <v>171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86</v>
      </c>
      <c r="BK255" s="241">
        <f>ROUND(I255*H255,2)</f>
        <v>0</v>
      </c>
      <c r="BL255" s="18" t="s">
        <v>177</v>
      </c>
      <c r="BM255" s="240" t="s">
        <v>1314</v>
      </c>
    </row>
    <row r="256" spans="1:65" s="2" customFormat="1" ht="16.5" customHeight="1">
      <c r="A256" s="39"/>
      <c r="B256" s="40"/>
      <c r="C256" s="279" t="s">
        <v>355</v>
      </c>
      <c r="D256" s="279" t="s">
        <v>314</v>
      </c>
      <c r="E256" s="280" t="s">
        <v>1315</v>
      </c>
      <c r="F256" s="281" t="s">
        <v>1316</v>
      </c>
      <c r="G256" s="282" t="s">
        <v>412</v>
      </c>
      <c r="H256" s="283">
        <v>4</v>
      </c>
      <c r="I256" s="284"/>
      <c r="J256" s="285">
        <f>ROUND(I256*H256,2)</f>
        <v>0</v>
      </c>
      <c r="K256" s="286"/>
      <c r="L256" s="287"/>
      <c r="M256" s="288" t="s">
        <v>1</v>
      </c>
      <c r="N256" s="289" t="s">
        <v>43</v>
      </c>
      <c r="O256" s="92"/>
      <c r="P256" s="238">
        <f>O256*H256</f>
        <v>0</v>
      </c>
      <c r="Q256" s="238">
        <v>0.585</v>
      </c>
      <c r="R256" s="238">
        <f>Q256*H256</f>
        <v>2.34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218</v>
      </c>
      <c r="AT256" s="240" t="s">
        <v>314</v>
      </c>
      <c r="AU256" s="240" t="s">
        <v>88</v>
      </c>
      <c r="AY256" s="18" t="s">
        <v>171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86</v>
      </c>
      <c r="BK256" s="241">
        <f>ROUND(I256*H256,2)</f>
        <v>0</v>
      </c>
      <c r="BL256" s="18" t="s">
        <v>177</v>
      </c>
      <c r="BM256" s="240" t="s">
        <v>1317</v>
      </c>
    </row>
    <row r="257" spans="1:47" s="2" customFormat="1" ht="12">
      <c r="A257" s="39"/>
      <c r="B257" s="40"/>
      <c r="C257" s="41"/>
      <c r="D257" s="244" t="s">
        <v>188</v>
      </c>
      <c r="E257" s="41"/>
      <c r="F257" s="275" t="s">
        <v>1318</v>
      </c>
      <c r="G257" s="41"/>
      <c r="H257" s="41"/>
      <c r="I257" s="276"/>
      <c r="J257" s="41"/>
      <c r="K257" s="41"/>
      <c r="L257" s="45"/>
      <c r="M257" s="277"/>
      <c r="N257" s="27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188</v>
      </c>
      <c r="AU257" s="18" t="s">
        <v>88</v>
      </c>
    </row>
    <row r="258" spans="1:51" s="13" customFormat="1" ht="12">
      <c r="A258" s="13"/>
      <c r="B258" s="242"/>
      <c r="C258" s="243"/>
      <c r="D258" s="244" t="s">
        <v>179</v>
      </c>
      <c r="E258" s="245" t="s">
        <v>1</v>
      </c>
      <c r="F258" s="246" t="s">
        <v>1283</v>
      </c>
      <c r="G258" s="243"/>
      <c r="H258" s="247">
        <v>4</v>
      </c>
      <c r="I258" s="248"/>
      <c r="J258" s="243"/>
      <c r="K258" s="243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179</v>
      </c>
      <c r="AU258" s="253" t="s">
        <v>88</v>
      </c>
      <c r="AV258" s="13" t="s">
        <v>88</v>
      </c>
      <c r="AW258" s="13" t="s">
        <v>32</v>
      </c>
      <c r="AX258" s="13" t="s">
        <v>86</v>
      </c>
      <c r="AY258" s="253" t="s">
        <v>171</v>
      </c>
    </row>
    <row r="259" spans="1:65" s="2" customFormat="1" ht="24.15" customHeight="1">
      <c r="A259" s="39"/>
      <c r="B259" s="40"/>
      <c r="C259" s="228" t="s">
        <v>359</v>
      </c>
      <c r="D259" s="228" t="s">
        <v>173</v>
      </c>
      <c r="E259" s="229" t="s">
        <v>1319</v>
      </c>
      <c r="F259" s="230" t="s">
        <v>1320</v>
      </c>
      <c r="G259" s="231" t="s">
        <v>412</v>
      </c>
      <c r="H259" s="232">
        <v>4</v>
      </c>
      <c r="I259" s="233"/>
      <c r="J259" s="234">
        <f>ROUND(I259*H259,2)</f>
        <v>0</v>
      </c>
      <c r="K259" s="235"/>
      <c r="L259" s="45"/>
      <c r="M259" s="236" t="s">
        <v>1</v>
      </c>
      <c r="N259" s="237" t="s">
        <v>43</v>
      </c>
      <c r="O259" s="92"/>
      <c r="P259" s="238">
        <f>O259*H259</f>
        <v>0</v>
      </c>
      <c r="Q259" s="238">
        <v>0.028538</v>
      </c>
      <c r="R259" s="238">
        <f>Q259*H259</f>
        <v>0.114152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177</v>
      </c>
      <c r="AT259" s="240" t="s">
        <v>173</v>
      </c>
      <c r="AU259" s="240" t="s">
        <v>88</v>
      </c>
      <c r="AY259" s="18" t="s">
        <v>171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86</v>
      </c>
      <c r="BK259" s="241">
        <f>ROUND(I259*H259,2)</f>
        <v>0</v>
      </c>
      <c r="BL259" s="18" t="s">
        <v>177</v>
      </c>
      <c r="BM259" s="240" t="s">
        <v>1321</v>
      </c>
    </row>
    <row r="260" spans="1:65" s="2" customFormat="1" ht="16.5" customHeight="1">
      <c r="A260" s="39"/>
      <c r="B260" s="40"/>
      <c r="C260" s="279" t="s">
        <v>363</v>
      </c>
      <c r="D260" s="279" t="s">
        <v>314</v>
      </c>
      <c r="E260" s="280" t="s">
        <v>1322</v>
      </c>
      <c r="F260" s="281" t="s">
        <v>1323</v>
      </c>
      <c r="G260" s="282" t="s">
        <v>412</v>
      </c>
      <c r="H260" s="283">
        <v>4</v>
      </c>
      <c r="I260" s="284"/>
      <c r="J260" s="285">
        <f>ROUND(I260*H260,2)</f>
        <v>0</v>
      </c>
      <c r="K260" s="286"/>
      <c r="L260" s="287"/>
      <c r="M260" s="288" t="s">
        <v>1</v>
      </c>
      <c r="N260" s="289" t="s">
        <v>43</v>
      </c>
      <c r="O260" s="92"/>
      <c r="P260" s="238">
        <f>O260*H260</f>
        <v>0</v>
      </c>
      <c r="Q260" s="238">
        <v>2.59</v>
      </c>
      <c r="R260" s="238">
        <f>Q260*H260</f>
        <v>10.36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218</v>
      </c>
      <c r="AT260" s="240" t="s">
        <v>314</v>
      </c>
      <c r="AU260" s="240" t="s">
        <v>88</v>
      </c>
      <c r="AY260" s="18" t="s">
        <v>171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86</v>
      </c>
      <c r="BK260" s="241">
        <f>ROUND(I260*H260,2)</f>
        <v>0</v>
      </c>
      <c r="BL260" s="18" t="s">
        <v>177</v>
      </c>
      <c r="BM260" s="240" t="s">
        <v>1324</v>
      </c>
    </row>
    <row r="261" spans="1:51" s="13" customFormat="1" ht="12">
      <c r="A261" s="13"/>
      <c r="B261" s="242"/>
      <c r="C261" s="243"/>
      <c r="D261" s="244" t="s">
        <v>179</v>
      </c>
      <c r="E261" s="245" t="s">
        <v>1</v>
      </c>
      <c r="F261" s="246" t="s">
        <v>1283</v>
      </c>
      <c r="G261" s="243"/>
      <c r="H261" s="247">
        <v>4</v>
      </c>
      <c r="I261" s="248"/>
      <c r="J261" s="243"/>
      <c r="K261" s="243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179</v>
      </c>
      <c r="AU261" s="253" t="s">
        <v>88</v>
      </c>
      <c r="AV261" s="13" t="s">
        <v>88</v>
      </c>
      <c r="AW261" s="13" t="s">
        <v>32</v>
      </c>
      <c r="AX261" s="13" t="s">
        <v>86</v>
      </c>
      <c r="AY261" s="253" t="s">
        <v>171</v>
      </c>
    </row>
    <row r="262" spans="1:65" s="2" customFormat="1" ht="24.15" customHeight="1">
      <c r="A262" s="39"/>
      <c r="B262" s="40"/>
      <c r="C262" s="279" t="s">
        <v>369</v>
      </c>
      <c r="D262" s="279" t="s">
        <v>314</v>
      </c>
      <c r="E262" s="280" t="s">
        <v>1325</v>
      </c>
      <c r="F262" s="281" t="s">
        <v>1326</v>
      </c>
      <c r="G262" s="282" t="s">
        <v>412</v>
      </c>
      <c r="H262" s="283">
        <v>20</v>
      </c>
      <c r="I262" s="284"/>
      <c r="J262" s="285">
        <f>ROUND(I262*H262,2)</f>
        <v>0</v>
      </c>
      <c r="K262" s="286"/>
      <c r="L262" s="287"/>
      <c r="M262" s="288" t="s">
        <v>1</v>
      </c>
      <c r="N262" s="289" t="s">
        <v>43</v>
      </c>
      <c r="O262" s="92"/>
      <c r="P262" s="238">
        <f>O262*H262</f>
        <v>0</v>
      </c>
      <c r="Q262" s="238">
        <v>0.002</v>
      </c>
      <c r="R262" s="238">
        <f>Q262*H262</f>
        <v>0.04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218</v>
      </c>
      <c r="AT262" s="240" t="s">
        <v>314</v>
      </c>
      <c r="AU262" s="240" t="s">
        <v>88</v>
      </c>
      <c r="AY262" s="18" t="s">
        <v>171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86</v>
      </c>
      <c r="BK262" s="241">
        <f>ROUND(I262*H262,2)</f>
        <v>0</v>
      </c>
      <c r="BL262" s="18" t="s">
        <v>177</v>
      </c>
      <c r="BM262" s="240" t="s">
        <v>1327</v>
      </c>
    </row>
    <row r="263" spans="1:51" s="13" customFormat="1" ht="12">
      <c r="A263" s="13"/>
      <c r="B263" s="242"/>
      <c r="C263" s="243"/>
      <c r="D263" s="244" t="s">
        <v>179</v>
      </c>
      <c r="E263" s="245" t="s">
        <v>1</v>
      </c>
      <c r="F263" s="246" t="s">
        <v>1328</v>
      </c>
      <c r="G263" s="243"/>
      <c r="H263" s="247">
        <v>20</v>
      </c>
      <c r="I263" s="248"/>
      <c r="J263" s="243"/>
      <c r="K263" s="243"/>
      <c r="L263" s="249"/>
      <c r="M263" s="250"/>
      <c r="N263" s="251"/>
      <c r="O263" s="251"/>
      <c r="P263" s="251"/>
      <c r="Q263" s="251"/>
      <c r="R263" s="251"/>
      <c r="S263" s="251"/>
      <c r="T263" s="25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3" t="s">
        <v>179</v>
      </c>
      <c r="AU263" s="253" t="s">
        <v>88</v>
      </c>
      <c r="AV263" s="13" t="s">
        <v>88</v>
      </c>
      <c r="AW263" s="13" t="s">
        <v>32</v>
      </c>
      <c r="AX263" s="13" t="s">
        <v>86</v>
      </c>
      <c r="AY263" s="253" t="s">
        <v>171</v>
      </c>
    </row>
    <row r="264" spans="1:63" s="12" customFormat="1" ht="22.8" customHeight="1">
      <c r="A264" s="12"/>
      <c r="B264" s="212"/>
      <c r="C264" s="213"/>
      <c r="D264" s="214" t="s">
        <v>77</v>
      </c>
      <c r="E264" s="226" t="s">
        <v>1329</v>
      </c>
      <c r="F264" s="226" t="s">
        <v>1330</v>
      </c>
      <c r="G264" s="213"/>
      <c r="H264" s="213"/>
      <c r="I264" s="216"/>
      <c r="J264" s="227">
        <f>BK264</f>
        <v>0</v>
      </c>
      <c r="K264" s="213"/>
      <c r="L264" s="218"/>
      <c r="M264" s="219"/>
      <c r="N264" s="220"/>
      <c r="O264" s="220"/>
      <c r="P264" s="221">
        <f>SUM(P265:P272)</f>
        <v>0</v>
      </c>
      <c r="Q264" s="220"/>
      <c r="R264" s="221">
        <f>SUM(R265:R272)</f>
        <v>1.0227899999999999</v>
      </c>
      <c r="S264" s="220"/>
      <c r="T264" s="222">
        <f>SUM(T265:T272)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3" t="s">
        <v>86</v>
      </c>
      <c r="AT264" s="224" t="s">
        <v>77</v>
      </c>
      <c r="AU264" s="224" t="s">
        <v>86</v>
      </c>
      <c r="AY264" s="223" t="s">
        <v>171</v>
      </c>
      <c r="BK264" s="225">
        <f>SUM(BK265:BK272)</f>
        <v>0</v>
      </c>
    </row>
    <row r="265" spans="1:65" s="2" customFormat="1" ht="24.15" customHeight="1">
      <c r="A265" s="39"/>
      <c r="B265" s="40"/>
      <c r="C265" s="228" t="s">
        <v>375</v>
      </c>
      <c r="D265" s="228" t="s">
        <v>173</v>
      </c>
      <c r="E265" s="229" t="s">
        <v>1331</v>
      </c>
      <c r="F265" s="230" t="s">
        <v>1332</v>
      </c>
      <c r="G265" s="231" t="s">
        <v>412</v>
      </c>
      <c r="H265" s="232">
        <v>3</v>
      </c>
      <c r="I265" s="233"/>
      <c r="J265" s="234">
        <f>ROUND(I265*H265,2)</f>
        <v>0</v>
      </c>
      <c r="K265" s="235"/>
      <c r="L265" s="45"/>
      <c r="M265" s="236" t="s">
        <v>1</v>
      </c>
      <c r="N265" s="237" t="s">
        <v>43</v>
      </c>
      <c r="O265" s="92"/>
      <c r="P265" s="238">
        <f>O265*H265</f>
        <v>0</v>
      </c>
      <c r="Q265" s="238">
        <v>0.10661</v>
      </c>
      <c r="R265" s="238">
        <f>Q265*H265</f>
        <v>0.31983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177</v>
      </c>
      <c r="AT265" s="240" t="s">
        <v>173</v>
      </c>
      <c r="AU265" s="240" t="s">
        <v>88</v>
      </c>
      <c r="AY265" s="18" t="s">
        <v>171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86</v>
      </c>
      <c r="BK265" s="241">
        <f>ROUND(I265*H265,2)</f>
        <v>0</v>
      </c>
      <c r="BL265" s="18" t="s">
        <v>177</v>
      </c>
      <c r="BM265" s="240" t="s">
        <v>1333</v>
      </c>
    </row>
    <row r="266" spans="1:51" s="13" customFormat="1" ht="12">
      <c r="A266" s="13"/>
      <c r="B266" s="242"/>
      <c r="C266" s="243"/>
      <c r="D266" s="244" t="s">
        <v>179</v>
      </c>
      <c r="E266" s="245" t="s">
        <v>1</v>
      </c>
      <c r="F266" s="246" t="s">
        <v>1334</v>
      </c>
      <c r="G266" s="243"/>
      <c r="H266" s="247">
        <v>3</v>
      </c>
      <c r="I266" s="248"/>
      <c r="J266" s="243"/>
      <c r="K266" s="243"/>
      <c r="L266" s="249"/>
      <c r="M266" s="250"/>
      <c r="N266" s="251"/>
      <c r="O266" s="251"/>
      <c r="P266" s="251"/>
      <c r="Q266" s="251"/>
      <c r="R266" s="251"/>
      <c r="S266" s="251"/>
      <c r="T266" s="25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3" t="s">
        <v>179</v>
      </c>
      <c r="AU266" s="253" t="s">
        <v>88</v>
      </c>
      <c r="AV266" s="13" t="s">
        <v>88</v>
      </c>
      <c r="AW266" s="13" t="s">
        <v>32</v>
      </c>
      <c r="AX266" s="13" t="s">
        <v>86</v>
      </c>
      <c r="AY266" s="253" t="s">
        <v>171</v>
      </c>
    </row>
    <row r="267" spans="1:65" s="2" customFormat="1" ht="24.15" customHeight="1">
      <c r="A267" s="39"/>
      <c r="B267" s="40"/>
      <c r="C267" s="228" t="s">
        <v>379</v>
      </c>
      <c r="D267" s="228" t="s">
        <v>173</v>
      </c>
      <c r="E267" s="229" t="s">
        <v>1335</v>
      </c>
      <c r="F267" s="230" t="s">
        <v>1336</v>
      </c>
      <c r="G267" s="231" t="s">
        <v>412</v>
      </c>
      <c r="H267" s="232">
        <v>3</v>
      </c>
      <c r="I267" s="233"/>
      <c r="J267" s="234">
        <f>ROUND(I267*H267,2)</f>
        <v>0</v>
      </c>
      <c r="K267" s="235"/>
      <c r="L267" s="45"/>
      <c r="M267" s="236" t="s">
        <v>1</v>
      </c>
      <c r="N267" s="237" t="s">
        <v>43</v>
      </c>
      <c r="O267" s="92"/>
      <c r="P267" s="238">
        <f>O267*H267</f>
        <v>0</v>
      </c>
      <c r="Q267" s="238">
        <v>0.02424</v>
      </c>
      <c r="R267" s="238">
        <f>Q267*H267</f>
        <v>0.07272</v>
      </c>
      <c r="S267" s="238">
        <v>0</v>
      </c>
      <c r="T267" s="23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0" t="s">
        <v>177</v>
      </c>
      <c r="AT267" s="240" t="s">
        <v>173</v>
      </c>
      <c r="AU267" s="240" t="s">
        <v>88</v>
      </c>
      <c r="AY267" s="18" t="s">
        <v>171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86</v>
      </c>
      <c r="BK267" s="241">
        <f>ROUND(I267*H267,2)</f>
        <v>0</v>
      </c>
      <c r="BL267" s="18" t="s">
        <v>177</v>
      </c>
      <c r="BM267" s="240" t="s">
        <v>1337</v>
      </c>
    </row>
    <row r="268" spans="1:51" s="13" customFormat="1" ht="12">
      <c r="A268" s="13"/>
      <c r="B268" s="242"/>
      <c r="C268" s="243"/>
      <c r="D268" s="244" t="s">
        <v>179</v>
      </c>
      <c r="E268" s="245" t="s">
        <v>1</v>
      </c>
      <c r="F268" s="246" t="s">
        <v>1334</v>
      </c>
      <c r="G268" s="243"/>
      <c r="H268" s="247">
        <v>3</v>
      </c>
      <c r="I268" s="248"/>
      <c r="J268" s="243"/>
      <c r="K268" s="243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179</v>
      </c>
      <c r="AU268" s="253" t="s">
        <v>88</v>
      </c>
      <c r="AV268" s="13" t="s">
        <v>88</v>
      </c>
      <c r="AW268" s="13" t="s">
        <v>32</v>
      </c>
      <c r="AX268" s="13" t="s">
        <v>86</v>
      </c>
      <c r="AY268" s="253" t="s">
        <v>171</v>
      </c>
    </row>
    <row r="269" spans="1:65" s="2" customFormat="1" ht="24.15" customHeight="1">
      <c r="A269" s="39"/>
      <c r="B269" s="40"/>
      <c r="C269" s="228" t="s">
        <v>384</v>
      </c>
      <c r="D269" s="228" t="s">
        <v>173</v>
      </c>
      <c r="E269" s="229" t="s">
        <v>1338</v>
      </c>
      <c r="F269" s="230" t="s">
        <v>1339</v>
      </c>
      <c r="G269" s="231" t="s">
        <v>412</v>
      </c>
      <c r="H269" s="232">
        <v>3</v>
      </c>
      <c r="I269" s="233"/>
      <c r="J269" s="234">
        <f>ROUND(I269*H269,2)</f>
        <v>0</v>
      </c>
      <c r="K269" s="235"/>
      <c r="L269" s="45"/>
      <c r="M269" s="236" t="s">
        <v>1</v>
      </c>
      <c r="N269" s="237" t="s">
        <v>43</v>
      </c>
      <c r="O269" s="92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177</v>
      </c>
      <c r="AT269" s="240" t="s">
        <v>173</v>
      </c>
      <c r="AU269" s="240" t="s">
        <v>88</v>
      </c>
      <c r="AY269" s="18" t="s">
        <v>171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86</v>
      </c>
      <c r="BK269" s="241">
        <f>ROUND(I269*H269,2)</f>
        <v>0</v>
      </c>
      <c r="BL269" s="18" t="s">
        <v>177</v>
      </c>
      <c r="BM269" s="240" t="s">
        <v>1340</v>
      </c>
    </row>
    <row r="270" spans="1:51" s="13" customFormat="1" ht="12">
      <c r="A270" s="13"/>
      <c r="B270" s="242"/>
      <c r="C270" s="243"/>
      <c r="D270" s="244" t="s">
        <v>179</v>
      </c>
      <c r="E270" s="245" t="s">
        <v>1</v>
      </c>
      <c r="F270" s="246" t="s">
        <v>1334</v>
      </c>
      <c r="G270" s="243"/>
      <c r="H270" s="247">
        <v>3</v>
      </c>
      <c r="I270" s="248"/>
      <c r="J270" s="243"/>
      <c r="K270" s="243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179</v>
      </c>
      <c r="AU270" s="253" t="s">
        <v>88</v>
      </c>
      <c r="AV270" s="13" t="s">
        <v>88</v>
      </c>
      <c r="AW270" s="13" t="s">
        <v>32</v>
      </c>
      <c r="AX270" s="13" t="s">
        <v>86</v>
      </c>
      <c r="AY270" s="253" t="s">
        <v>171</v>
      </c>
    </row>
    <row r="271" spans="1:65" s="2" customFormat="1" ht="33" customHeight="1">
      <c r="A271" s="39"/>
      <c r="B271" s="40"/>
      <c r="C271" s="228" t="s">
        <v>389</v>
      </c>
      <c r="D271" s="228" t="s">
        <v>173</v>
      </c>
      <c r="E271" s="229" t="s">
        <v>1341</v>
      </c>
      <c r="F271" s="230" t="s">
        <v>1342</v>
      </c>
      <c r="G271" s="231" t="s">
        <v>412</v>
      </c>
      <c r="H271" s="232">
        <v>3</v>
      </c>
      <c r="I271" s="233"/>
      <c r="J271" s="234">
        <f>ROUND(I271*H271,2)</f>
        <v>0</v>
      </c>
      <c r="K271" s="235"/>
      <c r="L271" s="45"/>
      <c r="M271" s="236" t="s">
        <v>1</v>
      </c>
      <c r="N271" s="237" t="s">
        <v>43</v>
      </c>
      <c r="O271" s="92"/>
      <c r="P271" s="238">
        <f>O271*H271</f>
        <v>0</v>
      </c>
      <c r="Q271" s="238">
        <v>0.21008</v>
      </c>
      <c r="R271" s="238">
        <f>Q271*H271</f>
        <v>0.6302399999999999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177</v>
      </c>
      <c r="AT271" s="240" t="s">
        <v>173</v>
      </c>
      <c r="AU271" s="240" t="s">
        <v>88</v>
      </c>
      <c r="AY271" s="18" t="s">
        <v>171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86</v>
      </c>
      <c r="BK271" s="241">
        <f>ROUND(I271*H271,2)</f>
        <v>0</v>
      </c>
      <c r="BL271" s="18" t="s">
        <v>177</v>
      </c>
      <c r="BM271" s="240" t="s">
        <v>1343</v>
      </c>
    </row>
    <row r="272" spans="1:51" s="13" customFormat="1" ht="12">
      <c r="A272" s="13"/>
      <c r="B272" s="242"/>
      <c r="C272" s="243"/>
      <c r="D272" s="244" t="s">
        <v>179</v>
      </c>
      <c r="E272" s="245" t="s">
        <v>1</v>
      </c>
      <c r="F272" s="246" t="s">
        <v>1334</v>
      </c>
      <c r="G272" s="243"/>
      <c r="H272" s="247">
        <v>3</v>
      </c>
      <c r="I272" s="248"/>
      <c r="J272" s="243"/>
      <c r="K272" s="243"/>
      <c r="L272" s="249"/>
      <c r="M272" s="250"/>
      <c r="N272" s="251"/>
      <c r="O272" s="251"/>
      <c r="P272" s="251"/>
      <c r="Q272" s="251"/>
      <c r="R272" s="251"/>
      <c r="S272" s="251"/>
      <c r="T272" s="25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3" t="s">
        <v>179</v>
      </c>
      <c r="AU272" s="253" t="s">
        <v>88</v>
      </c>
      <c r="AV272" s="13" t="s">
        <v>88</v>
      </c>
      <c r="AW272" s="13" t="s">
        <v>32</v>
      </c>
      <c r="AX272" s="13" t="s">
        <v>86</v>
      </c>
      <c r="AY272" s="253" t="s">
        <v>171</v>
      </c>
    </row>
    <row r="273" spans="1:63" s="12" customFormat="1" ht="22.8" customHeight="1">
      <c r="A273" s="12"/>
      <c r="B273" s="212"/>
      <c r="C273" s="213"/>
      <c r="D273" s="214" t="s">
        <v>77</v>
      </c>
      <c r="E273" s="226" t="s">
        <v>1344</v>
      </c>
      <c r="F273" s="226" t="s">
        <v>1345</v>
      </c>
      <c r="G273" s="213"/>
      <c r="H273" s="213"/>
      <c r="I273" s="216"/>
      <c r="J273" s="227">
        <f>BK273</f>
        <v>0</v>
      </c>
      <c r="K273" s="213"/>
      <c r="L273" s="218"/>
      <c r="M273" s="219"/>
      <c r="N273" s="220"/>
      <c r="O273" s="220"/>
      <c r="P273" s="221">
        <f>SUM(P274:P288)</f>
        <v>0</v>
      </c>
      <c r="Q273" s="220"/>
      <c r="R273" s="221">
        <f>SUM(R274:R288)</f>
        <v>0.6637433599999999</v>
      </c>
      <c r="S273" s="220"/>
      <c r="T273" s="222">
        <f>SUM(T274:T288)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3" t="s">
        <v>86</v>
      </c>
      <c r="AT273" s="224" t="s">
        <v>77</v>
      </c>
      <c r="AU273" s="224" t="s">
        <v>86</v>
      </c>
      <c r="AY273" s="223" t="s">
        <v>171</v>
      </c>
      <c r="BK273" s="225">
        <f>SUM(BK274:BK288)</f>
        <v>0</v>
      </c>
    </row>
    <row r="274" spans="1:65" s="2" customFormat="1" ht="21.75" customHeight="1">
      <c r="A274" s="39"/>
      <c r="B274" s="40"/>
      <c r="C274" s="228" t="s">
        <v>395</v>
      </c>
      <c r="D274" s="228" t="s">
        <v>173</v>
      </c>
      <c r="E274" s="229" t="s">
        <v>1346</v>
      </c>
      <c r="F274" s="230" t="s">
        <v>1347</v>
      </c>
      <c r="G274" s="231" t="s">
        <v>208</v>
      </c>
      <c r="H274" s="232">
        <v>131.2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43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177</v>
      </c>
      <c r="AT274" s="240" t="s">
        <v>173</v>
      </c>
      <c r="AU274" s="240" t="s">
        <v>88</v>
      </c>
      <c r="AY274" s="18" t="s">
        <v>171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86</v>
      </c>
      <c r="BK274" s="241">
        <f>ROUND(I274*H274,2)</f>
        <v>0</v>
      </c>
      <c r="BL274" s="18" t="s">
        <v>177</v>
      </c>
      <c r="BM274" s="240" t="s">
        <v>1348</v>
      </c>
    </row>
    <row r="275" spans="1:51" s="13" customFormat="1" ht="12">
      <c r="A275" s="13"/>
      <c r="B275" s="242"/>
      <c r="C275" s="243"/>
      <c r="D275" s="244" t="s">
        <v>179</v>
      </c>
      <c r="E275" s="245" t="s">
        <v>1</v>
      </c>
      <c r="F275" s="246" t="s">
        <v>1169</v>
      </c>
      <c r="G275" s="243"/>
      <c r="H275" s="247">
        <v>24.1</v>
      </c>
      <c r="I275" s="248"/>
      <c r="J275" s="243"/>
      <c r="K275" s="243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179</v>
      </c>
      <c r="AU275" s="253" t="s">
        <v>88</v>
      </c>
      <c r="AV275" s="13" t="s">
        <v>88</v>
      </c>
      <c r="AW275" s="13" t="s">
        <v>32</v>
      </c>
      <c r="AX275" s="13" t="s">
        <v>78</v>
      </c>
      <c r="AY275" s="253" t="s">
        <v>171</v>
      </c>
    </row>
    <row r="276" spans="1:51" s="13" customFormat="1" ht="12">
      <c r="A276" s="13"/>
      <c r="B276" s="242"/>
      <c r="C276" s="243"/>
      <c r="D276" s="244" t="s">
        <v>179</v>
      </c>
      <c r="E276" s="245" t="s">
        <v>1</v>
      </c>
      <c r="F276" s="246" t="s">
        <v>1170</v>
      </c>
      <c r="G276" s="243"/>
      <c r="H276" s="247">
        <v>39</v>
      </c>
      <c r="I276" s="248"/>
      <c r="J276" s="243"/>
      <c r="K276" s="243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179</v>
      </c>
      <c r="AU276" s="253" t="s">
        <v>88</v>
      </c>
      <c r="AV276" s="13" t="s">
        <v>88</v>
      </c>
      <c r="AW276" s="13" t="s">
        <v>32</v>
      </c>
      <c r="AX276" s="13" t="s">
        <v>78</v>
      </c>
      <c r="AY276" s="253" t="s">
        <v>171</v>
      </c>
    </row>
    <row r="277" spans="1:51" s="13" customFormat="1" ht="12">
      <c r="A277" s="13"/>
      <c r="B277" s="242"/>
      <c r="C277" s="243"/>
      <c r="D277" s="244" t="s">
        <v>179</v>
      </c>
      <c r="E277" s="245" t="s">
        <v>1</v>
      </c>
      <c r="F277" s="246" t="s">
        <v>1171</v>
      </c>
      <c r="G277" s="243"/>
      <c r="H277" s="247">
        <v>68.1</v>
      </c>
      <c r="I277" s="248"/>
      <c r="J277" s="243"/>
      <c r="K277" s="243"/>
      <c r="L277" s="249"/>
      <c r="M277" s="250"/>
      <c r="N277" s="251"/>
      <c r="O277" s="251"/>
      <c r="P277" s="251"/>
      <c r="Q277" s="251"/>
      <c r="R277" s="251"/>
      <c r="S277" s="251"/>
      <c r="T277" s="25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3" t="s">
        <v>179</v>
      </c>
      <c r="AU277" s="253" t="s">
        <v>88</v>
      </c>
      <c r="AV277" s="13" t="s">
        <v>88</v>
      </c>
      <c r="AW277" s="13" t="s">
        <v>32</v>
      </c>
      <c r="AX277" s="13" t="s">
        <v>78</v>
      </c>
      <c r="AY277" s="253" t="s">
        <v>171</v>
      </c>
    </row>
    <row r="278" spans="1:51" s="15" customFormat="1" ht="12">
      <c r="A278" s="15"/>
      <c r="B278" s="264"/>
      <c r="C278" s="265"/>
      <c r="D278" s="244" t="s">
        <v>179</v>
      </c>
      <c r="E278" s="266" t="s">
        <v>1</v>
      </c>
      <c r="F278" s="267" t="s">
        <v>184</v>
      </c>
      <c r="G278" s="265"/>
      <c r="H278" s="268">
        <v>131.2</v>
      </c>
      <c r="I278" s="269"/>
      <c r="J278" s="265"/>
      <c r="K278" s="265"/>
      <c r="L278" s="270"/>
      <c r="M278" s="271"/>
      <c r="N278" s="272"/>
      <c r="O278" s="272"/>
      <c r="P278" s="272"/>
      <c r="Q278" s="272"/>
      <c r="R278" s="272"/>
      <c r="S278" s="272"/>
      <c r="T278" s="273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4" t="s">
        <v>179</v>
      </c>
      <c r="AU278" s="274" t="s">
        <v>88</v>
      </c>
      <c r="AV278" s="15" t="s">
        <v>177</v>
      </c>
      <c r="AW278" s="15" t="s">
        <v>32</v>
      </c>
      <c r="AX278" s="15" t="s">
        <v>86</v>
      </c>
      <c r="AY278" s="274" t="s">
        <v>171</v>
      </c>
    </row>
    <row r="279" spans="1:65" s="2" customFormat="1" ht="21.75" customHeight="1">
      <c r="A279" s="39"/>
      <c r="B279" s="40"/>
      <c r="C279" s="228" t="s">
        <v>400</v>
      </c>
      <c r="D279" s="228" t="s">
        <v>173</v>
      </c>
      <c r="E279" s="229" t="s">
        <v>1349</v>
      </c>
      <c r="F279" s="230" t="s">
        <v>1350</v>
      </c>
      <c r="G279" s="231" t="s">
        <v>208</v>
      </c>
      <c r="H279" s="232">
        <v>131.2</v>
      </c>
      <c r="I279" s="233"/>
      <c r="J279" s="234">
        <f>ROUND(I279*H279,2)</f>
        <v>0</v>
      </c>
      <c r="K279" s="235"/>
      <c r="L279" s="45"/>
      <c r="M279" s="236" t="s">
        <v>1</v>
      </c>
      <c r="N279" s="237" t="s">
        <v>43</v>
      </c>
      <c r="O279" s="92"/>
      <c r="P279" s="238">
        <f>O279*H279</f>
        <v>0</v>
      </c>
      <c r="Q279" s="238">
        <v>7.35E-05</v>
      </c>
      <c r="R279" s="238">
        <f>Q279*H279</f>
        <v>0.0096432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177</v>
      </c>
      <c r="AT279" s="240" t="s">
        <v>173</v>
      </c>
      <c r="AU279" s="240" t="s">
        <v>88</v>
      </c>
      <c r="AY279" s="18" t="s">
        <v>171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86</v>
      </c>
      <c r="BK279" s="241">
        <f>ROUND(I279*H279,2)</f>
        <v>0</v>
      </c>
      <c r="BL279" s="18" t="s">
        <v>177</v>
      </c>
      <c r="BM279" s="240" t="s">
        <v>1351</v>
      </c>
    </row>
    <row r="280" spans="1:51" s="13" customFormat="1" ht="12">
      <c r="A280" s="13"/>
      <c r="B280" s="242"/>
      <c r="C280" s="243"/>
      <c r="D280" s="244" t="s">
        <v>179</v>
      </c>
      <c r="E280" s="245" t="s">
        <v>1</v>
      </c>
      <c r="F280" s="246" t="s">
        <v>1169</v>
      </c>
      <c r="G280" s="243"/>
      <c r="H280" s="247">
        <v>24.1</v>
      </c>
      <c r="I280" s="248"/>
      <c r="J280" s="243"/>
      <c r="K280" s="243"/>
      <c r="L280" s="249"/>
      <c r="M280" s="250"/>
      <c r="N280" s="251"/>
      <c r="O280" s="251"/>
      <c r="P280" s="251"/>
      <c r="Q280" s="251"/>
      <c r="R280" s="251"/>
      <c r="S280" s="251"/>
      <c r="T280" s="25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3" t="s">
        <v>179</v>
      </c>
      <c r="AU280" s="253" t="s">
        <v>88</v>
      </c>
      <c r="AV280" s="13" t="s">
        <v>88</v>
      </c>
      <c r="AW280" s="13" t="s">
        <v>32</v>
      </c>
      <c r="AX280" s="13" t="s">
        <v>78</v>
      </c>
      <c r="AY280" s="253" t="s">
        <v>171</v>
      </c>
    </row>
    <row r="281" spans="1:51" s="13" customFormat="1" ht="12">
      <c r="A281" s="13"/>
      <c r="B281" s="242"/>
      <c r="C281" s="243"/>
      <c r="D281" s="244" t="s">
        <v>179</v>
      </c>
      <c r="E281" s="245" t="s">
        <v>1</v>
      </c>
      <c r="F281" s="246" t="s">
        <v>1170</v>
      </c>
      <c r="G281" s="243"/>
      <c r="H281" s="247">
        <v>39</v>
      </c>
      <c r="I281" s="248"/>
      <c r="J281" s="243"/>
      <c r="K281" s="243"/>
      <c r="L281" s="249"/>
      <c r="M281" s="250"/>
      <c r="N281" s="251"/>
      <c r="O281" s="251"/>
      <c r="P281" s="251"/>
      <c r="Q281" s="251"/>
      <c r="R281" s="251"/>
      <c r="S281" s="251"/>
      <c r="T281" s="25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3" t="s">
        <v>179</v>
      </c>
      <c r="AU281" s="253" t="s">
        <v>88</v>
      </c>
      <c r="AV281" s="13" t="s">
        <v>88</v>
      </c>
      <c r="AW281" s="13" t="s">
        <v>32</v>
      </c>
      <c r="AX281" s="13" t="s">
        <v>78</v>
      </c>
      <c r="AY281" s="253" t="s">
        <v>171</v>
      </c>
    </row>
    <row r="282" spans="1:51" s="13" customFormat="1" ht="12">
      <c r="A282" s="13"/>
      <c r="B282" s="242"/>
      <c r="C282" s="243"/>
      <c r="D282" s="244" t="s">
        <v>179</v>
      </c>
      <c r="E282" s="245" t="s">
        <v>1</v>
      </c>
      <c r="F282" s="246" t="s">
        <v>1171</v>
      </c>
      <c r="G282" s="243"/>
      <c r="H282" s="247">
        <v>68.1</v>
      </c>
      <c r="I282" s="248"/>
      <c r="J282" s="243"/>
      <c r="K282" s="243"/>
      <c r="L282" s="249"/>
      <c r="M282" s="250"/>
      <c r="N282" s="251"/>
      <c r="O282" s="251"/>
      <c r="P282" s="251"/>
      <c r="Q282" s="251"/>
      <c r="R282" s="251"/>
      <c r="S282" s="251"/>
      <c r="T282" s="25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3" t="s">
        <v>179</v>
      </c>
      <c r="AU282" s="253" t="s">
        <v>88</v>
      </c>
      <c r="AV282" s="13" t="s">
        <v>88</v>
      </c>
      <c r="AW282" s="13" t="s">
        <v>32</v>
      </c>
      <c r="AX282" s="13" t="s">
        <v>78</v>
      </c>
      <c r="AY282" s="253" t="s">
        <v>171</v>
      </c>
    </row>
    <row r="283" spans="1:51" s="15" customFormat="1" ht="12">
      <c r="A283" s="15"/>
      <c r="B283" s="264"/>
      <c r="C283" s="265"/>
      <c r="D283" s="244" t="s">
        <v>179</v>
      </c>
      <c r="E283" s="266" t="s">
        <v>1</v>
      </c>
      <c r="F283" s="267" t="s">
        <v>184</v>
      </c>
      <c r="G283" s="265"/>
      <c r="H283" s="268">
        <v>131.2</v>
      </c>
      <c r="I283" s="269"/>
      <c r="J283" s="265"/>
      <c r="K283" s="265"/>
      <c r="L283" s="270"/>
      <c r="M283" s="271"/>
      <c r="N283" s="272"/>
      <c r="O283" s="272"/>
      <c r="P283" s="272"/>
      <c r="Q283" s="272"/>
      <c r="R283" s="272"/>
      <c r="S283" s="272"/>
      <c r="T283" s="27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4" t="s">
        <v>179</v>
      </c>
      <c r="AU283" s="274" t="s">
        <v>88</v>
      </c>
      <c r="AV283" s="15" t="s">
        <v>177</v>
      </c>
      <c r="AW283" s="15" t="s">
        <v>32</v>
      </c>
      <c r="AX283" s="15" t="s">
        <v>86</v>
      </c>
      <c r="AY283" s="274" t="s">
        <v>171</v>
      </c>
    </row>
    <row r="284" spans="1:65" s="2" customFormat="1" ht="16.5" customHeight="1">
      <c r="A284" s="39"/>
      <c r="B284" s="40"/>
      <c r="C284" s="228" t="s">
        <v>405</v>
      </c>
      <c r="D284" s="228" t="s">
        <v>173</v>
      </c>
      <c r="E284" s="229" t="s">
        <v>1352</v>
      </c>
      <c r="F284" s="230" t="s">
        <v>1353</v>
      </c>
      <c r="G284" s="231" t="s">
        <v>208</v>
      </c>
      <c r="H284" s="232">
        <v>7</v>
      </c>
      <c r="I284" s="233"/>
      <c r="J284" s="234">
        <f>ROUND(I284*H284,2)</f>
        <v>0</v>
      </c>
      <c r="K284" s="235"/>
      <c r="L284" s="45"/>
      <c r="M284" s="236" t="s">
        <v>1</v>
      </c>
      <c r="N284" s="237" t="s">
        <v>43</v>
      </c>
      <c r="O284" s="92"/>
      <c r="P284" s="238">
        <f>O284*H284</f>
        <v>0</v>
      </c>
      <c r="Q284" s="238">
        <v>0.00079288</v>
      </c>
      <c r="R284" s="238">
        <f>Q284*H284</f>
        <v>0.00555016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177</v>
      </c>
      <c r="AT284" s="240" t="s">
        <v>173</v>
      </c>
      <c r="AU284" s="240" t="s">
        <v>88</v>
      </c>
      <c r="AY284" s="18" t="s">
        <v>171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86</v>
      </c>
      <c r="BK284" s="241">
        <f>ROUND(I284*H284,2)</f>
        <v>0</v>
      </c>
      <c r="BL284" s="18" t="s">
        <v>177</v>
      </c>
      <c r="BM284" s="240" t="s">
        <v>1354</v>
      </c>
    </row>
    <row r="285" spans="1:51" s="13" customFormat="1" ht="12">
      <c r="A285" s="13"/>
      <c r="B285" s="242"/>
      <c r="C285" s="243"/>
      <c r="D285" s="244" t="s">
        <v>179</v>
      </c>
      <c r="E285" s="245" t="s">
        <v>1</v>
      </c>
      <c r="F285" s="246" t="s">
        <v>1355</v>
      </c>
      <c r="G285" s="243"/>
      <c r="H285" s="247">
        <v>7</v>
      </c>
      <c r="I285" s="248"/>
      <c r="J285" s="243"/>
      <c r="K285" s="243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179</v>
      </c>
      <c r="AU285" s="253" t="s">
        <v>88</v>
      </c>
      <c r="AV285" s="13" t="s">
        <v>88</v>
      </c>
      <c r="AW285" s="13" t="s">
        <v>32</v>
      </c>
      <c r="AX285" s="13" t="s">
        <v>86</v>
      </c>
      <c r="AY285" s="253" t="s">
        <v>171</v>
      </c>
    </row>
    <row r="286" spans="1:65" s="2" customFormat="1" ht="24.15" customHeight="1">
      <c r="A286" s="39"/>
      <c r="B286" s="40"/>
      <c r="C286" s="279" t="s">
        <v>409</v>
      </c>
      <c r="D286" s="279" t="s">
        <v>314</v>
      </c>
      <c r="E286" s="280" t="s">
        <v>1356</v>
      </c>
      <c r="F286" s="281" t="s">
        <v>1357</v>
      </c>
      <c r="G286" s="282" t="s">
        <v>208</v>
      </c>
      <c r="H286" s="283">
        <v>7</v>
      </c>
      <c r="I286" s="284"/>
      <c r="J286" s="285">
        <f>ROUND(I286*H286,2)</f>
        <v>0</v>
      </c>
      <c r="K286" s="286"/>
      <c r="L286" s="287"/>
      <c r="M286" s="288" t="s">
        <v>1</v>
      </c>
      <c r="N286" s="289" t="s">
        <v>43</v>
      </c>
      <c r="O286" s="92"/>
      <c r="P286" s="238">
        <f>O286*H286</f>
        <v>0</v>
      </c>
      <c r="Q286" s="238">
        <v>0.09113</v>
      </c>
      <c r="R286" s="238">
        <f>Q286*H286</f>
        <v>0.63791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218</v>
      </c>
      <c r="AT286" s="240" t="s">
        <v>314</v>
      </c>
      <c r="AU286" s="240" t="s">
        <v>88</v>
      </c>
      <c r="AY286" s="18" t="s">
        <v>171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86</v>
      </c>
      <c r="BK286" s="241">
        <f>ROUND(I286*H286,2)</f>
        <v>0</v>
      </c>
      <c r="BL286" s="18" t="s">
        <v>177</v>
      </c>
      <c r="BM286" s="240" t="s">
        <v>1358</v>
      </c>
    </row>
    <row r="287" spans="1:65" s="2" customFormat="1" ht="16.5" customHeight="1">
      <c r="A287" s="39"/>
      <c r="B287" s="40"/>
      <c r="C287" s="279" t="s">
        <v>415</v>
      </c>
      <c r="D287" s="279" t="s">
        <v>314</v>
      </c>
      <c r="E287" s="280" t="s">
        <v>1359</v>
      </c>
      <c r="F287" s="281" t="s">
        <v>1360</v>
      </c>
      <c r="G287" s="282" t="s">
        <v>412</v>
      </c>
      <c r="H287" s="283">
        <v>4</v>
      </c>
      <c r="I287" s="284"/>
      <c r="J287" s="285">
        <f>ROUND(I287*H287,2)</f>
        <v>0</v>
      </c>
      <c r="K287" s="286"/>
      <c r="L287" s="287"/>
      <c r="M287" s="288" t="s">
        <v>1</v>
      </c>
      <c r="N287" s="289" t="s">
        <v>43</v>
      </c>
      <c r="O287" s="92"/>
      <c r="P287" s="238">
        <f>O287*H287</f>
        <v>0</v>
      </c>
      <c r="Q287" s="238">
        <v>0.00266</v>
      </c>
      <c r="R287" s="238">
        <f>Q287*H287</f>
        <v>0.01064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218</v>
      </c>
      <c r="AT287" s="240" t="s">
        <v>314</v>
      </c>
      <c r="AU287" s="240" t="s">
        <v>88</v>
      </c>
      <c r="AY287" s="18" t="s">
        <v>171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86</v>
      </c>
      <c r="BK287" s="241">
        <f>ROUND(I287*H287,2)</f>
        <v>0</v>
      </c>
      <c r="BL287" s="18" t="s">
        <v>177</v>
      </c>
      <c r="BM287" s="240" t="s">
        <v>1361</v>
      </c>
    </row>
    <row r="288" spans="1:51" s="13" customFormat="1" ht="12">
      <c r="A288" s="13"/>
      <c r="B288" s="242"/>
      <c r="C288" s="243"/>
      <c r="D288" s="244" t="s">
        <v>179</v>
      </c>
      <c r="E288" s="245" t="s">
        <v>1</v>
      </c>
      <c r="F288" s="246" t="s">
        <v>1362</v>
      </c>
      <c r="G288" s="243"/>
      <c r="H288" s="247">
        <v>4</v>
      </c>
      <c r="I288" s="248"/>
      <c r="J288" s="243"/>
      <c r="K288" s="243"/>
      <c r="L288" s="249"/>
      <c r="M288" s="250"/>
      <c r="N288" s="251"/>
      <c r="O288" s="251"/>
      <c r="P288" s="251"/>
      <c r="Q288" s="251"/>
      <c r="R288" s="251"/>
      <c r="S288" s="251"/>
      <c r="T288" s="25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3" t="s">
        <v>179</v>
      </c>
      <c r="AU288" s="253" t="s">
        <v>88</v>
      </c>
      <c r="AV288" s="13" t="s">
        <v>88</v>
      </c>
      <c r="AW288" s="13" t="s">
        <v>32</v>
      </c>
      <c r="AX288" s="13" t="s">
        <v>86</v>
      </c>
      <c r="AY288" s="253" t="s">
        <v>171</v>
      </c>
    </row>
    <row r="289" spans="1:63" s="12" customFormat="1" ht="22.8" customHeight="1">
      <c r="A289" s="12"/>
      <c r="B289" s="212"/>
      <c r="C289" s="213"/>
      <c r="D289" s="214" t="s">
        <v>77</v>
      </c>
      <c r="E289" s="226" t="s">
        <v>222</v>
      </c>
      <c r="F289" s="226" t="s">
        <v>1363</v>
      </c>
      <c r="G289" s="213"/>
      <c r="H289" s="213"/>
      <c r="I289" s="216"/>
      <c r="J289" s="227">
        <f>BK289</f>
        <v>0</v>
      </c>
      <c r="K289" s="213"/>
      <c r="L289" s="218"/>
      <c r="M289" s="219"/>
      <c r="N289" s="220"/>
      <c r="O289" s="220"/>
      <c r="P289" s="221">
        <f>SUM(P290:P293)</f>
        <v>0</v>
      </c>
      <c r="Q289" s="220"/>
      <c r="R289" s="221">
        <f>SUM(R290:R293)</f>
        <v>0.075185</v>
      </c>
      <c r="S289" s="220"/>
      <c r="T289" s="222">
        <f>SUM(T290:T293)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23" t="s">
        <v>86</v>
      </c>
      <c r="AT289" s="224" t="s">
        <v>77</v>
      </c>
      <c r="AU289" s="224" t="s">
        <v>86</v>
      </c>
      <c r="AY289" s="223" t="s">
        <v>171</v>
      </c>
      <c r="BK289" s="225">
        <f>SUM(BK290:BK293)</f>
        <v>0</v>
      </c>
    </row>
    <row r="290" spans="1:65" s="2" customFormat="1" ht="24.15" customHeight="1">
      <c r="A290" s="39"/>
      <c r="B290" s="40"/>
      <c r="C290" s="228" t="s">
        <v>419</v>
      </c>
      <c r="D290" s="228" t="s">
        <v>173</v>
      </c>
      <c r="E290" s="229" t="s">
        <v>1364</v>
      </c>
      <c r="F290" s="230" t="s">
        <v>1365</v>
      </c>
      <c r="G290" s="231" t="s">
        <v>208</v>
      </c>
      <c r="H290" s="232">
        <v>250</v>
      </c>
      <c r="I290" s="233"/>
      <c r="J290" s="234">
        <f>ROUND(I290*H290,2)</f>
        <v>0</v>
      </c>
      <c r="K290" s="235"/>
      <c r="L290" s="45"/>
      <c r="M290" s="236" t="s">
        <v>1</v>
      </c>
      <c r="N290" s="237" t="s">
        <v>43</v>
      </c>
      <c r="O290" s="92"/>
      <c r="P290" s="238">
        <f>O290*H290</f>
        <v>0</v>
      </c>
      <c r="Q290" s="238">
        <v>0.00030074</v>
      </c>
      <c r="R290" s="238">
        <f>Q290*H290</f>
        <v>0.075185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177</v>
      </c>
      <c r="AT290" s="240" t="s">
        <v>173</v>
      </c>
      <c r="AU290" s="240" t="s">
        <v>88</v>
      </c>
      <c r="AY290" s="18" t="s">
        <v>171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86</v>
      </c>
      <c r="BK290" s="241">
        <f>ROUND(I290*H290,2)</f>
        <v>0</v>
      </c>
      <c r="BL290" s="18" t="s">
        <v>177</v>
      </c>
      <c r="BM290" s="240" t="s">
        <v>1366</v>
      </c>
    </row>
    <row r="291" spans="1:51" s="13" customFormat="1" ht="12">
      <c r="A291" s="13"/>
      <c r="B291" s="242"/>
      <c r="C291" s="243"/>
      <c r="D291" s="244" t="s">
        <v>179</v>
      </c>
      <c r="E291" s="245" t="s">
        <v>1</v>
      </c>
      <c r="F291" s="246" t="s">
        <v>1367</v>
      </c>
      <c r="G291" s="243"/>
      <c r="H291" s="247">
        <v>250</v>
      </c>
      <c r="I291" s="248"/>
      <c r="J291" s="243"/>
      <c r="K291" s="243"/>
      <c r="L291" s="249"/>
      <c r="M291" s="250"/>
      <c r="N291" s="251"/>
      <c r="O291" s="251"/>
      <c r="P291" s="251"/>
      <c r="Q291" s="251"/>
      <c r="R291" s="251"/>
      <c r="S291" s="251"/>
      <c r="T291" s="25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3" t="s">
        <v>179</v>
      </c>
      <c r="AU291" s="253" t="s">
        <v>88</v>
      </c>
      <c r="AV291" s="13" t="s">
        <v>88</v>
      </c>
      <c r="AW291" s="13" t="s">
        <v>32</v>
      </c>
      <c r="AX291" s="13" t="s">
        <v>86</v>
      </c>
      <c r="AY291" s="253" t="s">
        <v>171</v>
      </c>
    </row>
    <row r="292" spans="1:65" s="2" customFormat="1" ht="33" customHeight="1">
      <c r="A292" s="39"/>
      <c r="B292" s="40"/>
      <c r="C292" s="228" t="s">
        <v>423</v>
      </c>
      <c r="D292" s="228" t="s">
        <v>173</v>
      </c>
      <c r="E292" s="229" t="s">
        <v>1368</v>
      </c>
      <c r="F292" s="230" t="s">
        <v>1369</v>
      </c>
      <c r="G292" s="231" t="s">
        <v>208</v>
      </c>
      <c r="H292" s="232">
        <v>250</v>
      </c>
      <c r="I292" s="233"/>
      <c r="J292" s="234">
        <f>ROUND(I292*H292,2)</f>
        <v>0</v>
      </c>
      <c r="K292" s="235"/>
      <c r="L292" s="45"/>
      <c r="M292" s="236" t="s">
        <v>1</v>
      </c>
      <c r="N292" s="237" t="s">
        <v>43</v>
      </c>
      <c r="O292" s="92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177</v>
      </c>
      <c r="AT292" s="240" t="s">
        <v>173</v>
      </c>
      <c r="AU292" s="240" t="s">
        <v>88</v>
      </c>
      <c r="AY292" s="18" t="s">
        <v>171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86</v>
      </c>
      <c r="BK292" s="241">
        <f>ROUND(I292*H292,2)</f>
        <v>0</v>
      </c>
      <c r="BL292" s="18" t="s">
        <v>177</v>
      </c>
      <c r="BM292" s="240" t="s">
        <v>1370</v>
      </c>
    </row>
    <row r="293" spans="1:51" s="13" customFormat="1" ht="12">
      <c r="A293" s="13"/>
      <c r="B293" s="242"/>
      <c r="C293" s="243"/>
      <c r="D293" s="244" t="s">
        <v>179</v>
      </c>
      <c r="E293" s="245" t="s">
        <v>1</v>
      </c>
      <c r="F293" s="246" t="s">
        <v>1367</v>
      </c>
      <c r="G293" s="243"/>
      <c r="H293" s="247">
        <v>250</v>
      </c>
      <c r="I293" s="248"/>
      <c r="J293" s="243"/>
      <c r="K293" s="243"/>
      <c r="L293" s="249"/>
      <c r="M293" s="250"/>
      <c r="N293" s="251"/>
      <c r="O293" s="251"/>
      <c r="P293" s="251"/>
      <c r="Q293" s="251"/>
      <c r="R293" s="251"/>
      <c r="S293" s="251"/>
      <c r="T293" s="25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3" t="s">
        <v>179</v>
      </c>
      <c r="AU293" s="253" t="s">
        <v>88</v>
      </c>
      <c r="AV293" s="13" t="s">
        <v>88</v>
      </c>
      <c r="AW293" s="13" t="s">
        <v>32</v>
      </c>
      <c r="AX293" s="13" t="s">
        <v>86</v>
      </c>
      <c r="AY293" s="253" t="s">
        <v>171</v>
      </c>
    </row>
    <row r="294" spans="1:63" s="12" customFormat="1" ht="22.8" customHeight="1">
      <c r="A294" s="12"/>
      <c r="B294" s="212"/>
      <c r="C294" s="213"/>
      <c r="D294" s="214" t="s">
        <v>77</v>
      </c>
      <c r="E294" s="226" t="s">
        <v>892</v>
      </c>
      <c r="F294" s="226" t="s">
        <v>893</v>
      </c>
      <c r="G294" s="213"/>
      <c r="H294" s="213"/>
      <c r="I294" s="216"/>
      <c r="J294" s="227">
        <f>BK294</f>
        <v>0</v>
      </c>
      <c r="K294" s="213"/>
      <c r="L294" s="218"/>
      <c r="M294" s="219"/>
      <c r="N294" s="220"/>
      <c r="O294" s="220"/>
      <c r="P294" s="221">
        <f>SUM(P295:P298)</f>
        <v>0</v>
      </c>
      <c r="Q294" s="220"/>
      <c r="R294" s="221">
        <f>SUM(R295:R298)</f>
        <v>0</v>
      </c>
      <c r="S294" s="220"/>
      <c r="T294" s="222">
        <f>SUM(T295:T298)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3" t="s">
        <v>86</v>
      </c>
      <c r="AT294" s="224" t="s">
        <v>77</v>
      </c>
      <c r="AU294" s="224" t="s">
        <v>86</v>
      </c>
      <c r="AY294" s="223" t="s">
        <v>171</v>
      </c>
      <c r="BK294" s="225">
        <f>SUM(BK295:BK298)</f>
        <v>0</v>
      </c>
    </row>
    <row r="295" spans="1:65" s="2" customFormat="1" ht="24.15" customHeight="1">
      <c r="A295" s="39"/>
      <c r="B295" s="40"/>
      <c r="C295" s="228" t="s">
        <v>428</v>
      </c>
      <c r="D295" s="228" t="s">
        <v>173</v>
      </c>
      <c r="E295" s="229" t="s">
        <v>1371</v>
      </c>
      <c r="F295" s="230" t="s">
        <v>1372</v>
      </c>
      <c r="G295" s="231" t="s">
        <v>247</v>
      </c>
      <c r="H295" s="232">
        <v>25.79</v>
      </c>
      <c r="I295" s="233"/>
      <c r="J295" s="234">
        <f>ROUND(I295*H295,2)</f>
        <v>0</v>
      </c>
      <c r="K295" s="235"/>
      <c r="L295" s="45"/>
      <c r="M295" s="236" t="s">
        <v>1</v>
      </c>
      <c r="N295" s="237" t="s">
        <v>43</v>
      </c>
      <c r="O295" s="92"/>
      <c r="P295" s="238">
        <f>O295*H295</f>
        <v>0</v>
      </c>
      <c r="Q295" s="238">
        <v>0</v>
      </c>
      <c r="R295" s="238">
        <f>Q295*H295</f>
        <v>0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177</v>
      </c>
      <c r="AT295" s="240" t="s">
        <v>173</v>
      </c>
      <c r="AU295" s="240" t="s">
        <v>88</v>
      </c>
      <c r="AY295" s="18" t="s">
        <v>171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86</v>
      </c>
      <c r="BK295" s="241">
        <f>ROUND(I295*H295,2)</f>
        <v>0</v>
      </c>
      <c r="BL295" s="18" t="s">
        <v>177</v>
      </c>
      <c r="BM295" s="240" t="s">
        <v>1373</v>
      </c>
    </row>
    <row r="296" spans="1:51" s="13" customFormat="1" ht="12">
      <c r="A296" s="13"/>
      <c r="B296" s="242"/>
      <c r="C296" s="243"/>
      <c r="D296" s="244" t="s">
        <v>179</v>
      </c>
      <c r="E296" s="245" t="s">
        <v>1</v>
      </c>
      <c r="F296" s="246" t="s">
        <v>1374</v>
      </c>
      <c r="G296" s="243"/>
      <c r="H296" s="247">
        <v>25.79</v>
      </c>
      <c r="I296" s="248"/>
      <c r="J296" s="243"/>
      <c r="K296" s="243"/>
      <c r="L296" s="249"/>
      <c r="M296" s="250"/>
      <c r="N296" s="251"/>
      <c r="O296" s="251"/>
      <c r="P296" s="251"/>
      <c r="Q296" s="251"/>
      <c r="R296" s="251"/>
      <c r="S296" s="251"/>
      <c r="T296" s="25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3" t="s">
        <v>179</v>
      </c>
      <c r="AU296" s="253" t="s">
        <v>88</v>
      </c>
      <c r="AV296" s="13" t="s">
        <v>88</v>
      </c>
      <c r="AW296" s="13" t="s">
        <v>32</v>
      </c>
      <c r="AX296" s="13" t="s">
        <v>86</v>
      </c>
      <c r="AY296" s="253" t="s">
        <v>171</v>
      </c>
    </row>
    <row r="297" spans="1:65" s="2" customFormat="1" ht="33" customHeight="1">
      <c r="A297" s="39"/>
      <c r="B297" s="40"/>
      <c r="C297" s="228" t="s">
        <v>433</v>
      </c>
      <c r="D297" s="228" t="s">
        <v>173</v>
      </c>
      <c r="E297" s="229" t="s">
        <v>1375</v>
      </c>
      <c r="F297" s="230" t="s">
        <v>1376</v>
      </c>
      <c r="G297" s="231" t="s">
        <v>247</v>
      </c>
      <c r="H297" s="232">
        <v>25.79</v>
      </c>
      <c r="I297" s="233"/>
      <c r="J297" s="234">
        <f>ROUND(I297*H297,2)</f>
        <v>0</v>
      </c>
      <c r="K297" s="235"/>
      <c r="L297" s="45"/>
      <c r="M297" s="236" t="s">
        <v>1</v>
      </c>
      <c r="N297" s="237" t="s">
        <v>43</v>
      </c>
      <c r="O297" s="92"/>
      <c r="P297" s="238">
        <f>O297*H297</f>
        <v>0</v>
      </c>
      <c r="Q297" s="238">
        <v>0</v>
      </c>
      <c r="R297" s="238">
        <f>Q297*H297</f>
        <v>0</v>
      </c>
      <c r="S297" s="238">
        <v>0</v>
      </c>
      <c r="T297" s="23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0" t="s">
        <v>177</v>
      </c>
      <c r="AT297" s="240" t="s">
        <v>173</v>
      </c>
      <c r="AU297" s="240" t="s">
        <v>88</v>
      </c>
      <c r="AY297" s="18" t="s">
        <v>171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8" t="s">
        <v>86</v>
      </c>
      <c r="BK297" s="241">
        <f>ROUND(I297*H297,2)</f>
        <v>0</v>
      </c>
      <c r="BL297" s="18" t="s">
        <v>177</v>
      </c>
      <c r="BM297" s="240" t="s">
        <v>1377</v>
      </c>
    </row>
    <row r="298" spans="1:51" s="13" customFormat="1" ht="12">
      <c r="A298" s="13"/>
      <c r="B298" s="242"/>
      <c r="C298" s="243"/>
      <c r="D298" s="244" t="s">
        <v>179</v>
      </c>
      <c r="E298" s="245" t="s">
        <v>1</v>
      </c>
      <c r="F298" s="246" t="s">
        <v>1374</v>
      </c>
      <c r="G298" s="243"/>
      <c r="H298" s="247">
        <v>25.79</v>
      </c>
      <c r="I298" s="248"/>
      <c r="J298" s="243"/>
      <c r="K298" s="243"/>
      <c r="L298" s="249"/>
      <c r="M298" s="250"/>
      <c r="N298" s="251"/>
      <c r="O298" s="251"/>
      <c r="P298" s="251"/>
      <c r="Q298" s="251"/>
      <c r="R298" s="251"/>
      <c r="S298" s="251"/>
      <c r="T298" s="25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3" t="s">
        <v>179</v>
      </c>
      <c r="AU298" s="253" t="s">
        <v>88</v>
      </c>
      <c r="AV298" s="13" t="s">
        <v>88</v>
      </c>
      <c r="AW298" s="13" t="s">
        <v>32</v>
      </c>
      <c r="AX298" s="13" t="s">
        <v>86</v>
      </c>
      <c r="AY298" s="253" t="s">
        <v>171</v>
      </c>
    </row>
    <row r="299" spans="1:63" s="12" customFormat="1" ht="25.9" customHeight="1">
      <c r="A299" s="12"/>
      <c r="B299" s="212"/>
      <c r="C299" s="213"/>
      <c r="D299" s="214" t="s">
        <v>77</v>
      </c>
      <c r="E299" s="215" t="s">
        <v>930</v>
      </c>
      <c r="F299" s="215" t="s">
        <v>931</v>
      </c>
      <c r="G299" s="213"/>
      <c r="H299" s="213"/>
      <c r="I299" s="216"/>
      <c r="J299" s="217">
        <f>BK299</f>
        <v>0</v>
      </c>
      <c r="K299" s="213"/>
      <c r="L299" s="218"/>
      <c r="M299" s="219"/>
      <c r="N299" s="220"/>
      <c r="O299" s="220"/>
      <c r="P299" s="221">
        <f>P300</f>
        <v>0</v>
      </c>
      <c r="Q299" s="220"/>
      <c r="R299" s="221">
        <f>R300</f>
        <v>0</v>
      </c>
      <c r="S299" s="220"/>
      <c r="T299" s="222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3" t="s">
        <v>200</v>
      </c>
      <c r="AT299" s="224" t="s">
        <v>77</v>
      </c>
      <c r="AU299" s="224" t="s">
        <v>78</v>
      </c>
      <c r="AY299" s="223" t="s">
        <v>171</v>
      </c>
      <c r="BK299" s="225">
        <f>BK300</f>
        <v>0</v>
      </c>
    </row>
    <row r="300" spans="1:65" s="2" customFormat="1" ht="16.5" customHeight="1">
      <c r="A300" s="39"/>
      <c r="B300" s="40"/>
      <c r="C300" s="228" t="s">
        <v>438</v>
      </c>
      <c r="D300" s="228" t="s">
        <v>173</v>
      </c>
      <c r="E300" s="229" t="s">
        <v>933</v>
      </c>
      <c r="F300" s="230" t="s">
        <v>934</v>
      </c>
      <c r="G300" s="231" t="s">
        <v>909</v>
      </c>
      <c r="H300" s="301"/>
      <c r="I300" s="233"/>
      <c r="J300" s="234">
        <f>ROUND(I300*H300,2)</f>
        <v>0</v>
      </c>
      <c r="K300" s="235"/>
      <c r="L300" s="45"/>
      <c r="M300" s="302" t="s">
        <v>1</v>
      </c>
      <c r="N300" s="303" t="s">
        <v>43</v>
      </c>
      <c r="O300" s="304"/>
      <c r="P300" s="305">
        <f>O300*H300</f>
        <v>0</v>
      </c>
      <c r="Q300" s="305">
        <v>0</v>
      </c>
      <c r="R300" s="305">
        <f>Q300*H300</f>
        <v>0</v>
      </c>
      <c r="S300" s="305">
        <v>0</v>
      </c>
      <c r="T300" s="30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177</v>
      </c>
      <c r="AT300" s="240" t="s">
        <v>173</v>
      </c>
      <c r="AU300" s="240" t="s">
        <v>86</v>
      </c>
      <c r="AY300" s="18" t="s">
        <v>171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86</v>
      </c>
      <c r="BK300" s="241">
        <f>ROUND(I300*H300,2)</f>
        <v>0</v>
      </c>
      <c r="BL300" s="18" t="s">
        <v>177</v>
      </c>
      <c r="BM300" s="240" t="s">
        <v>1378</v>
      </c>
    </row>
    <row r="301" spans="1:31" s="2" customFormat="1" ht="6.95" customHeight="1">
      <c r="A301" s="39"/>
      <c r="B301" s="67"/>
      <c r="C301" s="68"/>
      <c r="D301" s="68"/>
      <c r="E301" s="68"/>
      <c r="F301" s="68"/>
      <c r="G301" s="68"/>
      <c r="H301" s="68"/>
      <c r="I301" s="68"/>
      <c r="J301" s="68"/>
      <c r="K301" s="68"/>
      <c r="L301" s="45"/>
      <c r="M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</row>
  </sheetData>
  <sheetProtection password="CC35" sheet="1" objects="1" scenarios="1" formatColumns="0" formatRows="0" autoFilter="0"/>
  <autoFilter ref="C130:K3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133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1152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1153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1379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102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25. 3. 2022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1155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37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42</v>
      </c>
      <c r="E35" s="151" t="s">
        <v>43</v>
      </c>
      <c r="F35" s="164">
        <f>ROUND((SUM(BE126:BE173)),2)</f>
        <v>0</v>
      </c>
      <c r="G35" s="39"/>
      <c r="H35" s="39"/>
      <c r="I35" s="165">
        <v>0.21</v>
      </c>
      <c r="J35" s="164">
        <f>ROUND(((SUM(BE126:BE173))*I35),2)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ROUND((SUM(BF126:BF173)),2)</f>
        <v>0</v>
      </c>
      <c r="G36" s="39"/>
      <c r="H36" s="39"/>
      <c r="I36" s="165">
        <v>0.15</v>
      </c>
      <c r="J36" s="164">
        <f>ROUND(((SUM(BF126:BF173))*I36),2)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ROUND((SUM(BG126:BG173)),2)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ROUND((SUM(BH126:BH173)),2)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ROUND((SUM(BI126:BI173)),2)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9"/>
      <c r="B87" s="40"/>
      <c r="C87" s="41"/>
      <c r="D87" s="41"/>
      <c r="E87" s="184" t="s">
        <v>1152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 hidden="1">
      <c r="A88" s="39"/>
      <c r="B88" s="40"/>
      <c r="C88" s="33" t="s">
        <v>1153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 hidden="1">
      <c r="A89" s="39"/>
      <c r="B89" s="40"/>
      <c r="C89" s="41"/>
      <c r="D89" s="41"/>
      <c r="E89" s="77" t="str">
        <f>E11</f>
        <v>02 - Vsakovací objekt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 hidden="1">
      <c r="A91" s="39"/>
      <c r="B91" s="40"/>
      <c r="C91" s="33" t="s">
        <v>20</v>
      </c>
      <c r="D91" s="41"/>
      <c r="E91" s="41"/>
      <c r="F91" s="28" t="str">
        <f>F14</f>
        <v>Město Hradec Králové</v>
      </c>
      <c r="G91" s="41"/>
      <c r="H91" s="41"/>
      <c r="I91" s="33" t="s">
        <v>22</v>
      </c>
      <c r="J91" s="80" t="str">
        <f>IF(J14="","",J14)</f>
        <v>25. 3. 2022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 hidden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ADVISIA,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 hidden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Petr Koblenc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 hidden="1">
      <c r="A96" s="39"/>
      <c r="B96" s="40"/>
      <c r="C96" s="185" t="s">
        <v>137</v>
      </c>
      <c r="D96" s="186"/>
      <c r="E96" s="186"/>
      <c r="F96" s="186"/>
      <c r="G96" s="186"/>
      <c r="H96" s="186"/>
      <c r="I96" s="186"/>
      <c r="J96" s="187" t="s">
        <v>138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 hidden="1">
      <c r="A98" s="39"/>
      <c r="B98" s="40"/>
      <c r="C98" s="188" t="s">
        <v>139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140</v>
      </c>
    </row>
    <row r="99" spans="1:31" s="9" customFormat="1" ht="24.95" customHeight="1" hidden="1">
      <c r="A99" s="9"/>
      <c r="B99" s="189"/>
      <c r="C99" s="190"/>
      <c r="D99" s="191" t="s">
        <v>141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5"/>
      <c r="C100" s="134"/>
      <c r="D100" s="196" t="s">
        <v>1156</v>
      </c>
      <c r="E100" s="197"/>
      <c r="F100" s="197"/>
      <c r="G100" s="197"/>
      <c r="H100" s="197"/>
      <c r="I100" s="197"/>
      <c r="J100" s="198">
        <f>J128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5"/>
      <c r="C101" s="134"/>
      <c r="D101" s="196" t="s">
        <v>1157</v>
      </c>
      <c r="E101" s="197"/>
      <c r="F101" s="197"/>
      <c r="G101" s="197"/>
      <c r="H101" s="197"/>
      <c r="I101" s="197"/>
      <c r="J101" s="198">
        <f>J135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5"/>
      <c r="C102" s="134"/>
      <c r="D102" s="196" t="s">
        <v>145</v>
      </c>
      <c r="E102" s="197"/>
      <c r="F102" s="197"/>
      <c r="G102" s="197"/>
      <c r="H102" s="197"/>
      <c r="I102" s="197"/>
      <c r="J102" s="198">
        <f>J156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5"/>
      <c r="C103" s="134"/>
      <c r="D103" s="196" t="s">
        <v>1380</v>
      </c>
      <c r="E103" s="197"/>
      <c r="F103" s="197"/>
      <c r="G103" s="197"/>
      <c r="H103" s="197"/>
      <c r="I103" s="197"/>
      <c r="J103" s="198">
        <f>J167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9"/>
      <c r="C104" s="190"/>
      <c r="D104" s="191" t="s">
        <v>154</v>
      </c>
      <c r="E104" s="192"/>
      <c r="F104" s="192"/>
      <c r="G104" s="192"/>
      <c r="H104" s="192"/>
      <c r="I104" s="192"/>
      <c r="J104" s="193">
        <f>J172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 hidden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t="12" hidden="1"/>
    <row r="108" ht="12" hidden="1"/>
    <row r="109" ht="12" hidden="1"/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Parkoviště - Domov U Biřičky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1152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1153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02 - Vsakovací objekt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Město Hradec Králové</v>
      </c>
      <c r="G120" s="41"/>
      <c r="H120" s="41"/>
      <c r="I120" s="33" t="s">
        <v>22</v>
      </c>
      <c r="J120" s="80" t="str">
        <f>IF(J14="","",J14)</f>
        <v>25. 3. 2022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>Královéhradecký kraj</v>
      </c>
      <c r="G122" s="41"/>
      <c r="H122" s="41"/>
      <c r="I122" s="33" t="s">
        <v>30</v>
      </c>
      <c r="J122" s="37" t="str">
        <f>E23</f>
        <v>ADVISIA,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Ing. Petr Koblenc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157</v>
      </c>
      <c r="D125" s="203" t="s">
        <v>63</v>
      </c>
      <c r="E125" s="203" t="s">
        <v>59</v>
      </c>
      <c r="F125" s="203" t="s">
        <v>60</v>
      </c>
      <c r="G125" s="203" t="s">
        <v>158</v>
      </c>
      <c r="H125" s="203" t="s">
        <v>159</v>
      </c>
      <c r="I125" s="203" t="s">
        <v>160</v>
      </c>
      <c r="J125" s="204" t="s">
        <v>138</v>
      </c>
      <c r="K125" s="205" t="s">
        <v>161</v>
      </c>
      <c r="L125" s="206"/>
      <c r="M125" s="101" t="s">
        <v>1</v>
      </c>
      <c r="N125" s="102" t="s">
        <v>42</v>
      </c>
      <c r="O125" s="102" t="s">
        <v>162</v>
      </c>
      <c r="P125" s="102" t="s">
        <v>163</v>
      </c>
      <c r="Q125" s="102" t="s">
        <v>164</v>
      </c>
      <c r="R125" s="102" t="s">
        <v>165</v>
      </c>
      <c r="S125" s="102" t="s">
        <v>166</v>
      </c>
      <c r="T125" s="103" t="s">
        <v>167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168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P127+P172</f>
        <v>0</v>
      </c>
      <c r="Q126" s="105"/>
      <c r="R126" s="209">
        <f>R127+R172</f>
        <v>0.009600000000000001</v>
      </c>
      <c r="S126" s="105"/>
      <c r="T126" s="210">
        <f>T127+T172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140</v>
      </c>
      <c r="BK126" s="211">
        <f>BK127+BK172</f>
        <v>0</v>
      </c>
    </row>
    <row r="127" spans="1:63" s="12" customFormat="1" ht="25.9" customHeight="1">
      <c r="A127" s="12"/>
      <c r="B127" s="212"/>
      <c r="C127" s="213"/>
      <c r="D127" s="214" t="s">
        <v>77</v>
      </c>
      <c r="E127" s="215" t="s">
        <v>169</v>
      </c>
      <c r="F127" s="215" t="s">
        <v>170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P128+P135+P156+P167</f>
        <v>0</v>
      </c>
      <c r="Q127" s="220"/>
      <c r="R127" s="221">
        <f>R128+R135+R156+R167</f>
        <v>0.009600000000000001</v>
      </c>
      <c r="S127" s="220"/>
      <c r="T127" s="222">
        <f>T128+T135+T156+T167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86</v>
      </c>
      <c r="AT127" s="224" t="s">
        <v>77</v>
      </c>
      <c r="AU127" s="224" t="s">
        <v>78</v>
      </c>
      <c r="AY127" s="223" t="s">
        <v>171</v>
      </c>
      <c r="BK127" s="225">
        <f>BK128+BK135+BK156+BK167</f>
        <v>0</v>
      </c>
    </row>
    <row r="128" spans="1:63" s="12" customFormat="1" ht="22.8" customHeight="1">
      <c r="A128" s="12"/>
      <c r="B128" s="212"/>
      <c r="C128" s="213"/>
      <c r="D128" s="214" t="s">
        <v>77</v>
      </c>
      <c r="E128" s="226" t="s">
        <v>1163</v>
      </c>
      <c r="F128" s="226" t="s">
        <v>1164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SUM(P129:P134)</f>
        <v>0</v>
      </c>
      <c r="Q128" s="220"/>
      <c r="R128" s="221">
        <f>SUM(R129:R134)</f>
        <v>0.009600000000000001</v>
      </c>
      <c r="S128" s="220"/>
      <c r="T128" s="222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86</v>
      </c>
      <c r="AT128" s="224" t="s">
        <v>77</v>
      </c>
      <c r="AU128" s="224" t="s">
        <v>86</v>
      </c>
      <c r="AY128" s="223" t="s">
        <v>171</v>
      </c>
      <c r="BK128" s="225">
        <f>SUM(BK129:BK134)</f>
        <v>0</v>
      </c>
    </row>
    <row r="129" spans="1:65" s="2" customFormat="1" ht="24.15" customHeight="1">
      <c r="A129" s="39"/>
      <c r="B129" s="40"/>
      <c r="C129" s="228" t="s">
        <v>86</v>
      </c>
      <c r="D129" s="228" t="s">
        <v>173</v>
      </c>
      <c r="E129" s="229" t="s">
        <v>1165</v>
      </c>
      <c r="F129" s="230" t="s">
        <v>1166</v>
      </c>
      <c r="G129" s="231" t="s">
        <v>1167</v>
      </c>
      <c r="H129" s="232">
        <v>240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43</v>
      </c>
      <c r="O129" s="92"/>
      <c r="P129" s="238">
        <f>O129*H129</f>
        <v>0</v>
      </c>
      <c r="Q129" s="238">
        <v>4E-05</v>
      </c>
      <c r="R129" s="238">
        <f>Q129*H129</f>
        <v>0.009600000000000001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177</v>
      </c>
      <c r="AT129" s="240" t="s">
        <v>173</v>
      </c>
      <c r="AU129" s="240" t="s">
        <v>88</v>
      </c>
      <c r="AY129" s="18" t="s">
        <v>171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86</v>
      </c>
      <c r="BK129" s="241">
        <f>ROUND(I129*H129,2)</f>
        <v>0</v>
      </c>
      <c r="BL129" s="18" t="s">
        <v>177</v>
      </c>
      <c r="BM129" s="240" t="s">
        <v>1381</v>
      </c>
    </row>
    <row r="130" spans="1:51" s="13" customFormat="1" ht="12">
      <c r="A130" s="13"/>
      <c r="B130" s="242"/>
      <c r="C130" s="243"/>
      <c r="D130" s="244" t="s">
        <v>179</v>
      </c>
      <c r="E130" s="245" t="s">
        <v>1</v>
      </c>
      <c r="F130" s="246" t="s">
        <v>1382</v>
      </c>
      <c r="G130" s="243"/>
      <c r="H130" s="247">
        <v>240</v>
      </c>
      <c r="I130" s="248"/>
      <c r="J130" s="243"/>
      <c r="K130" s="243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179</v>
      </c>
      <c r="AU130" s="253" t="s">
        <v>88</v>
      </c>
      <c r="AV130" s="13" t="s">
        <v>88</v>
      </c>
      <c r="AW130" s="13" t="s">
        <v>32</v>
      </c>
      <c r="AX130" s="13" t="s">
        <v>86</v>
      </c>
      <c r="AY130" s="253" t="s">
        <v>171</v>
      </c>
    </row>
    <row r="131" spans="1:65" s="2" customFormat="1" ht="24.15" customHeight="1">
      <c r="A131" s="39"/>
      <c r="B131" s="40"/>
      <c r="C131" s="228" t="s">
        <v>88</v>
      </c>
      <c r="D131" s="228" t="s">
        <v>173</v>
      </c>
      <c r="E131" s="229" t="s">
        <v>1174</v>
      </c>
      <c r="F131" s="230" t="s">
        <v>1175</v>
      </c>
      <c r="G131" s="231" t="s">
        <v>1102</v>
      </c>
      <c r="H131" s="232">
        <v>10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43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177</v>
      </c>
      <c r="AT131" s="240" t="s">
        <v>173</v>
      </c>
      <c r="AU131" s="240" t="s">
        <v>88</v>
      </c>
      <c r="AY131" s="18" t="s">
        <v>171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86</v>
      </c>
      <c r="BK131" s="241">
        <f>ROUND(I131*H131,2)</f>
        <v>0</v>
      </c>
      <c r="BL131" s="18" t="s">
        <v>177</v>
      </c>
      <c r="BM131" s="240" t="s">
        <v>1383</v>
      </c>
    </row>
    <row r="132" spans="1:51" s="13" customFormat="1" ht="12">
      <c r="A132" s="13"/>
      <c r="B132" s="242"/>
      <c r="C132" s="243"/>
      <c r="D132" s="244" t="s">
        <v>179</v>
      </c>
      <c r="E132" s="245" t="s">
        <v>1</v>
      </c>
      <c r="F132" s="246" t="s">
        <v>229</v>
      </c>
      <c r="G132" s="243"/>
      <c r="H132" s="247">
        <v>10</v>
      </c>
      <c r="I132" s="248"/>
      <c r="J132" s="243"/>
      <c r="K132" s="243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179</v>
      </c>
      <c r="AU132" s="253" t="s">
        <v>88</v>
      </c>
      <c r="AV132" s="13" t="s">
        <v>88</v>
      </c>
      <c r="AW132" s="13" t="s">
        <v>32</v>
      </c>
      <c r="AX132" s="13" t="s">
        <v>86</v>
      </c>
      <c r="AY132" s="253" t="s">
        <v>171</v>
      </c>
    </row>
    <row r="133" spans="1:65" s="2" customFormat="1" ht="33" customHeight="1">
      <c r="A133" s="39"/>
      <c r="B133" s="40"/>
      <c r="C133" s="228" t="s">
        <v>191</v>
      </c>
      <c r="D133" s="228" t="s">
        <v>173</v>
      </c>
      <c r="E133" s="229" t="s">
        <v>1384</v>
      </c>
      <c r="F133" s="230" t="s">
        <v>1385</v>
      </c>
      <c r="G133" s="231" t="s">
        <v>225</v>
      </c>
      <c r="H133" s="232">
        <v>340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43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177</v>
      </c>
      <c r="AT133" s="240" t="s">
        <v>173</v>
      </c>
      <c r="AU133" s="240" t="s">
        <v>88</v>
      </c>
      <c r="AY133" s="18" t="s">
        <v>171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86</v>
      </c>
      <c r="BK133" s="241">
        <f>ROUND(I133*H133,2)</f>
        <v>0</v>
      </c>
      <c r="BL133" s="18" t="s">
        <v>177</v>
      </c>
      <c r="BM133" s="240" t="s">
        <v>1386</v>
      </c>
    </row>
    <row r="134" spans="1:51" s="13" customFormat="1" ht="12">
      <c r="A134" s="13"/>
      <c r="B134" s="242"/>
      <c r="C134" s="243"/>
      <c r="D134" s="244" t="s">
        <v>179</v>
      </c>
      <c r="E134" s="245" t="s">
        <v>1</v>
      </c>
      <c r="F134" s="246" t="s">
        <v>1387</v>
      </c>
      <c r="G134" s="243"/>
      <c r="H134" s="247">
        <v>340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179</v>
      </c>
      <c r="AU134" s="253" t="s">
        <v>88</v>
      </c>
      <c r="AV134" s="13" t="s">
        <v>88</v>
      </c>
      <c r="AW134" s="13" t="s">
        <v>32</v>
      </c>
      <c r="AX134" s="13" t="s">
        <v>86</v>
      </c>
      <c r="AY134" s="253" t="s">
        <v>171</v>
      </c>
    </row>
    <row r="135" spans="1:63" s="12" customFormat="1" ht="22.8" customHeight="1">
      <c r="A135" s="12"/>
      <c r="B135" s="212"/>
      <c r="C135" s="213"/>
      <c r="D135" s="214" t="s">
        <v>77</v>
      </c>
      <c r="E135" s="226" t="s">
        <v>1214</v>
      </c>
      <c r="F135" s="226" t="s">
        <v>1215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SUM(P136:P155)</f>
        <v>0</v>
      </c>
      <c r="Q135" s="220"/>
      <c r="R135" s="221">
        <f>SUM(R136:R155)</f>
        <v>0</v>
      </c>
      <c r="S135" s="220"/>
      <c r="T135" s="222">
        <f>SUM(T136:T155)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86</v>
      </c>
      <c r="AT135" s="224" t="s">
        <v>77</v>
      </c>
      <c r="AU135" s="224" t="s">
        <v>86</v>
      </c>
      <c r="AY135" s="223" t="s">
        <v>171</v>
      </c>
      <c r="BK135" s="225">
        <f>SUM(BK136:BK155)</f>
        <v>0</v>
      </c>
    </row>
    <row r="136" spans="1:65" s="2" customFormat="1" ht="33" customHeight="1">
      <c r="A136" s="39"/>
      <c r="B136" s="40"/>
      <c r="C136" s="228" t="s">
        <v>177</v>
      </c>
      <c r="D136" s="228" t="s">
        <v>173</v>
      </c>
      <c r="E136" s="229" t="s">
        <v>1216</v>
      </c>
      <c r="F136" s="230" t="s">
        <v>1217</v>
      </c>
      <c r="G136" s="231" t="s">
        <v>225</v>
      </c>
      <c r="H136" s="232">
        <v>641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43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177</v>
      </c>
      <c r="AT136" s="240" t="s">
        <v>173</v>
      </c>
      <c r="AU136" s="240" t="s">
        <v>88</v>
      </c>
      <c r="AY136" s="18" t="s">
        <v>171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86</v>
      </c>
      <c r="BK136" s="241">
        <f>ROUND(I136*H136,2)</f>
        <v>0</v>
      </c>
      <c r="BL136" s="18" t="s">
        <v>177</v>
      </c>
      <c r="BM136" s="240" t="s">
        <v>1388</v>
      </c>
    </row>
    <row r="137" spans="1:51" s="13" customFormat="1" ht="12">
      <c r="A137" s="13"/>
      <c r="B137" s="242"/>
      <c r="C137" s="243"/>
      <c r="D137" s="244" t="s">
        <v>179</v>
      </c>
      <c r="E137" s="245" t="s">
        <v>1</v>
      </c>
      <c r="F137" s="246" t="s">
        <v>1389</v>
      </c>
      <c r="G137" s="243"/>
      <c r="H137" s="247">
        <v>340</v>
      </c>
      <c r="I137" s="248"/>
      <c r="J137" s="243"/>
      <c r="K137" s="243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179</v>
      </c>
      <c r="AU137" s="253" t="s">
        <v>88</v>
      </c>
      <c r="AV137" s="13" t="s">
        <v>88</v>
      </c>
      <c r="AW137" s="13" t="s">
        <v>32</v>
      </c>
      <c r="AX137" s="13" t="s">
        <v>78</v>
      </c>
      <c r="AY137" s="253" t="s">
        <v>171</v>
      </c>
    </row>
    <row r="138" spans="1:51" s="13" customFormat="1" ht="12">
      <c r="A138" s="13"/>
      <c r="B138" s="242"/>
      <c r="C138" s="243"/>
      <c r="D138" s="244" t="s">
        <v>179</v>
      </c>
      <c r="E138" s="245" t="s">
        <v>1</v>
      </c>
      <c r="F138" s="246" t="s">
        <v>1390</v>
      </c>
      <c r="G138" s="243"/>
      <c r="H138" s="247">
        <v>170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179</v>
      </c>
      <c r="AU138" s="253" t="s">
        <v>88</v>
      </c>
      <c r="AV138" s="13" t="s">
        <v>88</v>
      </c>
      <c r="AW138" s="13" t="s">
        <v>32</v>
      </c>
      <c r="AX138" s="13" t="s">
        <v>78</v>
      </c>
      <c r="AY138" s="253" t="s">
        <v>171</v>
      </c>
    </row>
    <row r="139" spans="1:51" s="13" customFormat="1" ht="12">
      <c r="A139" s="13"/>
      <c r="B139" s="242"/>
      <c r="C139" s="243"/>
      <c r="D139" s="244" t="s">
        <v>179</v>
      </c>
      <c r="E139" s="245" t="s">
        <v>1</v>
      </c>
      <c r="F139" s="246" t="s">
        <v>1391</v>
      </c>
      <c r="G139" s="243"/>
      <c r="H139" s="247">
        <v>34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179</v>
      </c>
      <c r="AU139" s="253" t="s">
        <v>88</v>
      </c>
      <c r="AV139" s="13" t="s">
        <v>88</v>
      </c>
      <c r="AW139" s="13" t="s">
        <v>32</v>
      </c>
      <c r="AX139" s="13" t="s">
        <v>78</v>
      </c>
      <c r="AY139" s="253" t="s">
        <v>171</v>
      </c>
    </row>
    <row r="140" spans="1:51" s="13" customFormat="1" ht="12">
      <c r="A140" s="13"/>
      <c r="B140" s="242"/>
      <c r="C140" s="243"/>
      <c r="D140" s="244" t="s">
        <v>179</v>
      </c>
      <c r="E140" s="245" t="s">
        <v>1</v>
      </c>
      <c r="F140" s="246" t="s">
        <v>1392</v>
      </c>
      <c r="G140" s="243"/>
      <c r="H140" s="247">
        <v>97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179</v>
      </c>
      <c r="AU140" s="253" t="s">
        <v>88</v>
      </c>
      <c r="AV140" s="13" t="s">
        <v>88</v>
      </c>
      <c r="AW140" s="13" t="s">
        <v>32</v>
      </c>
      <c r="AX140" s="13" t="s">
        <v>78</v>
      </c>
      <c r="AY140" s="253" t="s">
        <v>171</v>
      </c>
    </row>
    <row r="141" spans="1:51" s="15" customFormat="1" ht="12">
      <c r="A141" s="15"/>
      <c r="B141" s="264"/>
      <c r="C141" s="265"/>
      <c r="D141" s="244" t="s">
        <v>179</v>
      </c>
      <c r="E141" s="266" t="s">
        <v>1</v>
      </c>
      <c r="F141" s="267" t="s">
        <v>184</v>
      </c>
      <c r="G141" s="265"/>
      <c r="H141" s="268">
        <v>641</v>
      </c>
      <c r="I141" s="269"/>
      <c r="J141" s="265"/>
      <c r="K141" s="265"/>
      <c r="L141" s="270"/>
      <c r="M141" s="271"/>
      <c r="N141" s="272"/>
      <c r="O141" s="272"/>
      <c r="P141" s="272"/>
      <c r="Q141" s="272"/>
      <c r="R141" s="272"/>
      <c r="S141" s="272"/>
      <c r="T141" s="27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4" t="s">
        <v>179</v>
      </c>
      <c r="AU141" s="274" t="s">
        <v>88</v>
      </c>
      <c r="AV141" s="15" t="s">
        <v>177</v>
      </c>
      <c r="AW141" s="15" t="s">
        <v>32</v>
      </c>
      <c r="AX141" s="15" t="s">
        <v>86</v>
      </c>
      <c r="AY141" s="274" t="s">
        <v>171</v>
      </c>
    </row>
    <row r="142" spans="1:65" s="2" customFormat="1" ht="33" customHeight="1">
      <c r="A142" s="39"/>
      <c r="B142" s="40"/>
      <c r="C142" s="228" t="s">
        <v>200</v>
      </c>
      <c r="D142" s="228" t="s">
        <v>173</v>
      </c>
      <c r="E142" s="229" t="s">
        <v>1222</v>
      </c>
      <c r="F142" s="230" t="s">
        <v>1223</v>
      </c>
      <c r="G142" s="231" t="s">
        <v>225</v>
      </c>
      <c r="H142" s="232">
        <v>170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43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177</v>
      </c>
      <c r="AT142" s="240" t="s">
        <v>173</v>
      </c>
      <c r="AU142" s="240" t="s">
        <v>88</v>
      </c>
      <c r="AY142" s="18" t="s">
        <v>171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86</v>
      </c>
      <c r="BK142" s="241">
        <f>ROUND(I142*H142,2)</f>
        <v>0</v>
      </c>
      <c r="BL142" s="18" t="s">
        <v>177</v>
      </c>
      <c r="BM142" s="240" t="s">
        <v>1393</v>
      </c>
    </row>
    <row r="143" spans="1:51" s="13" customFormat="1" ht="12">
      <c r="A143" s="13"/>
      <c r="B143" s="242"/>
      <c r="C143" s="243"/>
      <c r="D143" s="244" t="s">
        <v>179</v>
      </c>
      <c r="E143" s="245" t="s">
        <v>1</v>
      </c>
      <c r="F143" s="246" t="s">
        <v>1394</v>
      </c>
      <c r="G143" s="243"/>
      <c r="H143" s="247">
        <v>170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179</v>
      </c>
      <c r="AU143" s="253" t="s">
        <v>88</v>
      </c>
      <c r="AV143" s="13" t="s">
        <v>88</v>
      </c>
      <c r="AW143" s="13" t="s">
        <v>32</v>
      </c>
      <c r="AX143" s="13" t="s">
        <v>86</v>
      </c>
      <c r="AY143" s="253" t="s">
        <v>171</v>
      </c>
    </row>
    <row r="144" spans="1:65" s="2" customFormat="1" ht="37.8" customHeight="1">
      <c r="A144" s="39"/>
      <c r="B144" s="40"/>
      <c r="C144" s="228" t="s">
        <v>205</v>
      </c>
      <c r="D144" s="228" t="s">
        <v>173</v>
      </c>
      <c r="E144" s="229" t="s">
        <v>1226</v>
      </c>
      <c r="F144" s="230" t="s">
        <v>1227</v>
      </c>
      <c r="G144" s="231" t="s">
        <v>225</v>
      </c>
      <c r="H144" s="232">
        <v>1700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43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177</v>
      </c>
      <c r="AT144" s="240" t="s">
        <v>173</v>
      </c>
      <c r="AU144" s="240" t="s">
        <v>88</v>
      </c>
      <c r="AY144" s="18" t="s">
        <v>171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86</v>
      </c>
      <c r="BK144" s="241">
        <f>ROUND(I144*H144,2)</f>
        <v>0</v>
      </c>
      <c r="BL144" s="18" t="s">
        <v>177</v>
      </c>
      <c r="BM144" s="240" t="s">
        <v>1395</v>
      </c>
    </row>
    <row r="145" spans="1:51" s="13" customFormat="1" ht="12">
      <c r="A145" s="13"/>
      <c r="B145" s="242"/>
      <c r="C145" s="243"/>
      <c r="D145" s="244" t="s">
        <v>179</v>
      </c>
      <c r="E145" s="245" t="s">
        <v>1</v>
      </c>
      <c r="F145" s="246" t="s">
        <v>1396</v>
      </c>
      <c r="G145" s="243"/>
      <c r="H145" s="247">
        <v>1700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179</v>
      </c>
      <c r="AU145" s="253" t="s">
        <v>88</v>
      </c>
      <c r="AV145" s="13" t="s">
        <v>88</v>
      </c>
      <c r="AW145" s="13" t="s">
        <v>32</v>
      </c>
      <c r="AX145" s="13" t="s">
        <v>86</v>
      </c>
      <c r="AY145" s="253" t="s">
        <v>171</v>
      </c>
    </row>
    <row r="146" spans="1:65" s="2" customFormat="1" ht="16.5" customHeight="1">
      <c r="A146" s="39"/>
      <c r="B146" s="40"/>
      <c r="C146" s="228" t="s">
        <v>212</v>
      </c>
      <c r="D146" s="228" t="s">
        <v>173</v>
      </c>
      <c r="E146" s="229" t="s">
        <v>241</v>
      </c>
      <c r="F146" s="230" t="s">
        <v>242</v>
      </c>
      <c r="G146" s="231" t="s">
        <v>225</v>
      </c>
      <c r="H146" s="232">
        <v>170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43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177</v>
      </c>
      <c r="AT146" s="240" t="s">
        <v>173</v>
      </c>
      <c r="AU146" s="240" t="s">
        <v>88</v>
      </c>
      <c r="AY146" s="18" t="s">
        <v>171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86</v>
      </c>
      <c r="BK146" s="241">
        <f>ROUND(I146*H146,2)</f>
        <v>0</v>
      </c>
      <c r="BL146" s="18" t="s">
        <v>177</v>
      </c>
      <c r="BM146" s="240" t="s">
        <v>1397</v>
      </c>
    </row>
    <row r="147" spans="1:51" s="13" customFormat="1" ht="12">
      <c r="A147" s="13"/>
      <c r="B147" s="242"/>
      <c r="C147" s="243"/>
      <c r="D147" s="244" t="s">
        <v>179</v>
      </c>
      <c r="E147" s="245" t="s">
        <v>1</v>
      </c>
      <c r="F147" s="246" t="s">
        <v>1394</v>
      </c>
      <c r="G147" s="243"/>
      <c r="H147" s="247">
        <v>170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179</v>
      </c>
      <c r="AU147" s="253" t="s">
        <v>88</v>
      </c>
      <c r="AV147" s="13" t="s">
        <v>88</v>
      </c>
      <c r="AW147" s="13" t="s">
        <v>32</v>
      </c>
      <c r="AX147" s="13" t="s">
        <v>86</v>
      </c>
      <c r="AY147" s="253" t="s">
        <v>171</v>
      </c>
    </row>
    <row r="148" spans="1:65" s="2" customFormat="1" ht="33" customHeight="1">
      <c r="A148" s="39"/>
      <c r="B148" s="40"/>
      <c r="C148" s="228" t="s">
        <v>218</v>
      </c>
      <c r="D148" s="228" t="s">
        <v>173</v>
      </c>
      <c r="E148" s="229" t="s">
        <v>245</v>
      </c>
      <c r="F148" s="230" t="s">
        <v>246</v>
      </c>
      <c r="G148" s="231" t="s">
        <v>247</v>
      </c>
      <c r="H148" s="232">
        <v>340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43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177</v>
      </c>
      <c r="AT148" s="240" t="s">
        <v>173</v>
      </c>
      <c r="AU148" s="240" t="s">
        <v>88</v>
      </c>
      <c r="AY148" s="18" t="s">
        <v>171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86</v>
      </c>
      <c r="BK148" s="241">
        <f>ROUND(I148*H148,2)</f>
        <v>0</v>
      </c>
      <c r="BL148" s="18" t="s">
        <v>177</v>
      </c>
      <c r="BM148" s="240" t="s">
        <v>1398</v>
      </c>
    </row>
    <row r="149" spans="1:51" s="13" customFormat="1" ht="12">
      <c r="A149" s="13"/>
      <c r="B149" s="242"/>
      <c r="C149" s="243"/>
      <c r="D149" s="244" t="s">
        <v>179</v>
      </c>
      <c r="E149" s="245" t="s">
        <v>1</v>
      </c>
      <c r="F149" s="246" t="s">
        <v>1399</v>
      </c>
      <c r="G149" s="243"/>
      <c r="H149" s="247">
        <v>340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179</v>
      </c>
      <c r="AU149" s="253" t="s">
        <v>88</v>
      </c>
      <c r="AV149" s="13" t="s">
        <v>88</v>
      </c>
      <c r="AW149" s="13" t="s">
        <v>32</v>
      </c>
      <c r="AX149" s="13" t="s">
        <v>86</v>
      </c>
      <c r="AY149" s="253" t="s">
        <v>171</v>
      </c>
    </row>
    <row r="150" spans="1:65" s="2" customFormat="1" ht="24.15" customHeight="1">
      <c r="A150" s="39"/>
      <c r="B150" s="40"/>
      <c r="C150" s="228" t="s">
        <v>222</v>
      </c>
      <c r="D150" s="228" t="s">
        <v>173</v>
      </c>
      <c r="E150" s="229" t="s">
        <v>1233</v>
      </c>
      <c r="F150" s="230" t="s">
        <v>1234</v>
      </c>
      <c r="G150" s="231" t="s">
        <v>225</v>
      </c>
      <c r="H150" s="232">
        <v>471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43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491</v>
      </c>
      <c r="AT150" s="240" t="s">
        <v>173</v>
      </c>
      <c r="AU150" s="240" t="s">
        <v>88</v>
      </c>
      <c r="AY150" s="18" t="s">
        <v>171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86</v>
      </c>
      <c r="BK150" s="241">
        <f>ROUND(I150*H150,2)</f>
        <v>0</v>
      </c>
      <c r="BL150" s="18" t="s">
        <v>491</v>
      </c>
      <c r="BM150" s="240" t="s">
        <v>1400</v>
      </c>
    </row>
    <row r="151" spans="1:51" s="13" customFormat="1" ht="12">
      <c r="A151" s="13"/>
      <c r="B151" s="242"/>
      <c r="C151" s="243"/>
      <c r="D151" s="244" t="s">
        <v>179</v>
      </c>
      <c r="E151" s="245" t="s">
        <v>1</v>
      </c>
      <c r="F151" s="246" t="s">
        <v>1390</v>
      </c>
      <c r="G151" s="243"/>
      <c r="H151" s="247">
        <v>170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179</v>
      </c>
      <c r="AU151" s="253" t="s">
        <v>88</v>
      </c>
      <c r="AV151" s="13" t="s">
        <v>88</v>
      </c>
      <c r="AW151" s="13" t="s">
        <v>32</v>
      </c>
      <c r="AX151" s="13" t="s">
        <v>78</v>
      </c>
      <c r="AY151" s="253" t="s">
        <v>171</v>
      </c>
    </row>
    <row r="152" spans="1:51" s="13" customFormat="1" ht="12">
      <c r="A152" s="13"/>
      <c r="B152" s="242"/>
      <c r="C152" s="243"/>
      <c r="D152" s="244" t="s">
        <v>179</v>
      </c>
      <c r="E152" s="245" t="s">
        <v>1</v>
      </c>
      <c r="F152" s="246" t="s">
        <v>1391</v>
      </c>
      <c r="G152" s="243"/>
      <c r="H152" s="247">
        <v>34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179</v>
      </c>
      <c r="AU152" s="253" t="s">
        <v>88</v>
      </c>
      <c r="AV152" s="13" t="s">
        <v>88</v>
      </c>
      <c r="AW152" s="13" t="s">
        <v>32</v>
      </c>
      <c r="AX152" s="13" t="s">
        <v>78</v>
      </c>
      <c r="AY152" s="253" t="s">
        <v>171</v>
      </c>
    </row>
    <row r="153" spans="1:51" s="13" customFormat="1" ht="12">
      <c r="A153" s="13"/>
      <c r="B153" s="242"/>
      <c r="C153" s="243"/>
      <c r="D153" s="244" t="s">
        <v>179</v>
      </c>
      <c r="E153" s="245" t="s">
        <v>1</v>
      </c>
      <c r="F153" s="246" t="s">
        <v>1392</v>
      </c>
      <c r="G153" s="243"/>
      <c r="H153" s="247">
        <v>97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179</v>
      </c>
      <c r="AU153" s="253" t="s">
        <v>88</v>
      </c>
      <c r="AV153" s="13" t="s">
        <v>88</v>
      </c>
      <c r="AW153" s="13" t="s">
        <v>32</v>
      </c>
      <c r="AX153" s="13" t="s">
        <v>78</v>
      </c>
      <c r="AY153" s="253" t="s">
        <v>171</v>
      </c>
    </row>
    <row r="154" spans="1:51" s="13" customFormat="1" ht="12">
      <c r="A154" s="13"/>
      <c r="B154" s="242"/>
      <c r="C154" s="243"/>
      <c r="D154" s="244" t="s">
        <v>179</v>
      </c>
      <c r="E154" s="245" t="s">
        <v>1</v>
      </c>
      <c r="F154" s="246" t="s">
        <v>1394</v>
      </c>
      <c r="G154" s="243"/>
      <c r="H154" s="247">
        <v>170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179</v>
      </c>
      <c r="AU154" s="253" t="s">
        <v>88</v>
      </c>
      <c r="AV154" s="13" t="s">
        <v>88</v>
      </c>
      <c r="AW154" s="13" t="s">
        <v>32</v>
      </c>
      <c r="AX154" s="13" t="s">
        <v>78</v>
      </c>
      <c r="AY154" s="253" t="s">
        <v>171</v>
      </c>
    </row>
    <row r="155" spans="1:51" s="15" customFormat="1" ht="12">
      <c r="A155" s="15"/>
      <c r="B155" s="264"/>
      <c r="C155" s="265"/>
      <c r="D155" s="244" t="s">
        <v>179</v>
      </c>
      <c r="E155" s="266" t="s">
        <v>1</v>
      </c>
      <c r="F155" s="267" t="s">
        <v>184</v>
      </c>
      <c r="G155" s="265"/>
      <c r="H155" s="268">
        <v>471</v>
      </c>
      <c r="I155" s="269"/>
      <c r="J155" s="265"/>
      <c r="K155" s="265"/>
      <c r="L155" s="270"/>
      <c r="M155" s="271"/>
      <c r="N155" s="272"/>
      <c r="O155" s="272"/>
      <c r="P155" s="272"/>
      <c r="Q155" s="272"/>
      <c r="R155" s="272"/>
      <c r="S155" s="272"/>
      <c r="T155" s="27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4" t="s">
        <v>179</v>
      </c>
      <c r="AU155" s="274" t="s">
        <v>88</v>
      </c>
      <c r="AV155" s="15" t="s">
        <v>177</v>
      </c>
      <c r="AW155" s="15" t="s">
        <v>32</v>
      </c>
      <c r="AX155" s="15" t="s">
        <v>86</v>
      </c>
      <c r="AY155" s="274" t="s">
        <v>171</v>
      </c>
    </row>
    <row r="156" spans="1:63" s="12" customFormat="1" ht="22.8" customHeight="1">
      <c r="A156" s="12"/>
      <c r="B156" s="212"/>
      <c r="C156" s="213"/>
      <c r="D156" s="214" t="s">
        <v>77</v>
      </c>
      <c r="E156" s="226" t="s">
        <v>177</v>
      </c>
      <c r="F156" s="226" t="s">
        <v>516</v>
      </c>
      <c r="G156" s="213"/>
      <c r="H156" s="213"/>
      <c r="I156" s="216"/>
      <c r="J156" s="227">
        <f>BK156</f>
        <v>0</v>
      </c>
      <c r="K156" s="213"/>
      <c r="L156" s="218"/>
      <c r="M156" s="219"/>
      <c r="N156" s="220"/>
      <c r="O156" s="220"/>
      <c r="P156" s="221">
        <f>SUM(P157:P166)</f>
        <v>0</v>
      </c>
      <c r="Q156" s="220"/>
      <c r="R156" s="221">
        <f>SUM(R157:R166)</f>
        <v>0</v>
      </c>
      <c r="S156" s="220"/>
      <c r="T156" s="222">
        <f>SUM(T157:T166)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86</v>
      </c>
      <c r="AT156" s="224" t="s">
        <v>77</v>
      </c>
      <c r="AU156" s="224" t="s">
        <v>86</v>
      </c>
      <c r="AY156" s="223" t="s">
        <v>171</v>
      </c>
      <c r="BK156" s="225">
        <f>SUM(BK157:BK166)</f>
        <v>0</v>
      </c>
    </row>
    <row r="157" spans="1:65" s="2" customFormat="1" ht="24.15" customHeight="1">
      <c r="A157" s="39"/>
      <c r="B157" s="40"/>
      <c r="C157" s="228" t="s">
        <v>229</v>
      </c>
      <c r="D157" s="228" t="s">
        <v>173</v>
      </c>
      <c r="E157" s="229" t="s">
        <v>1236</v>
      </c>
      <c r="F157" s="230" t="s">
        <v>1237</v>
      </c>
      <c r="G157" s="231" t="s">
        <v>225</v>
      </c>
      <c r="H157" s="232">
        <v>267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43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177</v>
      </c>
      <c r="AT157" s="240" t="s">
        <v>173</v>
      </c>
      <c r="AU157" s="240" t="s">
        <v>88</v>
      </c>
      <c r="AY157" s="18" t="s">
        <v>171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86</v>
      </c>
      <c r="BK157" s="241">
        <f>ROUND(I157*H157,2)</f>
        <v>0</v>
      </c>
      <c r="BL157" s="18" t="s">
        <v>177</v>
      </c>
      <c r="BM157" s="240" t="s">
        <v>1401</v>
      </c>
    </row>
    <row r="158" spans="1:51" s="13" customFormat="1" ht="12">
      <c r="A158" s="13"/>
      <c r="B158" s="242"/>
      <c r="C158" s="243"/>
      <c r="D158" s="244" t="s">
        <v>179</v>
      </c>
      <c r="E158" s="245" t="s">
        <v>1</v>
      </c>
      <c r="F158" s="246" t="s">
        <v>1402</v>
      </c>
      <c r="G158" s="243"/>
      <c r="H158" s="247">
        <v>170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179</v>
      </c>
      <c r="AU158" s="253" t="s">
        <v>88</v>
      </c>
      <c r="AV158" s="13" t="s">
        <v>88</v>
      </c>
      <c r="AW158" s="13" t="s">
        <v>32</v>
      </c>
      <c r="AX158" s="13" t="s">
        <v>78</v>
      </c>
      <c r="AY158" s="253" t="s">
        <v>171</v>
      </c>
    </row>
    <row r="159" spans="1:51" s="13" customFormat="1" ht="12">
      <c r="A159" s="13"/>
      <c r="B159" s="242"/>
      <c r="C159" s="243"/>
      <c r="D159" s="244" t="s">
        <v>179</v>
      </c>
      <c r="E159" s="245" t="s">
        <v>1</v>
      </c>
      <c r="F159" s="246" t="s">
        <v>1403</v>
      </c>
      <c r="G159" s="243"/>
      <c r="H159" s="247">
        <v>97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179</v>
      </c>
      <c r="AU159" s="253" t="s">
        <v>88</v>
      </c>
      <c r="AV159" s="13" t="s">
        <v>88</v>
      </c>
      <c r="AW159" s="13" t="s">
        <v>32</v>
      </c>
      <c r="AX159" s="13" t="s">
        <v>78</v>
      </c>
      <c r="AY159" s="253" t="s">
        <v>171</v>
      </c>
    </row>
    <row r="160" spans="1:51" s="15" customFormat="1" ht="12">
      <c r="A160" s="15"/>
      <c r="B160" s="264"/>
      <c r="C160" s="265"/>
      <c r="D160" s="244" t="s">
        <v>179</v>
      </c>
      <c r="E160" s="266" t="s">
        <v>1</v>
      </c>
      <c r="F160" s="267" t="s">
        <v>184</v>
      </c>
      <c r="G160" s="265"/>
      <c r="H160" s="268">
        <v>267</v>
      </c>
      <c r="I160" s="269"/>
      <c r="J160" s="265"/>
      <c r="K160" s="265"/>
      <c r="L160" s="270"/>
      <c r="M160" s="271"/>
      <c r="N160" s="272"/>
      <c r="O160" s="272"/>
      <c r="P160" s="272"/>
      <c r="Q160" s="272"/>
      <c r="R160" s="272"/>
      <c r="S160" s="272"/>
      <c r="T160" s="27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4" t="s">
        <v>179</v>
      </c>
      <c r="AU160" s="274" t="s">
        <v>88</v>
      </c>
      <c r="AV160" s="15" t="s">
        <v>177</v>
      </c>
      <c r="AW160" s="15" t="s">
        <v>32</v>
      </c>
      <c r="AX160" s="15" t="s">
        <v>86</v>
      </c>
      <c r="AY160" s="274" t="s">
        <v>171</v>
      </c>
    </row>
    <row r="161" spans="1:65" s="2" customFormat="1" ht="16.5" customHeight="1">
      <c r="A161" s="39"/>
      <c r="B161" s="40"/>
      <c r="C161" s="279" t="s">
        <v>235</v>
      </c>
      <c r="D161" s="279" t="s">
        <v>314</v>
      </c>
      <c r="E161" s="280" t="s">
        <v>1404</v>
      </c>
      <c r="F161" s="281" t="s">
        <v>1405</v>
      </c>
      <c r="G161" s="282" t="s">
        <v>247</v>
      </c>
      <c r="H161" s="283">
        <v>194</v>
      </c>
      <c r="I161" s="284"/>
      <c r="J161" s="285">
        <f>ROUND(I161*H161,2)</f>
        <v>0</v>
      </c>
      <c r="K161" s="286"/>
      <c r="L161" s="287"/>
      <c r="M161" s="288" t="s">
        <v>1</v>
      </c>
      <c r="N161" s="289" t="s">
        <v>43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218</v>
      </c>
      <c r="AT161" s="240" t="s">
        <v>314</v>
      </c>
      <c r="AU161" s="240" t="s">
        <v>88</v>
      </c>
      <c r="AY161" s="18" t="s">
        <v>171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86</v>
      </c>
      <c r="BK161" s="241">
        <f>ROUND(I161*H161,2)</f>
        <v>0</v>
      </c>
      <c r="BL161" s="18" t="s">
        <v>177</v>
      </c>
      <c r="BM161" s="240" t="s">
        <v>1406</v>
      </c>
    </row>
    <row r="162" spans="1:47" s="2" customFormat="1" ht="12">
      <c r="A162" s="39"/>
      <c r="B162" s="40"/>
      <c r="C162" s="41"/>
      <c r="D162" s="244" t="s">
        <v>188</v>
      </c>
      <c r="E162" s="41"/>
      <c r="F162" s="275" t="s">
        <v>1250</v>
      </c>
      <c r="G162" s="41"/>
      <c r="H162" s="41"/>
      <c r="I162" s="276"/>
      <c r="J162" s="41"/>
      <c r="K162" s="41"/>
      <c r="L162" s="45"/>
      <c r="M162" s="277"/>
      <c r="N162" s="27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188</v>
      </c>
      <c r="AU162" s="18" t="s">
        <v>88</v>
      </c>
    </row>
    <row r="163" spans="1:51" s="13" customFormat="1" ht="12">
      <c r="A163" s="13"/>
      <c r="B163" s="242"/>
      <c r="C163" s="243"/>
      <c r="D163" s="244" t="s">
        <v>179</v>
      </c>
      <c r="E163" s="245" t="s">
        <v>1</v>
      </c>
      <c r="F163" s="246" t="s">
        <v>1407</v>
      </c>
      <c r="G163" s="243"/>
      <c r="H163" s="247">
        <v>194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179</v>
      </c>
      <c r="AU163" s="253" t="s">
        <v>88</v>
      </c>
      <c r="AV163" s="13" t="s">
        <v>88</v>
      </c>
      <c r="AW163" s="13" t="s">
        <v>32</v>
      </c>
      <c r="AX163" s="13" t="s">
        <v>86</v>
      </c>
      <c r="AY163" s="253" t="s">
        <v>171</v>
      </c>
    </row>
    <row r="164" spans="1:65" s="2" customFormat="1" ht="21.75" customHeight="1">
      <c r="A164" s="39"/>
      <c r="B164" s="40"/>
      <c r="C164" s="228" t="s">
        <v>240</v>
      </c>
      <c r="D164" s="228" t="s">
        <v>173</v>
      </c>
      <c r="E164" s="229" t="s">
        <v>1408</v>
      </c>
      <c r="F164" s="230" t="s">
        <v>1409</v>
      </c>
      <c r="G164" s="231" t="s">
        <v>176</v>
      </c>
      <c r="H164" s="232">
        <v>170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43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177</v>
      </c>
      <c r="AT164" s="240" t="s">
        <v>173</v>
      </c>
      <c r="AU164" s="240" t="s">
        <v>88</v>
      </c>
      <c r="AY164" s="18" t="s">
        <v>171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86</v>
      </c>
      <c r="BK164" s="241">
        <f>ROUND(I164*H164,2)</f>
        <v>0</v>
      </c>
      <c r="BL164" s="18" t="s">
        <v>177</v>
      </c>
      <c r="BM164" s="240" t="s">
        <v>1410</v>
      </c>
    </row>
    <row r="165" spans="1:47" s="2" customFormat="1" ht="12">
      <c r="A165" s="39"/>
      <c r="B165" s="40"/>
      <c r="C165" s="41"/>
      <c r="D165" s="244" t="s">
        <v>188</v>
      </c>
      <c r="E165" s="41"/>
      <c r="F165" s="275" t="s">
        <v>1250</v>
      </c>
      <c r="G165" s="41"/>
      <c r="H165" s="41"/>
      <c r="I165" s="276"/>
      <c r="J165" s="41"/>
      <c r="K165" s="41"/>
      <c r="L165" s="45"/>
      <c r="M165" s="277"/>
      <c r="N165" s="27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188</v>
      </c>
      <c r="AU165" s="18" t="s">
        <v>88</v>
      </c>
    </row>
    <row r="166" spans="1:51" s="13" customFormat="1" ht="12">
      <c r="A166" s="13"/>
      <c r="B166" s="242"/>
      <c r="C166" s="243"/>
      <c r="D166" s="244" t="s">
        <v>179</v>
      </c>
      <c r="E166" s="245" t="s">
        <v>1</v>
      </c>
      <c r="F166" s="246" t="s">
        <v>1411</v>
      </c>
      <c r="G166" s="243"/>
      <c r="H166" s="247">
        <v>170</v>
      </c>
      <c r="I166" s="248"/>
      <c r="J166" s="243"/>
      <c r="K166" s="243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179</v>
      </c>
      <c r="AU166" s="253" t="s">
        <v>88</v>
      </c>
      <c r="AV166" s="13" t="s">
        <v>88</v>
      </c>
      <c r="AW166" s="13" t="s">
        <v>32</v>
      </c>
      <c r="AX166" s="13" t="s">
        <v>86</v>
      </c>
      <c r="AY166" s="253" t="s">
        <v>171</v>
      </c>
    </row>
    <row r="167" spans="1:63" s="12" customFormat="1" ht="22.8" customHeight="1">
      <c r="A167" s="12"/>
      <c r="B167" s="212"/>
      <c r="C167" s="213"/>
      <c r="D167" s="214" t="s">
        <v>77</v>
      </c>
      <c r="E167" s="226" t="s">
        <v>218</v>
      </c>
      <c r="F167" s="226" t="s">
        <v>104</v>
      </c>
      <c r="G167" s="213"/>
      <c r="H167" s="213"/>
      <c r="I167" s="216"/>
      <c r="J167" s="227">
        <f>BK167</f>
        <v>0</v>
      </c>
      <c r="K167" s="213"/>
      <c r="L167" s="218"/>
      <c r="M167" s="219"/>
      <c r="N167" s="220"/>
      <c r="O167" s="220"/>
      <c r="P167" s="221">
        <f>SUM(P168:P171)</f>
        <v>0</v>
      </c>
      <c r="Q167" s="220"/>
      <c r="R167" s="221">
        <f>SUM(R168:R171)</f>
        <v>0</v>
      </c>
      <c r="S167" s="220"/>
      <c r="T167" s="222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3" t="s">
        <v>86</v>
      </c>
      <c r="AT167" s="224" t="s">
        <v>77</v>
      </c>
      <c r="AU167" s="224" t="s">
        <v>86</v>
      </c>
      <c r="AY167" s="223" t="s">
        <v>171</v>
      </c>
      <c r="BK167" s="225">
        <f>SUM(BK168:BK171)</f>
        <v>0</v>
      </c>
    </row>
    <row r="168" spans="1:65" s="2" customFormat="1" ht="76.35" customHeight="1">
      <c r="A168" s="39"/>
      <c r="B168" s="40"/>
      <c r="C168" s="279" t="s">
        <v>244</v>
      </c>
      <c r="D168" s="279" t="s">
        <v>314</v>
      </c>
      <c r="E168" s="280" t="s">
        <v>1412</v>
      </c>
      <c r="F168" s="281" t="s">
        <v>1413</v>
      </c>
      <c r="G168" s="282" t="s">
        <v>1414</v>
      </c>
      <c r="H168" s="283">
        <v>1</v>
      </c>
      <c r="I168" s="284"/>
      <c r="J168" s="285">
        <f>ROUND(I168*H168,2)</f>
        <v>0</v>
      </c>
      <c r="K168" s="286"/>
      <c r="L168" s="287"/>
      <c r="M168" s="288" t="s">
        <v>1</v>
      </c>
      <c r="N168" s="289" t="s">
        <v>43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218</v>
      </c>
      <c r="AT168" s="240" t="s">
        <v>314</v>
      </c>
      <c r="AU168" s="240" t="s">
        <v>88</v>
      </c>
      <c r="AY168" s="18" t="s">
        <v>171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86</v>
      </c>
      <c r="BK168" s="241">
        <f>ROUND(I168*H168,2)</f>
        <v>0</v>
      </c>
      <c r="BL168" s="18" t="s">
        <v>177</v>
      </c>
      <c r="BM168" s="240" t="s">
        <v>1415</v>
      </c>
    </row>
    <row r="169" spans="1:51" s="13" customFormat="1" ht="12">
      <c r="A169" s="13"/>
      <c r="B169" s="242"/>
      <c r="C169" s="243"/>
      <c r="D169" s="244" t="s">
        <v>179</v>
      </c>
      <c r="E169" s="245" t="s">
        <v>1</v>
      </c>
      <c r="F169" s="246" t="s">
        <v>86</v>
      </c>
      <c r="G169" s="243"/>
      <c r="H169" s="247">
        <v>1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179</v>
      </c>
      <c r="AU169" s="253" t="s">
        <v>88</v>
      </c>
      <c r="AV169" s="13" t="s">
        <v>88</v>
      </c>
      <c r="AW169" s="13" t="s">
        <v>32</v>
      </c>
      <c r="AX169" s="13" t="s">
        <v>86</v>
      </c>
      <c r="AY169" s="253" t="s">
        <v>171</v>
      </c>
    </row>
    <row r="170" spans="1:65" s="2" customFormat="1" ht="33" customHeight="1">
      <c r="A170" s="39"/>
      <c r="B170" s="40"/>
      <c r="C170" s="279" t="s">
        <v>250</v>
      </c>
      <c r="D170" s="279" t="s">
        <v>314</v>
      </c>
      <c r="E170" s="280" t="s">
        <v>1416</v>
      </c>
      <c r="F170" s="281" t="s">
        <v>1417</v>
      </c>
      <c r="G170" s="282" t="s">
        <v>1414</v>
      </c>
      <c r="H170" s="283">
        <v>1</v>
      </c>
      <c r="I170" s="284"/>
      <c r="J170" s="285">
        <f>ROUND(I170*H170,2)</f>
        <v>0</v>
      </c>
      <c r="K170" s="286"/>
      <c r="L170" s="287"/>
      <c r="M170" s="288" t="s">
        <v>1</v>
      </c>
      <c r="N170" s="289" t="s">
        <v>43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218</v>
      </c>
      <c r="AT170" s="240" t="s">
        <v>314</v>
      </c>
      <c r="AU170" s="240" t="s">
        <v>88</v>
      </c>
      <c r="AY170" s="18" t="s">
        <v>171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86</v>
      </c>
      <c r="BK170" s="241">
        <f>ROUND(I170*H170,2)</f>
        <v>0</v>
      </c>
      <c r="BL170" s="18" t="s">
        <v>177</v>
      </c>
      <c r="BM170" s="240" t="s">
        <v>1418</v>
      </c>
    </row>
    <row r="171" spans="1:51" s="13" customFormat="1" ht="12">
      <c r="A171" s="13"/>
      <c r="B171" s="242"/>
      <c r="C171" s="243"/>
      <c r="D171" s="244" t="s">
        <v>179</v>
      </c>
      <c r="E171" s="245" t="s">
        <v>1</v>
      </c>
      <c r="F171" s="246" t="s">
        <v>86</v>
      </c>
      <c r="G171" s="243"/>
      <c r="H171" s="247">
        <v>1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179</v>
      </c>
      <c r="AU171" s="253" t="s">
        <v>88</v>
      </c>
      <c r="AV171" s="13" t="s">
        <v>88</v>
      </c>
      <c r="AW171" s="13" t="s">
        <v>32</v>
      </c>
      <c r="AX171" s="13" t="s">
        <v>86</v>
      </c>
      <c r="AY171" s="253" t="s">
        <v>171</v>
      </c>
    </row>
    <row r="172" spans="1:63" s="12" customFormat="1" ht="25.9" customHeight="1">
      <c r="A172" s="12"/>
      <c r="B172" s="212"/>
      <c r="C172" s="213"/>
      <c r="D172" s="214" t="s">
        <v>77</v>
      </c>
      <c r="E172" s="215" t="s">
        <v>930</v>
      </c>
      <c r="F172" s="215" t="s">
        <v>931</v>
      </c>
      <c r="G172" s="213"/>
      <c r="H172" s="213"/>
      <c r="I172" s="216"/>
      <c r="J172" s="217">
        <f>BK172</f>
        <v>0</v>
      </c>
      <c r="K172" s="213"/>
      <c r="L172" s="218"/>
      <c r="M172" s="219"/>
      <c r="N172" s="220"/>
      <c r="O172" s="220"/>
      <c r="P172" s="221">
        <f>P173</f>
        <v>0</v>
      </c>
      <c r="Q172" s="220"/>
      <c r="R172" s="221">
        <f>R173</f>
        <v>0</v>
      </c>
      <c r="S172" s="220"/>
      <c r="T172" s="222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3" t="s">
        <v>200</v>
      </c>
      <c r="AT172" s="224" t="s">
        <v>77</v>
      </c>
      <c r="AU172" s="224" t="s">
        <v>78</v>
      </c>
      <c r="AY172" s="223" t="s">
        <v>171</v>
      </c>
      <c r="BK172" s="225">
        <f>BK173</f>
        <v>0</v>
      </c>
    </row>
    <row r="173" spans="1:65" s="2" customFormat="1" ht="16.5" customHeight="1">
      <c r="A173" s="39"/>
      <c r="B173" s="40"/>
      <c r="C173" s="228" t="s">
        <v>8</v>
      </c>
      <c r="D173" s="228" t="s">
        <v>173</v>
      </c>
      <c r="E173" s="229" t="s">
        <v>933</v>
      </c>
      <c r="F173" s="230" t="s">
        <v>934</v>
      </c>
      <c r="G173" s="231" t="s">
        <v>909</v>
      </c>
      <c r="H173" s="301"/>
      <c r="I173" s="233"/>
      <c r="J173" s="234">
        <f>ROUND(I173*H173,2)</f>
        <v>0</v>
      </c>
      <c r="K173" s="235"/>
      <c r="L173" s="45"/>
      <c r="M173" s="302" t="s">
        <v>1</v>
      </c>
      <c r="N173" s="303" t="s">
        <v>43</v>
      </c>
      <c r="O173" s="304"/>
      <c r="P173" s="305">
        <f>O173*H173</f>
        <v>0</v>
      </c>
      <c r="Q173" s="305">
        <v>0</v>
      </c>
      <c r="R173" s="305">
        <f>Q173*H173</f>
        <v>0</v>
      </c>
      <c r="S173" s="305">
        <v>0</v>
      </c>
      <c r="T173" s="30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177</v>
      </c>
      <c r="AT173" s="240" t="s">
        <v>173</v>
      </c>
      <c r="AU173" s="240" t="s">
        <v>86</v>
      </c>
      <c r="AY173" s="18" t="s">
        <v>171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86</v>
      </c>
      <c r="BK173" s="241">
        <f>ROUND(I173*H173,2)</f>
        <v>0</v>
      </c>
      <c r="BL173" s="18" t="s">
        <v>177</v>
      </c>
      <c r="BM173" s="240" t="s">
        <v>1419</v>
      </c>
    </row>
    <row r="174" spans="1:31" s="2" customFormat="1" ht="6.95" customHeight="1">
      <c r="A174" s="39"/>
      <c r="B174" s="67"/>
      <c r="C174" s="68"/>
      <c r="D174" s="68"/>
      <c r="E174" s="68"/>
      <c r="F174" s="68"/>
      <c r="G174" s="68"/>
      <c r="H174" s="68"/>
      <c r="I174" s="68"/>
      <c r="J174" s="68"/>
      <c r="K174" s="68"/>
      <c r="L174" s="45"/>
      <c r="M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password="CC35" sheet="1" objects="1" scenarios="1" formatColumns="0" formatRows="0" autoFilter="0"/>
  <autoFilter ref="C125:K17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133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1152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1153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1420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25. 3. 2022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>764 89 337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>Tomáš Valenta</v>
      </c>
      <c r="F26" s="39"/>
      <c r="G26" s="39"/>
      <c r="H26" s="39"/>
      <c r="I26" s="151" t="s">
        <v>27</v>
      </c>
      <c r="J26" s="142" t="str">
        <f>IF('Rekapitulace stavby'!AN20="","",'Rekapitulace stavby'!AN20)</f>
        <v>CZ8002143259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37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42</v>
      </c>
      <c r="E35" s="151" t="s">
        <v>43</v>
      </c>
      <c r="F35" s="164">
        <f>ROUND((SUM(BE125:BE162)),2)</f>
        <v>0</v>
      </c>
      <c r="G35" s="39"/>
      <c r="H35" s="39"/>
      <c r="I35" s="165">
        <v>0.21</v>
      </c>
      <c r="J35" s="164">
        <f>ROUND(((SUM(BE125:BE162))*I35),2)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ROUND((SUM(BF125:BF162)),2)</f>
        <v>0</v>
      </c>
      <c r="G36" s="39"/>
      <c r="H36" s="39"/>
      <c r="I36" s="165">
        <v>0.15</v>
      </c>
      <c r="J36" s="164">
        <f>ROUND(((SUM(BF125:BF162))*I36),2)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ROUND((SUM(BG125:BG162)),2)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ROUND((SUM(BH125:BH162)),2)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ROUND((SUM(BI125:BI162)),2)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9"/>
      <c r="B87" s="40"/>
      <c r="C87" s="41"/>
      <c r="D87" s="41"/>
      <c r="E87" s="184" t="s">
        <v>1152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 hidden="1">
      <c r="A88" s="39"/>
      <c r="B88" s="40"/>
      <c r="C88" s="33" t="s">
        <v>1153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 hidden="1">
      <c r="A89" s="39"/>
      <c r="B89" s="40"/>
      <c r="C89" s="41"/>
      <c r="D89" s="41"/>
      <c r="E89" s="77" t="str">
        <f>E11</f>
        <v>03 - Obnova povrchů po dokončení objektu 301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 hidden="1">
      <c r="A91" s="39"/>
      <c r="B91" s="40"/>
      <c r="C91" s="33" t="s">
        <v>20</v>
      </c>
      <c r="D91" s="41"/>
      <c r="E91" s="41"/>
      <c r="F91" s="28" t="str">
        <f>F14</f>
        <v>Město Hradec Králové</v>
      </c>
      <c r="G91" s="41"/>
      <c r="H91" s="41"/>
      <c r="I91" s="33" t="s">
        <v>22</v>
      </c>
      <c r="J91" s="80" t="str">
        <f>IF(J14="","",J14)</f>
        <v>25. 3. 2022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 hidden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ADVISIA,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 hidden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Tomáš Valenta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 hidden="1">
      <c r="A96" s="39"/>
      <c r="B96" s="40"/>
      <c r="C96" s="185" t="s">
        <v>137</v>
      </c>
      <c r="D96" s="186"/>
      <c r="E96" s="186"/>
      <c r="F96" s="186"/>
      <c r="G96" s="186"/>
      <c r="H96" s="186"/>
      <c r="I96" s="186"/>
      <c r="J96" s="187" t="s">
        <v>138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 hidden="1">
      <c r="A98" s="39"/>
      <c r="B98" s="40"/>
      <c r="C98" s="188" t="s">
        <v>139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140</v>
      </c>
    </row>
    <row r="99" spans="1:31" s="9" customFormat="1" ht="24.95" customHeight="1" hidden="1">
      <c r="A99" s="9"/>
      <c r="B99" s="189"/>
      <c r="C99" s="190"/>
      <c r="D99" s="191" t="s">
        <v>141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5"/>
      <c r="C100" s="134"/>
      <c r="D100" s="196" t="s">
        <v>142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5"/>
      <c r="C101" s="134"/>
      <c r="D101" s="196" t="s">
        <v>146</v>
      </c>
      <c r="E101" s="197"/>
      <c r="F101" s="197"/>
      <c r="G101" s="197"/>
      <c r="H101" s="197"/>
      <c r="I101" s="197"/>
      <c r="J101" s="198">
        <f>J142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5"/>
      <c r="C102" s="134"/>
      <c r="D102" s="196" t="s">
        <v>150</v>
      </c>
      <c r="E102" s="197"/>
      <c r="F102" s="197"/>
      <c r="G102" s="197"/>
      <c r="H102" s="197"/>
      <c r="I102" s="197"/>
      <c r="J102" s="198">
        <f>J159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9"/>
      <c r="C103" s="190"/>
      <c r="D103" s="191" t="s">
        <v>154</v>
      </c>
      <c r="E103" s="192"/>
      <c r="F103" s="192"/>
      <c r="G103" s="192"/>
      <c r="H103" s="192"/>
      <c r="I103" s="192"/>
      <c r="J103" s="193">
        <f>J161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 hidden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 hidden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t="12" hidden="1"/>
    <row r="107" ht="12" hidden="1"/>
    <row r="108" ht="12" hidden="1"/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Parkoviště - Domov U Biřičky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133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1152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1153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03 - Obnova povrchů po dokončení objektu 301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Město Hradec Králové</v>
      </c>
      <c r="G119" s="41"/>
      <c r="H119" s="41"/>
      <c r="I119" s="33" t="s">
        <v>22</v>
      </c>
      <c r="J119" s="80" t="str">
        <f>IF(J14="","",J14)</f>
        <v>25. 3. 2022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>Královéhradecký kraj</v>
      </c>
      <c r="G121" s="41"/>
      <c r="H121" s="41"/>
      <c r="I121" s="33" t="s">
        <v>30</v>
      </c>
      <c r="J121" s="37" t="str">
        <f>E23</f>
        <v>ADVISIA,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>Tomáš Valenta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157</v>
      </c>
      <c r="D124" s="203" t="s">
        <v>63</v>
      </c>
      <c r="E124" s="203" t="s">
        <v>59</v>
      </c>
      <c r="F124" s="203" t="s">
        <v>60</v>
      </c>
      <c r="G124" s="203" t="s">
        <v>158</v>
      </c>
      <c r="H124" s="203" t="s">
        <v>159</v>
      </c>
      <c r="I124" s="203" t="s">
        <v>160</v>
      </c>
      <c r="J124" s="204" t="s">
        <v>138</v>
      </c>
      <c r="K124" s="205" t="s">
        <v>161</v>
      </c>
      <c r="L124" s="206"/>
      <c r="M124" s="101" t="s">
        <v>1</v>
      </c>
      <c r="N124" s="102" t="s">
        <v>42</v>
      </c>
      <c r="O124" s="102" t="s">
        <v>162</v>
      </c>
      <c r="P124" s="102" t="s">
        <v>163</v>
      </c>
      <c r="Q124" s="102" t="s">
        <v>164</v>
      </c>
      <c r="R124" s="102" t="s">
        <v>165</v>
      </c>
      <c r="S124" s="102" t="s">
        <v>166</v>
      </c>
      <c r="T124" s="103" t="s">
        <v>167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168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P126+P161</f>
        <v>0</v>
      </c>
      <c r="Q125" s="105"/>
      <c r="R125" s="209">
        <f>R126+R161</f>
        <v>3.4085800000000006</v>
      </c>
      <c r="S125" s="105"/>
      <c r="T125" s="210">
        <f>T126+T161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77</v>
      </c>
      <c r="AU125" s="18" t="s">
        <v>140</v>
      </c>
      <c r="BK125" s="211">
        <f>BK126+BK161</f>
        <v>0</v>
      </c>
    </row>
    <row r="126" spans="1:63" s="12" customFormat="1" ht="25.9" customHeight="1">
      <c r="A126" s="12"/>
      <c r="B126" s="212"/>
      <c r="C126" s="213"/>
      <c r="D126" s="214" t="s">
        <v>77</v>
      </c>
      <c r="E126" s="215" t="s">
        <v>169</v>
      </c>
      <c r="F126" s="215" t="s">
        <v>170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P127+P142+P159</f>
        <v>0</v>
      </c>
      <c r="Q126" s="220"/>
      <c r="R126" s="221">
        <f>R127+R142+R159</f>
        <v>3.4085800000000006</v>
      </c>
      <c r="S126" s="220"/>
      <c r="T126" s="222">
        <f>T127+T142+T159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86</v>
      </c>
      <c r="AT126" s="224" t="s">
        <v>77</v>
      </c>
      <c r="AU126" s="224" t="s">
        <v>78</v>
      </c>
      <c r="AY126" s="223" t="s">
        <v>171</v>
      </c>
      <c r="BK126" s="225">
        <f>BK127+BK142+BK159</f>
        <v>0</v>
      </c>
    </row>
    <row r="127" spans="1:63" s="12" customFormat="1" ht="22.8" customHeight="1">
      <c r="A127" s="12"/>
      <c r="B127" s="212"/>
      <c r="C127" s="213"/>
      <c r="D127" s="214" t="s">
        <v>77</v>
      </c>
      <c r="E127" s="226" t="s">
        <v>86</v>
      </c>
      <c r="F127" s="226" t="s">
        <v>172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SUM(P128:P141)</f>
        <v>0</v>
      </c>
      <c r="Q127" s="220"/>
      <c r="R127" s="221">
        <f>SUM(R128:R141)</f>
        <v>2.9702200000000003</v>
      </c>
      <c r="S127" s="220"/>
      <c r="T127" s="222">
        <f>SUM(T128:T141)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86</v>
      </c>
      <c r="AT127" s="224" t="s">
        <v>77</v>
      </c>
      <c r="AU127" s="224" t="s">
        <v>86</v>
      </c>
      <c r="AY127" s="223" t="s">
        <v>171</v>
      </c>
      <c r="BK127" s="225">
        <f>SUM(BK128:BK141)</f>
        <v>0</v>
      </c>
    </row>
    <row r="128" spans="1:65" s="2" customFormat="1" ht="24.15" customHeight="1">
      <c r="A128" s="39"/>
      <c r="B128" s="40"/>
      <c r="C128" s="228" t="s">
        <v>86</v>
      </c>
      <c r="D128" s="228" t="s">
        <v>173</v>
      </c>
      <c r="E128" s="229" t="s">
        <v>1055</v>
      </c>
      <c r="F128" s="230" t="s">
        <v>1056</v>
      </c>
      <c r="G128" s="231" t="s">
        <v>225</v>
      </c>
      <c r="H128" s="232">
        <v>1.65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43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177</v>
      </c>
      <c r="AT128" s="240" t="s">
        <v>173</v>
      </c>
      <c r="AU128" s="240" t="s">
        <v>88</v>
      </c>
      <c r="AY128" s="18" t="s">
        <v>171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86</v>
      </c>
      <c r="BK128" s="241">
        <f>ROUND(I128*H128,2)</f>
        <v>0</v>
      </c>
      <c r="BL128" s="18" t="s">
        <v>177</v>
      </c>
      <c r="BM128" s="240" t="s">
        <v>1421</v>
      </c>
    </row>
    <row r="129" spans="1:51" s="13" customFormat="1" ht="12">
      <c r="A129" s="13"/>
      <c r="B129" s="242"/>
      <c r="C129" s="243"/>
      <c r="D129" s="244" t="s">
        <v>179</v>
      </c>
      <c r="E129" s="245" t="s">
        <v>1</v>
      </c>
      <c r="F129" s="246" t="s">
        <v>1422</v>
      </c>
      <c r="G129" s="243"/>
      <c r="H129" s="247">
        <v>1.65</v>
      </c>
      <c r="I129" s="248"/>
      <c r="J129" s="243"/>
      <c r="K129" s="243"/>
      <c r="L129" s="249"/>
      <c r="M129" s="250"/>
      <c r="N129" s="251"/>
      <c r="O129" s="251"/>
      <c r="P129" s="251"/>
      <c r="Q129" s="251"/>
      <c r="R129" s="251"/>
      <c r="S129" s="251"/>
      <c r="T129" s="25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3" t="s">
        <v>179</v>
      </c>
      <c r="AU129" s="253" t="s">
        <v>88</v>
      </c>
      <c r="AV129" s="13" t="s">
        <v>88</v>
      </c>
      <c r="AW129" s="13" t="s">
        <v>32</v>
      </c>
      <c r="AX129" s="13" t="s">
        <v>78</v>
      </c>
      <c r="AY129" s="253" t="s">
        <v>171</v>
      </c>
    </row>
    <row r="130" spans="1:51" s="15" customFormat="1" ht="12">
      <c r="A130" s="15"/>
      <c r="B130" s="264"/>
      <c r="C130" s="265"/>
      <c r="D130" s="244" t="s">
        <v>179</v>
      </c>
      <c r="E130" s="266" t="s">
        <v>1</v>
      </c>
      <c r="F130" s="267" t="s">
        <v>1423</v>
      </c>
      <c r="G130" s="265"/>
      <c r="H130" s="268">
        <v>1.65</v>
      </c>
      <c r="I130" s="269"/>
      <c r="J130" s="265"/>
      <c r="K130" s="265"/>
      <c r="L130" s="270"/>
      <c r="M130" s="271"/>
      <c r="N130" s="272"/>
      <c r="O130" s="272"/>
      <c r="P130" s="272"/>
      <c r="Q130" s="272"/>
      <c r="R130" s="272"/>
      <c r="S130" s="272"/>
      <c r="T130" s="27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4" t="s">
        <v>179</v>
      </c>
      <c r="AU130" s="274" t="s">
        <v>88</v>
      </c>
      <c r="AV130" s="15" t="s">
        <v>177</v>
      </c>
      <c r="AW130" s="15" t="s">
        <v>32</v>
      </c>
      <c r="AX130" s="15" t="s">
        <v>86</v>
      </c>
      <c r="AY130" s="274" t="s">
        <v>171</v>
      </c>
    </row>
    <row r="131" spans="1:65" s="2" customFormat="1" ht="33" customHeight="1">
      <c r="A131" s="39"/>
      <c r="B131" s="40"/>
      <c r="C131" s="228" t="s">
        <v>88</v>
      </c>
      <c r="D131" s="228" t="s">
        <v>173</v>
      </c>
      <c r="E131" s="229" t="s">
        <v>230</v>
      </c>
      <c r="F131" s="230" t="s">
        <v>231</v>
      </c>
      <c r="G131" s="231" t="s">
        <v>225</v>
      </c>
      <c r="H131" s="232">
        <v>1.65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43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177</v>
      </c>
      <c r="AT131" s="240" t="s">
        <v>173</v>
      </c>
      <c r="AU131" s="240" t="s">
        <v>88</v>
      </c>
      <c r="AY131" s="18" t="s">
        <v>171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86</v>
      </c>
      <c r="BK131" s="241">
        <f>ROUND(I131*H131,2)</f>
        <v>0</v>
      </c>
      <c r="BL131" s="18" t="s">
        <v>177</v>
      </c>
      <c r="BM131" s="240" t="s">
        <v>1424</v>
      </c>
    </row>
    <row r="132" spans="1:65" s="2" customFormat="1" ht="16.5" customHeight="1">
      <c r="A132" s="39"/>
      <c r="B132" s="40"/>
      <c r="C132" s="228" t="s">
        <v>191</v>
      </c>
      <c r="D132" s="228" t="s">
        <v>173</v>
      </c>
      <c r="E132" s="229" t="s">
        <v>241</v>
      </c>
      <c r="F132" s="230" t="s">
        <v>242</v>
      </c>
      <c r="G132" s="231" t="s">
        <v>225</v>
      </c>
      <c r="H132" s="232">
        <v>1.65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43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177</v>
      </c>
      <c r="AT132" s="240" t="s">
        <v>173</v>
      </c>
      <c r="AU132" s="240" t="s">
        <v>88</v>
      </c>
      <c r="AY132" s="18" t="s">
        <v>171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86</v>
      </c>
      <c r="BK132" s="241">
        <f>ROUND(I132*H132,2)</f>
        <v>0</v>
      </c>
      <c r="BL132" s="18" t="s">
        <v>177</v>
      </c>
      <c r="BM132" s="240" t="s">
        <v>1425</v>
      </c>
    </row>
    <row r="133" spans="1:65" s="2" customFormat="1" ht="24.15" customHeight="1">
      <c r="A133" s="39"/>
      <c r="B133" s="40"/>
      <c r="C133" s="228" t="s">
        <v>177</v>
      </c>
      <c r="D133" s="228" t="s">
        <v>173</v>
      </c>
      <c r="E133" s="229" t="s">
        <v>1426</v>
      </c>
      <c r="F133" s="230" t="s">
        <v>1427</v>
      </c>
      <c r="G133" s="231" t="s">
        <v>176</v>
      </c>
      <c r="H133" s="232">
        <v>11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43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177</v>
      </c>
      <c r="AT133" s="240" t="s">
        <v>173</v>
      </c>
      <c r="AU133" s="240" t="s">
        <v>88</v>
      </c>
      <c r="AY133" s="18" t="s">
        <v>171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86</v>
      </c>
      <c r="BK133" s="241">
        <f>ROUND(I133*H133,2)</f>
        <v>0</v>
      </c>
      <c r="BL133" s="18" t="s">
        <v>177</v>
      </c>
      <c r="BM133" s="240" t="s">
        <v>1428</v>
      </c>
    </row>
    <row r="134" spans="1:65" s="2" customFormat="1" ht="16.5" customHeight="1">
      <c r="A134" s="39"/>
      <c r="B134" s="40"/>
      <c r="C134" s="279" t="s">
        <v>200</v>
      </c>
      <c r="D134" s="279" t="s">
        <v>314</v>
      </c>
      <c r="E134" s="280" t="s">
        <v>1429</v>
      </c>
      <c r="F134" s="281" t="s">
        <v>1430</v>
      </c>
      <c r="G134" s="282" t="s">
        <v>247</v>
      </c>
      <c r="H134" s="283">
        <v>2.97</v>
      </c>
      <c r="I134" s="284"/>
      <c r="J134" s="285">
        <f>ROUND(I134*H134,2)</f>
        <v>0</v>
      </c>
      <c r="K134" s="286"/>
      <c r="L134" s="287"/>
      <c r="M134" s="288" t="s">
        <v>1</v>
      </c>
      <c r="N134" s="289" t="s">
        <v>43</v>
      </c>
      <c r="O134" s="92"/>
      <c r="P134" s="238">
        <f>O134*H134</f>
        <v>0</v>
      </c>
      <c r="Q134" s="238">
        <v>1</v>
      </c>
      <c r="R134" s="238">
        <f>Q134*H134</f>
        <v>2.97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218</v>
      </c>
      <c r="AT134" s="240" t="s">
        <v>314</v>
      </c>
      <c r="AU134" s="240" t="s">
        <v>88</v>
      </c>
      <c r="AY134" s="18" t="s">
        <v>171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86</v>
      </c>
      <c r="BK134" s="241">
        <f>ROUND(I134*H134,2)</f>
        <v>0</v>
      </c>
      <c r="BL134" s="18" t="s">
        <v>177</v>
      </c>
      <c r="BM134" s="240" t="s">
        <v>1431</v>
      </c>
    </row>
    <row r="135" spans="1:51" s="13" customFormat="1" ht="12">
      <c r="A135" s="13"/>
      <c r="B135" s="242"/>
      <c r="C135" s="243"/>
      <c r="D135" s="244" t="s">
        <v>179</v>
      </c>
      <c r="E135" s="245" t="s">
        <v>1</v>
      </c>
      <c r="F135" s="246" t="s">
        <v>1432</v>
      </c>
      <c r="G135" s="243"/>
      <c r="H135" s="247">
        <v>2.97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179</v>
      </c>
      <c r="AU135" s="253" t="s">
        <v>88</v>
      </c>
      <c r="AV135" s="13" t="s">
        <v>88</v>
      </c>
      <c r="AW135" s="13" t="s">
        <v>32</v>
      </c>
      <c r="AX135" s="13" t="s">
        <v>78</v>
      </c>
      <c r="AY135" s="253" t="s">
        <v>171</v>
      </c>
    </row>
    <row r="136" spans="1:51" s="15" customFormat="1" ht="12">
      <c r="A136" s="15"/>
      <c r="B136" s="264"/>
      <c r="C136" s="265"/>
      <c r="D136" s="244" t="s">
        <v>179</v>
      </c>
      <c r="E136" s="266" t="s">
        <v>1</v>
      </c>
      <c r="F136" s="267" t="s">
        <v>184</v>
      </c>
      <c r="G136" s="265"/>
      <c r="H136" s="268">
        <v>2.97</v>
      </c>
      <c r="I136" s="269"/>
      <c r="J136" s="265"/>
      <c r="K136" s="265"/>
      <c r="L136" s="270"/>
      <c r="M136" s="271"/>
      <c r="N136" s="272"/>
      <c r="O136" s="272"/>
      <c r="P136" s="272"/>
      <c r="Q136" s="272"/>
      <c r="R136" s="272"/>
      <c r="S136" s="272"/>
      <c r="T136" s="27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4" t="s">
        <v>179</v>
      </c>
      <c r="AU136" s="274" t="s">
        <v>88</v>
      </c>
      <c r="AV136" s="15" t="s">
        <v>177</v>
      </c>
      <c r="AW136" s="15" t="s">
        <v>32</v>
      </c>
      <c r="AX136" s="15" t="s">
        <v>86</v>
      </c>
      <c r="AY136" s="274" t="s">
        <v>171</v>
      </c>
    </row>
    <row r="137" spans="1:65" s="2" customFormat="1" ht="24.15" customHeight="1">
      <c r="A137" s="39"/>
      <c r="B137" s="40"/>
      <c r="C137" s="228" t="s">
        <v>205</v>
      </c>
      <c r="D137" s="228" t="s">
        <v>173</v>
      </c>
      <c r="E137" s="229" t="s">
        <v>360</v>
      </c>
      <c r="F137" s="230" t="s">
        <v>361</v>
      </c>
      <c r="G137" s="231" t="s">
        <v>176</v>
      </c>
      <c r="H137" s="232">
        <v>11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43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177</v>
      </c>
      <c r="AT137" s="240" t="s">
        <v>173</v>
      </c>
      <c r="AU137" s="240" t="s">
        <v>88</v>
      </c>
      <c r="AY137" s="18" t="s">
        <v>171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86</v>
      </c>
      <c r="BK137" s="241">
        <f>ROUND(I137*H137,2)</f>
        <v>0</v>
      </c>
      <c r="BL137" s="18" t="s">
        <v>177</v>
      </c>
      <c r="BM137" s="240" t="s">
        <v>1433</v>
      </c>
    </row>
    <row r="138" spans="1:65" s="2" customFormat="1" ht="16.5" customHeight="1">
      <c r="A138" s="39"/>
      <c r="B138" s="40"/>
      <c r="C138" s="279" t="s">
        <v>212</v>
      </c>
      <c r="D138" s="279" t="s">
        <v>314</v>
      </c>
      <c r="E138" s="280" t="s">
        <v>364</v>
      </c>
      <c r="F138" s="281" t="s">
        <v>365</v>
      </c>
      <c r="G138" s="282" t="s">
        <v>366</v>
      </c>
      <c r="H138" s="283">
        <v>0.22</v>
      </c>
      <c r="I138" s="284"/>
      <c r="J138" s="285">
        <f>ROUND(I138*H138,2)</f>
        <v>0</v>
      </c>
      <c r="K138" s="286"/>
      <c r="L138" s="287"/>
      <c r="M138" s="288" t="s">
        <v>1</v>
      </c>
      <c r="N138" s="289" t="s">
        <v>43</v>
      </c>
      <c r="O138" s="92"/>
      <c r="P138" s="238">
        <f>O138*H138</f>
        <v>0</v>
      </c>
      <c r="Q138" s="238">
        <v>0.001</v>
      </c>
      <c r="R138" s="238">
        <f>Q138*H138</f>
        <v>0.00022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218</v>
      </c>
      <c r="AT138" s="240" t="s">
        <v>314</v>
      </c>
      <c r="AU138" s="240" t="s">
        <v>88</v>
      </c>
      <c r="AY138" s="18" t="s">
        <v>171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86</v>
      </c>
      <c r="BK138" s="241">
        <f>ROUND(I138*H138,2)</f>
        <v>0</v>
      </c>
      <c r="BL138" s="18" t="s">
        <v>177</v>
      </c>
      <c r="BM138" s="240" t="s">
        <v>1434</v>
      </c>
    </row>
    <row r="139" spans="1:51" s="13" customFormat="1" ht="12">
      <c r="A139" s="13"/>
      <c r="B139" s="242"/>
      <c r="C139" s="243"/>
      <c r="D139" s="244" t="s">
        <v>179</v>
      </c>
      <c r="E139" s="243"/>
      <c r="F139" s="246" t="s">
        <v>1435</v>
      </c>
      <c r="G139" s="243"/>
      <c r="H139" s="247">
        <v>0.22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179</v>
      </c>
      <c r="AU139" s="253" t="s">
        <v>88</v>
      </c>
      <c r="AV139" s="13" t="s">
        <v>88</v>
      </c>
      <c r="AW139" s="13" t="s">
        <v>4</v>
      </c>
      <c r="AX139" s="13" t="s">
        <v>86</v>
      </c>
      <c r="AY139" s="253" t="s">
        <v>171</v>
      </c>
    </row>
    <row r="140" spans="1:65" s="2" customFormat="1" ht="16.5" customHeight="1">
      <c r="A140" s="39"/>
      <c r="B140" s="40"/>
      <c r="C140" s="228" t="s">
        <v>218</v>
      </c>
      <c r="D140" s="228" t="s">
        <v>173</v>
      </c>
      <c r="E140" s="229" t="s">
        <v>1436</v>
      </c>
      <c r="F140" s="230" t="s">
        <v>1437</v>
      </c>
      <c r="G140" s="231" t="s">
        <v>176</v>
      </c>
      <c r="H140" s="232">
        <v>11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43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177</v>
      </c>
      <c r="AT140" s="240" t="s">
        <v>173</v>
      </c>
      <c r="AU140" s="240" t="s">
        <v>88</v>
      </c>
      <c r="AY140" s="18" t="s">
        <v>171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86</v>
      </c>
      <c r="BK140" s="241">
        <f>ROUND(I140*H140,2)</f>
        <v>0</v>
      </c>
      <c r="BL140" s="18" t="s">
        <v>177</v>
      </c>
      <c r="BM140" s="240" t="s">
        <v>1438</v>
      </c>
    </row>
    <row r="141" spans="1:65" s="2" customFormat="1" ht="16.5" customHeight="1">
      <c r="A141" s="39"/>
      <c r="B141" s="40"/>
      <c r="C141" s="228" t="s">
        <v>222</v>
      </c>
      <c r="D141" s="228" t="s">
        <v>173</v>
      </c>
      <c r="E141" s="229" t="s">
        <v>370</v>
      </c>
      <c r="F141" s="230" t="s">
        <v>371</v>
      </c>
      <c r="G141" s="231" t="s">
        <v>225</v>
      </c>
      <c r="H141" s="232">
        <v>1.1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43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177</v>
      </c>
      <c r="AT141" s="240" t="s">
        <v>173</v>
      </c>
      <c r="AU141" s="240" t="s">
        <v>88</v>
      </c>
      <c r="AY141" s="18" t="s">
        <v>171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86</v>
      </c>
      <c r="BK141" s="241">
        <f>ROUND(I141*H141,2)</f>
        <v>0</v>
      </c>
      <c r="BL141" s="18" t="s">
        <v>177</v>
      </c>
      <c r="BM141" s="240" t="s">
        <v>1439</v>
      </c>
    </row>
    <row r="142" spans="1:63" s="12" customFormat="1" ht="22.8" customHeight="1">
      <c r="A142" s="12"/>
      <c r="B142" s="212"/>
      <c r="C142" s="213"/>
      <c r="D142" s="214" t="s">
        <v>77</v>
      </c>
      <c r="E142" s="226" t="s">
        <v>200</v>
      </c>
      <c r="F142" s="226" t="s">
        <v>526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SUM(P143:P158)</f>
        <v>0</v>
      </c>
      <c r="Q142" s="220"/>
      <c r="R142" s="221">
        <f>SUM(R143:R158)</f>
        <v>0.4383600000000001</v>
      </c>
      <c r="S142" s="220"/>
      <c r="T142" s="222">
        <f>SUM(T143:T158)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86</v>
      </c>
      <c r="AT142" s="224" t="s">
        <v>77</v>
      </c>
      <c r="AU142" s="224" t="s">
        <v>86</v>
      </c>
      <c r="AY142" s="223" t="s">
        <v>171</v>
      </c>
      <c r="BK142" s="225">
        <f>SUM(BK143:BK158)</f>
        <v>0</v>
      </c>
    </row>
    <row r="143" spans="1:65" s="2" customFormat="1" ht="16.5" customHeight="1">
      <c r="A143" s="39"/>
      <c r="B143" s="40"/>
      <c r="C143" s="228" t="s">
        <v>229</v>
      </c>
      <c r="D143" s="228" t="s">
        <v>173</v>
      </c>
      <c r="E143" s="229" t="s">
        <v>1440</v>
      </c>
      <c r="F143" s="230" t="s">
        <v>1441</v>
      </c>
      <c r="G143" s="231" t="s">
        <v>176</v>
      </c>
      <c r="H143" s="232">
        <v>72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43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177</v>
      </c>
      <c r="AT143" s="240" t="s">
        <v>173</v>
      </c>
      <c r="AU143" s="240" t="s">
        <v>88</v>
      </c>
      <c r="AY143" s="18" t="s">
        <v>171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86</v>
      </c>
      <c r="BK143" s="241">
        <f>ROUND(I143*H143,2)</f>
        <v>0</v>
      </c>
      <c r="BL143" s="18" t="s">
        <v>177</v>
      </c>
      <c r="BM143" s="240" t="s">
        <v>1442</v>
      </c>
    </row>
    <row r="144" spans="1:65" s="2" customFormat="1" ht="24.15" customHeight="1">
      <c r="A144" s="39"/>
      <c r="B144" s="40"/>
      <c r="C144" s="228" t="s">
        <v>235</v>
      </c>
      <c r="D144" s="228" t="s">
        <v>173</v>
      </c>
      <c r="E144" s="229" t="s">
        <v>1443</v>
      </c>
      <c r="F144" s="230" t="s">
        <v>1444</v>
      </c>
      <c r="G144" s="231" t="s">
        <v>176</v>
      </c>
      <c r="H144" s="232">
        <v>72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43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177</v>
      </c>
      <c r="AT144" s="240" t="s">
        <v>173</v>
      </c>
      <c r="AU144" s="240" t="s">
        <v>88</v>
      </c>
      <c r="AY144" s="18" t="s">
        <v>171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86</v>
      </c>
      <c r="BK144" s="241">
        <f>ROUND(I144*H144,2)</f>
        <v>0</v>
      </c>
      <c r="BL144" s="18" t="s">
        <v>177</v>
      </c>
      <c r="BM144" s="240" t="s">
        <v>1445</v>
      </c>
    </row>
    <row r="145" spans="1:65" s="2" customFormat="1" ht="24.15" customHeight="1">
      <c r="A145" s="39"/>
      <c r="B145" s="40"/>
      <c r="C145" s="228" t="s">
        <v>240</v>
      </c>
      <c r="D145" s="228" t="s">
        <v>173</v>
      </c>
      <c r="E145" s="229" t="s">
        <v>1013</v>
      </c>
      <c r="F145" s="230" t="s">
        <v>1014</v>
      </c>
      <c r="G145" s="231" t="s">
        <v>176</v>
      </c>
      <c r="H145" s="232">
        <v>72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43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177</v>
      </c>
      <c r="AT145" s="240" t="s">
        <v>173</v>
      </c>
      <c r="AU145" s="240" t="s">
        <v>88</v>
      </c>
      <c r="AY145" s="18" t="s">
        <v>171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86</v>
      </c>
      <c r="BK145" s="241">
        <f>ROUND(I145*H145,2)</f>
        <v>0</v>
      </c>
      <c r="BL145" s="18" t="s">
        <v>177</v>
      </c>
      <c r="BM145" s="240" t="s">
        <v>1446</v>
      </c>
    </row>
    <row r="146" spans="1:65" s="2" customFormat="1" ht="33" customHeight="1">
      <c r="A146" s="39"/>
      <c r="B146" s="40"/>
      <c r="C146" s="228" t="s">
        <v>244</v>
      </c>
      <c r="D146" s="228" t="s">
        <v>173</v>
      </c>
      <c r="E146" s="229" t="s">
        <v>1447</v>
      </c>
      <c r="F146" s="230" t="s">
        <v>1448</v>
      </c>
      <c r="G146" s="231" t="s">
        <v>176</v>
      </c>
      <c r="H146" s="232">
        <v>72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43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177</v>
      </c>
      <c r="AT146" s="240" t="s">
        <v>173</v>
      </c>
      <c r="AU146" s="240" t="s">
        <v>88</v>
      </c>
      <c r="AY146" s="18" t="s">
        <v>171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86</v>
      </c>
      <c r="BK146" s="241">
        <f>ROUND(I146*H146,2)</f>
        <v>0</v>
      </c>
      <c r="BL146" s="18" t="s">
        <v>177</v>
      </c>
      <c r="BM146" s="240" t="s">
        <v>1449</v>
      </c>
    </row>
    <row r="147" spans="1:65" s="2" customFormat="1" ht="21.75" customHeight="1">
      <c r="A147" s="39"/>
      <c r="B147" s="40"/>
      <c r="C147" s="228" t="s">
        <v>250</v>
      </c>
      <c r="D147" s="228" t="s">
        <v>173</v>
      </c>
      <c r="E147" s="229" t="s">
        <v>563</v>
      </c>
      <c r="F147" s="230" t="s">
        <v>564</v>
      </c>
      <c r="G147" s="231" t="s">
        <v>176</v>
      </c>
      <c r="H147" s="232">
        <v>72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43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177</v>
      </c>
      <c r="AT147" s="240" t="s">
        <v>173</v>
      </c>
      <c r="AU147" s="240" t="s">
        <v>88</v>
      </c>
      <c r="AY147" s="18" t="s">
        <v>171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86</v>
      </c>
      <c r="BK147" s="241">
        <f>ROUND(I147*H147,2)</f>
        <v>0</v>
      </c>
      <c r="BL147" s="18" t="s">
        <v>177</v>
      </c>
      <c r="BM147" s="240" t="s">
        <v>1450</v>
      </c>
    </row>
    <row r="148" spans="1:65" s="2" customFormat="1" ht="24.15" customHeight="1">
      <c r="A148" s="39"/>
      <c r="B148" s="40"/>
      <c r="C148" s="228" t="s">
        <v>8</v>
      </c>
      <c r="D148" s="228" t="s">
        <v>173</v>
      </c>
      <c r="E148" s="229" t="s">
        <v>1451</v>
      </c>
      <c r="F148" s="230" t="s">
        <v>1452</v>
      </c>
      <c r="G148" s="231" t="s">
        <v>176</v>
      </c>
      <c r="H148" s="232">
        <v>72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43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177</v>
      </c>
      <c r="AT148" s="240" t="s">
        <v>173</v>
      </c>
      <c r="AU148" s="240" t="s">
        <v>88</v>
      </c>
      <c r="AY148" s="18" t="s">
        <v>171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86</v>
      </c>
      <c r="BK148" s="241">
        <f>ROUND(I148*H148,2)</f>
        <v>0</v>
      </c>
      <c r="BL148" s="18" t="s">
        <v>177</v>
      </c>
      <c r="BM148" s="240" t="s">
        <v>1453</v>
      </c>
    </row>
    <row r="149" spans="1:65" s="2" customFormat="1" ht="21.75" customHeight="1">
      <c r="A149" s="39"/>
      <c r="B149" s="40"/>
      <c r="C149" s="228" t="s">
        <v>258</v>
      </c>
      <c r="D149" s="228" t="s">
        <v>173</v>
      </c>
      <c r="E149" s="229" t="s">
        <v>563</v>
      </c>
      <c r="F149" s="230" t="s">
        <v>564</v>
      </c>
      <c r="G149" s="231" t="s">
        <v>176</v>
      </c>
      <c r="H149" s="232">
        <v>72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43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177</v>
      </c>
      <c r="AT149" s="240" t="s">
        <v>173</v>
      </c>
      <c r="AU149" s="240" t="s">
        <v>88</v>
      </c>
      <c r="AY149" s="18" t="s">
        <v>171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86</v>
      </c>
      <c r="BK149" s="241">
        <f>ROUND(I149*H149,2)</f>
        <v>0</v>
      </c>
      <c r="BL149" s="18" t="s">
        <v>177</v>
      </c>
      <c r="BM149" s="240" t="s">
        <v>1454</v>
      </c>
    </row>
    <row r="150" spans="1:65" s="2" customFormat="1" ht="33" customHeight="1">
      <c r="A150" s="39"/>
      <c r="B150" s="40"/>
      <c r="C150" s="228" t="s">
        <v>264</v>
      </c>
      <c r="D150" s="228" t="s">
        <v>173</v>
      </c>
      <c r="E150" s="229" t="s">
        <v>558</v>
      </c>
      <c r="F150" s="230" t="s">
        <v>559</v>
      </c>
      <c r="G150" s="231" t="s">
        <v>176</v>
      </c>
      <c r="H150" s="232">
        <v>72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43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177</v>
      </c>
      <c r="AT150" s="240" t="s">
        <v>173</v>
      </c>
      <c r="AU150" s="240" t="s">
        <v>88</v>
      </c>
      <c r="AY150" s="18" t="s">
        <v>171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86</v>
      </c>
      <c r="BK150" s="241">
        <f>ROUND(I150*H150,2)</f>
        <v>0</v>
      </c>
      <c r="BL150" s="18" t="s">
        <v>177</v>
      </c>
      <c r="BM150" s="240" t="s">
        <v>1455</v>
      </c>
    </row>
    <row r="151" spans="1:65" s="2" customFormat="1" ht="16.5" customHeight="1">
      <c r="A151" s="39"/>
      <c r="B151" s="40"/>
      <c r="C151" s="228" t="s">
        <v>268</v>
      </c>
      <c r="D151" s="228" t="s">
        <v>173</v>
      </c>
      <c r="E151" s="229" t="s">
        <v>1456</v>
      </c>
      <c r="F151" s="230" t="s">
        <v>1457</v>
      </c>
      <c r="G151" s="231" t="s">
        <v>176</v>
      </c>
      <c r="H151" s="232">
        <v>2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43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177</v>
      </c>
      <c r="AT151" s="240" t="s">
        <v>173</v>
      </c>
      <c r="AU151" s="240" t="s">
        <v>88</v>
      </c>
      <c r="AY151" s="18" t="s">
        <v>171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86</v>
      </c>
      <c r="BK151" s="241">
        <f>ROUND(I151*H151,2)</f>
        <v>0</v>
      </c>
      <c r="BL151" s="18" t="s">
        <v>177</v>
      </c>
      <c r="BM151" s="240" t="s">
        <v>1458</v>
      </c>
    </row>
    <row r="152" spans="1:51" s="13" customFormat="1" ht="12">
      <c r="A152" s="13"/>
      <c r="B152" s="242"/>
      <c r="C152" s="243"/>
      <c r="D152" s="244" t="s">
        <v>179</v>
      </c>
      <c r="E152" s="245" t="s">
        <v>1</v>
      </c>
      <c r="F152" s="246" t="s">
        <v>453</v>
      </c>
      <c r="G152" s="243"/>
      <c r="H152" s="247">
        <v>2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179</v>
      </c>
      <c r="AU152" s="253" t="s">
        <v>88</v>
      </c>
      <c r="AV152" s="13" t="s">
        <v>88</v>
      </c>
      <c r="AW152" s="13" t="s">
        <v>32</v>
      </c>
      <c r="AX152" s="13" t="s">
        <v>78</v>
      </c>
      <c r="AY152" s="253" t="s">
        <v>171</v>
      </c>
    </row>
    <row r="153" spans="1:51" s="15" customFormat="1" ht="12">
      <c r="A153" s="15"/>
      <c r="B153" s="264"/>
      <c r="C153" s="265"/>
      <c r="D153" s="244" t="s">
        <v>179</v>
      </c>
      <c r="E153" s="266" t="s">
        <v>1</v>
      </c>
      <c r="F153" s="267" t="s">
        <v>184</v>
      </c>
      <c r="G153" s="265"/>
      <c r="H153" s="268">
        <v>2</v>
      </c>
      <c r="I153" s="269"/>
      <c r="J153" s="265"/>
      <c r="K153" s="265"/>
      <c r="L153" s="270"/>
      <c r="M153" s="271"/>
      <c r="N153" s="272"/>
      <c r="O153" s="272"/>
      <c r="P153" s="272"/>
      <c r="Q153" s="272"/>
      <c r="R153" s="272"/>
      <c r="S153" s="272"/>
      <c r="T153" s="27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4" t="s">
        <v>179</v>
      </c>
      <c r="AU153" s="274" t="s">
        <v>88</v>
      </c>
      <c r="AV153" s="15" t="s">
        <v>177</v>
      </c>
      <c r="AW153" s="15" t="s">
        <v>32</v>
      </c>
      <c r="AX153" s="15" t="s">
        <v>86</v>
      </c>
      <c r="AY153" s="274" t="s">
        <v>171</v>
      </c>
    </row>
    <row r="154" spans="1:65" s="2" customFormat="1" ht="24.15" customHeight="1">
      <c r="A154" s="39"/>
      <c r="B154" s="40"/>
      <c r="C154" s="228" t="s">
        <v>276</v>
      </c>
      <c r="D154" s="228" t="s">
        <v>173</v>
      </c>
      <c r="E154" s="229" t="s">
        <v>1115</v>
      </c>
      <c r="F154" s="230" t="s">
        <v>1116</v>
      </c>
      <c r="G154" s="231" t="s">
        <v>176</v>
      </c>
      <c r="H154" s="232">
        <v>2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43</v>
      </c>
      <c r="O154" s="92"/>
      <c r="P154" s="238">
        <f>O154*H154</f>
        <v>0</v>
      </c>
      <c r="Q154" s="238">
        <v>0.08425</v>
      </c>
      <c r="R154" s="238">
        <f>Q154*H154</f>
        <v>0.1685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177</v>
      </c>
      <c r="AT154" s="240" t="s">
        <v>173</v>
      </c>
      <c r="AU154" s="240" t="s">
        <v>88</v>
      </c>
      <c r="AY154" s="18" t="s">
        <v>171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86</v>
      </c>
      <c r="BK154" s="241">
        <f>ROUND(I154*H154,2)</f>
        <v>0</v>
      </c>
      <c r="BL154" s="18" t="s">
        <v>177</v>
      </c>
      <c r="BM154" s="240" t="s">
        <v>1459</v>
      </c>
    </row>
    <row r="155" spans="1:51" s="13" customFormat="1" ht="12">
      <c r="A155" s="13"/>
      <c r="B155" s="242"/>
      <c r="C155" s="243"/>
      <c r="D155" s="244" t="s">
        <v>179</v>
      </c>
      <c r="E155" s="245" t="s">
        <v>1</v>
      </c>
      <c r="F155" s="246" t="s">
        <v>453</v>
      </c>
      <c r="G155" s="243"/>
      <c r="H155" s="247">
        <v>2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179</v>
      </c>
      <c r="AU155" s="253" t="s">
        <v>88</v>
      </c>
      <c r="AV155" s="13" t="s">
        <v>88</v>
      </c>
      <c r="AW155" s="13" t="s">
        <v>32</v>
      </c>
      <c r="AX155" s="13" t="s">
        <v>78</v>
      </c>
      <c r="AY155" s="253" t="s">
        <v>171</v>
      </c>
    </row>
    <row r="156" spans="1:51" s="15" customFormat="1" ht="12">
      <c r="A156" s="15"/>
      <c r="B156" s="264"/>
      <c r="C156" s="265"/>
      <c r="D156" s="244" t="s">
        <v>179</v>
      </c>
      <c r="E156" s="266" t="s">
        <v>1</v>
      </c>
      <c r="F156" s="267" t="s">
        <v>184</v>
      </c>
      <c r="G156" s="265"/>
      <c r="H156" s="268">
        <v>2</v>
      </c>
      <c r="I156" s="269"/>
      <c r="J156" s="265"/>
      <c r="K156" s="265"/>
      <c r="L156" s="270"/>
      <c r="M156" s="271"/>
      <c r="N156" s="272"/>
      <c r="O156" s="272"/>
      <c r="P156" s="272"/>
      <c r="Q156" s="272"/>
      <c r="R156" s="272"/>
      <c r="S156" s="272"/>
      <c r="T156" s="27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4" t="s">
        <v>179</v>
      </c>
      <c r="AU156" s="274" t="s">
        <v>88</v>
      </c>
      <c r="AV156" s="15" t="s">
        <v>177</v>
      </c>
      <c r="AW156" s="15" t="s">
        <v>32</v>
      </c>
      <c r="AX156" s="15" t="s">
        <v>86</v>
      </c>
      <c r="AY156" s="274" t="s">
        <v>171</v>
      </c>
    </row>
    <row r="157" spans="1:65" s="2" customFormat="1" ht="21.75" customHeight="1">
      <c r="A157" s="39"/>
      <c r="B157" s="40"/>
      <c r="C157" s="279" t="s">
        <v>280</v>
      </c>
      <c r="D157" s="279" t="s">
        <v>314</v>
      </c>
      <c r="E157" s="280" t="s">
        <v>603</v>
      </c>
      <c r="F157" s="281" t="s">
        <v>604</v>
      </c>
      <c r="G157" s="282" t="s">
        <v>176</v>
      </c>
      <c r="H157" s="283">
        <v>2.06</v>
      </c>
      <c r="I157" s="284"/>
      <c r="J157" s="285">
        <f>ROUND(I157*H157,2)</f>
        <v>0</v>
      </c>
      <c r="K157" s="286"/>
      <c r="L157" s="287"/>
      <c r="M157" s="288" t="s">
        <v>1</v>
      </c>
      <c r="N157" s="289" t="s">
        <v>43</v>
      </c>
      <c r="O157" s="92"/>
      <c r="P157" s="238">
        <f>O157*H157</f>
        <v>0</v>
      </c>
      <c r="Q157" s="238">
        <v>0.131</v>
      </c>
      <c r="R157" s="238">
        <f>Q157*H157</f>
        <v>0.26986000000000004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218</v>
      </c>
      <c r="AT157" s="240" t="s">
        <v>314</v>
      </c>
      <c r="AU157" s="240" t="s">
        <v>88</v>
      </c>
      <c r="AY157" s="18" t="s">
        <v>171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86</v>
      </c>
      <c r="BK157" s="241">
        <f>ROUND(I157*H157,2)</f>
        <v>0</v>
      </c>
      <c r="BL157" s="18" t="s">
        <v>177</v>
      </c>
      <c r="BM157" s="240" t="s">
        <v>1460</v>
      </c>
    </row>
    <row r="158" spans="1:51" s="13" customFormat="1" ht="12">
      <c r="A158" s="13"/>
      <c r="B158" s="242"/>
      <c r="C158" s="243"/>
      <c r="D158" s="244" t="s">
        <v>179</v>
      </c>
      <c r="E158" s="243"/>
      <c r="F158" s="246" t="s">
        <v>1461</v>
      </c>
      <c r="G158" s="243"/>
      <c r="H158" s="247">
        <v>2.06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179</v>
      </c>
      <c r="AU158" s="253" t="s">
        <v>88</v>
      </c>
      <c r="AV158" s="13" t="s">
        <v>88</v>
      </c>
      <c r="AW158" s="13" t="s">
        <v>4</v>
      </c>
      <c r="AX158" s="13" t="s">
        <v>86</v>
      </c>
      <c r="AY158" s="253" t="s">
        <v>171</v>
      </c>
    </row>
    <row r="159" spans="1:63" s="12" customFormat="1" ht="22.8" customHeight="1">
      <c r="A159" s="12"/>
      <c r="B159" s="212"/>
      <c r="C159" s="213"/>
      <c r="D159" s="214" t="s">
        <v>77</v>
      </c>
      <c r="E159" s="226" t="s">
        <v>892</v>
      </c>
      <c r="F159" s="226" t="s">
        <v>893</v>
      </c>
      <c r="G159" s="213"/>
      <c r="H159" s="213"/>
      <c r="I159" s="216"/>
      <c r="J159" s="227">
        <f>BK159</f>
        <v>0</v>
      </c>
      <c r="K159" s="213"/>
      <c r="L159" s="218"/>
      <c r="M159" s="219"/>
      <c r="N159" s="220"/>
      <c r="O159" s="220"/>
      <c r="P159" s="221">
        <f>P160</f>
        <v>0</v>
      </c>
      <c r="Q159" s="220"/>
      <c r="R159" s="221">
        <f>R160</f>
        <v>0</v>
      </c>
      <c r="S159" s="220"/>
      <c r="T159" s="222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3" t="s">
        <v>86</v>
      </c>
      <c r="AT159" s="224" t="s">
        <v>77</v>
      </c>
      <c r="AU159" s="224" t="s">
        <v>86</v>
      </c>
      <c r="AY159" s="223" t="s">
        <v>171</v>
      </c>
      <c r="BK159" s="225">
        <f>BK160</f>
        <v>0</v>
      </c>
    </row>
    <row r="160" spans="1:65" s="2" customFormat="1" ht="24.15" customHeight="1">
      <c r="A160" s="39"/>
      <c r="B160" s="40"/>
      <c r="C160" s="228" t="s">
        <v>7</v>
      </c>
      <c r="D160" s="228" t="s">
        <v>173</v>
      </c>
      <c r="E160" s="229" t="s">
        <v>895</v>
      </c>
      <c r="F160" s="230" t="s">
        <v>896</v>
      </c>
      <c r="G160" s="231" t="s">
        <v>247</v>
      </c>
      <c r="H160" s="232">
        <v>3.409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43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177</v>
      </c>
      <c r="AT160" s="240" t="s">
        <v>173</v>
      </c>
      <c r="AU160" s="240" t="s">
        <v>88</v>
      </c>
      <c r="AY160" s="18" t="s">
        <v>171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86</v>
      </c>
      <c r="BK160" s="241">
        <f>ROUND(I160*H160,2)</f>
        <v>0</v>
      </c>
      <c r="BL160" s="18" t="s">
        <v>177</v>
      </c>
      <c r="BM160" s="240" t="s">
        <v>1462</v>
      </c>
    </row>
    <row r="161" spans="1:63" s="12" customFormat="1" ht="25.9" customHeight="1">
      <c r="A161" s="12"/>
      <c r="B161" s="212"/>
      <c r="C161" s="213"/>
      <c r="D161" s="214" t="s">
        <v>77</v>
      </c>
      <c r="E161" s="215" t="s">
        <v>930</v>
      </c>
      <c r="F161" s="215" t="s">
        <v>931</v>
      </c>
      <c r="G161" s="213"/>
      <c r="H161" s="213"/>
      <c r="I161" s="216"/>
      <c r="J161" s="217">
        <f>BK161</f>
        <v>0</v>
      </c>
      <c r="K161" s="213"/>
      <c r="L161" s="218"/>
      <c r="M161" s="219"/>
      <c r="N161" s="220"/>
      <c r="O161" s="220"/>
      <c r="P161" s="221">
        <f>P162</f>
        <v>0</v>
      </c>
      <c r="Q161" s="220"/>
      <c r="R161" s="221">
        <f>R162</f>
        <v>0</v>
      </c>
      <c r="S161" s="220"/>
      <c r="T161" s="222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3" t="s">
        <v>200</v>
      </c>
      <c r="AT161" s="224" t="s">
        <v>77</v>
      </c>
      <c r="AU161" s="224" t="s">
        <v>78</v>
      </c>
      <c r="AY161" s="223" t="s">
        <v>171</v>
      </c>
      <c r="BK161" s="225">
        <f>BK162</f>
        <v>0</v>
      </c>
    </row>
    <row r="162" spans="1:65" s="2" customFormat="1" ht="16.5" customHeight="1">
      <c r="A162" s="39"/>
      <c r="B162" s="40"/>
      <c r="C162" s="228" t="s">
        <v>289</v>
      </c>
      <c r="D162" s="228" t="s">
        <v>173</v>
      </c>
      <c r="E162" s="229" t="s">
        <v>933</v>
      </c>
      <c r="F162" s="230" t="s">
        <v>934</v>
      </c>
      <c r="G162" s="231" t="s">
        <v>909</v>
      </c>
      <c r="H162" s="301"/>
      <c r="I162" s="233"/>
      <c r="J162" s="234">
        <f>ROUND(I162*H162,2)</f>
        <v>0</v>
      </c>
      <c r="K162" s="235"/>
      <c r="L162" s="45"/>
      <c r="M162" s="302" t="s">
        <v>1</v>
      </c>
      <c r="N162" s="303" t="s">
        <v>43</v>
      </c>
      <c r="O162" s="304"/>
      <c r="P162" s="305">
        <f>O162*H162</f>
        <v>0</v>
      </c>
      <c r="Q162" s="305">
        <v>0</v>
      </c>
      <c r="R162" s="305">
        <f>Q162*H162</f>
        <v>0</v>
      </c>
      <c r="S162" s="305">
        <v>0</v>
      </c>
      <c r="T162" s="30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177</v>
      </c>
      <c r="AT162" s="240" t="s">
        <v>173</v>
      </c>
      <c r="AU162" s="240" t="s">
        <v>86</v>
      </c>
      <c r="AY162" s="18" t="s">
        <v>171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86</v>
      </c>
      <c r="BK162" s="241">
        <f>ROUND(I162*H162,2)</f>
        <v>0</v>
      </c>
      <c r="BL162" s="18" t="s">
        <v>177</v>
      </c>
      <c r="BM162" s="240" t="s">
        <v>1463</v>
      </c>
    </row>
    <row r="163" spans="1:31" s="2" customFormat="1" ht="6.95" customHeight="1">
      <c r="A163" s="39"/>
      <c r="B163" s="67"/>
      <c r="C163" s="68"/>
      <c r="D163" s="68"/>
      <c r="E163" s="68"/>
      <c r="F163" s="68"/>
      <c r="G163" s="68"/>
      <c r="H163" s="68"/>
      <c r="I163" s="68"/>
      <c r="J163" s="68"/>
      <c r="K163" s="68"/>
      <c r="L163" s="45"/>
      <c r="M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</sheetData>
  <sheetProtection password="CC35" sheet="1" objects="1" scenarios="1" formatColumns="0" formatRows="0" autoFilter="0"/>
  <autoFilter ref="C124:K16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1:31" s="2" customFormat="1" ht="12" customHeight="1" hidden="1">
      <c r="A8" s="39"/>
      <c r="B8" s="45"/>
      <c r="C8" s="39"/>
      <c r="D8" s="151" t="s">
        <v>133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3" t="s">
        <v>1464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25. 3. 2022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">
        <v>1465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0" t="s">
        <v>38</v>
      </c>
      <c r="E30" s="39"/>
      <c r="F30" s="39"/>
      <c r="G30" s="39"/>
      <c r="H30" s="39"/>
      <c r="I30" s="39"/>
      <c r="J30" s="161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2" t="s">
        <v>40</v>
      </c>
      <c r="G32" s="39"/>
      <c r="H32" s="39"/>
      <c r="I32" s="162" t="s">
        <v>39</v>
      </c>
      <c r="J32" s="162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3" t="s">
        <v>42</v>
      </c>
      <c r="E33" s="151" t="s">
        <v>43</v>
      </c>
      <c r="F33" s="164">
        <f>ROUND((SUM(BE120:BE164)),2)</f>
        <v>0</v>
      </c>
      <c r="G33" s="39"/>
      <c r="H33" s="39"/>
      <c r="I33" s="165">
        <v>0.21</v>
      </c>
      <c r="J33" s="164">
        <f>ROUND(((SUM(BE120:BE164))*I33),2)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1" t="s">
        <v>44</v>
      </c>
      <c r="F34" s="164">
        <f>ROUND((SUM(BF120:BF164)),2)</f>
        <v>0</v>
      </c>
      <c r="G34" s="39"/>
      <c r="H34" s="39"/>
      <c r="I34" s="165">
        <v>0.15</v>
      </c>
      <c r="J34" s="164">
        <f>ROUND(((SUM(BF120:BF164))*I34),2)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45</v>
      </c>
      <c r="F35" s="164">
        <f>ROUND((SUM(BG120:BG164)),2)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46</v>
      </c>
      <c r="F36" s="164">
        <f>ROUND((SUM(BH120:BH164)),2)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ROUND((SUM(BI120:BI164)),2)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6"/>
      <c r="D39" s="167" t="s">
        <v>48</v>
      </c>
      <c r="E39" s="168"/>
      <c r="F39" s="168"/>
      <c r="G39" s="169" t="s">
        <v>49</v>
      </c>
      <c r="H39" s="170" t="s">
        <v>50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133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421 - Veřejné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Město Hradec Králové</v>
      </c>
      <c r="G89" s="41"/>
      <c r="H89" s="41"/>
      <c r="I89" s="33" t="s">
        <v>22</v>
      </c>
      <c r="J89" s="80" t="str">
        <f>IF(J12="","",J12)</f>
        <v>25. 3. 2022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Královéhradecký kraj</v>
      </c>
      <c r="G91" s="41"/>
      <c r="H91" s="41"/>
      <c r="I91" s="33" t="s">
        <v>30</v>
      </c>
      <c r="J91" s="37" t="str">
        <f>E21</f>
        <v>ADVISIA,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Petr Krupička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85" t="s">
        <v>137</v>
      </c>
      <c r="D94" s="186"/>
      <c r="E94" s="186"/>
      <c r="F94" s="186"/>
      <c r="G94" s="186"/>
      <c r="H94" s="186"/>
      <c r="I94" s="186"/>
      <c r="J94" s="187" t="s">
        <v>138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8" t="s">
        <v>139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140</v>
      </c>
    </row>
    <row r="97" spans="1:31" s="9" customFormat="1" ht="24.95" customHeight="1" hidden="1">
      <c r="A97" s="9"/>
      <c r="B97" s="189"/>
      <c r="C97" s="190"/>
      <c r="D97" s="191" t="s">
        <v>1466</v>
      </c>
      <c r="E97" s="192"/>
      <c r="F97" s="192"/>
      <c r="G97" s="192"/>
      <c r="H97" s="192"/>
      <c r="I97" s="192"/>
      <c r="J97" s="193">
        <f>J121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89"/>
      <c r="C98" s="190"/>
      <c r="D98" s="191" t="s">
        <v>1467</v>
      </c>
      <c r="E98" s="192"/>
      <c r="F98" s="192"/>
      <c r="G98" s="192"/>
      <c r="H98" s="192"/>
      <c r="I98" s="192"/>
      <c r="J98" s="193">
        <f>J141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89"/>
      <c r="C99" s="190"/>
      <c r="D99" s="191" t="s">
        <v>1468</v>
      </c>
      <c r="E99" s="192"/>
      <c r="F99" s="192"/>
      <c r="G99" s="192"/>
      <c r="H99" s="192"/>
      <c r="I99" s="192"/>
      <c r="J99" s="193">
        <f>J160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89"/>
      <c r="C100" s="190"/>
      <c r="D100" s="191" t="s">
        <v>154</v>
      </c>
      <c r="E100" s="192"/>
      <c r="F100" s="192"/>
      <c r="G100" s="192"/>
      <c r="H100" s="192"/>
      <c r="I100" s="192"/>
      <c r="J100" s="193">
        <f>J163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 hidden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 hidden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ht="12" hidden="1"/>
    <row r="104" ht="12" hidden="1"/>
    <row r="105" ht="12" hidden="1"/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Parkoviště - Domov U Biřičky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133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421 - Veřejné osvětlení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Město Hradec Králové</v>
      </c>
      <c r="G114" s="41"/>
      <c r="H114" s="41"/>
      <c r="I114" s="33" t="s">
        <v>22</v>
      </c>
      <c r="J114" s="80" t="str">
        <f>IF(J12="","",J12)</f>
        <v>25. 3. 2022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Královéhradecký kraj</v>
      </c>
      <c r="G116" s="41"/>
      <c r="H116" s="41"/>
      <c r="I116" s="33" t="s">
        <v>30</v>
      </c>
      <c r="J116" s="37" t="str">
        <f>E21</f>
        <v>ADVISIA,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Ing. Petr Krupička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0"/>
      <c r="B119" s="201"/>
      <c r="C119" s="202" t="s">
        <v>157</v>
      </c>
      <c r="D119" s="203" t="s">
        <v>63</v>
      </c>
      <c r="E119" s="203" t="s">
        <v>59</v>
      </c>
      <c r="F119" s="203" t="s">
        <v>60</v>
      </c>
      <c r="G119" s="203" t="s">
        <v>158</v>
      </c>
      <c r="H119" s="203" t="s">
        <v>159</v>
      </c>
      <c r="I119" s="203" t="s">
        <v>160</v>
      </c>
      <c r="J119" s="204" t="s">
        <v>138</v>
      </c>
      <c r="K119" s="205" t="s">
        <v>161</v>
      </c>
      <c r="L119" s="206"/>
      <c r="M119" s="101" t="s">
        <v>1</v>
      </c>
      <c r="N119" s="102" t="s">
        <v>42</v>
      </c>
      <c r="O119" s="102" t="s">
        <v>162</v>
      </c>
      <c r="P119" s="102" t="s">
        <v>163</v>
      </c>
      <c r="Q119" s="102" t="s">
        <v>164</v>
      </c>
      <c r="R119" s="102" t="s">
        <v>165</v>
      </c>
      <c r="S119" s="102" t="s">
        <v>166</v>
      </c>
      <c r="T119" s="103" t="s">
        <v>167</v>
      </c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pans="1:63" s="2" customFormat="1" ht="22.8" customHeight="1">
      <c r="A120" s="39"/>
      <c r="B120" s="40"/>
      <c r="C120" s="108" t="s">
        <v>168</v>
      </c>
      <c r="D120" s="41"/>
      <c r="E120" s="41"/>
      <c r="F120" s="41"/>
      <c r="G120" s="41"/>
      <c r="H120" s="41"/>
      <c r="I120" s="41"/>
      <c r="J120" s="207">
        <f>BK120</f>
        <v>0</v>
      </c>
      <c r="K120" s="41"/>
      <c r="L120" s="45"/>
      <c r="M120" s="104"/>
      <c r="N120" s="208"/>
      <c r="O120" s="105"/>
      <c r="P120" s="209">
        <f>P121+P141+P160+P163</f>
        <v>0</v>
      </c>
      <c r="Q120" s="105"/>
      <c r="R120" s="209">
        <f>R121+R141+R160+R163</f>
        <v>0</v>
      </c>
      <c r="S120" s="105"/>
      <c r="T120" s="210">
        <f>T121+T141+T160+T163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77</v>
      </c>
      <c r="AU120" s="18" t="s">
        <v>140</v>
      </c>
      <c r="BK120" s="211">
        <f>BK121+BK141+BK160+BK163</f>
        <v>0</v>
      </c>
    </row>
    <row r="121" spans="1:63" s="12" customFormat="1" ht="25.9" customHeight="1">
      <c r="A121" s="12"/>
      <c r="B121" s="212"/>
      <c r="C121" s="213"/>
      <c r="D121" s="214" t="s">
        <v>77</v>
      </c>
      <c r="E121" s="215" t="s">
        <v>1469</v>
      </c>
      <c r="F121" s="215" t="s">
        <v>1470</v>
      </c>
      <c r="G121" s="213"/>
      <c r="H121" s="213"/>
      <c r="I121" s="216"/>
      <c r="J121" s="217">
        <f>BK121</f>
        <v>0</v>
      </c>
      <c r="K121" s="213"/>
      <c r="L121" s="218"/>
      <c r="M121" s="219"/>
      <c r="N121" s="220"/>
      <c r="O121" s="220"/>
      <c r="P121" s="221">
        <f>SUM(P122:P140)</f>
        <v>0</v>
      </c>
      <c r="Q121" s="220"/>
      <c r="R121" s="221">
        <f>SUM(R122:R140)</f>
        <v>0</v>
      </c>
      <c r="S121" s="220"/>
      <c r="T121" s="222">
        <f>SUM(T122:T140)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3" t="s">
        <v>86</v>
      </c>
      <c r="AT121" s="224" t="s">
        <v>77</v>
      </c>
      <c r="AU121" s="224" t="s">
        <v>78</v>
      </c>
      <c r="AY121" s="223" t="s">
        <v>171</v>
      </c>
      <c r="BK121" s="225">
        <f>SUM(BK122:BK140)</f>
        <v>0</v>
      </c>
    </row>
    <row r="122" spans="1:65" s="2" customFormat="1" ht="24.15" customHeight="1">
      <c r="A122" s="39"/>
      <c r="B122" s="40"/>
      <c r="C122" s="279" t="s">
        <v>86</v>
      </c>
      <c r="D122" s="279" t="s">
        <v>314</v>
      </c>
      <c r="E122" s="280" t="s">
        <v>1471</v>
      </c>
      <c r="F122" s="281" t="s">
        <v>1472</v>
      </c>
      <c r="G122" s="282" t="s">
        <v>1473</v>
      </c>
      <c r="H122" s="283">
        <v>7</v>
      </c>
      <c r="I122" s="284"/>
      <c r="J122" s="285">
        <f>ROUND(I122*H122,2)</f>
        <v>0</v>
      </c>
      <c r="K122" s="286"/>
      <c r="L122" s="287"/>
      <c r="M122" s="288" t="s">
        <v>1</v>
      </c>
      <c r="N122" s="289" t="s">
        <v>43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218</v>
      </c>
      <c r="AT122" s="240" t="s">
        <v>314</v>
      </c>
      <c r="AU122" s="240" t="s">
        <v>86</v>
      </c>
      <c r="AY122" s="18" t="s">
        <v>171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86</v>
      </c>
      <c r="BK122" s="241">
        <f>ROUND(I122*H122,2)</f>
        <v>0</v>
      </c>
      <c r="BL122" s="18" t="s">
        <v>177</v>
      </c>
      <c r="BM122" s="240" t="s">
        <v>88</v>
      </c>
    </row>
    <row r="123" spans="1:65" s="2" customFormat="1" ht="16.5" customHeight="1">
      <c r="A123" s="39"/>
      <c r="B123" s="40"/>
      <c r="C123" s="279" t="s">
        <v>88</v>
      </c>
      <c r="D123" s="279" t="s">
        <v>314</v>
      </c>
      <c r="E123" s="280" t="s">
        <v>1474</v>
      </c>
      <c r="F123" s="281" t="s">
        <v>1475</v>
      </c>
      <c r="G123" s="282" t="s">
        <v>1473</v>
      </c>
      <c r="H123" s="283">
        <v>5</v>
      </c>
      <c r="I123" s="284"/>
      <c r="J123" s="285">
        <f>ROUND(I123*H123,2)</f>
        <v>0</v>
      </c>
      <c r="K123" s="286"/>
      <c r="L123" s="287"/>
      <c r="M123" s="288" t="s">
        <v>1</v>
      </c>
      <c r="N123" s="289" t="s">
        <v>43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218</v>
      </c>
      <c r="AT123" s="240" t="s">
        <v>314</v>
      </c>
      <c r="AU123" s="240" t="s">
        <v>86</v>
      </c>
      <c r="AY123" s="18" t="s">
        <v>171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86</v>
      </c>
      <c r="BK123" s="241">
        <f>ROUND(I123*H123,2)</f>
        <v>0</v>
      </c>
      <c r="BL123" s="18" t="s">
        <v>177</v>
      </c>
      <c r="BM123" s="240" t="s">
        <v>177</v>
      </c>
    </row>
    <row r="124" spans="1:65" s="2" customFormat="1" ht="16.5" customHeight="1">
      <c r="A124" s="39"/>
      <c r="B124" s="40"/>
      <c r="C124" s="279" t="s">
        <v>191</v>
      </c>
      <c r="D124" s="279" t="s">
        <v>314</v>
      </c>
      <c r="E124" s="280" t="s">
        <v>1476</v>
      </c>
      <c r="F124" s="281" t="s">
        <v>1477</v>
      </c>
      <c r="G124" s="282" t="s">
        <v>1473</v>
      </c>
      <c r="H124" s="283">
        <v>2</v>
      </c>
      <c r="I124" s="284"/>
      <c r="J124" s="285">
        <f>ROUND(I124*H124,2)</f>
        <v>0</v>
      </c>
      <c r="K124" s="286"/>
      <c r="L124" s="287"/>
      <c r="M124" s="288" t="s">
        <v>1</v>
      </c>
      <c r="N124" s="289" t="s">
        <v>43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218</v>
      </c>
      <c r="AT124" s="240" t="s">
        <v>314</v>
      </c>
      <c r="AU124" s="240" t="s">
        <v>86</v>
      </c>
      <c r="AY124" s="18" t="s">
        <v>171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86</v>
      </c>
      <c r="BK124" s="241">
        <f>ROUND(I124*H124,2)</f>
        <v>0</v>
      </c>
      <c r="BL124" s="18" t="s">
        <v>177</v>
      </c>
      <c r="BM124" s="240" t="s">
        <v>205</v>
      </c>
    </row>
    <row r="125" spans="1:65" s="2" customFormat="1" ht="16.5" customHeight="1">
      <c r="A125" s="39"/>
      <c r="B125" s="40"/>
      <c r="C125" s="279" t="s">
        <v>177</v>
      </c>
      <c r="D125" s="279" t="s">
        <v>314</v>
      </c>
      <c r="E125" s="280" t="s">
        <v>1478</v>
      </c>
      <c r="F125" s="281" t="s">
        <v>1479</v>
      </c>
      <c r="G125" s="282" t="s">
        <v>1473</v>
      </c>
      <c r="H125" s="283">
        <v>5</v>
      </c>
      <c r="I125" s="284"/>
      <c r="J125" s="285">
        <f>ROUND(I125*H125,2)</f>
        <v>0</v>
      </c>
      <c r="K125" s="286"/>
      <c r="L125" s="287"/>
      <c r="M125" s="288" t="s">
        <v>1</v>
      </c>
      <c r="N125" s="289" t="s">
        <v>43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218</v>
      </c>
      <c r="AT125" s="240" t="s">
        <v>314</v>
      </c>
      <c r="AU125" s="240" t="s">
        <v>86</v>
      </c>
      <c r="AY125" s="18" t="s">
        <v>171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86</v>
      </c>
      <c r="BK125" s="241">
        <f>ROUND(I125*H125,2)</f>
        <v>0</v>
      </c>
      <c r="BL125" s="18" t="s">
        <v>177</v>
      </c>
      <c r="BM125" s="240" t="s">
        <v>218</v>
      </c>
    </row>
    <row r="126" spans="1:65" s="2" customFormat="1" ht="24.15" customHeight="1">
      <c r="A126" s="39"/>
      <c r="B126" s="40"/>
      <c r="C126" s="279" t="s">
        <v>200</v>
      </c>
      <c r="D126" s="279" t="s">
        <v>314</v>
      </c>
      <c r="E126" s="280" t="s">
        <v>1480</v>
      </c>
      <c r="F126" s="281" t="s">
        <v>1481</v>
      </c>
      <c r="G126" s="282" t="s">
        <v>1473</v>
      </c>
      <c r="H126" s="283">
        <v>2</v>
      </c>
      <c r="I126" s="284"/>
      <c r="J126" s="285">
        <f>ROUND(I126*H126,2)</f>
        <v>0</v>
      </c>
      <c r="K126" s="286"/>
      <c r="L126" s="287"/>
      <c r="M126" s="288" t="s">
        <v>1</v>
      </c>
      <c r="N126" s="289" t="s">
        <v>43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218</v>
      </c>
      <c r="AT126" s="240" t="s">
        <v>314</v>
      </c>
      <c r="AU126" s="240" t="s">
        <v>86</v>
      </c>
      <c r="AY126" s="18" t="s">
        <v>171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86</v>
      </c>
      <c r="BK126" s="241">
        <f>ROUND(I126*H126,2)</f>
        <v>0</v>
      </c>
      <c r="BL126" s="18" t="s">
        <v>177</v>
      </c>
      <c r="BM126" s="240" t="s">
        <v>229</v>
      </c>
    </row>
    <row r="127" spans="1:65" s="2" customFormat="1" ht="24.15" customHeight="1">
      <c r="A127" s="39"/>
      <c r="B127" s="40"/>
      <c r="C127" s="279" t="s">
        <v>205</v>
      </c>
      <c r="D127" s="279" t="s">
        <v>314</v>
      </c>
      <c r="E127" s="280" t="s">
        <v>1482</v>
      </c>
      <c r="F127" s="281" t="s">
        <v>1483</v>
      </c>
      <c r="G127" s="282" t="s">
        <v>1473</v>
      </c>
      <c r="H127" s="283">
        <v>9</v>
      </c>
      <c r="I127" s="284"/>
      <c r="J127" s="285">
        <f>ROUND(I127*H127,2)</f>
        <v>0</v>
      </c>
      <c r="K127" s="286"/>
      <c r="L127" s="287"/>
      <c r="M127" s="288" t="s">
        <v>1</v>
      </c>
      <c r="N127" s="289" t="s">
        <v>43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218</v>
      </c>
      <c r="AT127" s="240" t="s">
        <v>314</v>
      </c>
      <c r="AU127" s="240" t="s">
        <v>86</v>
      </c>
      <c r="AY127" s="18" t="s">
        <v>171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86</v>
      </c>
      <c r="BK127" s="241">
        <f>ROUND(I127*H127,2)</f>
        <v>0</v>
      </c>
      <c r="BL127" s="18" t="s">
        <v>177</v>
      </c>
      <c r="BM127" s="240" t="s">
        <v>240</v>
      </c>
    </row>
    <row r="128" spans="1:65" s="2" customFormat="1" ht="16.5" customHeight="1">
      <c r="A128" s="39"/>
      <c r="B128" s="40"/>
      <c r="C128" s="279" t="s">
        <v>212</v>
      </c>
      <c r="D128" s="279" t="s">
        <v>314</v>
      </c>
      <c r="E128" s="280" t="s">
        <v>1484</v>
      </c>
      <c r="F128" s="281" t="s">
        <v>1485</v>
      </c>
      <c r="G128" s="282" t="s">
        <v>1473</v>
      </c>
      <c r="H128" s="283">
        <v>1</v>
      </c>
      <c r="I128" s="284"/>
      <c r="J128" s="285">
        <f>ROUND(I128*H128,2)</f>
        <v>0</v>
      </c>
      <c r="K128" s="286"/>
      <c r="L128" s="287"/>
      <c r="M128" s="288" t="s">
        <v>1</v>
      </c>
      <c r="N128" s="289" t="s">
        <v>43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218</v>
      </c>
      <c r="AT128" s="240" t="s">
        <v>314</v>
      </c>
      <c r="AU128" s="240" t="s">
        <v>86</v>
      </c>
      <c r="AY128" s="18" t="s">
        <v>171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86</v>
      </c>
      <c r="BK128" s="241">
        <f>ROUND(I128*H128,2)</f>
        <v>0</v>
      </c>
      <c r="BL128" s="18" t="s">
        <v>177</v>
      </c>
      <c r="BM128" s="240" t="s">
        <v>250</v>
      </c>
    </row>
    <row r="129" spans="1:65" s="2" customFormat="1" ht="16.5" customHeight="1">
      <c r="A129" s="39"/>
      <c r="B129" s="40"/>
      <c r="C129" s="279" t="s">
        <v>218</v>
      </c>
      <c r="D129" s="279" t="s">
        <v>314</v>
      </c>
      <c r="E129" s="280" t="s">
        <v>1486</v>
      </c>
      <c r="F129" s="281" t="s">
        <v>1487</v>
      </c>
      <c r="G129" s="282" t="s">
        <v>208</v>
      </c>
      <c r="H129" s="283">
        <v>180</v>
      </c>
      <c r="I129" s="284"/>
      <c r="J129" s="285">
        <f>ROUND(I129*H129,2)</f>
        <v>0</v>
      </c>
      <c r="K129" s="286"/>
      <c r="L129" s="287"/>
      <c r="M129" s="288" t="s">
        <v>1</v>
      </c>
      <c r="N129" s="289" t="s">
        <v>43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218</v>
      </c>
      <c r="AT129" s="240" t="s">
        <v>314</v>
      </c>
      <c r="AU129" s="240" t="s">
        <v>86</v>
      </c>
      <c r="AY129" s="18" t="s">
        <v>171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86</v>
      </c>
      <c r="BK129" s="241">
        <f>ROUND(I129*H129,2)</f>
        <v>0</v>
      </c>
      <c r="BL129" s="18" t="s">
        <v>177</v>
      </c>
      <c r="BM129" s="240" t="s">
        <v>258</v>
      </c>
    </row>
    <row r="130" spans="1:65" s="2" customFormat="1" ht="21.75" customHeight="1">
      <c r="A130" s="39"/>
      <c r="B130" s="40"/>
      <c r="C130" s="279" t="s">
        <v>222</v>
      </c>
      <c r="D130" s="279" t="s">
        <v>314</v>
      </c>
      <c r="E130" s="280" t="s">
        <v>1488</v>
      </c>
      <c r="F130" s="281" t="s">
        <v>1489</v>
      </c>
      <c r="G130" s="282" t="s">
        <v>208</v>
      </c>
      <c r="H130" s="283">
        <v>70</v>
      </c>
      <c r="I130" s="284"/>
      <c r="J130" s="285">
        <f>ROUND(I130*H130,2)</f>
        <v>0</v>
      </c>
      <c r="K130" s="286"/>
      <c r="L130" s="287"/>
      <c r="M130" s="288" t="s">
        <v>1</v>
      </c>
      <c r="N130" s="289" t="s">
        <v>43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218</v>
      </c>
      <c r="AT130" s="240" t="s">
        <v>314</v>
      </c>
      <c r="AU130" s="240" t="s">
        <v>86</v>
      </c>
      <c r="AY130" s="18" t="s">
        <v>171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86</v>
      </c>
      <c r="BK130" s="241">
        <f>ROUND(I130*H130,2)</f>
        <v>0</v>
      </c>
      <c r="BL130" s="18" t="s">
        <v>177</v>
      </c>
      <c r="BM130" s="240" t="s">
        <v>268</v>
      </c>
    </row>
    <row r="131" spans="1:65" s="2" customFormat="1" ht="24.15" customHeight="1">
      <c r="A131" s="39"/>
      <c r="B131" s="40"/>
      <c r="C131" s="279" t="s">
        <v>229</v>
      </c>
      <c r="D131" s="279" t="s">
        <v>314</v>
      </c>
      <c r="E131" s="280" t="s">
        <v>1490</v>
      </c>
      <c r="F131" s="281" t="s">
        <v>1491</v>
      </c>
      <c r="G131" s="282" t="s">
        <v>1473</v>
      </c>
      <c r="H131" s="283">
        <v>1</v>
      </c>
      <c r="I131" s="284"/>
      <c r="J131" s="285">
        <f>ROUND(I131*H131,2)</f>
        <v>0</v>
      </c>
      <c r="K131" s="286"/>
      <c r="L131" s="287"/>
      <c r="M131" s="288" t="s">
        <v>1</v>
      </c>
      <c r="N131" s="289" t="s">
        <v>43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218</v>
      </c>
      <c r="AT131" s="240" t="s">
        <v>314</v>
      </c>
      <c r="AU131" s="240" t="s">
        <v>86</v>
      </c>
      <c r="AY131" s="18" t="s">
        <v>171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86</v>
      </c>
      <c r="BK131" s="241">
        <f>ROUND(I131*H131,2)</f>
        <v>0</v>
      </c>
      <c r="BL131" s="18" t="s">
        <v>177</v>
      </c>
      <c r="BM131" s="240" t="s">
        <v>280</v>
      </c>
    </row>
    <row r="132" spans="1:65" s="2" customFormat="1" ht="16.5" customHeight="1">
      <c r="A132" s="39"/>
      <c r="B132" s="40"/>
      <c r="C132" s="279" t="s">
        <v>235</v>
      </c>
      <c r="D132" s="279" t="s">
        <v>314</v>
      </c>
      <c r="E132" s="280" t="s">
        <v>1492</v>
      </c>
      <c r="F132" s="281" t="s">
        <v>1493</v>
      </c>
      <c r="G132" s="282" t="s">
        <v>1473</v>
      </c>
      <c r="H132" s="283">
        <v>14</v>
      </c>
      <c r="I132" s="284"/>
      <c r="J132" s="285">
        <f>ROUND(I132*H132,2)</f>
        <v>0</v>
      </c>
      <c r="K132" s="286"/>
      <c r="L132" s="287"/>
      <c r="M132" s="288" t="s">
        <v>1</v>
      </c>
      <c r="N132" s="289" t="s">
        <v>43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218</v>
      </c>
      <c r="AT132" s="240" t="s">
        <v>314</v>
      </c>
      <c r="AU132" s="240" t="s">
        <v>86</v>
      </c>
      <c r="AY132" s="18" t="s">
        <v>171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86</v>
      </c>
      <c r="BK132" s="241">
        <f>ROUND(I132*H132,2)</f>
        <v>0</v>
      </c>
      <c r="BL132" s="18" t="s">
        <v>177</v>
      </c>
      <c r="BM132" s="240" t="s">
        <v>289</v>
      </c>
    </row>
    <row r="133" spans="1:65" s="2" customFormat="1" ht="16.5" customHeight="1">
      <c r="A133" s="39"/>
      <c r="B133" s="40"/>
      <c r="C133" s="279" t="s">
        <v>240</v>
      </c>
      <c r="D133" s="279" t="s">
        <v>314</v>
      </c>
      <c r="E133" s="280" t="s">
        <v>1494</v>
      </c>
      <c r="F133" s="281" t="s">
        <v>1495</v>
      </c>
      <c r="G133" s="282" t="s">
        <v>1473</v>
      </c>
      <c r="H133" s="283">
        <v>10</v>
      </c>
      <c r="I133" s="284"/>
      <c r="J133" s="285">
        <f>ROUND(I133*H133,2)</f>
        <v>0</v>
      </c>
      <c r="K133" s="286"/>
      <c r="L133" s="287"/>
      <c r="M133" s="288" t="s">
        <v>1</v>
      </c>
      <c r="N133" s="289" t="s">
        <v>43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218</v>
      </c>
      <c r="AT133" s="240" t="s">
        <v>314</v>
      </c>
      <c r="AU133" s="240" t="s">
        <v>86</v>
      </c>
      <c r="AY133" s="18" t="s">
        <v>171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86</v>
      </c>
      <c r="BK133" s="241">
        <f>ROUND(I133*H133,2)</f>
        <v>0</v>
      </c>
      <c r="BL133" s="18" t="s">
        <v>177</v>
      </c>
      <c r="BM133" s="240" t="s">
        <v>299</v>
      </c>
    </row>
    <row r="134" spans="1:65" s="2" customFormat="1" ht="16.5" customHeight="1">
      <c r="A134" s="39"/>
      <c r="B134" s="40"/>
      <c r="C134" s="279" t="s">
        <v>244</v>
      </c>
      <c r="D134" s="279" t="s">
        <v>314</v>
      </c>
      <c r="E134" s="280" t="s">
        <v>1496</v>
      </c>
      <c r="F134" s="281" t="s">
        <v>1497</v>
      </c>
      <c r="G134" s="282" t="s">
        <v>1473</v>
      </c>
      <c r="H134" s="283">
        <v>7</v>
      </c>
      <c r="I134" s="284"/>
      <c r="J134" s="285">
        <f>ROUND(I134*H134,2)</f>
        <v>0</v>
      </c>
      <c r="K134" s="286"/>
      <c r="L134" s="287"/>
      <c r="M134" s="288" t="s">
        <v>1</v>
      </c>
      <c r="N134" s="289" t="s">
        <v>43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218</v>
      </c>
      <c r="AT134" s="240" t="s">
        <v>314</v>
      </c>
      <c r="AU134" s="240" t="s">
        <v>86</v>
      </c>
      <c r="AY134" s="18" t="s">
        <v>171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86</v>
      </c>
      <c r="BK134" s="241">
        <f>ROUND(I134*H134,2)</f>
        <v>0</v>
      </c>
      <c r="BL134" s="18" t="s">
        <v>177</v>
      </c>
      <c r="BM134" s="240" t="s">
        <v>304</v>
      </c>
    </row>
    <row r="135" spans="1:65" s="2" customFormat="1" ht="16.5" customHeight="1">
      <c r="A135" s="39"/>
      <c r="B135" s="40"/>
      <c r="C135" s="279" t="s">
        <v>250</v>
      </c>
      <c r="D135" s="279" t="s">
        <v>314</v>
      </c>
      <c r="E135" s="280" t="s">
        <v>1498</v>
      </c>
      <c r="F135" s="281" t="s">
        <v>1499</v>
      </c>
      <c r="G135" s="282" t="s">
        <v>366</v>
      </c>
      <c r="H135" s="283">
        <v>150</v>
      </c>
      <c r="I135" s="284"/>
      <c r="J135" s="285">
        <f>ROUND(I135*H135,2)</f>
        <v>0</v>
      </c>
      <c r="K135" s="286"/>
      <c r="L135" s="287"/>
      <c r="M135" s="288" t="s">
        <v>1</v>
      </c>
      <c r="N135" s="289" t="s">
        <v>43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218</v>
      </c>
      <c r="AT135" s="240" t="s">
        <v>314</v>
      </c>
      <c r="AU135" s="240" t="s">
        <v>86</v>
      </c>
      <c r="AY135" s="18" t="s">
        <v>171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86</v>
      </c>
      <c r="BK135" s="241">
        <f>ROUND(I135*H135,2)</f>
        <v>0</v>
      </c>
      <c r="BL135" s="18" t="s">
        <v>177</v>
      </c>
      <c r="BM135" s="240" t="s">
        <v>313</v>
      </c>
    </row>
    <row r="136" spans="1:65" s="2" customFormat="1" ht="16.5" customHeight="1">
      <c r="A136" s="39"/>
      <c r="B136" s="40"/>
      <c r="C136" s="279" t="s">
        <v>8</v>
      </c>
      <c r="D136" s="279" t="s">
        <v>314</v>
      </c>
      <c r="E136" s="280" t="s">
        <v>1500</v>
      </c>
      <c r="F136" s="281" t="s">
        <v>1501</v>
      </c>
      <c r="G136" s="282" t="s">
        <v>366</v>
      </c>
      <c r="H136" s="283">
        <v>15</v>
      </c>
      <c r="I136" s="284"/>
      <c r="J136" s="285">
        <f>ROUND(I136*H136,2)</f>
        <v>0</v>
      </c>
      <c r="K136" s="286"/>
      <c r="L136" s="287"/>
      <c r="M136" s="288" t="s">
        <v>1</v>
      </c>
      <c r="N136" s="289" t="s">
        <v>43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218</v>
      </c>
      <c r="AT136" s="240" t="s">
        <v>314</v>
      </c>
      <c r="AU136" s="240" t="s">
        <v>86</v>
      </c>
      <c r="AY136" s="18" t="s">
        <v>171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86</v>
      </c>
      <c r="BK136" s="241">
        <f>ROUND(I136*H136,2)</f>
        <v>0</v>
      </c>
      <c r="BL136" s="18" t="s">
        <v>177</v>
      </c>
      <c r="BM136" s="240" t="s">
        <v>325</v>
      </c>
    </row>
    <row r="137" spans="1:65" s="2" customFormat="1" ht="16.5" customHeight="1">
      <c r="A137" s="39"/>
      <c r="B137" s="40"/>
      <c r="C137" s="279" t="s">
        <v>258</v>
      </c>
      <c r="D137" s="279" t="s">
        <v>314</v>
      </c>
      <c r="E137" s="280" t="s">
        <v>1502</v>
      </c>
      <c r="F137" s="281" t="s">
        <v>1503</v>
      </c>
      <c r="G137" s="282" t="s">
        <v>208</v>
      </c>
      <c r="H137" s="283">
        <v>170</v>
      </c>
      <c r="I137" s="284"/>
      <c r="J137" s="285">
        <f>ROUND(I137*H137,2)</f>
        <v>0</v>
      </c>
      <c r="K137" s="286"/>
      <c r="L137" s="287"/>
      <c r="M137" s="288" t="s">
        <v>1</v>
      </c>
      <c r="N137" s="289" t="s">
        <v>43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218</v>
      </c>
      <c r="AT137" s="240" t="s">
        <v>314</v>
      </c>
      <c r="AU137" s="240" t="s">
        <v>86</v>
      </c>
      <c r="AY137" s="18" t="s">
        <v>171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86</v>
      </c>
      <c r="BK137" s="241">
        <f>ROUND(I137*H137,2)</f>
        <v>0</v>
      </c>
      <c r="BL137" s="18" t="s">
        <v>177</v>
      </c>
      <c r="BM137" s="240" t="s">
        <v>334</v>
      </c>
    </row>
    <row r="138" spans="1:65" s="2" customFormat="1" ht="21.75" customHeight="1">
      <c r="A138" s="39"/>
      <c r="B138" s="40"/>
      <c r="C138" s="279" t="s">
        <v>264</v>
      </c>
      <c r="D138" s="279" t="s">
        <v>314</v>
      </c>
      <c r="E138" s="280" t="s">
        <v>1504</v>
      </c>
      <c r="F138" s="281" t="s">
        <v>1505</v>
      </c>
      <c r="G138" s="282" t="s">
        <v>208</v>
      </c>
      <c r="H138" s="283">
        <v>20</v>
      </c>
      <c r="I138" s="284"/>
      <c r="J138" s="285">
        <f>ROUND(I138*H138,2)</f>
        <v>0</v>
      </c>
      <c r="K138" s="286"/>
      <c r="L138" s="287"/>
      <c r="M138" s="288" t="s">
        <v>1</v>
      </c>
      <c r="N138" s="289" t="s">
        <v>43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218</v>
      </c>
      <c r="AT138" s="240" t="s">
        <v>314</v>
      </c>
      <c r="AU138" s="240" t="s">
        <v>86</v>
      </c>
      <c r="AY138" s="18" t="s">
        <v>171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86</v>
      </c>
      <c r="BK138" s="241">
        <f>ROUND(I138*H138,2)</f>
        <v>0</v>
      </c>
      <c r="BL138" s="18" t="s">
        <v>177</v>
      </c>
      <c r="BM138" s="240" t="s">
        <v>345</v>
      </c>
    </row>
    <row r="139" spans="1:65" s="2" customFormat="1" ht="16.5" customHeight="1">
      <c r="A139" s="39"/>
      <c r="B139" s="40"/>
      <c r="C139" s="279" t="s">
        <v>268</v>
      </c>
      <c r="D139" s="279" t="s">
        <v>314</v>
      </c>
      <c r="E139" s="280" t="s">
        <v>1506</v>
      </c>
      <c r="F139" s="281" t="s">
        <v>1507</v>
      </c>
      <c r="G139" s="282" t="s">
        <v>208</v>
      </c>
      <c r="H139" s="283">
        <v>150</v>
      </c>
      <c r="I139" s="284"/>
      <c r="J139" s="285">
        <f>ROUND(I139*H139,2)</f>
        <v>0</v>
      </c>
      <c r="K139" s="286"/>
      <c r="L139" s="287"/>
      <c r="M139" s="288" t="s">
        <v>1</v>
      </c>
      <c r="N139" s="289" t="s">
        <v>43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218</v>
      </c>
      <c r="AT139" s="240" t="s">
        <v>314</v>
      </c>
      <c r="AU139" s="240" t="s">
        <v>86</v>
      </c>
      <c r="AY139" s="18" t="s">
        <v>171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86</v>
      </c>
      <c r="BK139" s="241">
        <f>ROUND(I139*H139,2)</f>
        <v>0</v>
      </c>
      <c r="BL139" s="18" t="s">
        <v>177</v>
      </c>
      <c r="BM139" s="240" t="s">
        <v>355</v>
      </c>
    </row>
    <row r="140" spans="1:65" s="2" customFormat="1" ht="16.5" customHeight="1">
      <c r="A140" s="39"/>
      <c r="B140" s="40"/>
      <c r="C140" s="279" t="s">
        <v>276</v>
      </c>
      <c r="D140" s="279" t="s">
        <v>314</v>
      </c>
      <c r="E140" s="280" t="s">
        <v>1508</v>
      </c>
      <c r="F140" s="281" t="s">
        <v>1509</v>
      </c>
      <c r="G140" s="282" t="s">
        <v>909</v>
      </c>
      <c r="H140" s="307"/>
      <c r="I140" s="284"/>
      <c r="J140" s="285">
        <f>ROUND(I140*H140,2)</f>
        <v>0</v>
      </c>
      <c r="K140" s="286"/>
      <c r="L140" s="287"/>
      <c r="M140" s="288" t="s">
        <v>1</v>
      </c>
      <c r="N140" s="289" t="s">
        <v>43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218</v>
      </c>
      <c r="AT140" s="240" t="s">
        <v>314</v>
      </c>
      <c r="AU140" s="240" t="s">
        <v>86</v>
      </c>
      <c r="AY140" s="18" t="s">
        <v>171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86</v>
      </c>
      <c r="BK140" s="241">
        <f>ROUND(I140*H140,2)</f>
        <v>0</v>
      </c>
      <c r="BL140" s="18" t="s">
        <v>177</v>
      </c>
      <c r="BM140" s="240" t="s">
        <v>363</v>
      </c>
    </row>
    <row r="141" spans="1:63" s="12" customFormat="1" ht="25.9" customHeight="1">
      <c r="A141" s="12"/>
      <c r="B141" s="212"/>
      <c r="C141" s="213"/>
      <c r="D141" s="214" t="s">
        <v>77</v>
      </c>
      <c r="E141" s="215" t="s">
        <v>1510</v>
      </c>
      <c r="F141" s="215" t="s">
        <v>1511</v>
      </c>
      <c r="G141" s="213"/>
      <c r="H141" s="213"/>
      <c r="I141" s="216"/>
      <c r="J141" s="217">
        <f>BK141</f>
        <v>0</v>
      </c>
      <c r="K141" s="213"/>
      <c r="L141" s="218"/>
      <c r="M141" s="219"/>
      <c r="N141" s="220"/>
      <c r="O141" s="220"/>
      <c r="P141" s="221">
        <f>SUM(P142:P159)</f>
        <v>0</v>
      </c>
      <c r="Q141" s="220"/>
      <c r="R141" s="221">
        <f>SUM(R142:R159)</f>
        <v>0</v>
      </c>
      <c r="S141" s="220"/>
      <c r="T141" s="222">
        <f>SUM(T142:T159)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86</v>
      </c>
      <c r="AT141" s="224" t="s">
        <v>77</v>
      </c>
      <c r="AU141" s="224" t="s">
        <v>78</v>
      </c>
      <c r="AY141" s="223" t="s">
        <v>171</v>
      </c>
      <c r="BK141" s="225">
        <f>SUM(BK142:BK159)</f>
        <v>0</v>
      </c>
    </row>
    <row r="142" spans="1:65" s="2" customFormat="1" ht="16.5" customHeight="1">
      <c r="A142" s="39"/>
      <c r="B142" s="40"/>
      <c r="C142" s="228" t="s">
        <v>280</v>
      </c>
      <c r="D142" s="228" t="s">
        <v>173</v>
      </c>
      <c r="E142" s="229" t="s">
        <v>1512</v>
      </c>
      <c r="F142" s="230" t="s">
        <v>1513</v>
      </c>
      <c r="G142" s="231" t="s">
        <v>208</v>
      </c>
      <c r="H142" s="232">
        <v>150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43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177</v>
      </c>
      <c r="AT142" s="240" t="s">
        <v>173</v>
      </c>
      <c r="AU142" s="240" t="s">
        <v>86</v>
      </c>
      <c r="AY142" s="18" t="s">
        <v>171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86</v>
      </c>
      <c r="BK142" s="241">
        <f>ROUND(I142*H142,2)</f>
        <v>0</v>
      </c>
      <c r="BL142" s="18" t="s">
        <v>177</v>
      </c>
      <c r="BM142" s="240" t="s">
        <v>375</v>
      </c>
    </row>
    <row r="143" spans="1:65" s="2" customFormat="1" ht="16.5" customHeight="1">
      <c r="A143" s="39"/>
      <c r="B143" s="40"/>
      <c r="C143" s="228" t="s">
        <v>7</v>
      </c>
      <c r="D143" s="228" t="s">
        <v>173</v>
      </c>
      <c r="E143" s="229" t="s">
        <v>1514</v>
      </c>
      <c r="F143" s="230" t="s">
        <v>1515</v>
      </c>
      <c r="G143" s="231" t="s">
        <v>1473</v>
      </c>
      <c r="H143" s="232">
        <v>7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43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177</v>
      </c>
      <c r="AT143" s="240" t="s">
        <v>173</v>
      </c>
      <c r="AU143" s="240" t="s">
        <v>86</v>
      </c>
      <c r="AY143" s="18" t="s">
        <v>171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86</v>
      </c>
      <c r="BK143" s="241">
        <f>ROUND(I143*H143,2)</f>
        <v>0</v>
      </c>
      <c r="BL143" s="18" t="s">
        <v>177</v>
      </c>
      <c r="BM143" s="240" t="s">
        <v>384</v>
      </c>
    </row>
    <row r="144" spans="1:65" s="2" customFormat="1" ht="16.5" customHeight="1">
      <c r="A144" s="39"/>
      <c r="B144" s="40"/>
      <c r="C144" s="228" t="s">
        <v>289</v>
      </c>
      <c r="D144" s="228" t="s">
        <v>173</v>
      </c>
      <c r="E144" s="229" t="s">
        <v>1516</v>
      </c>
      <c r="F144" s="230" t="s">
        <v>1517</v>
      </c>
      <c r="G144" s="231" t="s">
        <v>225</v>
      </c>
      <c r="H144" s="232">
        <v>9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43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177</v>
      </c>
      <c r="AT144" s="240" t="s">
        <v>173</v>
      </c>
      <c r="AU144" s="240" t="s">
        <v>86</v>
      </c>
      <c r="AY144" s="18" t="s">
        <v>171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86</v>
      </c>
      <c r="BK144" s="241">
        <f>ROUND(I144*H144,2)</f>
        <v>0</v>
      </c>
      <c r="BL144" s="18" t="s">
        <v>177</v>
      </c>
      <c r="BM144" s="240" t="s">
        <v>395</v>
      </c>
    </row>
    <row r="145" spans="1:65" s="2" customFormat="1" ht="16.5" customHeight="1">
      <c r="A145" s="39"/>
      <c r="B145" s="40"/>
      <c r="C145" s="228" t="s">
        <v>297</v>
      </c>
      <c r="D145" s="228" t="s">
        <v>173</v>
      </c>
      <c r="E145" s="229" t="s">
        <v>1518</v>
      </c>
      <c r="F145" s="230" t="s">
        <v>1519</v>
      </c>
      <c r="G145" s="231" t="s">
        <v>208</v>
      </c>
      <c r="H145" s="232">
        <v>150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43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177</v>
      </c>
      <c r="AT145" s="240" t="s">
        <v>173</v>
      </c>
      <c r="AU145" s="240" t="s">
        <v>86</v>
      </c>
      <c r="AY145" s="18" t="s">
        <v>171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86</v>
      </c>
      <c r="BK145" s="241">
        <f>ROUND(I145*H145,2)</f>
        <v>0</v>
      </c>
      <c r="BL145" s="18" t="s">
        <v>177</v>
      </c>
      <c r="BM145" s="240" t="s">
        <v>405</v>
      </c>
    </row>
    <row r="146" spans="1:65" s="2" customFormat="1" ht="21.75" customHeight="1">
      <c r="A146" s="39"/>
      <c r="B146" s="40"/>
      <c r="C146" s="228" t="s">
        <v>299</v>
      </c>
      <c r="D146" s="228" t="s">
        <v>173</v>
      </c>
      <c r="E146" s="229" t="s">
        <v>1520</v>
      </c>
      <c r="F146" s="230" t="s">
        <v>1521</v>
      </c>
      <c r="G146" s="231" t="s">
        <v>1473</v>
      </c>
      <c r="H146" s="232">
        <v>7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43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177</v>
      </c>
      <c r="AT146" s="240" t="s">
        <v>173</v>
      </c>
      <c r="AU146" s="240" t="s">
        <v>86</v>
      </c>
      <c r="AY146" s="18" t="s">
        <v>171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86</v>
      </c>
      <c r="BK146" s="241">
        <f>ROUND(I146*H146,2)</f>
        <v>0</v>
      </c>
      <c r="BL146" s="18" t="s">
        <v>177</v>
      </c>
      <c r="BM146" s="240" t="s">
        <v>415</v>
      </c>
    </row>
    <row r="147" spans="1:65" s="2" customFormat="1" ht="16.5" customHeight="1">
      <c r="A147" s="39"/>
      <c r="B147" s="40"/>
      <c r="C147" s="228" t="s">
        <v>302</v>
      </c>
      <c r="D147" s="228" t="s">
        <v>173</v>
      </c>
      <c r="E147" s="229" t="s">
        <v>1522</v>
      </c>
      <c r="F147" s="230" t="s">
        <v>1523</v>
      </c>
      <c r="G147" s="231" t="s">
        <v>1524</v>
      </c>
      <c r="H147" s="232">
        <v>7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43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177</v>
      </c>
      <c r="AT147" s="240" t="s">
        <v>173</v>
      </c>
      <c r="AU147" s="240" t="s">
        <v>86</v>
      </c>
      <c r="AY147" s="18" t="s">
        <v>171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86</v>
      </c>
      <c r="BK147" s="241">
        <f>ROUND(I147*H147,2)</f>
        <v>0</v>
      </c>
      <c r="BL147" s="18" t="s">
        <v>177</v>
      </c>
      <c r="BM147" s="240" t="s">
        <v>423</v>
      </c>
    </row>
    <row r="148" spans="1:65" s="2" customFormat="1" ht="16.5" customHeight="1">
      <c r="A148" s="39"/>
      <c r="B148" s="40"/>
      <c r="C148" s="228" t="s">
        <v>304</v>
      </c>
      <c r="D148" s="228" t="s">
        <v>173</v>
      </c>
      <c r="E148" s="229" t="s">
        <v>1525</v>
      </c>
      <c r="F148" s="230" t="s">
        <v>1526</v>
      </c>
      <c r="G148" s="231" t="s">
        <v>1473</v>
      </c>
      <c r="H148" s="232">
        <v>9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43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177</v>
      </c>
      <c r="AT148" s="240" t="s">
        <v>173</v>
      </c>
      <c r="AU148" s="240" t="s">
        <v>86</v>
      </c>
      <c r="AY148" s="18" t="s">
        <v>171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86</v>
      </c>
      <c r="BK148" s="241">
        <f>ROUND(I148*H148,2)</f>
        <v>0</v>
      </c>
      <c r="BL148" s="18" t="s">
        <v>177</v>
      </c>
      <c r="BM148" s="240" t="s">
        <v>433</v>
      </c>
    </row>
    <row r="149" spans="1:65" s="2" customFormat="1" ht="16.5" customHeight="1">
      <c r="A149" s="39"/>
      <c r="B149" s="40"/>
      <c r="C149" s="228" t="s">
        <v>307</v>
      </c>
      <c r="D149" s="228" t="s">
        <v>173</v>
      </c>
      <c r="E149" s="229" t="s">
        <v>1527</v>
      </c>
      <c r="F149" s="230" t="s">
        <v>1528</v>
      </c>
      <c r="G149" s="231" t="s">
        <v>1524</v>
      </c>
      <c r="H149" s="232">
        <v>6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43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177</v>
      </c>
      <c r="AT149" s="240" t="s">
        <v>173</v>
      </c>
      <c r="AU149" s="240" t="s">
        <v>86</v>
      </c>
      <c r="AY149" s="18" t="s">
        <v>171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86</v>
      </c>
      <c r="BK149" s="241">
        <f>ROUND(I149*H149,2)</f>
        <v>0</v>
      </c>
      <c r="BL149" s="18" t="s">
        <v>177</v>
      </c>
      <c r="BM149" s="240" t="s">
        <v>444</v>
      </c>
    </row>
    <row r="150" spans="1:65" s="2" customFormat="1" ht="24.15" customHeight="1">
      <c r="A150" s="39"/>
      <c r="B150" s="40"/>
      <c r="C150" s="228" t="s">
        <v>313</v>
      </c>
      <c r="D150" s="228" t="s">
        <v>173</v>
      </c>
      <c r="E150" s="229" t="s">
        <v>1529</v>
      </c>
      <c r="F150" s="230" t="s">
        <v>1530</v>
      </c>
      <c r="G150" s="231" t="s">
        <v>208</v>
      </c>
      <c r="H150" s="232">
        <v>170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43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177</v>
      </c>
      <c r="AT150" s="240" t="s">
        <v>173</v>
      </c>
      <c r="AU150" s="240" t="s">
        <v>86</v>
      </c>
      <c r="AY150" s="18" t="s">
        <v>171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86</v>
      </c>
      <c r="BK150" s="241">
        <f>ROUND(I150*H150,2)</f>
        <v>0</v>
      </c>
      <c r="BL150" s="18" t="s">
        <v>177</v>
      </c>
      <c r="BM150" s="240" t="s">
        <v>454</v>
      </c>
    </row>
    <row r="151" spans="1:65" s="2" customFormat="1" ht="21.75" customHeight="1">
      <c r="A151" s="39"/>
      <c r="B151" s="40"/>
      <c r="C151" s="228" t="s">
        <v>319</v>
      </c>
      <c r="D151" s="228" t="s">
        <v>173</v>
      </c>
      <c r="E151" s="229" t="s">
        <v>1531</v>
      </c>
      <c r="F151" s="230" t="s">
        <v>1532</v>
      </c>
      <c r="G151" s="231" t="s">
        <v>208</v>
      </c>
      <c r="H151" s="232">
        <v>170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43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177</v>
      </c>
      <c r="AT151" s="240" t="s">
        <v>173</v>
      </c>
      <c r="AU151" s="240" t="s">
        <v>86</v>
      </c>
      <c r="AY151" s="18" t="s">
        <v>171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86</v>
      </c>
      <c r="BK151" s="241">
        <f>ROUND(I151*H151,2)</f>
        <v>0</v>
      </c>
      <c r="BL151" s="18" t="s">
        <v>177</v>
      </c>
      <c r="BM151" s="240" t="s">
        <v>464</v>
      </c>
    </row>
    <row r="152" spans="1:65" s="2" customFormat="1" ht="16.5" customHeight="1">
      <c r="A152" s="39"/>
      <c r="B152" s="40"/>
      <c r="C152" s="228" t="s">
        <v>325</v>
      </c>
      <c r="D152" s="228" t="s">
        <v>173</v>
      </c>
      <c r="E152" s="229" t="s">
        <v>1533</v>
      </c>
      <c r="F152" s="230" t="s">
        <v>1534</v>
      </c>
      <c r="G152" s="231" t="s">
        <v>1524</v>
      </c>
      <c r="H152" s="232">
        <v>1.5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43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177</v>
      </c>
      <c r="AT152" s="240" t="s">
        <v>173</v>
      </c>
      <c r="AU152" s="240" t="s">
        <v>86</v>
      </c>
      <c r="AY152" s="18" t="s">
        <v>171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86</v>
      </c>
      <c r="BK152" s="241">
        <f>ROUND(I152*H152,2)</f>
        <v>0</v>
      </c>
      <c r="BL152" s="18" t="s">
        <v>177</v>
      </c>
      <c r="BM152" s="240" t="s">
        <v>473</v>
      </c>
    </row>
    <row r="153" spans="1:65" s="2" customFormat="1" ht="16.5" customHeight="1">
      <c r="A153" s="39"/>
      <c r="B153" s="40"/>
      <c r="C153" s="228" t="s">
        <v>330</v>
      </c>
      <c r="D153" s="228" t="s">
        <v>173</v>
      </c>
      <c r="E153" s="229" t="s">
        <v>1535</v>
      </c>
      <c r="F153" s="230" t="s">
        <v>1536</v>
      </c>
      <c r="G153" s="231" t="s">
        <v>208</v>
      </c>
      <c r="H153" s="232">
        <v>150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43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177</v>
      </c>
      <c r="AT153" s="240" t="s">
        <v>173</v>
      </c>
      <c r="AU153" s="240" t="s">
        <v>86</v>
      </c>
      <c r="AY153" s="18" t="s">
        <v>171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86</v>
      </c>
      <c r="BK153" s="241">
        <f>ROUND(I153*H153,2)</f>
        <v>0</v>
      </c>
      <c r="BL153" s="18" t="s">
        <v>177</v>
      </c>
      <c r="BM153" s="240" t="s">
        <v>482</v>
      </c>
    </row>
    <row r="154" spans="1:65" s="2" customFormat="1" ht="24.15" customHeight="1">
      <c r="A154" s="39"/>
      <c r="B154" s="40"/>
      <c r="C154" s="228" t="s">
        <v>334</v>
      </c>
      <c r="D154" s="228" t="s">
        <v>173</v>
      </c>
      <c r="E154" s="229" t="s">
        <v>1537</v>
      </c>
      <c r="F154" s="230" t="s">
        <v>1538</v>
      </c>
      <c r="G154" s="231" t="s">
        <v>1524</v>
      </c>
      <c r="H154" s="232">
        <v>6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43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177</v>
      </c>
      <c r="AT154" s="240" t="s">
        <v>173</v>
      </c>
      <c r="AU154" s="240" t="s">
        <v>86</v>
      </c>
      <c r="AY154" s="18" t="s">
        <v>171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86</v>
      </c>
      <c r="BK154" s="241">
        <f>ROUND(I154*H154,2)</f>
        <v>0</v>
      </c>
      <c r="BL154" s="18" t="s">
        <v>177</v>
      </c>
      <c r="BM154" s="240" t="s">
        <v>491</v>
      </c>
    </row>
    <row r="155" spans="1:65" s="2" customFormat="1" ht="16.5" customHeight="1">
      <c r="A155" s="39"/>
      <c r="B155" s="40"/>
      <c r="C155" s="228" t="s">
        <v>339</v>
      </c>
      <c r="D155" s="228" t="s">
        <v>173</v>
      </c>
      <c r="E155" s="229" t="s">
        <v>1539</v>
      </c>
      <c r="F155" s="230" t="s">
        <v>1540</v>
      </c>
      <c r="G155" s="231" t="s">
        <v>1524</v>
      </c>
      <c r="H155" s="232">
        <v>10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43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177</v>
      </c>
      <c r="AT155" s="240" t="s">
        <v>173</v>
      </c>
      <c r="AU155" s="240" t="s">
        <v>86</v>
      </c>
      <c r="AY155" s="18" t="s">
        <v>171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86</v>
      </c>
      <c r="BK155" s="241">
        <f>ROUND(I155*H155,2)</f>
        <v>0</v>
      </c>
      <c r="BL155" s="18" t="s">
        <v>177</v>
      </c>
      <c r="BM155" s="240" t="s">
        <v>504</v>
      </c>
    </row>
    <row r="156" spans="1:65" s="2" customFormat="1" ht="16.5" customHeight="1">
      <c r="A156" s="39"/>
      <c r="B156" s="40"/>
      <c r="C156" s="228" t="s">
        <v>345</v>
      </c>
      <c r="D156" s="228" t="s">
        <v>173</v>
      </c>
      <c r="E156" s="229" t="s">
        <v>1541</v>
      </c>
      <c r="F156" s="230" t="s">
        <v>1542</v>
      </c>
      <c r="G156" s="231" t="s">
        <v>1524</v>
      </c>
      <c r="H156" s="232">
        <v>8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43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177</v>
      </c>
      <c r="AT156" s="240" t="s">
        <v>173</v>
      </c>
      <c r="AU156" s="240" t="s">
        <v>86</v>
      </c>
      <c r="AY156" s="18" t="s">
        <v>171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86</v>
      </c>
      <c r="BK156" s="241">
        <f>ROUND(I156*H156,2)</f>
        <v>0</v>
      </c>
      <c r="BL156" s="18" t="s">
        <v>177</v>
      </c>
      <c r="BM156" s="240" t="s">
        <v>512</v>
      </c>
    </row>
    <row r="157" spans="1:65" s="2" customFormat="1" ht="16.5" customHeight="1">
      <c r="A157" s="39"/>
      <c r="B157" s="40"/>
      <c r="C157" s="228" t="s">
        <v>351</v>
      </c>
      <c r="D157" s="228" t="s">
        <v>173</v>
      </c>
      <c r="E157" s="229" t="s">
        <v>1543</v>
      </c>
      <c r="F157" s="230" t="s">
        <v>1544</v>
      </c>
      <c r="G157" s="231" t="s">
        <v>1524</v>
      </c>
      <c r="H157" s="232">
        <v>20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43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177</v>
      </c>
      <c r="AT157" s="240" t="s">
        <v>173</v>
      </c>
      <c r="AU157" s="240" t="s">
        <v>86</v>
      </c>
      <c r="AY157" s="18" t="s">
        <v>171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86</v>
      </c>
      <c r="BK157" s="241">
        <f>ROUND(I157*H157,2)</f>
        <v>0</v>
      </c>
      <c r="BL157" s="18" t="s">
        <v>177</v>
      </c>
      <c r="BM157" s="240" t="s">
        <v>522</v>
      </c>
    </row>
    <row r="158" spans="1:65" s="2" customFormat="1" ht="16.5" customHeight="1">
      <c r="A158" s="39"/>
      <c r="B158" s="40"/>
      <c r="C158" s="228" t="s">
        <v>355</v>
      </c>
      <c r="D158" s="228" t="s">
        <v>173</v>
      </c>
      <c r="E158" s="229" t="s">
        <v>1545</v>
      </c>
      <c r="F158" s="230" t="s">
        <v>1546</v>
      </c>
      <c r="G158" s="231" t="s">
        <v>1473</v>
      </c>
      <c r="H158" s="232">
        <v>9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43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177</v>
      </c>
      <c r="AT158" s="240" t="s">
        <v>173</v>
      </c>
      <c r="AU158" s="240" t="s">
        <v>86</v>
      </c>
      <c r="AY158" s="18" t="s">
        <v>171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86</v>
      </c>
      <c r="BK158" s="241">
        <f>ROUND(I158*H158,2)</f>
        <v>0</v>
      </c>
      <c r="BL158" s="18" t="s">
        <v>177</v>
      </c>
      <c r="BM158" s="240" t="s">
        <v>531</v>
      </c>
    </row>
    <row r="159" spans="1:65" s="2" customFormat="1" ht="16.5" customHeight="1">
      <c r="A159" s="39"/>
      <c r="B159" s="40"/>
      <c r="C159" s="228" t="s">
        <v>359</v>
      </c>
      <c r="D159" s="228" t="s">
        <v>173</v>
      </c>
      <c r="E159" s="229" t="s">
        <v>1547</v>
      </c>
      <c r="F159" s="230" t="s">
        <v>1548</v>
      </c>
      <c r="G159" s="231" t="s">
        <v>1473</v>
      </c>
      <c r="H159" s="232">
        <v>9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43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177</v>
      </c>
      <c r="AT159" s="240" t="s">
        <v>173</v>
      </c>
      <c r="AU159" s="240" t="s">
        <v>86</v>
      </c>
      <c r="AY159" s="18" t="s">
        <v>171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86</v>
      </c>
      <c r="BK159" s="241">
        <f>ROUND(I159*H159,2)</f>
        <v>0</v>
      </c>
      <c r="BL159" s="18" t="s">
        <v>177</v>
      </c>
      <c r="BM159" s="240" t="s">
        <v>540</v>
      </c>
    </row>
    <row r="160" spans="1:63" s="12" customFormat="1" ht="25.9" customHeight="1">
      <c r="A160" s="12"/>
      <c r="B160" s="212"/>
      <c r="C160" s="213"/>
      <c r="D160" s="214" t="s">
        <v>77</v>
      </c>
      <c r="E160" s="215" t="s">
        <v>1549</v>
      </c>
      <c r="F160" s="215" t="s">
        <v>1550</v>
      </c>
      <c r="G160" s="213"/>
      <c r="H160" s="213"/>
      <c r="I160" s="216"/>
      <c r="J160" s="217">
        <f>BK160</f>
        <v>0</v>
      </c>
      <c r="K160" s="213"/>
      <c r="L160" s="218"/>
      <c r="M160" s="219"/>
      <c r="N160" s="220"/>
      <c r="O160" s="220"/>
      <c r="P160" s="221">
        <f>SUM(P161:P162)</f>
        <v>0</v>
      </c>
      <c r="Q160" s="220"/>
      <c r="R160" s="221">
        <f>SUM(R161:R162)</f>
        <v>0</v>
      </c>
      <c r="S160" s="220"/>
      <c r="T160" s="222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3" t="s">
        <v>86</v>
      </c>
      <c r="AT160" s="224" t="s">
        <v>77</v>
      </c>
      <c r="AU160" s="224" t="s">
        <v>78</v>
      </c>
      <c r="AY160" s="223" t="s">
        <v>171</v>
      </c>
      <c r="BK160" s="225">
        <f>SUM(BK161:BK162)</f>
        <v>0</v>
      </c>
    </row>
    <row r="161" spans="1:65" s="2" customFormat="1" ht="16.5" customHeight="1">
      <c r="A161" s="39"/>
      <c r="B161" s="40"/>
      <c r="C161" s="228" t="s">
        <v>363</v>
      </c>
      <c r="D161" s="228" t="s">
        <v>173</v>
      </c>
      <c r="E161" s="229" t="s">
        <v>1551</v>
      </c>
      <c r="F161" s="230" t="s">
        <v>1552</v>
      </c>
      <c r="G161" s="231" t="s">
        <v>1524</v>
      </c>
      <c r="H161" s="232">
        <v>6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43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177</v>
      </c>
      <c r="AT161" s="240" t="s">
        <v>173</v>
      </c>
      <c r="AU161" s="240" t="s">
        <v>86</v>
      </c>
      <c r="AY161" s="18" t="s">
        <v>171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86</v>
      </c>
      <c r="BK161" s="241">
        <f>ROUND(I161*H161,2)</f>
        <v>0</v>
      </c>
      <c r="BL161" s="18" t="s">
        <v>177</v>
      </c>
      <c r="BM161" s="240" t="s">
        <v>548</v>
      </c>
    </row>
    <row r="162" spans="1:65" s="2" customFormat="1" ht="16.5" customHeight="1">
      <c r="A162" s="39"/>
      <c r="B162" s="40"/>
      <c r="C162" s="228" t="s">
        <v>369</v>
      </c>
      <c r="D162" s="228" t="s">
        <v>173</v>
      </c>
      <c r="E162" s="229" t="s">
        <v>1553</v>
      </c>
      <c r="F162" s="230" t="s">
        <v>1554</v>
      </c>
      <c r="G162" s="231" t="s">
        <v>1473</v>
      </c>
      <c r="H162" s="232">
        <v>1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43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177</v>
      </c>
      <c r="AT162" s="240" t="s">
        <v>173</v>
      </c>
      <c r="AU162" s="240" t="s">
        <v>86</v>
      </c>
      <c r="AY162" s="18" t="s">
        <v>171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86</v>
      </c>
      <c r="BK162" s="241">
        <f>ROUND(I162*H162,2)</f>
        <v>0</v>
      </c>
      <c r="BL162" s="18" t="s">
        <v>177</v>
      </c>
      <c r="BM162" s="240" t="s">
        <v>557</v>
      </c>
    </row>
    <row r="163" spans="1:63" s="12" customFormat="1" ht="25.9" customHeight="1">
      <c r="A163" s="12"/>
      <c r="B163" s="212"/>
      <c r="C163" s="213"/>
      <c r="D163" s="214" t="s">
        <v>77</v>
      </c>
      <c r="E163" s="215" t="s">
        <v>930</v>
      </c>
      <c r="F163" s="215" t="s">
        <v>931</v>
      </c>
      <c r="G163" s="213"/>
      <c r="H163" s="213"/>
      <c r="I163" s="216"/>
      <c r="J163" s="217">
        <f>BK163</f>
        <v>0</v>
      </c>
      <c r="K163" s="213"/>
      <c r="L163" s="218"/>
      <c r="M163" s="219"/>
      <c r="N163" s="220"/>
      <c r="O163" s="220"/>
      <c r="P163" s="221">
        <f>P164</f>
        <v>0</v>
      </c>
      <c r="Q163" s="220"/>
      <c r="R163" s="221">
        <f>R164</f>
        <v>0</v>
      </c>
      <c r="S163" s="220"/>
      <c r="T163" s="222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3" t="s">
        <v>200</v>
      </c>
      <c r="AT163" s="224" t="s">
        <v>77</v>
      </c>
      <c r="AU163" s="224" t="s">
        <v>78</v>
      </c>
      <c r="AY163" s="223" t="s">
        <v>171</v>
      </c>
      <c r="BK163" s="225">
        <f>BK164</f>
        <v>0</v>
      </c>
    </row>
    <row r="164" spans="1:65" s="2" customFormat="1" ht="16.5" customHeight="1">
      <c r="A164" s="39"/>
      <c r="B164" s="40"/>
      <c r="C164" s="228" t="s">
        <v>375</v>
      </c>
      <c r="D164" s="228" t="s">
        <v>173</v>
      </c>
      <c r="E164" s="229" t="s">
        <v>933</v>
      </c>
      <c r="F164" s="230" t="s">
        <v>934</v>
      </c>
      <c r="G164" s="231" t="s">
        <v>909</v>
      </c>
      <c r="H164" s="301"/>
      <c r="I164" s="233"/>
      <c r="J164" s="234">
        <f>ROUND(I164*H164,2)</f>
        <v>0</v>
      </c>
      <c r="K164" s="235"/>
      <c r="L164" s="45"/>
      <c r="M164" s="302" t="s">
        <v>1</v>
      </c>
      <c r="N164" s="303" t="s">
        <v>43</v>
      </c>
      <c r="O164" s="304"/>
      <c r="P164" s="305">
        <f>O164*H164</f>
        <v>0</v>
      </c>
      <c r="Q164" s="305">
        <v>0</v>
      </c>
      <c r="R164" s="305">
        <f>Q164*H164</f>
        <v>0</v>
      </c>
      <c r="S164" s="305">
        <v>0</v>
      </c>
      <c r="T164" s="30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177</v>
      </c>
      <c r="AT164" s="240" t="s">
        <v>173</v>
      </c>
      <c r="AU164" s="240" t="s">
        <v>86</v>
      </c>
      <c r="AY164" s="18" t="s">
        <v>171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86</v>
      </c>
      <c r="BK164" s="241">
        <f>ROUND(I164*H164,2)</f>
        <v>0</v>
      </c>
      <c r="BL164" s="18" t="s">
        <v>177</v>
      </c>
      <c r="BM164" s="240" t="s">
        <v>1555</v>
      </c>
    </row>
    <row r="165" spans="1:31" s="2" customFormat="1" ht="6.95" customHeight="1">
      <c r="A165" s="39"/>
      <c r="B165" s="67"/>
      <c r="C165" s="68"/>
      <c r="D165" s="68"/>
      <c r="E165" s="68"/>
      <c r="F165" s="68"/>
      <c r="G165" s="68"/>
      <c r="H165" s="68"/>
      <c r="I165" s="68"/>
      <c r="J165" s="68"/>
      <c r="K165" s="68"/>
      <c r="L165" s="45"/>
      <c r="M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</sheetData>
  <sheetProtection password="CC35" sheet="1" objects="1" scenarios="1" formatColumns="0" formatRows="0" autoFilter="0"/>
  <autoFilter ref="C119:K16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 hidden="1">
      <c r="B4" s="21"/>
      <c r="D4" s="149" t="s">
        <v>132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Parkoviště - Domov U Biřičky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133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1556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1153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1557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1558</v>
      </c>
      <c r="G14" s="39"/>
      <c r="H14" s="39"/>
      <c r="I14" s="151" t="s">
        <v>22</v>
      </c>
      <c r="J14" s="154" t="str">
        <f>'Rekapitulace stavby'!AN8</f>
        <v>25. 3. 2022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1559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1560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1561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1560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1561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37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35.25" customHeight="1" hidden="1">
      <c r="A29" s="155"/>
      <c r="B29" s="156"/>
      <c r="C29" s="155"/>
      <c r="D29" s="155"/>
      <c r="E29" s="157" t="s">
        <v>1562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ROUND(J130,2)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42</v>
      </c>
      <c r="E35" s="151" t="s">
        <v>43</v>
      </c>
      <c r="F35" s="164">
        <f>ROUND((SUM(BE130:BE345)),2)</f>
        <v>0</v>
      </c>
      <c r="G35" s="39"/>
      <c r="H35" s="39"/>
      <c r="I35" s="165">
        <v>0.21</v>
      </c>
      <c r="J35" s="164">
        <f>ROUND(((SUM(BE130:BE345))*I35),2)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ROUND((SUM(BF130:BF345)),2)</f>
        <v>0</v>
      </c>
      <c r="G36" s="39"/>
      <c r="H36" s="39"/>
      <c r="I36" s="165">
        <v>0.15</v>
      </c>
      <c r="J36" s="164">
        <f>ROUND(((SUM(BF130:BF345))*I36),2)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ROUND((SUM(BG130:BG345)),2)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ROUND((SUM(BH130:BH345)),2)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ROUND((SUM(BI130:BI345)),2)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4" t="str">
        <f>E7</f>
        <v>Parkoviště - Domov U Biřičky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 hidden="1">
      <c r="B86" s="22"/>
      <c r="C86" s="33" t="s">
        <v>133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hidden="1">
      <c r="A87" s="39"/>
      <c r="B87" s="40"/>
      <c r="C87" s="41"/>
      <c r="D87" s="41"/>
      <c r="E87" s="184" t="s">
        <v>1556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 hidden="1">
      <c r="A88" s="39"/>
      <c r="B88" s="40"/>
      <c r="C88" s="33" t="s">
        <v>1153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 hidden="1">
      <c r="A89" s="39"/>
      <c r="B89" s="40"/>
      <c r="C89" s="41"/>
      <c r="D89" s="41"/>
      <c r="E89" s="77" t="str">
        <f>E11</f>
        <v>SO 501 - Přeložky plynovodu a přípojek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 hidden="1">
      <c r="A91" s="39"/>
      <c r="B91" s="40"/>
      <c r="C91" s="33" t="s">
        <v>20</v>
      </c>
      <c r="D91" s="41"/>
      <c r="E91" s="41"/>
      <c r="F91" s="28" t="str">
        <f>F14</f>
        <v>ul. K Biřičce</v>
      </c>
      <c r="G91" s="41"/>
      <c r="H91" s="41"/>
      <c r="I91" s="33" t="s">
        <v>22</v>
      </c>
      <c r="J91" s="80" t="str">
        <f>IF(J14="","",J14)</f>
        <v>25. 3. 2022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 hidden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 hidden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LABRON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 hidden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LABRON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 hidden="1">
      <c r="A96" s="39"/>
      <c r="B96" s="40"/>
      <c r="C96" s="185" t="s">
        <v>137</v>
      </c>
      <c r="D96" s="186"/>
      <c r="E96" s="186"/>
      <c r="F96" s="186"/>
      <c r="G96" s="186"/>
      <c r="H96" s="186"/>
      <c r="I96" s="186"/>
      <c r="J96" s="187" t="s">
        <v>138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 hidden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 hidden="1">
      <c r="A98" s="39"/>
      <c r="B98" s="40"/>
      <c r="C98" s="188" t="s">
        <v>139</v>
      </c>
      <c r="D98" s="41"/>
      <c r="E98" s="41"/>
      <c r="F98" s="41"/>
      <c r="G98" s="41"/>
      <c r="H98" s="41"/>
      <c r="I98" s="41"/>
      <c r="J98" s="111">
        <f>J130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140</v>
      </c>
    </row>
    <row r="99" spans="1:31" s="9" customFormat="1" ht="24.95" customHeight="1" hidden="1">
      <c r="A99" s="9"/>
      <c r="B99" s="189"/>
      <c r="C99" s="190"/>
      <c r="D99" s="191" t="s">
        <v>141</v>
      </c>
      <c r="E99" s="192"/>
      <c r="F99" s="192"/>
      <c r="G99" s="192"/>
      <c r="H99" s="192"/>
      <c r="I99" s="192"/>
      <c r="J99" s="193">
        <f>J131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5"/>
      <c r="C100" s="134"/>
      <c r="D100" s="196" t="s">
        <v>142</v>
      </c>
      <c r="E100" s="197"/>
      <c r="F100" s="197"/>
      <c r="G100" s="197"/>
      <c r="H100" s="197"/>
      <c r="I100" s="197"/>
      <c r="J100" s="198">
        <f>J132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5"/>
      <c r="C101" s="134"/>
      <c r="D101" s="196" t="s">
        <v>145</v>
      </c>
      <c r="E101" s="197"/>
      <c r="F101" s="197"/>
      <c r="G101" s="197"/>
      <c r="H101" s="197"/>
      <c r="I101" s="197"/>
      <c r="J101" s="198">
        <f>J198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5"/>
      <c r="C102" s="134"/>
      <c r="D102" s="196" t="s">
        <v>147</v>
      </c>
      <c r="E102" s="197"/>
      <c r="F102" s="197"/>
      <c r="G102" s="197"/>
      <c r="H102" s="197"/>
      <c r="I102" s="197"/>
      <c r="J102" s="198">
        <f>J211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5"/>
      <c r="C103" s="134"/>
      <c r="D103" s="196" t="s">
        <v>150</v>
      </c>
      <c r="E103" s="197"/>
      <c r="F103" s="197"/>
      <c r="G103" s="197"/>
      <c r="H103" s="197"/>
      <c r="I103" s="197"/>
      <c r="J103" s="198">
        <f>J218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9"/>
      <c r="C104" s="190"/>
      <c r="D104" s="191" t="s">
        <v>1563</v>
      </c>
      <c r="E104" s="192"/>
      <c r="F104" s="192"/>
      <c r="G104" s="192"/>
      <c r="H104" s="192"/>
      <c r="I104" s="192"/>
      <c r="J104" s="193">
        <f>J220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95"/>
      <c r="C105" s="134"/>
      <c r="D105" s="196" t="s">
        <v>1564</v>
      </c>
      <c r="E105" s="197"/>
      <c r="F105" s="197"/>
      <c r="G105" s="197"/>
      <c r="H105" s="197"/>
      <c r="I105" s="197"/>
      <c r="J105" s="198">
        <f>J221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95"/>
      <c r="C106" s="134"/>
      <c r="D106" s="196" t="s">
        <v>1565</v>
      </c>
      <c r="E106" s="197"/>
      <c r="F106" s="197"/>
      <c r="G106" s="197"/>
      <c r="H106" s="197"/>
      <c r="I106" s="197"/>
      <c r="J106" s="198">
        <f>J292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95"/>
      <c r="C107" s="134"/>
      <c r="D107" s="196" t="s">
        <v>1566</v>
      </c>
      <c r="E107" s="197"/>
      <c r="F107" s="197"/>
      <c r="G107" s="197"/>
      <c r="H107" s="197"/>
      <c r="I107" s="197"/>
      <c r="J107" s="198">
        <f>J318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189"/>
      <c r="C108" s="190"/>
      <c r="D108" s="191" t="s">
        <v>1567</v>
      </c>
      <c r="E108" s="192"/>
      <c r="F108" s="192"/>
      <c r="G108" s="192"/>
      <c r="H108" s="192"/>
      <c r="I108" s="192"/>
      <c r="J108" s="193">
        <f>J341</f>
        <v>0</v>
      </c>
      <c r="K108" s="190"/>
      <c r="L108" s="19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t="12" hidden="1"/>
    <row r="112" ht="12" hidden="1"/>
    <row r="113" ht="12" hidden="1"/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84" t="str">
        <f>E7</f>
        <v>Parkoviště - Domov U Biřičky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133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16.5" customHeight="1">
      <c r="A120" s="39"/>
      <c r="B120" s="40"/>
      <c r="C120" s="41"/>
      <c r="D120" s="41"/>
      <c r="E120" s="184" t="s">
        <v>1556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1153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E11</f>
        <v>SO 501 - Přeložky plynovodu a přípojek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F14</f>
        <v>ul. K Biřičce</v>
      </c>
      <c r="G124" s="41"/>
      <c r="H124" s="41"/>
      <c r="I124" s="33" t="s">
        <v>22</v>
      </c>
      <c r="J124" s="80" t="str">
        <f>IF(J14="","",J14)</f>
        <v>25. 3. 2022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E17</f>
        <v xml:space="preserve"> </v>
      </c>
      <c r="G126" s="41"/>
      <c r="H126" s="41"/>
      <c r="I126" s="33" t="s">
        <v>30</v>
      </c>
      <c r="J126" s="37" t="str">
        <f>E23</f>
        <v>LABRON s.r.o.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28</v>
      </c>
      <c r="D127" s="41"/>
      <c r="E127" s="41"/>
      <c r="F127" s="28" t="str">
        <f>IF(E20="","",E20)</f>
        <v>Vyplň údaj</v>
      </c>
      <c r="G127" s="41"/>
      <c r="H127" s="41"/>
      <c r="I127" s="33" t="s">
        <v>33</v>
      </c>
      <c r="J127" s="37" t="str">
        <f>E26</f>
        <v>LABRON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00"/>
      <c r="B129" s="201"/>
      <c r="C129" s="202" t="s">
        <v>157</v>
      </c>
      <c r="D129" s="203" t="s">
        <v>63</v>
      </c>
      <c r="E129" s="203" t="s">
        <v>59</v>
      </c>
      <c r="F129" s="203" t="s">
        <v>60</v>
      </c>
      <c r="G129" s="203" t="s">
        <v>158</v>
      </c>
      <c r="H129" s="203" t="s">
        <v>159</v>
      </c>
      <c r="I129" s="203" t="s">
        <v>160</v>
      </c>
      <c r="J129" s="204" t="s">
        <v>138</v>
      </c>
      <c r="K129" s="205" t="s">
        <v>161</v>
      </c>
      <c r="L129" s="206"/>
      <c r="M129" s="101" t="s">
        <v>1</v>
      </c>
      <c r="N129" s="102" t="s">
        <v>42</v>
      </c>
      <c r="O129" s="102" t="s">
        <v>162</v>
      </c>
      <c r="P129" s="102" t="s">
        <v>163</v>
      </c>
      <c r="Q129" s="102" t="s">
        <v>164</v>
      </c>
      <c r="R129" s="102" t="s">
        <v>165</v>
      </c>
      <c r="S129" s="102" t="s">
        <v>166</v>
      </c>
      <c r="T129" s="103" t="s">
        <v>167</v>
      </c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</row>
    <row r="130" spans="1:63" s="2" customFormat="1" ht="22.8" customHeight="1">
      <c r="A130" s="39"/>
      <c r="B130" s="40"/>
      <c r="C130" s="108" t="s">
        <v>168</v>
      </c>
      <c r="D130" s="41"/>
      <c r="E130" s="41"/>
      <c r="F130" s="41"/>
      <c r="G130" s="41"/>
      <c r="H130" s="41"/>
      <c r="I130" s="41"/>
      <c r="J130" s="207">
        <f>BK130</f>
        <v>0</v>
      </c>
      <c r="K130" s="41"/>
      <c r="L130" s="45"/>
      <c r="M130" s="104"/>
      <c r="N130" s="208"/>
      <c r="O130" s="105"/>
      <c r="P130" s="209">
        <f>P131+P220+P341</f>
        <v>0</v>
      </c>
      <c r="Q130" s="105"/>
      <c r="R130" s="209">
        <f>R131+R220+R341</f>
        <v>0.6270204999999999</v>
      </c>
      <c r="S130" s="105"/>
      <c r="T130" s="210">
        <f>T131+T220+T341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77</v>
      </c>
      <c r="AU130" s="18" t="s">
        <v>140</v>
      </c>
      <c r="BK130" s="211">
        <f>BK131+BK220+BK341</f>
        <v>0</v>
      </c>
    </row>
    <row r="131" spans="1:63" s="12" customFormat="1" ht="25.9" customHeight="1">
      <c r="A131" s="12"/>
      <c r="B131" s="212"/>
      <c r="C131" s="213"/>
      <c r="D131" s="214" t="s">
        <v>77</v>
      </c>
      <c r="E131" s="215" t="s">
        <v>169</v>
      </c>
      <c r="F131" s="215" t="s">
        <v>170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P132+P198+P211+P218</f>
        <v>0</v>
      </c>
      <c r="Q131" s="220"/>
      <c r="R131" s="221">
        <f>R132+R198+R211+R218</f>
        <v>0.064618</v>
      </c>
      <c r="S131" s="220"/>
      <c r="T131" s="222">
        <f>T132+T198+T211+T218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86</v>
      </c>
      <c r="AT131" s="224" t="s">
        <v>77</v>
      </c>
      <c r="AU131" s="224" t="s">
        <v>78</v>
      </c>
      <c r="AY131" s="223" t="s">
        <v>171</v>
      </c>
      <c r="BK131" s="225">
        <f>BK132+BK198+BK211+BK218</f>
        <v>0</v>
      </c>
    </row>
    <row r="132" spans="1:63" s="12" customFormat="1" ht="22.8" customHeight="1">
      <c r="A132" s="12"/>
      <c r="B132" s="212"/>
      <c r="C132" s="213"/>
      <c r="D132" s="214" t="s">
        <v>77</v>
      </c>
      <c r="E132" s="226" t="s">
        <v>86</v>
      </c>
      <c r="F132" s="226" t="s">
        <v>172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SUM(P133:P197)</f>
        <v>0</v>
      </c>
      <c r="Q132" s="220"/>
      <c r="R132" s="221">
        <f>SUM(R133:R197)</f>
        <v>0.033898</v>
      </c>
      <c r="S132" s="220"/>
      <c r="T132" s="222">
        <f>SUM(T133:T197)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86</v>
      </c>
      <c r="AT132" s="224" t="s">
        <v>77</v>
      </c>
      <c r="AU132" s="224" t="s">
        <v>86</v>
      </c>
      <c r="AY132" s="223" t="s">
        <v>171</v>
      </c>
      <c r="BK132" s="225">
        <f>SUM(BK133:BK197)</f>
        <v>0</v>
      </c>
    </row>
    <row r="133" spans="1:65" s="2" customFormat="1" ht="37.8" customHeight="1">
      <c r="A133" s="39"/>
      <c r="B133" s="40"/>
      <c r="C133" s="228" t="s">
        <v>86</v>
      </c>
      <c r="D133" s="228" t="s">
        <v>173</v>
      </c>
      <c r="E133" s="229" t="s">
        <v>1568</v>
      </c>
      <c r="F133" s="230" t="s">
        <v>1569</v>
      </c>
      <c r="G133" s="231" t="s">
        <v>208</v>
      </c>
      <c r="H133" s="232">
        <v>224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43</v>
      </c>
      <c r="O133" s="92"/>
      <c r="P133" s="238">
        <f>O133*H133</f>
        <v>0</v>
      </c>
      <c r="Q133" s="238">
        <v>0.00014</v>
      </c>
      <c r="R133" s="238">
        <f>Q133*H133</f>
        <v>0.03136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177</v>
      </c>
      <c r="AT133" s="240" t="s">
        <v>173</v>
      </c>
      <c r="AU133" s="240" t="s">
        <v>88</v>
      </c>
      <c r="AY133" s="18" t="s">
        <v>171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86</v>
      </c>
      <c r="BK133" s="241">
        <f>ROUND(I133*H133,2)</f>
        <v>0</v>
      </c>
      <c r="BL133" s="18" t="s">
        <v>177</v>
      </c>
      <c r="BM133" s="240" t="s">
        <v>1570</v>
      </c>
    </row>
    <row r="134" spans="1:51" s="13" customFormat="1" ht="12">
      <c r="A134" s="13"/>
      <c r="B134" s="242"/>
      <c r="C134" s="243"/>
      <c r="D134" s="244" t="s">
        <v>179</v>
      </c>
      <c r="E134" s="245" t="s">
        <v>1</v>
      </c>
      <c r="F134" s="246" t="s">
        <v>1571</v>
      </c>
      <c r="G134" s="243"/>
      <c r="H134" s="247">
        <v>224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179</v>
      </c>
      <c r="AU134" s="253" t="s">
        <v>88</v>
      </c>
      <c r="AV134" s="13" t="s">
        <v>88</v>
      </c>
      <c r="AW134" s="13" t="s">
        <v>32</v>
      </c>
      <c r="AX134" s="13" t="s">
        <v>86</v>
      </c>
      <c r="AY134" s="253" t="s">
        <v>171</v>
      </c>
    </row>
    <row r="135" spans="1:65" s="2" customFormat="1" ht="37.8" customHeight="1">
      <c r="A135" s="39"/>
      <c r="B135" s="40"/>
      <c r="C135" s="228" t="s">
        <v>88</v>
      </c>
      <c r="D135" s="228" t="s">
        <v>173</v>
      </c>
      <c r="E135" s="229" t="s">
        <v>1572</v>
      </c>
      <c r="F135" s="230" t="s">
        <v>1573</v>
      </c>
      <c r="G135" s="231" t="s">
        <v>208</v>
      </c>
      <c r="H135" s="232">
        <v>224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43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177</v>
      </c>
      <c r="AT135" s="240" t="s">
        <v>173</v>
      </c>
      <c r="AU135" s="240" t="s">
        <v>88</v>
      </c>
      <c r="AY135" s="18" t="s">
        <v>171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86</v>
      </c>
      <c r="BK135" s="241">
        <f>ROUND(I135*H135,2)</f>
        <v>0</v>
      </c>
      <c r="BL135" s="18" t="s">
        <v>177</v>
      </c>
      <c r="BM135" s="240" t="s">
        <v>1574</v>
      </c>
    </row>
    <row r="136" spans="1:65" s="2" customFormat="1" ht="24.15" customHeight="1">
      <c r="A136" s="39"/>
      <c r="B136" s="40"/>
      <c r="C136" s="228" t="s">
        <v>191</v>
      </c>
      <c r="D136" s="228" t="s">
        <v>173</v>
      </c>
      <c r="E136" s="229" t="s">
        <v>1575</v>
      </c>
      <c r="F136" s="230" t="s">
        <v>1576</v>
      </c>
      <c r="G136" s="231" t="s">
        <v>208</v>
      </c>
      <c r="H136" s="232">
        <v>5.4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43</v>
      </c>
      <c r="O136" s="92"/>
      <c r="P136" s="238">
        <f>O136*H136</f>
        <v>0</v>
      </c>
      <c r="Q136" s="238">
        <v>0.00047</v>
      </c>
      <c r="R136" s="238">
        <f>Q136*H136</f>
        <v>0.002538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177</v>
      </c>
      <c r="AT136" s="240" t="s">
        <v>173</v>
      </c>
      <c r="AU136" s="240" t="s">
        <v>88</v>
      </c>
      <c r="AY136" s="18" t="s">
        <v>171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86</v>
      </c>
      <c r="BK136" s="241">
        <f>ROUND(I136*H136,2)</f>
        <v>0</v>
      </c>
      <c r="BL136" s="18" t="s">
        <v>177</v>
      </c>
      <c r="BM136" s="240" t="s">
        <v>1577</v>
      </c>
    </row>
    <row r="137" spans="1:51" s="13" customFormat="1" ht="12">
      <c r="A137" s="13"/>
      <c r="B137" s="242"/>
      <c r="C137" s="243"/>
      <c r="D137" s="244" t="s">
        <v>179</v>
      </c>
      <c r="E137" s="245" t="s">
        <v>1</v>
      </c>
      <c r="F137" s="246" t="s">
        <v>1578</v>
      </c>
      <c r="G137" s="243"/>
      <c r="H137" s="247">
        <v>5.4</v>
      </c>
      <c r="I137" s="248"/>
      <c r="J137" s="243"/>
      <c r="K137" s="243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179</v>
      </c>
      <c r="AU137" s="253" t="s">
        <v>88</v>
      </c>
      <c r="AV137" s="13" t="s">
        <v>88</v>
      </c>
      <c r="AW137" s="13" t="s">
        <v>32</v>
      </c>
      <c r="AX137" s="13" t="s">
        <v>86</v>
      </c>
      <c r="AY137" s="253" t="s">
        <v>171</v>
      </c>
    </row>
    <row r="138" spans="1:65" s="2" customFormat="1" ht="24.15" customHeight="1">
      <c r="A138" s="39"/>
      <c r="B138" s="40"/>
      <c r="C138" s="228" t="s">
        <v>177</v>
      </c>
      <c r="D138" s="228" t="s">
        <v>173</v>
      </c>
      <c r="E138" s="229" t="s">
        <v>1579</v>
      </c>
      <c r="F138" s="230" t="s">
        <v>1580</v>
      </c>
      <c r="G138" s="231" t="s">
        <v>208</v>
      </c>
      <c r="H138" s="232">
        <v>5.4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43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177</v>
      </c>
      <c r="AT138" s="240" t="s">
        <v>173</v>
      </c>
      <c r="AU138" s="240" t="s">
        <v>88</v>
      </c>
      <c r="AY138" s="18" t="s">
        <v>171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86</v>
      </c>
      <c r="BK138" s="241">
        <f>ROUND(I138*H138,2)</f>
        <v>0</v>
      </c>
      <c r="BL138" s="18" t="s">
        <v>177</v>
      </c>
      <c r="BM138" s="240" t="s">
        <v>1581</v>
      </c>
    </row>
    <row r="139" spans="1:65" s="2" customFormat="1" ht="37.8" customHeight="1">
      <c r="A139" s="39"/>
      <c r="B139" s="40"/>
      <c r="C139" s="228" t="s">
        <v>200</v>
      </c>
      <c r="D139" s="228" t="s">
        <v>173</v>
      </c>
      <c r="E139" s="229" t="s">
        <v>1582</v>
      </c>
      <c r="F139" s="230" t="s">
        <v>1583</v>
      </c>
      <c r="G139" s="231" t="s">
        <v>225</v>
      </c>
      <c r="H139" s="232">
        <v>12.706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43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177</v>
      </c>
      <c r="AT139" s="240" t="s">
        <v>173</v>
      </c>
      <c r="AU139" s="240" t="s">
        <v>88</v>
      </c>
      <c r="AY139" s="18" t="s">
        <v>171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86</v>
      </c>
      <c r="BK139" s="241">
        <f>ROUND(I139*H139,2)</f>
        <v>0</v>
      </c>
      <c r="BL139" s="18" t="s">
        <v>177</v>
      </c>
      <c r="BM139" s="240" t="s">
        <v>1584</v>
      </c>
    </row>
    <row r="140" spans="1:51" s="13" customFormat="1" ht="12">
      <c r="A140" s="13"/>
      <c r="B140" s="242"/>
      <c r="C140" s="243"/>
      <c r="D140" s="244" t="s">
        <v>179</v>
      </c>
      <c r="E140" s="245" t="s">
        <v>1</v>
      </c>
      <c r="F140" s="246" t="s">
        <v>1585</v>
      </c>
      <c r="G140" s="243"/>
      <c r="H140" s="247">
        <v>12.706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179</v>
      </c>
      <c r="AU140" s="253" t="s">
        <v>88</v>
      </c>
      <c r="AV140" s="13" t="s">
        <v>88</v>
      </c>
      <c r="AW140" s="13" t="s">
        <v>32</v>
      </c>
      <c r="AX140" s="13" t="s">
        <v>86</v>
      </c>
      <c r="AY140" s="253" t="s">
        <v>171</v>
      </c>
    </row>
    <row r="141" spans="1:65" s="2" customFormat="1" ht="44.25" customHeight="1">
      <c r="A141" s="39"/>
      <c r="B141" s="40"/>
      <c r="C141" s="228" t="s">
        <v>205</v>
      </c>
      <c r="D141" s="228" t="s">
        <v>173</v>
      </c>
      <c r="E141" s="229" t="s">
        <v>1586</v>
      </c>
      <c r="F141" s="230" t="s">
        <v>1587</v>
      </c>
      <c r="G141" s="231" t="s">
        <v>225</v>
      </c>
      <c r="H141" s="232">
        <v>21.781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43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177</v>
      </c>
      <c r="AT141" s="240" t="s">
        <v>173</v>
      </c>
      <c r="AU141" s="240" t="s">
        <v>88</v>
      </c>
      <c r="AY141" s="18" t="s">
        <v>171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86</v>
      </c>
      <c r="BK141" s="241">
        <f>ROUND(I141*H141,2)</f>
        <v>0</v>
      </c>
      <c r="BL141" s="18" t="s">
        <v>177</v>
      </c>
      <c r="BM141" s="240" t="s">
        <v>1588</v>
      </c>
    </row>
    <row r="142" spans="1:51" s="14" customFormat="1" ht="12">
      <c r="A142" s="14"/>
      <c r="B142" s="254"/>
      <c r="C142" s="255"/>
      <c r="D142" s="244" t="s">
        <v>179</v>
      </c>
      <c r="E142" s="256" t="s">
        <v>1</v>
      </c>
      <c r="F142" s="257" t="s">
        <v>1589</v>
      </c>
      <c r="G142" s="255"/>
      <c r="H142" s="256" t="s">
        <v>1</v>
      </c>
      <c r="I142" s="258"/>
      <c r="J142" s="255"/>
      <c r="K142" s="255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179</v>
      </c>
      <c r="AU142" s="263" t="s">
        <v>88</v>
      </c>
      <c r="AV142" s="14" t="s">
        <v>86</v>
      </c>
      <c r="AW142" s="14" t="s">
        <v>32</v>
      </c>
      <c r="AX142" s="14" t="s">
        <v>78</v>
      </c>
      <c r="AY142" s="263" t="s">
        <v>171</v>
      </c>
    </row>
    <row r="143" spans="1:51" s="13" customFormat="1" ht="12">
      <c r="A143" s="13"/>
      <c r="B143" s="242"/>
      <c r="C143" s="243"/>
      <c r="D143" s="244" t="s">
        <v>179</v>
      </c>
      <c r="E143" s="245" t="s">
        <v>1</v>
      </c>
      <c r="F143" s="246" t="s">
        <v>1590</v>
      </c>
      <c r="G143" s="243"/>
      <c r="H143" s="247">
        <v>9.6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179</v>
      </c>
      <c r="AU143" s="253" t="s">
        <v>88</v>
      </c>
      <c r="AV143" s="13" t="s">
        <v>88</v>
      </c>
      <c r="AW143" s="13" t="s">
        <v>32</v>
      </c>
      <c r="AX143" s="13" t="s">
        <v>78</v>
      </c>
      <c r="AY143" s="253" t="s">
        <v>171</v>
      </c>
    </row>
    <row r="144" spans="1:51" s="13" customFormat="1" ht="12">
      <c r="A144" s="13"/>
      <c r="B144" s="242"/>
      <c r="C144" s="243"/>
      <c r="D144" s="244" t="s">
        <v>179</v>
      </c>
      <c r="E144" s="245" t="s">
        <v>1</v>
      </c>
      <c r="F144" s="246" t="s">
        <v>1591</v>
      </c>
      <c r="G144" s="243"/>
      <c r="H144" s="247">
        <v>5.813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179</v>
      </c>
      <c r="AU144" s="253" t="s">
        <v>88</v>
      </c>
      <c r="AV144" s="13" t="s">
        <v>88</v>
      </c>
      <c r="AW144" s="13" t="s">
        <v>32</v>
      </c>
      <c r="AX144" s="13" t="s">
        <v>78</v>
      </c>
      <c r="AY144" s="253" t="s">
        <v>171</v>
      </c>
    </row>
    <row r="145" spans="1:51" s="13" customFormat="1" ht="12">
      <c r="A145" s="13"/>
      <c r="B145" s="242"/>
      <c r="C145" s="243"/>
      <c r="D145" s="244" t="s">
        <v>179</v>
      </c>
      <c r="E145" s="245" t="s">
        <v>1</v>
      </c>
      <c r="F145" s="246" t="s">
        <v>1592</v>
      </c>
      <c r="G145" s="243"/>
      <c r="H145" s="247">
        <v>2.88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179</v>
      </c>
      <c r="AU145" s="253" t="s">
        <v>88</v>
      </c>
      <c r="AV145" s="13" t="s">
        <v>88</v>
      </c>
      <c r="AW145" s="13" t="s">
        <v>32</v>
      </c>
      <c r="AX145" s="13" t="s">
        <v>78</v>
      </c>
      <c r="AY145" s="253" t="s">
        <v>171</v>
      </c>
    </row>
    <row r="146" spans="1:51" s="13" customFormat="1" ht="12">
      <c r="A146" s="13"/>
      <c r="B146" s="242"/>
      <c r="C146" s="243"/>
      <c r="D146" s="244" t="s">
        <v>179</v>
      </c>
      <c r="E146" s="245" t="s">
        <v>1</v>
      </c>
      <c r="F146" s="246" t="s">
        <v>1593</v>
      </c>
      <c r="G146" s="243"/>
      <c r="H146" s="247">
        <v>3.488</v>
      </c>
      <c r="I146" s="248"/>
      <c r="J146" s="243"/>
      <c r="K146" s="243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179</v>
      </c>
      <c r="AU146" s="253" t="s">
        <v>88</v>
      </c>
      <c r="AV146" s="13" t="s">
        <v>88</v>
      </c>
      <c r="AW146" s="13" t="s">
        <v>32</v>
      </c>
      <c r="AX146" s="13" t="s">
        <v>78</v>
      </c>
      <c r="AY146" s="253" t="s">
        <v>171</v>
      </c>
    </row>
    <row r="147" spans="1:51" s="15" customFormat="1" ht="12">
      <c r="A147" s="15"/>
      <c r="B147" s="264"/>
      <c r="C147" s="265"/>
      <c r="D147" s="244" t="s">
        <v>179</v>
      </c>
      <c r="E147" s="266" t="s">
        <v>1</v>
      </c>
      <c r="F147" s="267" t="s">
        <v>184</v>
      </c>
      <c r="G147" s="265"/>
      <c r="H147" s="268">
        <v>21.781</v>
      </c>
      <c r="I147" s="269"/>
      <c r="J147" s="265"/>
      <c r="K147" s="265"/>
      <c r="L147" s="270"/>
      <c r="M147" s="271"/>
      <c r="N147" s="272"/>
      <c r="O147" s="272"/>
      <c r="P147" s="272"/>
      <c r="Q147" s="272"/>
      <c r="R147" s="272"/>
      <c r="S147" s="272"/>
      <c r="T147" s="27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4" t="s">
        <v>179</v>
      </c>
      <c r="AU147" s="274" t="s">
        <v>88</v>
      </c>
      <c r="AV147" s="15" t="s">
        <v>177</v>
      </c>
      <c r="AW147" s="15" t="s">
        <v>32</v>
      </c>
      <c r="AX147" s="15" t="s">
        <v>86</v>
      </c>
      <c r="AY147" s="274" t="s">
        <v>171</v>
      </c>
    </row>
    <row r="148" spans="1:65" s="2" customFormat="1" ht="44.25" customHeight="1">
      <c r="A148" s="39"/>
      <c r="B148" s="40"/>
      <c r="C148" s="228" t="s">
        <v>212</v>
      </c>
      <c r="D148" s="228" t="s">
        <v>173</v>
      </c>
      <c r="E148" s="229" t="s">
        <v>1594</v>
      </c>
      <c r="F148" s="230" t="s">
        <v>1595</v>
      </c>
      <c r="G148" s="231" t="s">
        <v>225</v>
      </c>
      <c r="H148" s="232">
        <v>84.708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43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177</v>
      </c>
      <c r="AT148" s="240" t="s">
        <v>173</v>
      </c>
      <c r="AU148" s="240" t="s">
        <v>88</v>
      </c>
      <c r="AY148" s="18" t="s">
        <v>171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86</v>
      </c>
      <c r="BK148" s="241">
        <f>ROUND(I148*H148,2)</f>
        <v>0</v>
      </c>
      <c r="BL148" s="18" t="s">
        <v>177</v>
      </c>
      <c r="BM148" s="240" t="s">
        <v>1596</v>
      </c>
    </row>
    <row r="149" spans="1:51" s="13" customFormat="1" ht="12">
      <c r="A149" s="13"/>
      <c r="B149" s="242"/>
      <c r="C149" s="243"/>
      <c r="D149" s="244" t="s">
        <v>179</v>
      </c>
      <c r="E149" s="245" t="s">
        <v>1</v>
      </c>
      <c r="F149" s="246" t="s">
        <v>1597</v>
      </c>
      <c r="G149" s="243"/>
      <c r="H149" s="247">
        <v>7.488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179</v>
      </c>
      <c r="AU149" s="253" t="s">
        <v>88</v>
      </c>
      <c r="AV149" s="13" t="s">
        <v>88</v>
      </c>
      <c r="AW149" s="13" t="s">
        <v>32</v>
      </c>
      <c r="AX149" s="13" t="s">
        <v>78</v>
      </c>
      <c r="AY149" s="253" t="s">
        <v>171</v>
      </c>
    </row>
    <row r="150" spans="1:51" s="13" customFormat="1" ht="12">
      <c r="A150" s="13"/>
      <c r="B150" s="242"/>
      <c r="C150" s="243"/>
      <c r="D150" s="244" t="s">
        <v>179</v>
      </c>
      <c r="E150" s="245" t="s">
        <v>1</v>
      </c>
      <c r="F150" s="246" t="s">
        <v>1598</v>
      </c>
      <c r="G150" s="243"/>
      <c r="H150" s="247">
        <v>4.62</v>
      </c>
      <c r="I150" s="248"/>
      <c r="J150" s="243"/>
      <c r="K150" s="243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179</v>
      </c>
      <c r="AU150" s="253" t="s">
        <v>88</v>
      </c>
      <c r="AV150" s="13" t="s">
        <v>88</v>
      </c>
      <c r="AW150" s="13" t="s">
        <v>32</v>
      </c>
      <c r="AX150" s="13" t="s">
        <v>78</v>
      </c>
      <c r="AY150" s="253" t="s">
        <v>171</v>
      </c>
    </row>
    <row r="151" spans="1:51" s="13" customFormat="1" ht="12">
      <c r="A151" s="13"/>
      <c r="B151" s="242"/>
      <c r="C151" s="243"/>
      <c r="D151" s="244" t="s">
        <v>179</v>
      </c>
      <c r="E151" s="245" t="s">
        <v>1</v>
      </c>
      <c r="F151" s="246" t="s">
        <v>1599</v>
      </c>
      <c r="G151" s="243"/>
      <c r="H151" s="247">
        <v>60.72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179</v>
      </c>
      <c r="AU151" s="253" t="s">
        <v>88</v>
      </c>
      <c r="AV151" s="13" t="s">
        <v>88</v>
      </c>
      <c r="AW151" s="13" t="s">
        <v>32</v>
      </c>
      <c r="AX151" s="13" t="s">
        <v>78</v>
      </c>
      <c r="AY151" s="253" t="s">
        <v>171</v>
      </c>
    </row>
    <row r="152" spans="1:51" s="13" customFormat="1" ht="12">
      <c r="A152" s="13"/>
      <c r="B152" s="242"/>
      <c r="C152" s="243"/>
      <c r="D152" s="244" t="s">
        <v>179</v>
      </c>
      <c r="E152" s="245" t="s">
        <v>1</v>
      </c>
      <c r="F152" s="246" t="s">
        <v>1600</v>
      </c>
      <c r="G152" s="243"/>
      <c r="H152" s="247">
        <v>0.88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179</v>
      </c>
      <c r="AU152" s="253" t="s">
        <v>88</v>
      </c>
      <c r="AV152" s="13" t="s">
        <v>88</v>
      </c>
      <c r="AW152" s="13" t="s">
        <v>32</v>
      </c>
      <c r="AX152" s="13" t="s">
        <v>78</v>
      </c>
      <c r="AY152" s="253" t="s">
        <v>171</v>
      </c>
    </row>
    <row r="153" spans="1:51" s="13" customFormat="1" ht="12">
      <c r="A153" s="13"/>
      <c r="B153" s="242"/>
      <c r="C153" s="243"/>
      <c r="D153" s="244" t="s">
        <v>179</v>
      </c>
      <c r="E153" s="245" t="s">
        <v>1</v>
      </c>
      <c r="F153" s="246" t="s">
        <v>1601</v>
      </c>
      <c r="G153" s="243"/>
      <c r="H153" s="247">
        <v>10.12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179</v>
      </c>
      <c r="AU153" s="253" t="s">
        <v>88</v>
      </c>
      <c r="AV153" s="13" t="s">
        <v>88</v>
      </c>
      <c r="AW153" s="13" t="s">
        <v>32</v>
      </c>
      <c r="AX153" s="13" t="s">
        <v>78</v>
      </c>
      <c r="AY153" s="253" t="s">
        <v>171</v>
      </c>
    </row>
    <row r="154" spans="1:51" s="13" customFormat="1" ht="12">
      <c r="A154" s="13"/>
      <c r="B154" s="242"/>
      <c r="C154" s="243"/>
      <c r="D154" s="244" t="s">
        <v>179</v>
      </c>
      <c r="E154" s="245" t="s">
        <v>1</v>
      </c>
      <c r="F154" s="246" t="s">
        <v>1602</v>
      </c>
      <c r="G154" s="243"/>
      <c r="H154" s="247">
        <v>0.88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179</v>
      </c>
      <c r="AU154" s="253" t="s">
        <v>88</v>
      </c>
      <c r="AV154" s="13" t="s">
        <v>88</v>
      </c>
      <c r="AW154" s="13" t="s">
        <v>32</v>
      </c>
      <c r="AX154" s="13" t="s">
        <v>78</v>
      </c>
      <c r="AY154" s="253" t="s">
        <v>171</v>
      </c>
    </row>
    <row r="155" spans="1:51" s="15" customFormat="1" ht="12">
      <c r="A155" s="15"/>
      <c r="B155" s="264"/>
      <c r="C155" s="265"/>
      <c r="D155" s="244" t="s">
        <v>179</v>
      </c>
      <c r="E155" s="266" t="s">
        <v>1</v>
      </c>
      <c r="F155" s="267" t="s">
        <v>184</v>
      </c>
      <c r="G155" s="265"/>
      <c r="H155" s="268">
        <v>84.708</v>
      </c>
      <c r="I155" s="269"/>
      <c r="J155" s="265"/>
      <c r="K155" s="265"/>
      <c r="L155" s="270"/>
      <c r="M155" s="271"/>
      <c r="N155" s="272"/>
      <c r="O155" s="272"/>
      <c r="P155" s="272"/>
      <c r="Q155" s="272"/>
      <c r="R155" s="272"/>
      <c r="S155" s="272"/>
      <c r="T155" s="27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4" t="s">
        <v>179</v>
      </c>
      <c r="AU155" s="274" t="s">
        <v>88</v>
      </c>
      <c r="AV155" s="15" t="s">
        <v>177</v>
      </c>
      <c r="AW155" s="15" t="s">
        <v>32</v>
      </c>
      <c r="AX155" s="15" t="s">
        <v>86</v>
      </c>
      <c r="AY155" s="274" t="s">
        <v>171</v>
      </c>
    </row>
    <row r="156" spans="1:65" s="2" customFormat="1" ht="62.7" customHeight="1">
      <c r="A156" s="39"/>
      <c r="B156" s="40"/>
      <c r="C156" s="228" t="s">
        <v>218</v>
      </c>
      <c r="D156" s="228" t="s">
        <v>173</v>
      </c>
      <c r="E156" s="229" t="s">
        <v>1222</v>
      </c>
      <c r="F156" s="230" t="s">
        <v>1603</v>
      </c>
      <c r="G156" s="231" t="s">
        <v>225</v>
      </c>
      <c r="H156" s="232">
        <v>61.734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43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177</v>
      </c>
      <c r="AT156" s="240" t="s">
        <v>173</v>
      </c>
      <c r="AU156" s="240" t="s">
        <v>88</v>
      </c>
      <c r="AY156" s="18" t="s">
        <v>171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86</v>
      </c>
      <c r="BK156" s="241">
        <f>ROUND(I156*H156,2)</f>
        <v>0</v>
      </c>
      <c r="BL156" s="18" t="s">
        <v>177</v>
      </c>
      <c r="BM156" s="240" t="s">
        <v>1604</v>
      </c>
    </row>
    <row r="157" spans="1:51" s="13" customFormat="1" ht="12">
      <c r="A157" s="13"/>
      <c r="B157" s="242"/>
      <c r="C157" s="243"/>
      <c r="D157" s="244" t="s">
        <v>179</v>
      </c>
      <c r="E157" s="245" t="s">
        <v>1</v>
      </c>
      <c r="F157" s="246" t="s">
        <v>1605</v>
      </c>
      <c r="G157" s="243"/>
      <c r="H157" s="247">
        <v>61.734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179</v>
      </c>
      <c r="AU157" s="253" t="s">
        <v>88</v>
      </c>
      <c r="AV157" s="13" t="s">
        <v>88</v>
      </c>
      <c r="AW157" s="13" t="s">
        <v>32</v>
      </c>
      <c r="AX157" s="13" t="s">
        <v>86</v>
      </c>
      <c r="AY157" s="253" t="s">
        <v>171</v>
      </c>
    </row>
    <row r="158" spans="1:65" s="2" customFormat="1" ht="66.75" customHeight="1">
      <c r="A158" s="39"/>
      <c r="B158" s="40"/>
      <c r="C158" s="228" t="s">
        <v>222</v>
      </c>
      <c r="D158" s="228" t="s">
        <v>173</v>
      </c>
      <c r="E158" s="229" t="s">
        <v>1226</v>
      </c>
      <c r="F158" s="230" t="s">
        <v>1606</v>
      </c>
      <c r="G158" s="231" t="s">
        <v>225</v>
      </c>
      <c r="H158" s="232">
        <v>308.67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43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177</v>
      </c>
      <c r="AT158" s="240" t="s">
        <v>173</v>
      </c>
      <c r="AU158" s="240" t="s">
        <v>88</v>
      </c>
      <c r="AY158" s="18" t="s">
        <v>171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86</v>
      </c>
      <c r="BK158" s="241">
        <f>ROUND(I158*H158,2)</f>
        <v>0</v>
      </c>
      <c r="BL158" s="18" t="s">
        <v>177</v>
      </c>
      <c r="BM158" s="240" t="s">
        <v>1607</v>
      </c>
    </row>
    <row r="159" spans="1:51" s="13" customFormat="1" ht="12">
      <c r="A159" s="13"/>
      <c r="B159" s="242"/>
      <c r="C159" s="243"/>
      <c r="D159" s="244" t="s">
        <v>179</v>
      </c>
      <c r="E159" s="245" t="s">
        <v>1</v>
      </c>
      <c r="F159" s="246" t="s">
        <v>1608</v>
      </c>
      <c r="G159" s="243"/>
      <c r="H159" s="247">
        <v>308.67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179</v>
      </c>
      <c r="AU159" s="253" t="s">
        <v>88</v>
      </c>
      <c r="AV159" s="13" t="s">
        <v>88</v>
      </c>
      <c r="AW159" s="13" t="s">
        <v>32</v>
      </c>
      <c r="AX159" s="13" t="s">
        <v>86</v>
      </c>
      <c r="AY159" s="253" t="s">
        <v>171</v>
      </c>
    </row>
    <row r="160" spans="1:65" s="2" customFormat="1" ht="37.8" customHeight="1">
      <c r="A160" s="39"/>
      <c r="B160" s="40"/>
      <c r="C160" s="228" t="s">
        <v>229</v>
      </c>
      <c r="D160" s="228" t="s">
        <v>173</v>
      </c>
      <c r="E160" s="229" t="s">
        <v>241</v>
      </c>
      <c r="F160" s="230" t="s">
        <v>1609</v>
      </c>
      <c r="G160" s="231" t="s">
        <v>225</v>
      </c>
      <c r="H160" s="232">
        <v>61.734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43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177</v>
      </c>
      <c r="AT160" s="240" t="s">
        <v>173</v>
      </c>
      <c r="AU160" s="240" t="s">
        <v>88</v>
      </c>
      <c r="AY160" s="18" t="s">
        <v>171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86</v>
      </c>
      <c r="BK160" s="241">
        <f>ROUND(I160*H160,2)</f>
        <v>0</v>
      </c>
      <c r="BL160" s="18" t="s">
        <v>177</v>
      </c>
      <c r="BM160" s="240" t="s">
        <v>1610</v>
      </c>
    </row>
    <row r="161" spans="1:51" s="13" customFormat="1" ht="12">
      <c r="A161" s="13"/>
      <c r="B161" s="242"/>
      <c r="C161" s="243"/>
      <c r="D161" s="244" t="s">
        <v>179</v>
      </c>
      <c r="E161" s="245" t="s">
        <v>1</v>
      </c>
      <c r="F161" s="246" t="s">
        <v>1611</v>
      </c>
      <c r="G161" s="243"/>
      <c r="H161" s="247">
        <v>61.734</v>
      </c>
      <c r="I161" s="248"/>
      <c r="J161" s="243"/>
      <c r="K161" s="243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179</v>
      </c>
      <c r="AU161" s="253" t="s">
        <v>88</v>
      </c>
      <c r="AV161" s="13" t="s">
        <v>88</v>
      </c>
      <c r="AW161" s="13" t="s">
        <v>32</v>
      </c>
      <c r="AX161" s="13" t="s">
        <v>86</v>
      </c>
      <c r="AY161" s="253" t="s">
        <v>171</v>
      </c>
    </row>
    <row r="162" spans="1:65" s="2" customFormat="1" ht="44.25" customHeight="1">
      <c r="A162" s="39"/>
      <c r="B162" s="40"/>
      <c r="C162" s="228" t="s">
        <v>235</v>
      </c>
      <c r="D162" s="228" t="s">
        <v>173</v>
      </c>
      <c r="E162" s="229" t="s">
        <v>245</v>
      </c>
      <c r="F162" s="230" t="s">
        <v>885</v>
      </c>
      <c r="G162" s="231" t="s">
        <v>247</v>
      </c>
      <c r="H162" s="232">
        <v>111.121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43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177</v>
      </c>
      <c r="AT162" s="240" t="s">
        <v>173</v>
      </c>
      <c r="AU162" s="240" t="s">
        <v>88</v>
      </c>
      <c r="AY162" s="18" t="s">
        <v>171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86</v>
      </c>
      <c r="BK162" s="241">
        <f>ROUND(I162*H162,2)</f>
        <v>0</v>
      </c>
      <c r="BL162" s="18" t="s">
        <v>177</v>
      </c>
      <c r="BM162" s="240" t="s">
        <v>1612</v>
      </c>
    </row>
    <row r="163" spans="1:51" s="13" customFormat="1" ht="12">
      <c r="A163" s="13"/>
      <c r="B163" s="242"/>
      <c r="C163" s="243"/>
      <c r="D163" s="244" t="s">
        <v>179</v>
      </c>
      <c r="E163" s="245" t="s">
        <v>1</v>
      </c>
      <c r="F163" s="246" t="s">
        <v>1613</v>
      </c>
      <c r="G163" s="243"/>
      <c r="H163" s="247">
        <v>111.121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179</v>
      </c>
      <c r="AU163" s="253" t="s">
        <v>88</v>
      </c>
      <c r="AV163" s="13" t="s">
        <v>88</v>
      </c>
      <c r="AW163" s="13" t="s">
        <v>32</v>
      </c>
      <c r="AX163" s="13" t="s">
        <v>86</v>
      </c>
      <c r="AY163" s="253" t="s">
        <v>171</v>
      </c>
    </row>
    <row r="164" spans="1:65" s="2" customFormat="1" ht="44.25" customHeight="1">
      <c r="A164" s="39"/>
      <c r="B164" s="40"/>
      <c r="C164" s="228" t="s">
        <v>240</v>
      </c>
      <c r="D164" s="228" t="s">
        <v>173</v>
      </c>
      <c r="E164" s="229" t="s">
        <v>1236</v>
      </c>
      <c r="F164" s="230" t="s">
        <v>1614</v>
      </c>
      <c r="G164" s="231" t="s">
        <v>225</v>
      </c>
      <c r="H164" s="232">
        <v>65.117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43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177</v>
      </c>
      <c r="AT164" s="240" t="s">
        <v>173</v>
      </c>
      <c r="AU164" s="240" t="s">
        <v>88</v>
      </c>
      <c r="AY164" s="18" t="s">
        <v>171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86</v>
      </c>
      <c r="BK164" s="241">
        <f>ROUND(I164*H164,2)</f>
        <v>0</v>
      </c>
      <c r="BL164" s="18" t="s">
        <v>177</v>
      </c>
      <c r="BM164" s="240" t="s">
        <v>1615</v>
      </c>
    </row>
    <row r="165" spans="1:51" s="14" customFormat="1" ht="12">
      <c r="A165" s="14"/>
      <c r="B165" s="254"/>
      <c r="C165" s="255"/>
      <c r="D165" s="244" t="s">
        <v>179</v>
      </c>
      <c r="E165" s="256" t="s">
        <v>1</v>
      </c>
      <c r="F165" s="257" t="s">
        <v>1616</v>
      </c>
      <c r="G165" s="255"/>
      <c r="H165" s="256" t="s">
        <v>1</v>
      </c>
      <c r="I165" s="258"/>
      <c r="J165" s="255"/>
      <c r="K165" s="255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179</v>
      </c>
      <c r="AU165" s="263" t="s">
        <v>88</v>
      </c>
      <c r="AV165" s="14" t="s">
        <v>86</v>
      </c>
      <c r="AW165" s="14" t="s">
        <v>32</v>
      </c>
      <c r="AX165" s="14" t="s">
        <v>78</v>
      </c>
      <c r="AY165" s="263" t="s">
        <v>171</v>
      </c>
    </row>
    <row r="166" spans="1:51" s="13" customFormat="1" ht="12">
      <c r="A166" s="13"/>
      <c r="B166" s="242"/>
      <c r="C166" s="243"/>
      <c r="D166" s="244" t="s">
        <v>179</v>
      </c>
      <c r="E166" s="245" t="s">
        <v>1</v>
      </c>
      <c r="F166" s="246" t="s">
        <v>1617</v>
      </c>
      <c r="G166" s="243"/>
      <c r="H166" s="247">
        <v>6.225</v>
      </c>
      <c r="I166" s="248"/>
      <c r="J166" s="243"/>
      <c r="K166" s="243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179</v>
      </c>
      <c r="AU166" s="253" t="s">
        <v>88</v>
      </c>
      <c r="AV166" s="13" t="s">
        <v>88</v>
      </c>
      <c r="AW166" s="13" t="s">
        <v>32</v>
      </c>
      <c r="AX166" s="13" t="s">
        <v>78</v>
      </c>
      <c r="AY166" s="253" t="s">
        <v>171</v>
      </c>
    </row>
    <row r="167" spans="1:51" s="13" customFormat="1" ht="12">
      <c r="A167" s="13"/>
      <c r="B167" s="242"/>
      <c r="C167" s="243"/>
      <c r="D167" s="244" t="s">
        <v>179</v>
      </c>
      <c r="E167" s="245" t="s">
        <v>1</v>
      </c>
      <c r="F167" s="246" t="s">
        <v>1618</v>
      </c>
      <c r="G167" s="243"/>
      <c r="H167" s="247">
        <v>4.125</v>
      </c>
      <c r="I167" s="248"/>
      <c r="J167" s="243"/>
      <c r="K167" s="243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179</v>
      </c>
      <c r="AU167" s="253" t="s">
        <v>88</v>
      </c>
      <c r="AV167" s="13" t="s">
        <v>88</v>
      </c>
      <c r="AW167" s="13" t="s">
        <v>32</v>
      </c>
      <c r="AX167" s="13" t="s">
        <v>78</v>
      </c>
      <c r="AY167" s="253" t="s">
        <v>171</v>
      </c>
    </row>
    <row r="168" spans="1:51" s="13" customFormat="1" ht="12">
      <c r="A168" s="13"/>
      <c r="B168" s="242"/>
      <c r="C168" s="243"/>
      <c r="D168" s="244" t="s">
        <v>179</v>
      </c>
      <c r="E168" s="245" t="s">
        <v>1</v>
      </c>
      <c r="F168" s="246" t="s">
        <v>1619</v>
      </c>
      <c r="G168" s="243"/>
      <c r="H168" s="247">
        <v>1.868</v>
      </c>
      <c r="I168" s="248"/>
      <c r="J168" s="243"/>
      <c r="K168" s="243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179</v>
      </c>
      <c r="AU168" s="253" t="s">
        <v>88</v>
      </c>
      <c r="AV168" s="13" t="s">
        <v>88</v>
      </c>
      <c r="AW168" s="13" t="s">
        <v>32</v>
      </c>
      <c r="AX168" s="13" t="s">
        <v>78</v>
      </c>
      <c r="AY168" s="253" t="s">
        <v>171</v>
      </c>
    </row>
    <row r="169" spans="1:51" s="13" customFormat="1" ht="12">
      <c r="A169" s="13"/>
      <c r="B169" s="242"/>
      <c r="C169" s="243"/>
      <c r="D169" s="244" t="s">
        <v>179</v>
      </c>
      <c r="E169" s="245" t="s">
        <v>1</v>
      </c>
      <c r="F169" s="246" t="s">
        <v>1620</v>
      </c>
      <c r="G169" s="243"/>
      <c r="H169" s="247">
        <v>2.475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179</v>
      </c>
      <c r="AU169" s="253" t="s">
        <v>88</v>
      </c>
      <c r="AV169" s="13" t="s">
        <v>88</v>
      </c>
      <c r="AW169" s="13" t="s">
        <v>32</v>
      </c>
      <c r="AX169" s="13" t="s">
        <v>78</v>
      </c>
      <c r="AY169" s="253" t="s">
        <v>171</v>
      </c>
    </row>
    <row r="170" spans="1:51" s="13" customFormat="1" ht="12">
      <c r="A170" s="13"/>
      <c r="B170" s="242"/>
      <c r="C170" s="243"/>
      <c r="D170" s="244" t="s">
        <v>179</v>
      </c>
      <c r="E170" s="245" t="s">
        <v>1</v>
      </c>
      <c r="F170" s="246" t="s">
        <v>1621</v>
      </c>
      <c r="G170" s="243"/>
      <c r="H170" s="247">
        <v>3.072</v>
      </c>
      <c r="I170" s="248"/>
      <c r="J170" s="243"/>
      <c r="K170" s="243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179</v>
      </c>
      <c r="AU170" s="253" t="s">
        <v>88</v>
      </c>
      <c r="AV170" s="13" t="s">
        <v>88</v>
      </c>
      <c r="AW170" s="13" t="s">
        <v>32</v>
      </c>
      <c r="AX170" s="13" t="s">
        <v>78</v>
      </c>
      <c r="AY170" s="253" t="s">
        <v>171</v>
      </c>
    </row>
    <row r="171" spans="1:51" s="13" customFormat="1" ht="12">
      <c r="A171" s="13"/>
      <c r="B171" s="242"/>
      <c r="C171" s="243"/>
      <c r="D171" s="244" t="s">
        <v>179</v>
      </c>
      <c r="E171" s="245" t="s">
        <v>1</v>
      </c>
      <c r="F171" s="246" t="s">
        <v>1622</v>
      </c>
      <c r="G171" s="243"/>
      <c r="H171" s="247">
        <v>2.596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179</v>
      </c>
      <c r="AU171" s="253" t="s">
        <v>88</v>
      </c>
      <c r="AV171" s="13" t="s">
        <v>88</v>
      </c>
      <c r="AW171" s="13" t="s">
        <v>32</v>
      </c>
      <c r="AX171" s="13" t="s">
        <v>78</v>
      </c>
      <c r="AY171" s="253" t="s">
        <v>171</v>
      </c>
    </row>
    <row r="172" spans="1:51" s="16" customFormat="1" ht="12">
      <c r="A172" s="16"/>
      <c r="B172" s="290"/>
      <c r="C172" s="291"/>
      <c r="D172" s="244" t="s">
        <v>179</v>
      </c>
      <c r="E172" s="292" t="s">
        <v>1</v>
      </c>
      <c r="F172" s="293" t="s">
        <v>1172</v>
      </c>
      <c r="G172" s="291"/>
      <c r="H172" s="294">
        <v>20.361</v>
      </c>
      <c r="I172" s="295"/>
      <c r="J172" s="291"/>
      <c r="K172" s="291"/>
      <c r="L172" s="296"/>
      <c r="M172" s="297"/>
      <c r="N172" s="298"/>
      <c r="O172" s="298"/>
      <c r="P172" s="298"/>
      <c r="Q172" s="298"/>
      <c r="R172" s="298"/>
      <c r="S172" s="298"/>
      <c r="T172" s="299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300" t="s">
        <v>179</v>
      </c>
      <c r="AU172" s="300" t="s">
        <v>88</v>
      </c>
      <c r="AV172" s="16" t="s">
        <v>191</v>
      </c>
      <c r="AW172" s="16" t="s">
        <v>32</v>
      </c>
      <c r="AX172" s="16" t="s">
        <v>78</v>
      </c>
      <c r="AY172" s="300" t="s">
        <v>171</v>
      </c>
    </row>
    <row r="173" spans="1:51" s="14" customFormat="1" ht="12">
      <c r="A173" s="14"/>
      <c r="B173" s="254"/>
      <c r="C173" s="255"/>
      <c r="D173" s="244" t="s">
        <v>179</v>
      </c>
      <c r="E173" s="256" t="s">
        <v>1</v>
      </c>
      <c r="F173" s="257" t="s">
        <v>1623</v>
      </c>
      <c r="G173" s="255"/>
      <c r="H173" s="256" t="s">
        <v>1</v>
      </c>
      <c r="I173" s="258"/>
      <c r="J173" s="255"/>
      <c r="K173" s="255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179</v>
      </c>
      <c r="AU173" s="263" t="s">
        <v>88</v>
      </c>
      <c r="AV173" s="14" t="s">
        <v>86</v>
      </c>
      <c r="AW173" s="14" t="s">
        <v>32</v>
      </c>
      <c r="AX173" s="14" t="s">
        <v>78</v>
      </c>
      <c r="AY173" s="263" t="s">
        <v>171</v>
      </c>
    </row>
    <row r="174" spans="1:51" s="13" customFormat="1" ht="12">
      <c r="A174" s="13"/>
      <c r="B174" s="242"/>
      <c r="C174" s="243"/>
      <c r="D174" s="244" t="s">
        <v>179</v>
      </c>
      <c r="E174" s="245" t="s">
        <v>1</v>
      </c>
      <c r="F174" s="246" t="s">
        <v>1624</v>
      </c>
      <c r="G174" s="243"/>
      <c r="H174" s="247">
        <v>36.432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179</v>
      </c>
      <c r="AU174" s="253" t="s">
        <v>88</v>
      </c>
      <c r="AV174" s="13" t="s">
        <v>88</v>
      </c>
      <c r="AW174" s="13" t="s">
        <v>32</v>
      </c>
      <c r="AX174" s="13" t="s">
        <v>78</v>
      </c>
      <c r="AY174" s="253" t="s">
        <v>171</v>
      </c>
    </row>
    <row r="175" spans="1:51" s="13" customFormat="1" ht="12">
      <c r="A175" s="13"/>
      <c r="B175" s="242"/>
      <c r="C175" s="243"/>
      <c r="D175" s="244" t="s">
        <v>179</v>
      </c>
      <c r="E175" s="245" t="s">
        <v>1</v>
      </c>
      <c r="F175" s="246" t="s">
        <v>1625</v>
      </c>
      <c r="G175" s="243"/>
      <c r="H175" s="247">
        <v>0.512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179</v>
      </c>
      <c r="AU175" s="253" t="s">
        <v>88</v>
      </c>
      <c r="AV175" s="13" t="s">
        <v>88</v>
      </c>
      <c r="AW175" s="13" t="s">
        <v>32</v>
      </c>
      <c r="AX175" s="13" t="s">
        <v>78</v>
      </c>
      <c r="AY175" s="253" t="s">
        <v>171</v>
      </c>
    </row>
    <row r="176" spans="1:51" s="13" customFormat="1" ht="12">
      <c r="A176" s="13"/>
      <c r="B176" s="242"/>
      <c r="C176" s="243"/>
      <c r="D176" s="244" t="s">
        <v>179</v>
      </c>
      <c r="E176" s="245" t="s">
        <v>1</v>
      </c>
      <c r="F176" s="246" t="s">
        <v>1626</v>
      </c>
      <c r="G176" s="243"/>
      <c r="H176" s="247">
        <v>7.198</v>
      </c>
      <c r="I176" s="248"/>
      <c r="J176" s="243"/>
      <c r="K176" s="243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179</v>
      </c>
      <c r="AU176" s="253" t="s">
        <v>88</v>
      </c>
      <c r="AV176" s="13" t="s">
        <v>88</v>
      </c>
      <c r="AW176" s="13" t="s">
        <v>32</v>
      </c>
      <c r="AX176" s="13" t="s">
        <v>78</v>
      </c>
      <c r="AY176" s="253" t="s">
        <v>171</v>
      </c>
    </row>
    <row r="177" spans="1:51" s="13" customFormat="1" ht="12">
      <c r="A177" s="13"/>
      <c r="B177" s="242"/>
      <c r="C177" s="243"/>
      <c r="D177" s="244" t="s">
        <v>179</v>
      </c>
      <c r="E177" s="245" t="s">
        <v>1</v>
      </c>
      <c r="F177" s="246" t="s">
        <v>1627</v>
      </c>
      <c r="G177" s="243"/>
      <c r="H177" s="247">
        <v>0.614</v>
      </c>
      <c r="I177" s="248"/>
      <c r="J177" s="243"/>
      <c r="K177" s="243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179</v>
      </c>
      <c r="AU177" s="253" t="s">
        <v>88</v>
      </c>
      <c r="AV177" s="13" t="s">
        <v>88</v>
      </c>
      <c r="AW177" s="13" t="s">
        <v>32</v>
      </c>
      <c r="AX177" s="13" t="s">
        <v>78</v>
      </c>
      <c r="AY177" s="253" t="s">
        <v>171</v>
      </c>
    </row>
    <row r="178" spans="1:51" s="16" customFormat="1" ht="12">
      <c r="A178" s="16"/>
      <c r="B178" s="290"/>
      <c r="C178" s="291"/>
      <c r="D178" s="244" t="s">
        <v>179</v>
      </c>
      <c r="E178" s="292" t="s">
        <v>1</v>
      </c>
      <c r="F178" s="293" t="s">
        <v>1172</v>
      </c>
      <c r="G178" s="291"/>
      <c r="H178" s="294">
        <v>44.756</v>
      </c>
      <c r="I178" s="295"/>
      <c r="J178" s="291"/>
      <c r="K178" s="291"/>
      <c r="L178" s="296"/>
      <c r="M178" s="297"/>
      <c r="N178" s="298"/>
      <c r="O178" s="298"/>
      <c r="P178" s="298"/>
      <c r="Q178" s="298"/>
      <c r="R178" s="298"/>
      <c r="S178" s="298"/>
      <c r="T178" s="299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300" t="s">
        <v>179</v>
      </c>
      <c r="AU178" s="300" t="s">
        <v>88</v>
      </c>
      <c r="AV178" s="16" t="s">
        <v>191</v>
      </c>
      <c r="AW178" s="16" t="s">
        <v>32</v>
      </c>
      <c r="AX178" s="16" t="s">
        <v>78</v>
      </c>
      <c r="AY178" s="300" t="s">
        <v>171</v>
      </c>
    </row>
    <row r="179" spans="1:51" s="15" customFormat="1" ht="12">
      <c r="A179" s="15"/>
      <c r="B179" s="264"/>
      <c r="C179" s="265"/>
      <c r="D179" s="244" t="s">
        <v>179</v>
      </c>
      <c r="E179" s="266" t="s">
        <v>1</v>
      </c>
      <c r="F179" s="267" t="s">
        <v>184</v>
      </c>
      <c r="G179" s="265"/>
      <c r="H179" s="268">
        <v>65.11700000000002</v>
      </c>
      <c r="I179" s="269"/>
      <c r="J179" s="265"/>
      <c r="K179" s="265"/>
      <c r="L179" s="270"/>
      <c r="M179" s="271"/>
      <c r="N179" s="272"/>
      <c r="O179" s="272"/>
      <c r="P179" s="272"/>
      <c r="Q179" s="272"/>
      <c r="R179" s="272"/>
      <c r="S179" s="272"/>
      <c r="T179" s="27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4" t="s">
        <v>179</v>
      </c>
      <c r="AU179" s="274" t="s">
        <v>88</v>
      </c>
      <c r="AV179" s="15" t="s">
        <v>177</v>
      </c>
      <c r="AW179" s="15" t="s">
        <v>32</v>
      </c>
      <c r="AX179" s="15" t="s">
        <v>86</v>
      </c>
      <c r="AY179" s="274" t="s">
        <v>171</v>
      </c>
    </row>
    <row r="180" spans="1:65" s="2" customFormat="1" ht="16.5" customHeight="1">
      <c r="A180" s="39"/>
      <c r="B180" s="40"/>
      <c r="C180" s="279" t="s">
        <v>244</v>
      </c>
      <c r="D180" s="279" t="s">
        <v>314</v>
      </c>
      <c r="E180" s="280" t="s">
        <v>1628</v>
      </c>
      <c r="F180" s="281" t="s">
        <v>1629</v>
      </c>
      <c r="G180" s="282" t="s">
        <v>247</v>
      </c>
      <c r="H180" s="283">
        <v>38.482</v>
      </c>
      <c r="I180" s="284"/>
      <c r="J180" s="285">
        <f>ROUND(I180*H180,2)</f>
        <v>0</v>
      </c>
      <c r="K180" s="286"/>
      <c r="L180" s="287"/>
      <c r="M180" s="288" t="s">
        <v>1</v>
      </c>
      <c r="N180" s="289" t="s">
        <v>43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218</v>
      </c>
      <c r="AT180" s="240" t="s">
        <v>314</v>
      </c>
      <c r="AU180" s="240" t="s">
        <v>88</v>
      </c>
      <c r="AY180" s="18" t="s">
        <v>171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86</v>
      </c>
      <c r="BK180" s="241">
        <f>ROUND(I180*H180,2)</f>
        <v>0</v>
      </c>
      <c r="BL180" s="18" t="s">
        <v>177</v>
      </c>
      <c r="BM180" s="240" t="s">
        <v>1630</v>
      </c>
    </row>
    <row r="181" spans="1:51" s="14" customFormat="1" ht="12">
      <c r="A181" s="14"/>
      <c r="B181" s="254"/>
      <c r="C181" s="255"/>
      <c r="D181" s="244" t="s">
        <v>179</v>
      </c>
      <c r="E181" s="256" t="s">
        <v>1</v>
      </c>
      <c r="F181" s="257" t="s">
        <v>1616</v>
      </c>
      <c r="G181" s="255"/>
      <c r="H181" s="256" t="s">
        <v>1</v>
      </c>
      <c r="I181" s="258"/>
      <c r="J181" s="255"/>
      <c r="K181" s="255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179</v>
      </c>
      <c r="AU181" s="263" t="s">
        <v>88</v>
      </c>
      <c r="AV181" s="14" t="s">
        <v>86</v>
      </c>
      <c r="AW181" s="14" t="s">
        <v>32</v>
      </c>
      <c r="AX181" s="14" t="s">
        <v>78</v>
      </c>
      <c r="AY181" s="263" t="s">
        <v>171</v>
      </c>
    </row>
    <row r="182" spans="1:51" s="13" customFormat="1" ht="12">
      <c r="A182" s="13"/>
      <c r="B182" s="242"/>
      <c r="C182" s="243"/>
      <c r="D182" s="244" t="s">
        <v>179</v>
      </c>
      <c r="E182" s="245" t="s">
        <v>1</v>
      </c>
      <c r="F182" s="246" t="s">
        <v>1631</v>
      </c>
      <c r="G182" s="243"/>
      <c r="H182" s="247">
        <v>38.482</v>
      </c>
      <c r="I182" s="248"/>
      <c r="J182" s="243"/>
      <c r="K182" s="243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179</v>
      </c>
      <c r="AU182" s="253" t="s">
        <v>88</v>
      </c>
      <c r="AV182" s="13" t="s">
        <v>88</v>
      </c>
      <c r="AW182" s="13" t="s">
        <v>32</v>
      </c>
      <c r="AX182" s="13" t="s">
        <v>86</v>
      </c>
      <c r="AY182" s="253" t="s">
        <v>171</v>
      </c>
    </row>
    <row r="183" spans="1:65" s="2" customFormat="1" ht="66.75" customHeight="1">
      <c r="A183" s="39"/>
      <c r="B183" s="40"/>
      <c r="C183" s="228" t="s">
        <v>250</v>
      </c>
      <c r="D183" s="228" t="s">
        <v>173</v>
      </c>
      <c r="E183" s="229" t="s">
        <v>320</v>
      </c>
      <c r="F183" s="230" t="s">
        <v>1632</v>
      </c>
      <c r="G183" s="231" t="s">
        <v>225</v>
      </c>
      <c r="H183" s="232">
        <v>32.078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43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177</v>
      </c>
      <c r="AT183" s="240" t="s">
        <v>173</v>
      </c>
      <c r="AU183" s="240" t="s">
        <v>88</v>
      </c>
      <c r="AY183" s="18" t="s">
        <v>171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86</v>
      </c>
      <c r="BK183" s="241">
        <f>ROUND(I183*H183,2)</f>
        <v>0</v>
      </c>
      <c r="BL183" s="18" t="s">
        <v>177</v>
      </c>
      <c r="BM183" s="240" t="s">
        <v>1633</v>
      </c>
    </row>
    <row r="184" spans="1:51" s="13" customFormat="1" ht="12">
      <c r="A184" s="13"/>
      <c r="B184" s="242"/>
      <c r="C184" s="243"/>
      <c r="D184" s="244" t="s">
        <v>179</v>
      </c>
      <c r="E184" s="245" t="s">
        <v>1</v>
      </c>
      <c r="F184" s="246" t="s">
        <v>1634</v>
      </c>
      <c r="G184" s="243"/>
      <c r="H184" s="247">
        <v>2.625</v>
      </c>
      <c r="I184" s="248"/>
      <c r="J184" s="243"/>
      <c r="K184" s="243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179</v>
      </c>
      <c r="AU184" s="253" t="s">
        <v>88</v>
      </c>
      <c r="AV184" s="13" t="s">
        <v>88</v>
      </c>
      <c r="AW184" s="13" t="s">
        <v>32</v>
      </c>
      <c r="AX184" s="13" t="s">
        <v>78</v>
      </c>
      <c r="AY184" s="253" t="s">
        <v>171</v>
      </c>
    </row>
    <row r="185" spans="1:51" s="13" customFormat="1" ht="12">
      <c r="A185" s="13"/>
      <c r="B185" s="242"/>
      <c r="C185" s="243"/>
      <c r="D185" s="244" t="s">
        <v>179</v>
      </c>
      <c r="E185" s="245" t="s">
        <v>1</v>
      </c>
      <c r="F185" s="246" t="s">
        <v>1635</v>
      </c>
      <c r="G185" s="243"/>
      <c r="H185" s="247">
        <v>1.313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179</v>
      </c>
      <c r="AU185" s="253" t="s">
        <v>88</v>
      </c>
      <c r="AV185" s="13" t="s">
        <v>88</v>
      </c>
      <c r="AW185" s="13" t="s">
        <v>32</v>
      </c>
      <c r="AX185" s="13" t="s">
        <v>78</v>
      </c>
      <c r="AY185" s="253" t="s">
        <v>171</v>
      </c>
    </row>
    <row r="186" spans="1:51" s="13" customFormat="1" ht="12">
      <c r="A186" s="13"/>
      <c r="B186" s="242"/>
      <c r="C186" s="243"/>
      <c r="D186" s="244" t="s">
        <v>179</v>
      </c>
      <c r="E186" s="245" t="s">
        <v>1</v>
      </c>
      <c r="F186" s="246" t="s">
        <v>1636</v>
      </c>
      <c r="G186" s="243"/>
      <c r="H186" s="247">
        <v>0.788</v>
      </c>
      <c r="I186" s="248"/>
      <c r="J186" s="243"/>
      <c r="K186" s="243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179</v>
      </c>
      <c r="AU186" s="253" t="s">
        <v>88</v>
      </c>
      <c r="AV186" s="13" t="s">
        <v>88</v>
      </c>
      <c r="AW186" s="13" t="s">
        <v>32</v>
      </c>
      <c r="AX186" s="13" t="s">
        <v>78</v>
      </c>
      <c r="AY186" s="253" t="s">
        <v>171</v>
      </c>
    </row>
    <row r="187" spans="1:51" s="13" customFormat="1" ht="12">
      <c r="A187" s="13"/>
      <c r="B187" s="242"/>
      <c r="C187" s="243"/>
      <c r="D187" s="244" t="s">
        <v>179</v>
      </c>
      <c r="E187" s="245" t="s">
        <v>1</v>
      </c>
      <c r="F187" s="246" t="s">
        <v>1637</v>
      </c>
      <c r="G187" s="243"/>
      <c r="H187" s="247">
        <v>0.788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179</v>
      </c>
      <c r="AU187" s="253" t="s">
        <v>88</v>
      </c>
      <c r="AV187" s="13" t="s">
        <v>88</v>
      </c>
      <c r="AW187" s="13" t="s">
        <v>32</v>
      </c>
      <c r="AX187" s="13" t="s">
        <v>78</v>
      </c>
      <c r="AY187" s="253" t="s">
        <v>171</v>
      </c>
    </row>
    <row r="188" spans="1:51" s="13" customFormat="1" ht="12">
      <c r="A188" s="13"/>
      <c r="B188" s="242"/>
      <c r="C188" s="243"/>
      <c r="D188" s="244" t="s">
        <v>179</v>
      </c>
      <c r="E188" s="245" t="s">
        <v>1</v>
      </c>
      <c r="F188" s="246" t="s">
        <v>1638</v>
      </c>
      <c r="G188" s="243"/>
      <c r="H188" s="247">
        <v>3.456</v>
      </c>
      <c r="I188" s="248"/>
      <c r="J188" s="243"/>
      <c r="K188" s="243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179</v>
      </c>
      <c r="AU188" s="253" t="s">
        <v>88</v>
      </c>
      <c r="AV188" s="13" t="s">
        <v>88</v>
      </c>
      <c r="AW188" s="13" t="s">
        <v>32</v>
      </c>
      <c r="AX188" s="13" t="s">
        <v>78</v>
      </c>
      <c r="AY188" s="253" t="s">
        <v>171</v>
      </c>
    </row>
    <row r="189" spans="1:51" s="13" customFormat="1" ht="12">
      <c r="A189" s="13"/>
      <c r="B189" s="242"/>
      <c r="C189" s="243"/>
      <c r="D189" s="244" t="s">
        <v>179</v>
      </c>
      <c r="E189" s="245" t="s">
        <v>1</v>
      </c>
      <c r="F189" s="246" t="s">
        <v>1639</v>
      </c>
      <c r="G189" s="243"/>
      <c r="H189" s="247">
        <v>1.584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179</v>
      </c>
      <c r="AU189" s="253" t="s">
        <v>88</v>
      </c>
      <c r="AV189" s="13" t="s">
        <v>88</v>
      </c>
      <c r="AW189" s="13" t="s">
        <v>32</v>
      </c>
      <c r="AX189" s="13" t="s">
        <v>78</v>
      </c>
      <c r="AY189" s="253" t="s">
        <v>171</v>
      </c>
    </row>
    <row r="190" spans="1:51" s="13" customFormat="1" ht="12">
      <c r="A190" s="13"/>
      <c r="B190" s="242"/>
      <c r="C190" s="243"/>
      <c r="D190" s="244" t="s">
        <v>179</v>
      </c>
      <c r="E190" s="245" t="s">
        <v>1</v>
      </c>
      <c r="F190" s="246" t="s">
        <v>1640</v>
      </c>
      <c r="G190" s="243"/>
      <c r="H190" s="247">
        <v>19.008</v>
      </c>
      <c r="I190" s="248"/>
      <c r="J190" s="243"/>
      <c r="K190" s="243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179</v>
      </c>
      <c r="AU190" s="253" t="s">
        <v>88</v>
      </c>
      <c r="AV190" s="13" t="s">
        <v>88</v>
      </c>
      <c r="AW190" s="13" t="s">
        <v>32</v>
      </c>
      <c r="AX190" s="13" t="s">
        <v>78</v>
      </c>
      <c r="AY190" s="253" t="s">
        <v>171</v>
      </c>
    </row>
    <row r="191" spans="1:51" s="13" customFormat="1" ht="12">
      <c r="A191" s="13"/>
      <c r="B191" s="242"/>
      <c r="C191" s="243"/>
      <c r="D191" s="244" t="s">
        <v>179</v>
      </c>
      <c r="E191" s="245" t="s">
        <v>1</v>
      </c>
      <c r="F191" s="246" t="s">
        <v>1641</v>
      </c>
      <c r="G191" s="243"/>
      <c r="H191" s="247">
        <v>0.288</v>
      </c>
      <c r="I191" s="248"/>
      <c r="J191" s="243"/>
      <c r="K191" s="243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179</v>
      </c>
      <c r="AU191" s="253" t="s">
        <v>88</v>
      </c>
      <c r="AV191" s="13" t="s">
        <v>88</v>
      </c>
      <c r="AW191" s="13" t="s">
        <v>32</v>
      </c>
      <c r="AX191" s="13" t="s">
        <v>78</v>
      </c>
      <c r="AY191" s="253" t="s">
        <v>171</v>
      </c>
    </row>
    <row r="192" spans="1:51" s="13" customFormat="1" ht="12">
      <c r="A192" s="13"/>
      <c r="B192" s="242"/>
      <c r="C192" s="243"/>
      <c r="D192" s="244" t="s">
        <v>179</v>
      </c>
      <c r="E192" s="245" t="s">
        <v>1</v>
      </c>
      <c r="F192" s="246" t="s">
        <v>1642</v>
      </c>
      <c r="G192" s="243"/>
      <c r="H192" s="247">
        <v>2.042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179</v>
      </c>
      <c r="AU192" s="253" t="s">
        <v>88</v>
      </c>
      <c r="AV192" s="13" t="s">
        <v>88</v>
      </c>
      <c r="AW192" s="13" t="s">
        <v>32</v>
      </c>
      <c r="AX192" s="13" t="s">
        <v>78</v>
      </c>
      <c r="AY192" s="253" t="s">
        <v>171</v>
      </c>
    </row>
    <row r="193" spans="1:51" s="13" customFormat="1" ht="12">
      <c r="A193" s="13"/>
      <c r="B193" s="242"/>
      <c r="C193" s="243"/>
      <c r="D193" s="244" t="s">
        <v>179</v>
      </c>
      <c r="E193" s="245" t="s">
        <v>1</v>
      </c>
      <c r="F193" s="246" t="s">
        <v>1643</v>
      </c>
      <c r="G193" s="243"/>
      <c r="H193" s="247">
        <v>0.186</v>
      </c>
      <c r="I193" s="248"/>
      <c r="J193" s="243"/>
      <c r="K193" s="243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179</v>
      </c>
      <c r="AU193" s="253" t="s">
        <v>88</v>
      </c>
      <c r="AV193" s="13" t="s">
        <v>88</v>
      </c>
      <c r="AW193" s="13" t="s">
        <v>32</v>
      </c>
      <c r="AX193" s="13" t="s">
        <v>78</v>
      </c>
      <c r="AY193" s="253" t="s">
        <v>171</v>
      </c>
    </row>
    <row r="194" spans="1:51" s="15" customFormat="1" ht="12">
      <c r="A194" s="15"/>
      <c r="B194" s="264"/>
      <c r="C194" s="265"/>
      <c r="D194" s="244" t="s">
        <v>179</v>
      </c>
      <c r="E194" s="266" t="s">
        <v>1</v>
      </c>
      <c r="F194" s="267" t="s">
        <v>184</v>
      </c>
      <c r="G194" s="265"/>
      <c r="H194" s="268">
        <v>32.077999999999996</v>
      </c>
      <c r="I194" s="269"/>
      <c r="J194" s="265"/>
      <c r="K194" s="265"/>
      <c r="L194" s="270"/>
      <c r="M194" s="271"/>
      <c r="N194" s="272"/>
      <c r="O194" s="272"/>
      <c r="P194" s="272"/>
      <c r="Q194" s="272"/>
      <c r="R194" s="272"/>
      <c r="S194" s="272"/>
      <c r="T194" s="27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4" t="s">
        <v>179</v>
      </c>
      <c r="AU194" s="274" t="s">
        <v>88</v>
      </c>
      <c r="AV194" s="15" t="s">
        <v>177</v>
      </c>
      <c r="AW194" s="15" t="s">
        <v>32</v>
      </c>
      <c r="AX194" s="15" t="s">
        <v>86</v>
      </c>
      <c r="AY194" s="274" t="s">
        <v>171</v>
      </c>
    </row>
    <row r="195" spans="1:65" s="2" customFormat="1" ht="16.5" customHeight="1">
      <c r="A195" s="39"/>
      <c r="B195" s="40"/>
      <c r="C195" s="279" t="s">
        <v>8</v>
      </c>
      <c r="D195" s="279" t="s">
        <v>314</v>
      </c>
      <c r="E195" s="280" t="s">
        <v>1644</v>
      </c>
      <c r="F195" s="281" t="s">
        <v>1645</v>
      </c>
      <c r="G195" s="282" t="s">
        <v>247</v>
      </c>
      <c r="H195" s="283">
        <v>60.627</v>
      </c>
      <c r="I195" s="284"/>
      <c r="J195" s="285">
        <f>ROUND(I195*H195,2)</f>
        <v>0</v>
      </c>
      <c r="K195" s="286"/>
      <c r="L195" s="287"/>
      <c r="M195" s="288" t="s">
        <v>1</v>
      </c>
      <c r="N195" s="289" t="s">
        <v>43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218</v>
      </c>
      <c r="AT195" s="240" t="s">
        <v>314</v>
      </c>
      <c r="AU195" s="240" t="s">
        <v>88</v>
      </c>
      <c r="AY195" s="18" t="s">
        <v>171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86</v>
      </c>
      <c r="BK195" s="241">
        <f>ROUND(I195*H195,2)</f>
        <v>0</v>
      </c>
      <c r="BL195" s="18" t="s">
        <v>177</v>
      </c>
      <c r="BM195" s="240" t="s">
        <v>1646</v>
      </c>
    </row>
    <row r="196" spans="1:51" s="13" customFormat="1" ht="12">
      <c r="A196" s="13"/>
      <c r="B196" s="242"/>
      <c r="C196" s="243"/>
      <c r="D196" s="244" t="s">
        <v>179</v>
      </c>
      <c r="E196" s="245" t="s">
        <v>1</v>
      </c>
      <c r="F196" s="246" t="s">
        <v>1647</v>
      </c>
      <c r="G196" s="243"/>
      <c r="H196" s="247">
        <v>60.627</v>
      </c>
      <c r="I196" s="248"/>
      <c r="J196" s="243"/>
      <c r="K196" s="243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179</v>
      </c>
      <c r="AU196" s="253" t="s">
        <v>88</v>
      </c>
      <c r="AV196" s="13" t="s">
        <v>88</v>
      </c>
      <c r="AW196" s="13" t="s">
        <v>32</v>
      </c>
      <c r="AX196" s="13" t="s">
        <v>86</v>
      </c>
      <c r="AY196" s="253" t="s">
        <v>171</v>
      </c>
    </row>
    <row r="197" spans="1:65" s="2" customFormat="1" ht="21.75" customHeight="1">
      <c r="A197" s="39"/>
      <c r="B197" s="40"/>
      <c r="C197" s="228" t="s">
        <v>258</v>
      </c>
      <c r="D197" s="228" t="s">
        <v>173</v>
      </c>
      <c r="E197" s="229" t="s">
        <v>1648</v>
      </c>
      <c r="F197" s="230" t="s">
        <v>1649</v>
      </c>
      <c r="G197" s="231" t="s">
        <v>412</v>
      </c>
      <c r="H197" s="232">
        <v>1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43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177</v>
      </c>
      <c r="AT197" s="240" t="s">
        <v>173</v>
      </c>
      <c r="AU197" s="240" t="s">
        <v>88</v>
      </c>
      <c r="AY197" s="18" t="s">
        <v>171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86</v>
      </c>
      <c r="BK197" s="241">
        <f>ROUND(I197*H197,2)</f>
        <v>0</v>
      </c>
      <c r="BL197" s="18" t="s">
        <v>177</v>
      </c>
      <c r="BM197" s="240" t="s">
        <v>1650</v>
      </c>
    </row>
    <row r="198" spans="1:63" s="12" customFormat="1" ht="22.8" customHeight="1">
      <c r="A198" s="12"/>
      <c r="B198" s="212"/>
      <c r="C198" s="213"/>
      <c r="D198" s="214" t="s">
        <v>77</v>
      </c>
      <c r="E198" s="226" t="s">
        <v>177</v>
      </c>
      <c r="F198" s="226" t="s">
        <v>516</v>
      </c>
      <c r="G198" s="213"/>
      <c r="H198" s="213"/>
      <c r="I198" s="216"/>
      <c r="J198" s="227">
        <f>BK198</f>
        <v>0</v>
      </c>
      <c r="K198" s="213"/>
      <c r="L198" s="218"/>
      <c r="M198" s="219"/>
      <c r="N198" s="220"/>
      <c r="O198" s="220"/>
      <c r="P198" s="221">
        <f>SUM(P199:P210)</f>
        <v>0</v>
      </c>
      <c r="Q198" s="220"/>
      <c r="R198" s="221">
        <f>SUM(R199:R210)</f>
        <v>0</v>
      </c>
      <c r="S198" s="220"/>
      <c r="T198" s="222">
        <f>SUM(T199:T210)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3" t="s">
        <v>86</v>
      </c>
      <c r="AT198" s="224" t="s">
        <v>77</v>
      </c>
      <c r="AU198" s="224" t="s">
        <v>86</v>
      </c>
      <c r="AY198" s="223" t="s">
        <v>171</v>
      </c>
      <c r="BK198" s="225">
        <f>SUM(BK199:BK210)</f>
        <v>0</v>
      </c>
    </row>
    <row r="199" spans="1:65" s="2" customFormat="1" ht="33" customHeight="1">
      <c r="A199" s="39"/>
      <c r="B199" s="40"/>
      <c r="C199" s="228" t="s">
        <v>264</v>
      </c>
      <c r="D199" s="228" t="s">
        <v>173</v>
      </c>
      <c r="E199" s="229" t="s">
        <v>1255</v>
      </c>
      <c r="F199" s="230" t="s">
        <v>1651</v>
      </c>
      <c r="G199" s="231" t="s">
        <v>225</v>
      </c>
      <c r="H199" s="232">
        <v>9.295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43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177</v>
      </c>
      <c r="AT199" s="240" t="s">
        <v>173</v>
      </c>
      <c r="AU199" s="240" t="s">
        <v>88</v>
      </c>
      <c r="AY199" s="18" t="s">
        <v>171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86</v>
      </c>
      <c r="BK199" s="241">
        <f>ROUND(I199*H199,2)</f>
        <v>0</v>
      </c>
      <c r="BL199" s="18" t="s">
        <v>177</v>
      </c>
      <c r="BM199" s="240" t="s">
        <v>1652</v>
      </c>
    </row>
    <row r="200" spans="1:51" s="13" customFormat="1" ht="12">
      <c r="A200" s="13"/>
      <c r="B200" s="242"/>
      <c r="C200" s="243"/>
      <c r="D200" s="244" t="s">
        <v>179</v>
      </c>
      <c r="E200" s="245" t="s">
        <v>1</v>
      </c>
      <c r="F200" s="246" t="s">
        <v>1653</v>
      </c>
      <c r="G200" s="243"/>
      <c r="H200" s="247">
        <v>0.75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179</v>
      </c>
      <c r="AU200" s="253" t="s">
        <v>88</v>
      </c>
      <c r="AV200" s="13" t="s">
        <v>88</v>
      </c>
      <c r="AW200" s="13" t="s">
        <v>32</v>
      </c>
      <c r="AX200" s="13" t="s">
        <v>78</v>
      </c>
      <c r="AY200" s="253" t="s">
        <v>171</v>
      </c>
    </row>
    <row r="201" spans="1:51" s="13" customFormat="1" ht="12">
      <c r="A201" s="13"/>
      <c r="B201" s="242"/>
      <c r="C201" s="243"/>
      <c r="D201" s="244" t="s">
        <v>179</v>
      </c>
      <c r="E201" s="245" t="s">
        <v>1</v>
      </c>
      <c r="F201" s="246" t="s">
        <v>1654</v>
      </c>
      <c r="G201" s="243"/>
      <c r="H201" s="247">
        <v>0.375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179</v>
      </c>
      <c r="AU201" s="253" t="s">
        <v>88</v>
      </c>
      <c r="AV201" s="13" t="s">
        <v>88</v>
      </c>
      <c r="AW201" s="13" t="s">
        <v>32</v>
      </c>
      <c r="AX201" s="13" t="s">
        <v>78</v>
      </c>
      <c r="AY201" s="253" t="s">
        <v>171</v>
      </c>
    </row>
    <row r="202" spans="1:51" s="13" customFormat="1" ht="12">
      <c r="A202" s="13"/>
      <c r="B202" s="242"/>
      <c r="C202" s="243"/>
      <c r="D202" s="244" t="s">
        <v>179</v>
      </c>
      <c r="E202" s="245" t="s">
        <v>1</v>
      </c>
      <c r="F202" s="246" t="s">
        <v>1655</v>
      </c>
      <c r="G202" s="243"/>
      <c r="H202" s="247">
        <v>0.225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179</v>
      </c>
      <c r="AU202" s="253" t="s">
        <v>88</v>
      </c>
      <c r="AV202" s="13" t="s">
        <v>88</v>
      </c>
      <c r="AW202" s="13" t="s">
        <v>32</v>
      </c>
      <c r="AX202" s="13" t="s">
        <v>78</v>
      </c>
      <c r="AY202" s="253" t="s">
        <v>171</v>
      </c>
    </row>
    <row r="203" spans="1:51" s="13" customFormat="1" ht="12">
      <c r="A203" s="13"/>
      <c r="B203" s="242"/>
      <c r="C203" s="243"/>
      <c r="D203" s="244" t="s">
        <v>179</v>
      </c>
      <c r="E203" s="245" t="s">
        <v>1</v>
      </c>
      <c r="F203" s="246" t="s">
        <v>1656</v>
      </c>
      <c r="G203" s="243"/>
      <c r="H203" s="247">
        <v>0.225</v>
      </c>
      <c r="I203" s="248"/>
      <c r="J203" s="243"/>
      <c r="K203" s="243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179</v>
      </c>
      <c r="AU203" s="253" t="s">
        <v>88</v>
      </c>
      <c r="AV203" s="13" t="s">
        <v>88</v>
      </c>
      <c r="AW203" s="13" t="s">
        <v>32</v>
      </c>
      <c r="AX203" s="13" t="s">
        <v>78</v>
      </c>
      <c r="AY203" s="253" t="s">
        <v>171</v>
      </c>
    </row>
    <row r="204" spans="1:51" s="13" customFormat="1" ht="12">
      <c r="A204" s="13"/>
      <c r="B204" s="242"/>
      <c r="C204" s="243"/>
      <c r="D204" s="244" t="s">
        <v>179</v>
      </c>
      <c r="E204" s="245" t="s">
        <v>1</v>
      </c>
      <c r="F204" s="246" t="s">
        <v>1657</v>
      </c>
      <c r="G204" s="243"/>
      <c r="H204" s="247">
        <v>0.96</v>
      </c>
      <c r="I204" s="248"/>
      <c r="J204" s="243"/>
      <c r="K204" s="243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179</v>
      </c>
      <c r="AU204" s="253" t="s">
        <v>88</v>
      </c>
      <c r="AV204" s="13" t="s">
        <v>88</v>
      </c>
      <c r="AW204" s="13" t="s">
        <v>32</v>
      </c>
      <c r="AX204" s="13" t="s">
        <v>78</v>
      </c>
      <c r="AY204" s="253" t="s">
        <v>171</v>
      </c>
    </row>
    <row r="205" spans="1:51" s="13" customFormat="1" ht="12">
      <c r="A205" s="13"/>
      <c r="B205" s="242"/>
      <c r="C205" s="243"/>
      <c r="D205" s="244" t="s">
        <v>179</v>
      </c>
      <c r="E205" s="245" t="s">
        <v>1</v>
      </c>
      <c r="F205" s="246" t="s">
        <v>1658</v>
      </c>
      <c r="G205" s="243"/>
      <c r="H205" s="247">
        <v>0.44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179</v>
      </c>
      <c r="AU205" s="253" t="s">
        <v>88</v>
      </c>
      <c r="AV205" s="13" t="s">
        <v>88</v>
      </c>
      <c r="AW205" s="13" t="s">
        <v>32</v>
      </c>
      <c r="AX205" s="13" t="s">
        <v>78</v>
      </c>
      <c r="AY205" s="253" t="s">
        <v>171</v>
      </c>
    </row>
    <row r="206" spans="1:51" s="13" customFormat="1" ht="12">
      <c r="A206" s="13"/>
      <c r="B206" s="242"/>
      <c r="C206" s="243"/>
      <c r="D206" s="244" t="s">
        <v>179</v>
      </c>
      <c r="E206" s="245" t="s">
        <v>1</v>
      </c>
      <c r="F206" s="246" t="s">
        <v>1659</v>
      </c>
      <c r="G206" s="243"/>
      <c r="H206" s="247">
        <v>5.28</v>
      </c>
      <c r="I206" s="248"/>
      <c r="J206" s="243"/>
      <c r="K206" s="243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179</v>
      </c>
      <c r="AU206" s="253" t="s">
        <v>88</v>
      </c>
      <c r="AV206" s="13" t="s">
        <v>88</v>
      </c>
      <c r="AW206" s="13" t="s">
        <v>32</v>
      </c>
      <c r="AX206" s="13" t="s">
        <v>78</v>
      </c>
      <c r="AY206" s="253" t="s">
        <v>171</v>
      </c>
    </row>
    <row r="207" spans="1:51" s="13" customFormat="1" ht="12">
      <c r="A207" s="13"/>
      <c r="B207" s="242"/>
      <c r="C207" s="243"/>
      <c r="D207" s="244" t="s">
        <v>179</v>
      </c>
      <c r="E207" s="245" t="s">
        <v>1</v>
      </c>
      <c r="F207" s="246" t="s">
        <v>1660</v>
      </c>
      <c r="G207" s="243"/>
      <c r="H207" s="247">
        <v>0.08</v>
      </c>
      <c r="I207" s="248"/>
      <c r="J207" s="243"/>
      <c r="K207" s="243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179</v>
      </c>
      <c r="AU207" s="253" t="s">
        <v>88</v>
      </c>
      <c r="AV207" s="13" t="s">
        <v>88</v>
      </c>
      <c r="AW207" s="13" t="s">
        <v>32</v>
      </c>
      <c r="AX207" s="13" t="s">
        <v>78</v>
      </c>
      <c r="AY207" s="253" t="s">
        <v>171</v>
      </c>
    </row>
    <row r="208" spans="1:51" s="13" customFormat="1" ht="12">
      <c r="A208" s="13"/>
      <c r="B208" s="242"/>
      <c r="C208" s="243"/>
      <c r="D208" s="244" t="s">
        <v>179</v>
      </c>
      <c r="E208" s="245" t="s">
        <v>1</v>
      </c>
      <c r="F208" s="246" t="s">
        <v>1661</v>
      </c>
      <c r="G208" s="243"/>
      <c r="H208" s="247">
        <v>0.88</v>
      </c>
      <c r="I208" s="248"/>
      <c r="J208" s="243"/>
      <c r="K208" s="243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179</v>
      </c>
      <c r="AU208" s="253" t="s">
        <v>88</v>
      </c>
      <c r="AV208" s="13" t="s">
        <v>88</v>
      </c>
      <c r="AW208" s="13" t="s">
        <v>32</v>
      </c>
      <c r="AX208" s="13" t="s">
        <v>78</v>
      </c>
      <c r="AY208" s="253" t="s">
        <v>171</v>
      </c>
    </row>
    <row r="209" spans="1:51" s="13" customFormat="1" ht="12">
      <c r="A209" s="13"/>
      <c r="B209" s="242"/>
      <c r="C209" s="243"/>
      <c r="D209" s="244" t="s">
        <v>179</v>
      </c>
      <c r="E209" s="245" t="s">
        <v>1</v>
      </c>
      <c r="F209" s="246" t="s">
        <v>1662</v>
      </c>
      <c r="G209" s="243"/>
      <c r="H209" s="247">
        <v>0.08</v>
      </c>
      <c r="I209" s="248"/>
      <c r="J209" s="243"/>
      <c r="K209" s="243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179</v>
      </c>
      <c r="AU209" s="253" t="s">
        <v>88</v>
      </c>
      <c r="AV209" s="13" t="s">
        <v>88</v>
      </c>
      <c r="AW209" s="13" t="s">
        <v>32</v>
      </c>
      <c r="AX209" s="13" t="s">
        <v>78</v>
      </c>
      <c r="AY209" s="253" t="s">
        <v>171</v>
      </c>
    </row>
    <row r="210" spans="1:51" s="15" customFormat="1" ht="12">
      <c r="A210" s="15"/>
      <c r="B210" s="264"/>
      <c r="C210" s="265"/>
      <c r="D210" s="244" t="s">
        <v>179</v>
      </c>
      <c r="E210" s="266" t="s">
        <v>1</v>
      </c>
      <c r="F210" s="267" t="s">
        <v>184</v>
      </c>
      <c r="G210" s="265"/>
      <c r="H210" s="268">
        <v>9.295000000000002</v>
      </c>
      <c r="I210" s="269"/>
      <c r="J210" s="265"/>
      <c r="K210" s="265"/>
      <c r="L210" s="270"/>
      <c r="M210" s="271"/>
      <c r="N210" s="272"/>
      <c r="O210" s="272"/>
      <c r="P210" s="272"/>
      <c r="Q210" s="272"/>
      <c r="R210" s="272"/>
      <c r="S210" s="272"/>
      <c r="T210" s="27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4" t="s">
        <v>179</v>
      </c>
      <c r="AU210" s="274" t="s">
        <v>88</v>
      </c>
      <c r="AV210" s="15" t="s">
        <v>177</v>
      </c>
      <c r="AW210" s="15" t="s">
        <v>32</v>
      </c>
      <c r="AX210" s="15" t="s">
        <v>86</v>
      </c>
      <c r="AY210" s="274" t="s">
        <v>171</v>
      </c>
    </row>
    <row r="211" spans="1:63" s="12" customFormat="1" ht="22.8" customHeight="1">
      <c r="A211" s="12"/>
      <c r="B211" s="212"/>
      <c r="C211" s="213"/>
      <c r="D211" s="214" t="s">
        <v>77</v>
      </c>
      <c r="E211" s="226" t="s">
        <v>218</v>
      </c>
      <c r="F211" s="226" t="s">
        <v>99</v>
      </c>
      <c r="G211" s="213"/>
      <c r="H211" s="213"/>
      <c r="I211" s="216"/>
      <c r="J211" s="227">
        <f>BK211</f>
        <v>0</v>
      </c>
      <c r="K211" s="213"/>
      <c r="L211" s="218"/>
      <c r="M211" s="219"/>
      <c r="N211" s="220"/>
      <c r="O211" s="220"/>
      <c r="P211" s="221">
        <f>SUM(P212:P217)</f>
        <v>0</v>
      </c>
      <c r="Q211" s="220"/>
      <c r="R211" s="221">
        <f>SUM(R212:R217)</f>
        <v>0.03072</v>
      </c>
      <c r="S211" s="220"/>
      <c r="T211" s="222">
        <f>SUM(T212:T217)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3" t="s">
        <v>86</v>
      </c>
      <c r="AT211" s="224" t="s">
        <v>77</v>
      </c>
      <c r="AU211" s="224" t="s">
        <v>86</v>
      </c>
      <c r="AY211" s="223" t="s">
        <v>171</v>
      </c>
      <c r="BK211" s="225">
        <f>SUM(BK212:BK217)</f>
        <v>0</v>
      </c>
    </row>
    <row r="212" spans="1:65" s="2" customFormat="1" ht="16.5" customHeight="1">
      <c r="A212" s="39"/>
      <c r="B212" s="40"/>
      <c r="C212" s="228" t="s">
        <v>268</v>
      </c>
      <c r="D212" s="228" t="s">
        <v>173</v>
      </c>
      <c r="E212" s="229" t="s">
        <v>1663</v>
      </c>
      <c r="F212" s="230" t="s">
        <v>1664</v>
      </c>
      <c r="G212" s="231" t="s">
        <v>208</v>
      </c>
      <c r="H212" s="232">
        <v>103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43</v>
      </c>
      <c r="O212" s="92"/>
      <c r="P212" s="238">
        <f>O212*H212</f>
        <v>0</v>
      </c>
      <c r="Q212" s="238">
        <v>0.00019</v>
      </c>
      <c r="R212" s="238">
        <f>Q212*H212</f>
        <v>0.01957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177</v>
      </c>
      <c r="AT212" s="240" t="s">
        <v>173</v>
      </c>
      <c r="AU212" s="240" t="s">
        <v>88</v>
      </c>
      <c r="AY212" s="18" t="s">
        <v>171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86</v>
      </c>
      <c r="BK212" s="241">
        <f>ROUND(I212*H212,2)</f>
        <v>0</v>
      </c>
      <c r="BL212" s="18" t="s">
        <v>177</v>
      </c>
      <c r="BM212" s="240" t="s">
        <v>1665</v>
      </c>
    </row>
    <row r="213" spans="1:51" s="13" customFormat="1" ht="12">
      <c r="A213" s="13"/>
      <c r="B213" s="242"/>
      <c r="C213" s="243"/>
      <c r="D213" s="244" t="s">
        <v>179</v>
      </c>
      <c r="E213" s="245" t="s">
        <v>1</v>
      </c>
      <c r="F213" s="246" t="s">
        <v>1666</v>
      </c>
      <c r="G213" s="243"/>
      <c r="H213" s="247">
        <v>103</v>
      </c>
      <c r="I213" s="248"/>
      <c r="J213" s="243"/>
      <c r="K213" s="243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179</v>
      </c>
      <c r="AU213" s="253" t="s">
        <v>88</v>
      </c>
      <c r="AV213" s="13" t="s">
        <v>88</v>
      </c>
      <c r="AW213" s="13" t="s">
        <v>32</v>
      </c>
      <c r="AX213" s="13" t="s">
        <v>86</v>
      </c>
      <c r="AY213" s="253" t="s">
        <v>171</v>
      </c>
    </row>
    <row r="214" spans="1:65" s="2" customFormat="1" ht="21.75" customHeight="1">
      <c r="A214" s="39"/>
      <c r="B214" s="40"/>
      <c r="C214" s="228" t="s">
        <v>276</v>
      </c>
      <c r="D214" s="228" t="s">
        <v>173</v>
      </c>
      <c r="E214" s="229" t="s">
        <v>1667</v>
      </c>
      <c r="F214" s="230" t="s">
        <v>1668</v>
      </c>
      <c r="G214" s="231" t="s">
        <v>208</v>
      </c>
      <c r="H214" s="232">
        <v>103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43</v>
      </c>
      <c r="O214" s="92"/>
      <c r="P214" s="238">
        <f>O214*H214</f>
        <v>0</v>
      </c>
      <c r="Q214" s="238">
        <v>9E-05</v>
      </c>
      <c r="R214" s="238">
        <f>Q214*H214</f>
        <v>0.00927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177</v>
      </c>
      <c r="AT214" s="240" t="s">
        <v>173</v>
      </c>
      <c r="AU214" s="240" t="s">
        <v>88</v>
      </c>
      <c r="AY214" s="18" t="s">
        <v>171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86</v>
      </c>
      <c r="BK214" s="241">
        <f>ROUND(I214*H214,2)</f>
        <v>0</v>
      </c>
      <c r="BL214" s="18" t="s">
        <v>177</v>
      </c>
      <c r="BM214" s="240" t="s">
        <v>1669</v>
      </c>
    </row>
    <row r="215" spans="1:51" s="13" customFormat="1" ht="12">
      <c r="A215" s="13"/>
      <c r="B215" s="242"/>
      <c r="C215" s="243"/>
      <c r="D215" s="244" t="s">
        <v>179</v>
      </c>
      <c r="E215" s="245" t="s">
        <v>1</v>
      </c>
      <c r="F215" s="246" t="s">
        <v>1666</v>
      </c>
      <c r="G215" s="243"/>
      <c r="H215" s="247">
        <v>103</v>
      </c>
      <c r="I215" s="248"/>
      <c r="J215" s="243"/>
      <c r="K215" s="243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179</v>
      </c>
      <c r="AU215" s="253" t="s">
        <v>88</v>
      </c>
      <c r="AV215" s="13" t="s">
        <v>88</v>
      </c>
      <c r="AW215" s="13" t="s">
        <v>32</v>
      </c>
      <c r="AX215" s="13" t="s">
        <v>86</v>
      </c>
      <c r="AY215" s="253" t="s">
        <v>171</v>
      </c>
    </row>
    <row r="216" spans="1:65" s="2" customFormat="1" ht="37.8" customHeight="1">
      <c r="A216" s="39"/>
      <c r="B216" s="40"/>
      <c r="C216" s="228" t="s">
        <v>280</v>
      </c>
      <c r="D216" s="228" t="s">
        <v>173</v>
      </c>
      <c r="E216" s="229" t="s">
        <v>1670</v>
      </c>
      <c r="F216" s="230" t="s">
        <v>1671</v>
      </c>
      <c r="G216" s="231" t="s">
        <v>412</v>
      </c>
      <c r="H216" s="232">
        <v>5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43</v>
      </c>
      <c r="O216" s="92"/>
      <c r="P216" s="238">
        <f>O216*H216</f>
        <v>0</v>
      </c>
      <c r="Q216" s="238">
        <v>8E-05</v>
      </c>
      <c r="R216" s="238">
        <f>Q216*H216</f>
        <v>0.0004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177</v>
      </c>
      <c r="AT216" s="240" t="s">
        <v>173</v>
      </c>
      <c r="AU216" s="240" t="s">
        <v>88</v>
      </c>
      <c r="AY216" s="18" t="s">
        <v>171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86</v>
      </c>
      <c r="BK216" s="241">
        <f>ROUND(I216*H216,2)</f>
        <v>0</v>
      </c>
      <c r="BL216" s="18" t="s">
        <v>177</v>
      </c>
      <c r="BM216" s="240" t="s">
        <v>1672</v>
      </c>
    </row>
    <row r="217" spans="1:65" s="2" customFormat="1" ht="24.15" customHeight="1">
      <c r="A217" s="39"/>
      <c r="B217" s="40"/>
      <c r="C217" s="228" t="s">
        <v>7</v>
      </c>
      <c r="D217" s="228" t="s">
        <v>173</v>
      </c>
      <c r="E217" s="229" t="s">
        <v>1673</v>
      </c>
      <c r="F217" s="230" t="s">
        <v>1674</v>
      </c>
      <c r="G217" s="231" t="s">
        <v>412</v>
      </c>
      <c r="H217" s="232">
        <v>2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43</v>
      </c>
      <c r="O217" s="92"/>
      <c r="P217" s="238">
        <f>O217*H217</f>
        <v>0</v>
      </c>
      <c r="Q217" s="238">
        <v>0.00074</v>
      </c>
      <c r="R217" s="238">
        <f>Q217*H217</f>
        <v>0.00148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177</v>
      </c>
      <c r="AT217" s="240" t="s">
        <v>173</v>
      </c>
      <c r="AU217" s="240" t="s">
        <v>88</v>
      </c>
      <c r="AY217" s="18" t="s">
        <v>171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86</v>
      </c>
      <c r="BK217" s="241">
        <f>ROUND(I217*H217,2)</f>
        <v>0</v>
      </c>
      <c r="BL217" s="18" t="s">
        <v>177</v>
      </c>
      <c r="BM217" s="240" t="s">
        <v>1675</v>
      </c>
    </row>
    <row r="218" spans="1:63" s="12" customFormat="1" ht="22.8" customHeight="1">
      <c r="A218" s="12"/>
      <c r="B218" s="212"/>
      <c r="C218" s="213"/>
      <c r="D218" s="214" t="s">
        <v>77</v>
      </c>
      <c r="E218" s="226" t="s">
        <v>892</v>
      </c>
      <c r="F218" s="226" t="s">
        <v>893</v>
      </c>
      <c r="G218" s="213"/>
      <c r="H218" s="213"/>
      <c r="I218" s="216"/>
      <c r="J218" s="227">
        <f>BK218</f>
        <v>0</v>
      </c>
      <c r="K218" s="213"/>
      <c r="L218" s="218"/>
      <c r="M218" s="219"/>
      <c r="N218" s="220"/>
      <c r="O218" s="220"/>
      <c r="P218" s="221">
        <f>P219</f>
        <v>0</v>
      </c>
      <c r="Q218" s="220"/>
      <c r="R218" s="221">
        <f>R219</f>
        <v>0</v>
      </c>
      <c r="S218" s="220"/>
      <c r="T218" s="222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3" t="s">
        <v>86</v>
      </c>
      <c r="AT218" s="224" t="s">
        <v>77</v>
      </c>
      <c r="AU218" s="224" t="s">
        <v>86</v>
      </c>
      <c r="AY218" s="223" t="s">
        <v>171</v>
      </c>
      <c r="BK218" s="225">
        <f>BK219</f>
        <v>0</v>
      </c>
    </row>
    <row r="219" spans="1:65" s="2" customFormat="1" ht="49.05" customHeight="1">
      <c r="A219" s="39"/>
      <c r="B219" s="40"/>
      <c r="C219" s="228" t="s">
        <v>289</v>
      </c>
      <c r="D219" s="228" t="s">
        <v>173</v>
      </c>
      <c r="E219" s="229" t="s">
        <v>1371</v>
      </c>
      <c r="F219" s="230" t="s">
        <v>1676</v>
      </c>
      <c r="G219" s="231" t="s">
        <v>247</v>
      </c>
      <c r="H219" s="232">
        <v>0.484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43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177</v>
      </c>
      <c r="AT219" s="240" t="s">
        <v>173</v>
      </c>
      <c r="AU219" s="240" t="s">
        <v>88</v>
      </c>
      <c r="AY219" s="18" t="s">
        <v>171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86</v>
      </c>
      <c r="BK219" s="241">
        <f>ROUND(I219*H219,2)</f>
        <v>0</v>
      </c>
      <c r="BL219" s="18" t="s">
        <v>177</v>
      </c>
      <c r="BM219" s="240" t="s">
        <v>1677</v>
      </c>
    </row>
    <row r="220" spans="1:63" s="12" customFormat="1" ht="25.9" customHeight="1">
      <c r="A220" s="12"/>
      <c r="B220" s="212"/>
      <c r="C220" s="213"/>
      <c r="D220" s="214" t="s">
        <v>77</v>
      </c>
      <c r="E220" s="215" t="s">
        <v>314</v>
      </c>
      <c r="F220" s="215" t="s">
        <v>1678</v>
      </c>
      <c r="G220" s="213"/>
      <c r="H220" s="213"/>
      <c r="I220" s="216"/>
      <c r="J220" s="217">
        <f>BK220</f>
        <v>0</v>
      </c>
      <c r="K220" s="213"/>
      <c r="L220" s="218"/>
      <c r="M220" s="219"/>
      <c r="N220" s="220"/>
      <c r="O220" s="220"/>
      <c r="P220" s="221">
        <f>P221+P292+P318</f>
        <v>0</v>
      </c>
      <c r="Q220" s="220"/>
      <c r="R220" s="221">
        <f>R221+R292+R318</f>
        <v>0.5624024999999999</v>
      </c>
      <c r="S220" s="220"/>
      <c r="T220" s="222">
        <f>T221+T292+T318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3" t="s">
        <v>191</v>
      </c>
      <c r="AT220" s="224" t="s">
        <v>77</v>
      </c>
      <c r="AU220" s="224" t="s">
        <v>78</v>
      </c>
      <c r="AY220" s="223" t="s">
        <v>171</v>
      </c>
      <c r="BK220" s="225">
        <f>BK221+BK292+BK318</f>
        <v>0</v>
      </c>
    </row>
    <row r="221" spans="1:63" s="12" customFormat="1" ht="22.8" customHeight="1">
      <c r="A221" s="12"/>
      <c r="B221" s="212"/>
      <c r="C221" s="213"/>
      <c r="D221" s="214" t="s">
        <v>77</v>
      </c>
      <c r="E221" s="226" t="s">
        <v>1679</v>
      </c>
      <c r="F221" s="226" t="s">
        <v>1680</v>
      </c>
      <c r="G221" s="213"/>
      <c r="H221" s="213"/>
      <c r="I221" s="216"/>
      <c r="J221" s="227">
        <f>BK221</f>
        <v>0</v>
      </c>
      <c r="K221" s="213"/>
      <c r="L221" s="218"/>
      <c r="M221" s="219"/>
      <c r="N221" s="220"/>
      <c r="O221" s="220"/>
      <c r="P221" s="221">
        <f>SUM(P222:P291)</f>
        <v>0</v>
      </c>
      <c r="Q221" s="220"/>
      <c r="R221" s="221">
        <f>SUM(R222:R291)</f>
        <v>0.5015124999999999</v>
      </c>
      <c r="S221" s="220"/>
      <c r="T221" s="222">
        <f>SUM(T222:T291)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3" t="s">
        <v>191</v>
      </c>
      <c r="AT221" s="224" t="s">
        <v>77</v>
      </c>
      <c r="AU221" s="224" t="s">
        <v>86</v>
      </c>
      <c r="AY221" s="223" t="s">
        <v>171</v>
      </c>
      <c r="BK221" s="225">
        <f>SUM(BK222:BK291)</f>
        <v>0</v>
      </c>
    </row>
    <row r="222" spans="1:65" s="2" customFormat="1" ht="24.15" customHeight="1">
      <c r="A222" s="39"/>
      <c r="B222" s="40"/>
      <c r="C222" s="228" t="s">
        <v>297</v>
      </c>
      <c r="D222" s="228" t="s">
        <v>173</v>
      </c>
      <c r="E222" s="229" t="s">
        <v>1681</v>
      </c>
      <c r="F222" s="230" t="s">
        <v>1682</v>
      </c>
      <c r="G222" s="231" t="s">
        <v>412</v>
      </c>
      <c r="H222" s="232">
        <v>5</v>
      </c>
      <c r="I222" s="233"/>
      <c r="J222" s="234">
        <f>ROUND(I222*H222,2)</f>
        <v>0</v>
      </c>
      <c r="K222" s="235"/>
      <c r="L222" s="45"/>
      <c r="M222" s="236" t="s">
        <v>1</v>
      </c>
      <c r="N222" s="237" t="s">
        <v>43</v>
      </c>
      <c r="O222" s="92"/>
      <c r="P222" s="238">
        <f>O222*H222</f>
        <v>0</v>
      </c>
      <c r="Q222" s="238">
        <v>0.00011</v>
      </c>
      <c r="R222" s="238">
        <f>Q222*H222</f>
        <v>0.00055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491</v>
      </c>
      <c r="AT222" s="240" t="s">
        <v>173</v>
      </c>
      <c r="AU222" s="240" t="s">
        <v>88</v>
      </c>
      <c r="AY222" s="18" t="s">
        <v>171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86</v>
      </c>
      <c r="BK222" s="241">
        <f>ROUND(I222*H222,2)</f>
        <v>0</v>
      </c>
      <c r="BL222" s="18" t="s">
        <v>491</v>
      </c>
      <c r="BM222" s="240" t="s">
        <v>1683</v>
      </c>
    </row>
    <row r="223" spans="1:51" s="13" customFormat="1" ht="12">
      <c r="A223" s="13"/>
      <c r="B223" s="242"/>
      <c r="C223" s="243"/>
      <c r="D223" s="244" t="s">
        <v>179</v>
      </c>
      <c r="E223" s="245" t="s">
        <v>1</v>
      </c>
      <c r="F223" s="246" t="s">
        <v>200</v>
      </c>
      <c r="G223" s="243"/>
      <c r="H223" s="247">
        <v>5</v>
      </c>
      <c r="I223" s="248"/>
      <c r="J223" s="243"/>
      <c r="K223" s="243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179</v>
      </c>
      <c r="AU223" s="253" t="s">
        <v>88</v>
      </c>
      <c r="AV223" s="13" t="s">
        <v>88</v>
      </c>
      <c r="AW223" s="13" t="s">
        <v>32</v>
      </c>
      <c r="AX223" s="13" t="s">
        <v>86</v>
      </c>
      <c r="AY223" s="253" t="s">
        <v>171</v>
      </c>
    </row>
    <row r="224" spans="1:65" s="2" customFormat="1" ht="33" customHeight="1">
      <c r="A224" s="39"/>
      <c r="B224" s="40"/>
      <c r="C224" s="228" t="s">
        <v>299</v>
      </c>
      <c r="D224" s="228" t="s">
        <v>173</v>
      </c>
      <c r="E224" s="229" t="s">
        <v>1684</v>
      </c>
      <c r="F224" s="230" t="s">
        <v>1685</v>
      </c>
      <c r="G224" s="231" t="s">
        <v>412</v>
      </c>
      <c r="H224" s="232">
        <v>50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43</v>
      </c>
      <c r="O224" s="92"/>
      <c r="P224" s="238">
        <f>O224*H224</f>
        <v>0</v>
      </c>
      <c r="Q224" s="238">
        <v>0.00016</v>
      </c>
      <c r="R224" s="238">
        <f>Q224*H224</f>
        <v>0.008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491</v>
      </c>
      <c r="AT224" s="240" t="s">
        <v>173</v>
      </c>
      <c r="AU224" s="240" t="s">
        <v>88</v>
      </c>
      <c r="AY224" s="18" t="s">
        <v>171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86</v>
      </c>
      <c r="BK224" s="241">
        <f>ROUND(I224*H224,2)</f>
        <v>0</v>
      </c>
      <c r="BL224" s="18" t="s">
        <v>491</v>
      </c>
      <c r="BM224" s="240" t="s">
        <v>1686</v>
      </c>
    </row>
    <row r="225" spans="1:51" s="13" customFormat="1" ht="12">
      <c r="A225" s="13"/>
      <c r="B225" s="242"/>
      <c r="C225" s="243"/>
      <c r="D225" s="244" t="s">
        <v>179</v>
      </c>
      <c r="E225" s="245" t="s">
        <v>1</v>
      </c>
      <c r="F225" s="246" t="s">
        <v>1687</v>
      </c>
      <c r="G225" s="243"/>
      <c r="H225" s="247">
        <v>50</v>
      </c>
      <c r="I225" s="248"/>
      <c r="J225" s="243"/>
      <c r="K225" s="243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179</v>
      </c>
      <c r="AU225" s="253" t="s">
        <v>88</v>
      </c>
      <c r="AV225" s="13" t="s">
        <v>88</v>
      </c>
      <c r="AW225" s="13" t="s">
        <v>32</v>
      </c>
      <c r="AX225" s="13" t="s">
        <v>86</v>
      </c>
      <c r="AY225" s="253" t="s">
        <v>171</v>
      </c>
    </row>
    <row r="226" spans="1:65" s="2" customFormat="1" ht="16.5" customHeight="1">
      <c r="A226" s="39"/>
      <c r="B226" s="40"/>
      <c r="C226" s="228" t="s">
        <v>302</v>
      </c>
      <c r="D226" s="228" t="s">
        <v>173</v>
      </c>
      <c r="E226" s="229" t="s">
        <v>1688</v>
      </c>
      <c r="F226" s="230" t="s">
        <v>1689</v>
      </c>
      <c r="G226" s="231" t="s">
        <v>1690</v>
      </c>
      <c r="H226" s="232">
        <v>1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43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491</v>
      </c>
      <c r="AT226" s="240" t="s">
        <v>173</v>
      </c>
      <c r="AU226" s="240" t="s">
        <v>88</v>
      </c>
      <c r="AY226" s="18" t="s">
        <v>171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86</v>
      </c>
      <c r="BK226" s="241">
        <f>ROUND(I226*H226,2)</f>
        <v>0</v>
      </c>
      <c r="BL226" s="18" t="s">
        <v>491</v>
      </c>
      <c r="BM226" s="240" t="s">
        <v>1691</v>
      </c>
    </row>
    <row r="227" spans="1:65" s="2" customFormat="1" ht="21.75" customHeight="1">
      <c r="A227" s="39"/>
      <c r="B227" s="40"/>
      <c r="C227" s="228" t="s">
        <v>304</v>
      </c>
      <c r="D227" s="228" t="s">
        <v>173</v>
      </c>
      <c r="E227" s="229" t="s">
        <v>1692</v>
      </c>
      <c r="F227" s="230" t="s">
        <v>1693</v>
      </c>
      <c r="G227" s="231" t="s">
        <v>1690</v>
      </c>
      <c r="H227" s="232">
        <v>1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43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491</v>
      </c>
      <c r="AT227" s="240" t="s">
        <v>173</v>
      </c>
      <c r="AU227" s="240" t="s">
        <v>88</v>
      </c>
      <c r="AY227" s="18" t="s">
        <v>171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86</v>
      </c>
      <c r="BK227" s="241">
        <f>ROUND(I227*H227,2)</f>
        <v>0</v>
      </c>
      <c r="BL227" s="18" t="s">
        <v>491</v>
      </c>
      <c r="BM227" s="240" t="s">
        <v>1694</v>
      </c>
    </row>
    <row r="228" spans="1:65" s="2" customFormat="1" ht="24.15" customHeight="1">
      <c r="A228" s="39"/>
      <c r="B228" s="40"/>
      <c r="C228" s="228" t="s">
        <v>307</v>
      </c>
      <c r="D228" s="228" t="s">
        <v>173</v>
      </c>
      <c r="E228" s="229" t="s">
        <v>1695</v>
      </c>
      <c r="F228" s="230" t="s">
        <v>1696</v>
      </c>
      <c r="G228" s="231" t="s">
        <v>1690</v>
      </c>
      <c r="H228" s="232">
        <v>1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43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491</v>
      </c>
      <c r="AT228" s="240" t="s">
        <v>173</v>
      </c>
      <c r="AU228" s="240" t="s">
        <v>88</v>
      </c>
      <c r="AY228" s="18" t="s">
        <v>171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86</v>
      </c>
      <c r="BK228" s="241">
        <f>ROUND(I228*H228,2)</f>
        <v>0</v>
      </c>
      <c r="BL228" s="18" t="s">
        <v>491</v>
      </c>
      <c r="BM228" s="240" t="s">
        <v>1697</v>
      </c>
    </row>
    <row r="229" spans="1:65" s="2" customFormat="1" ht="16.5" customHeight="1">
      <c r="A229" s="39"/>
      <c r="B229" s="40"/>
      <c r="C229" s="228" t="s">
        <v>313</v>
      </c>
      <c r="D229" s="228" t="s">
        <v>173</v>
      </c>
      <c r="E229" s="229" t="s">
        <v>1698</v>
      </c>
      <c r="F229" s="230" t="s">
        <v>1699</v>
      </c>
      <c r="G229" s="231" t="s">
        <v>208</v>
      </c>
      <c r="H229" s="232">
        <v>2</v>
      </c>
      <c r="I229" s="233"/>
      <c r="J229" s="234">
        <f>ROUND(I229*H229,2)</f>
        <v>0</v>
      </c>
      <c r="K229" s="235"/>
      <c r="L229" s="45"/>
      <c r="M229" s="236" t="s">
        <v>1</v>
      </c>
      <c r="N229" s="237" t="s">
        <v>43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491</v>
      </c>
      <c r="AT229" s="240" t="s">
        <v>173</v>
      </c>
      <c r="AU229" s="240" t="s">
        <v>88</v>
      </c>
      <c r="AY229" s="18" t="s">
        <v>171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86</v>
      </c>
      <c r="BK229" s="241">
        <f>ROUND(I229*H229,2)</f>
        <v>0</v>
      </c>
      <c r="BL229" s="18" t="s">
        <v>491</v>
      </c>
      <c r="BM229" s="240" t="s">
        <v>1700</v>
      </c>
    </row>
    <row r="230" spans="1:65" s="2" customFormat="1" ht="16.5" customHeight="1">
      <c r="A230" s="39"/>
      <c r="B230" s="40"/>
      <c r="C230" s="228" t="s">
        <v>319</v>
      </c>
      <c r="D230" s="228" t="s">
        <v>173</v>
      </c>
      <c r="E230" s="229" t="s">
        <v>1701</v>
      </c>
      <c r="F230" s="230" t="s">
        <v>1702</v>
      </c>
      <c r="G230" s="231" t="s">
        <v>208</v>
      </c>
      <c r="H230" s="232">
        <v>11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43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491</v>
      </c>
      <c r="AT230" s="240" t="s">
        <v>173</v>
      </c>
      <c r="AU230" s="240" t="s">
        <v>88</v>
      </c>
      <c r="AY230" s="18" t="s">
        <v>171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86</v>
      </c>
      <c r="BK230" s="241">
        <f>ROUND(I230*H230,2)</f>
        <v>0</v>
      </c>
      <c r="BL230" s="18" t="s">
        <v>491</v>
      </c>
      <c r="BM230" s="240" t="s">
        <v>1703</v>
      </c>
    </row>
    <row r="231" spans="1:65" s="2" customFormat="1" ht="16.5" customHeight="1">
      <c r="A231" s="39"/>
      <c r="B231" s="40"/>
      <c r="C231" s="228" t="s">
        <v>325</v>
      </c>
      <c r="D231" s="228" t="s">
        <v>173</v>
      </c>
      <c r="E231" s="229" t="s">
        <v>1704</v>
      </c>
      <c r="F231" s="230" t="s">
        <v>1705</v>
      </c>
      <c r="G231" s="231" t="s">
        <v>208</v>
      </c>
      <c r="H231" s="232">
        <v>81</v>
      </c>
      <c r="I231" s="233"/>
      <c r="J231" s="234">
        <f>ROUND(I231*H231,2)</f>
        <v>0</v>
      </c>
      <c r="K231" s="235"/>
      <c r="L231" s="45"/>
      <c r="M231" s="236" t="s">
        <v>1</v>
      </c>
      <c r="N231" s="237" t="s">
        <v>43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491</v>
      </c>
      <c r="AT231" s="240" t="s">
        <v>173</v>
      </c>
      <c r="AU231" s="240" t="s">
        <v>88</v>
      </c>
      <c r="AY231" s="18" t="s">
        <v>171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86</v>
      </c>
      <c r="BK231" s="241">
        <f>ROUND(I231*H231,2)</f>
        <v>0</v>
      </c>
      <c r="BL231" s="18" t="s">
        <v>491</v>
      </c>
      <c r="BM231" s="240" t="s">
        <v>1706</v>
      </c>
    </row>
    <row r="232" spans="1:65" s="2" customFormat="1" ht="24.15" customHeight="1">
      <c r="A232" s="39"/>
      <c r="B232" s="40"/>
      <c r="C232" s="228" t="s">
        <v>330</v>
      </c>
      <c r="D232" s="228" t="s">
        <v>173</v>
      </c>
      <c r="E232" s="229" t="s">
        <v>1707</v>
      </c>
      <c r="F232" s="230" t="s">
        <v>1708</v>
      </c>
      <c r="G232" s="231" t="s">
        <v>412</v>
      </c>
      <c r="H232" s="232">
        <v>2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43</v>
      </c>
      <c r="O232" s="92"/>
      <c r="P232" s="238">
        <f>O232*H232</f>
        <v>0</v>
      </c>
      <c r="Q232" s="238">
        <v>0.00014</v>
      </c>
      <c r="R232" s="238">
        <f>Q232*H232</f>
        <v>0.00028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491</v>
      </c>
      <c r="AT232" s="240" t="s">
        <v>173</v>
      </c>
      <c r="AU232" s="240" t="s">
        <v>88</v>
      </c>
      <c r="AY232" s="18" t="s">
        <v>171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86</v>
      </c>
      <c r="BK232" s="241">
        <f>ROUND(I232*H232,2)</f>
        <v>0</v>
      </c>
      <c r="BL232" s="18" t="s">
        <v>491</v>
      </c>
      <c r="BM232" s="240" t="s">
        <v>1709</v>
      </c>
    </row>
    <row r="233" spans="1:65" s="2" customFormat="1" ht="16.5" customHeight="1">
      <c r="A233" s="39"/>
      <c r="B233" s="40"/>
      <c r="C233" s="279" t="s">
        <v>334</v>
      </c>
      <c r="D233" s="279" t="s">
        <v>314</v>
      </c>
      <c r="E233" s="280" t="s">
        <v>1710</v>
      </c>
      <c r="F233" s="281" t="s">
        <v>1711</v>
      </c>
      <c r="G233" s="282" t="s">
        <v>412</v>
      </c>
      <c r="H233" s="283">
        <v>2</v>
      </c>
      <c r="I233" s="284"/>
      <c r="J233" s="285">
        <f>ROUND(I233*H233,2)</f>
        <v>0</v>
      </c>
      <c r="K233" s="286"/>
      <c r="L233" s="287"/>
      <c r="M233" s="288" t="s">
        <v>1</v>
      </c>
      <c r="N233" s="289" t="s">
        <v>43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1712</v>
      </c>
      <c r="AT233" s="240" t="s">
        <v>314</v>
      </c>
      <c r="AU233" s="240" t="s">
        <v>88</v>
      </c>
      <c r="AY233" s="18" t="s">
        <v>171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86</v>
      </c>
      <c r="BK233" s="241">
        <f>ROUND(I233*H233,2)</f>
        <v>0</v>
      </c>
      <c r="BL233" s="18" t="s">
        <v>491</v>
      </c>
      <c r="BM233" s="240" t="s">
        <v>1713</v>
      </c>
    </row>
    <row r="234" spans="1:51" s="13" customFormat="1" ht="12">
      <c r="A234" s="13"/>
      <c r="B234" s="242"/>
      <c r="C234" s="243"/>
      <c r="D234" s="244" t="s">
        <v>179</v>
      </c>
      <c r="E234" s="245" t="s">
        <v>1</v>
      </c>
      <c r="F234" s="246" t="s">
        <v>88</v>
      </c>
      <c r="G234" s="243"/>
      <c r="H234" s="247">
        <v>2</v>
      </c>
      <c r="I234" s="248"/>
      <c r="J234" s="243"/>
      <c r="K234" s="243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179</v>
      </c>
      <c r="AU234" s="253" t="s">
        <v>88</v>
      </c>
      <c r="AV234" s="13" t="s">
        <v>88</v>
      </c>
      <c r="AW234" s="13" t="s">
        <v>32</v>
      </c>
      <c r="AX234" s="13" t="s">
        <v>86</v>
      </c>
      <c r="AY234" s="253" t="s">
        <v>171</v>
      </c>
    </row>
    <row r="235" spans="1:65" s="2" customFormat="1" ht="37.8" customHeight="1">
      <c r="A235" s="39"/>
      <c r="B235" s="40"/>
      <c r="C235" s="228" t="s">
        <v>339</v>
      </c>
      <c r="D235" s="228" t="s">
        <v>173</v>
      </c>
      <c r="E235" s="229" t="s">
        <v>1714</v>
      </c>
      <c r="F235" s="230" t="s">
        <v>1715</v>
      </c>
      <c r="G235" s="231" t="s">
        <v>208</v>
      </c>
      <c r="H235" s="232">
        <v>2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43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491</v>
      </c>
      <c r="AT235" s="240" t="s">
        <v>173</v>
      </c>
      <c r="AU235" s="240" t="s">
        <v>88</v>
      </c>
      <c r="AY235" s="18" t="s">
        <v>171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86</v>
      </c>
      <c r="BK235" s="241">
        <f>ROUND(I235*H235,2)</f>
        <v>0</v>
      </c>
      <c r="BL235" s="18" t="s">
        <v>491</v>
      </c>
      <c r="BM235" s="240" t="s">
        <v>1716</v>
      </c>
    </row>
    <row r="236" spans="1:51" s="13" customFormat="1" ht="12">
      <c r="A236" s="13"/>
      <c r="B236" s="242"/>
      <c r="C236" s="243"/>
      <c r="D236" s="244" t="s">
        <v>179</v>
      </c>
      <c r="E236" s="245" t="s">
        <v>1</v>
      </c>
      <c r="F236" s="246" t="s">
        <v>1717</v>
      </c>
      <c r="G236" s="243"/>
      <c r="H236" s="247">
        <v>2</v>
      </c>
      <c r="I236" s="248"/>
      <c r="J236" s="243"/>
      <c r="K236" s="243"/>
      <c r="L236" s="249"/>
      <c r="M236" s="250"/>
      <c r="N236" s="251"/>
      <c r="O236" s="251"/>
      <c r="P236" s="251"/>
      <c r="Q236" s="251"/>
      <c r="R236" s="251"/>
      <c r="S236" s="251"/>
      <c r="T236" s="25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3" t="s">
        <v>179</v>
      </c>
      <c r="AU236" s="253" t="s">
        <v>88</v>
      </c>
      <c r="AV236" s="13" t="s">
        <v>88</v>
      </c>
      <c r="AW236" s="13" t="s">
        <v>32</v>
      </c>
      <c r="AX236" s="13" t="s">
        <v>86</v>
      </c>
      <c r="AY236" s="253" t="s">
        <v>171</v>
      </c>
    </row>
    <row r="237" spans="1:65" s="2" customFormat="1" ht="24.15" customHeight="1">
      <c r="A237" s="39"/>
      <c r="B237" s="40"/>
      <c r="C237" s="279" t="s">
        <v>345</v>
      </c>
      <c r="D237" s="279" t="s">
        <v>314</v>
      </c>
      <c r="E237" s="280" t="s">
        <v>1718</v>
      </c>
      <c r="F237" s="281" t="s">
        <v>1719</v>
      </c>
      <c r="G237" s="282" t="s">
        <v>208</v>
      </c>
      <c r="H237" s="283">
        <v>2.1</v>
      </c>
      <c r="I237" s="284"/>
      <c r="J237" s="285">
        <f>ROUND(I237*H237,2)</f>
        <v>0</v>
      </c>
      <c r="K237" s="286"/>
      <c r="L237" s="287"/>
      <c r="M237" s="288" t="s">
        <v>1</v>
      </c>
      <c r="N237" s="289" t="s">
        <v>43</v>
      </c>
      <c r="O237" s="92"/>
      <c r="P237" s="238">
        <f>O237*H237</f>
        <v>0</v>
      </c>
      <c r="Q237" s="238">
        <v>0.00028</v>
      </c>
      <c r="R237" s="238">
        <f>Q237*H237</f>
        <v>0.000588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1712</v>
      </c>
      <c r="AT237" s="240" t="s">
        <v>314</v>
      </c>
      <c r="AU237" s="240" t="s">
        <v>88</v>
      </c>
      <c r="AY237" s="18" t="s">
        <v>171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86</v>
      </c>
      <c r="BK237" s="241">
        <f>ROUND(I237*H237,2)</f>
        <v>0</v>
      </c>
      <c r="BL237" s="18" t="s">
        <v>491</v>
      </c>
      <c r="BM237" s="240" t="s">
        <v>1720</v>
      </c>
    </row>
    <row r="238" spans="1:51" s="13" customFormat="1" ht="12">
      <c r="A238" s="13"/>
      <c r="B238" s="242"/>
      <c r="C238" s="243"/>
      <c r="D238" s="244" t="s">
        <v>179</v>
      </c>
      <c r="E238" s="245" t="s">
        <v>1</v>
      </c>
      <c r="F238" s="246" t="s">
        <v>1721</v>
      </c>
      <c r="G238" s="243"/>
      <c r="H238" s="247">
        <v>2.1</v>
      </c>
      <c r="I238" s="248"/>
      <c r="J238" s="243"/>
      <c r="K238" s="243"/>
      <c r="L238" s="249"/>
      <c r="M238" s="250"/>
      <c r="N238" s="251"/>
      <c r="O238" s="251"/>
      <c r="P238" s="251"/>
      <c r="Q238" s="251"/>
      <c r="R238" s="251"/>
      <c r="S238" s="251"/>
      <c r="T238" s="25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3" t="s">
        <v>179</v>
      </c>
      <c r="AU238" s="253" t="s">
        <v>88</v>
      </c>
      <c r="AV238" s="13" t="s">
        <v>88</v>
      </c>
      <c r="AW238" s="13" t="s">
        <v>32</v>
      </c>
      <c r="AX238" s="13" t="s">
        <v>86</v>
      </c>
      <c r="AY238" s="253" t="s">
        <v>171</v>
      </c>
    </row>
    <row r="239" spans="1:65" s="2" customFormat="1" ht="16.5" customHeight="1">
      <c r="A239" s="39"/>
      <c r="B239" s="40"/>
      <c r="C239" s="279" t="s">
        <v>351</v>
      </c>
      <c r="D239" s="279" t="s">
        <v>314</v>
      </c>
      <c r="E239" s="280" t="s">
        <v>1722</v>
      </c>
      <c r="F239" s="281" t="s">
        <v>1723</v>
      </c>
      <c r="G239" s="282" t="s">
        <v>412</v>
      </c>
      <c r="H239" s="283">
        <v>2</v>
      </c>
      <c r="I239" s="284"/>
      <c r="J239" s="285">
        <f>ROUND(I239*H239,2)</f>
        <v>0</v>
      </c>
      <c r="K239" s="286"/>
      <c r="L239" s="287"/>
      <c r="M239" s="288" t="s">
        <v>1</v>
      </c>
      <c r="N239" s="289" t="s">
        <v>43</v>
      </c>
      <c r="O239" s="92"/>
      <c r="P239" s="238">
        <f>O239*H239</f>
        <v>0</v>
      </c>
      <c r="Q239" s="238">
        <v>5E-05</v>
      </c>
      <c r="R239" s="238">
        <f>Q239*H239</f>
        <v>0.0001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1712</v>
      </c>
      <c r="AT239" s="240" t="s">
        <v>314</v>
      </c>
      <c r="AU239" s="240" t="s">
        <v>88</v>
      </c>
      <c r="AY239" s="18" t="s">
        <v>171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86</v>
      </c>
      <c r="BK239" s="241">
        <f>ROUND(I239*H239,2)</f>
        <v>0</v>
      </c>
      <c r="BL239" s="18" t="s">
        <v>491</v>
      </c>
      <c r="BM239" s="240" t="s">
        <v>1724</v>
      </c>
    </row>
    <row r="240" spans="1:65" s="2" customFormat="1" ht="37.8" customHeight="1">
      <c r="A240" s="39"/>
      <c r="B240" s="40"/>
      <c r="C240" s="228" t="s">
        <v>355</v>
      </c>
      <c r="D240" s="228" t="s">
        <v>173</v>
      </c>
      <c r="E240" s="229" t="s">
        <v>1725</v>
      </c>
      <c r="F240" s="230" t="s">
        <v>1726</v>
      </c>
      <c r="G240" s="231" t="s">
        <v>208</v>
      </c>
      <c r="H240" s="232">
        <v>11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43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491</v>
      </c>
      <c r="AT240" s="240" t="s">
        <v>173</v>
      </c>
      <c r="AU240" s="240" t="s">
        <v>88</v>
      </c>
      <c r="AY240" s="18" t="s">
        <v>171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86</v>
      </c>
      <c r="BK240" s="241">
        <f>ROUND(I240*H240,2)</f>
        <v>0</v>
      </c>
      <c r="BL240" s="18" t="s">
        <v>491</v>
      </c>
      <c r="BM240" s="240" t="s">
        <v>1727</v>
      </c>
    </row>
    <row r="241" spans="1:65" s="2" customFormat="1" ht="24.15" customHeight="1">
      <c r="A241" s="39"/>
      <c r="B241" s="40"/>
      <c r="C241" s="279" t="s">
        <v>359</v>
      </c>
      <c r="D241" s="279" t="s">
        <v>314</v>
      </c>
      <c r="E241" s="280" t="s">
        <v>1728</v>
      </c>
      <c r="F241" s="281" t="s">
        <v>1729</v>
      </c>
      <c r="G241" s="282" t="s">
        <v>208</v>
      </c>
      <c r="H241" s="283">
        <v>11.55</v>
      </c>
      <c r="I241" s="284"/>
      <c r="J241" s="285">
        <f>ROUND(I241*H241,2)</f>
        <v>0</v>
      </c>
      <c r="K241" s="286"/>
      <c r="L241" s="287"/>
      <c r="M241" s="288" t="s">
        <v>1</v>
      </c>
      <c r="N241" s="289" t="s">
        <v>43</v>
      </c>
      <c r="O241" s="92"/>
      <c r="P241" s="238">
        <f>O241*H241</f>
        <v>0</v>
      </c>
      <c r="Q241" s="238">
        <v>0.00105</v>
      </c>
      <c r="R241" s="238">
        <f>Q241*H241</f>
        <v>0.0121275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769</v>
      </c>
      <c r="AT241" s="240" t="s">
        <v>314</v>
      </c>
      <c r="AU241" s="240" t="s">
        <v>88</v>
      </c>
      <c r="AY241" s="18" t="s">
        <v>171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86</v>
      </c>
      <c r="BK241" s="241">
        <f>ROUND(I241*H241,2)</f>
        <v>0</v>
      </c>
      <c r="BL241" s="18" t="s">
        <v>769</v>
      </c>
      <c r="BM241" s="240" t="s">
        <v>1730</v>
      </c>
    </row>
    <row r="242" spans="1:51" s="13" customFormat="1" ht="12">
      <c r="A242" s="13"/>
      <c r="B242" s="242"/>
      <c r="C242" s="243"/>
      <c r="D242" s="244" t="s">
        <v>179</v>
      </c>
      <c r="E242" s="245" t="s">
        <v>1</v>
      </c>
      <c r="F242" s="246" t="s">
        <v>1731</v>
      </c>
      <c r="G242" s="243"/>
      <c r="H242" s="247">
        <v>11.55</v>
      </c>
      <c r="I242" s="248"/>
      <c r="J242" s="243"/>
      <c r="K242" s="243"/>
      <c r="L242" s="249"/>
      <c r="M242" s="250"/>
      <c r="N242" s="251"/>
      <c r="O242" s="251"/>
      <c r="P242" s="251"/>
      <c r="Q242" s="251"/>
      <c r="R242" s="251"/>
      <c r="S242" s="251"/>
      <c r="T242" s="25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3" t="s">
        <v>179</v>
      </c>
      <c r="AU242" s="253" t="s">
        <v>88</v>
      </c>
      <c r="AV242" s="13" t="s">
        <v>88</v>
      </c>
      <c r="AW242" s="13" t="s">
        <v>32</v>
      </c>
      <c r="AX242" s="13" t="s">
        <v>86</v>
      </c>
      <c r="AY242" s="253" t="s">
        <v>171</v>
      </c>
    </row>
    <row r="243" spans="1:65" s="2" customFormat="1" ht="24.15" customHeight="1">
      <c r="A243" s="39"/>
      <c r="B243" s="40"/>
      <c r="C243" s="228" t="s">
        <v>363</v>
      </c>
      <c r="D243" s="228" t="s">
        <v>173</v>
      </c>
      <c r="E243" s="229" t="s">
        <v>1732</v>
      </c>
      <c r="F243" s="230" t="s">
        <v>1733</v>
      </c>
      <c r="G243" s="231" t="s">
        <v>208</v>
      </c>
      <c r="H243" s="232">
        <v>81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43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491</v>
      </c>
      <c r="AT243" s="240" t="s">
        <v>173</v>
      </c>
      <c r="AU243" s="240" t="s">
        <v>88</v>
      </c>
      <c r="AY243" s="18" t="s">
        <v>171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86</v>
      </c>
      <c r="BK243" s="241">
        <f>ROUND(I243*H243,2)</f>
        <v>0</v>
      </c>
      <c r="BL243" s="18" t="s">
        <v>491</v>
      </c>
      <c r="BM243" s="240" t="s">
        <v>1734</v>
      </c>
    </row>
    <row r="244" spans="1:51" s="13" customFormat="1" ht="12">
      <c r="A244" s="13"/>
      <c r="B244" s="242"/>
      <c r="C244" s="243"/>
      <c r="D244" s="244" t="s">
        <v>179</v>
      </c>
      <c r="E244" s="245" t="s">
        <v>1</v>
      </c>
      <c r="F244" s="246" t="s">
        <v>1735</v>
      </c>
      <c r="G244" s="243"/>
      <c r="H244" s="247">
        <v>81</v>
      </c>
      <c r="I244" s="248"/>
      <c r="J244" s="243"/>
      <c r="K244" s="243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179</v>
      </c>
      <c r="AU244" s="253" t="s">
        <v>88</v>
      </c>
      <c r="AV244" s="13" t="s">
        <v>88</v>
      </c>
      <c r="AW244" s="13" t="s">
        <v>32</v>
      </c>
      <c r="AX244" s="13" t="s">
        <v>86</v>
      </c>
      <c r="AY244" s="253" t="s">
        <v>171</v>
      </c>
    </row>
    <row r="245" spans="1:65" s="2" customFormat="1" ht="24.15" customHeight="1">
      <c r="A245" s="39"/>
      <c r="B245" s="40"/>
      <c r="C245" s="279" t="s">
        <v>369</v>
      </c>
      <c r="D245" s="279" t="s">
        <v>314</v>
      </c>
      <c r="E245" s="280" t="s">
        <v>1736</v>
      </c>
      <c r="F245" s="281" t="s">
        <v>1737</v>
      </c>
      <c r="G245" s="282" t="s">
        <v>208</v>
      </c>
      <c r="H245" s="283">
        <v>85.05</v>
      </c>
      <c r="I245" s="284"/>
      <c r="J245" s="285">
        <f>ROUND(I245*H245,2)</f>
        <v>0</v>
      </c>
      <c r="K245" s="286"/>
      <c r="L245" s="287"/>
      <c r="M245" s="288" t="s">
        <v>1</v>
      </c>
      <c r="N245" s="289" t="s">
        <v>43</v>
      </c>
      <c r="O245" s="92"/>
      <c r="P245" s="238">
        <f>O245*H245</f>
        <v>0</v>
      </c>
      <c r="Q245" s="238">
        <v>0.00434</v>
      </c>
      <c r="R245" s="238">
        <f>Q245*H245</f>
        <v>0.369117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769</v>
      </c>
      <c r="AT245" s="240" t="s">
        <v>314</v>
      </c>
      <c r="AU245" s="240" t="s">
        <v>88</v>
      </c>
      <c r="AY245" s="18" t="s">
        <v>171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86</v>
      </c>
      <c r="BK245" s="241">
        <f>ROUND(I245*H245,2)</f>
        <v>0</v>
      </c>
      <c r="BL245" s="18" t="s">
        <v>769</v>
      </c>
      <c r="BM245" s="240" t="s">
        <v>1738</v>
      </c>
    </row>
    <row r="246" spans="1:51" s="13" customFormat="1" ht="12">
      <c r="A246" s="13"/>
      <c r="B246" s="242"/>
      <c r="C246" s="243"/>
      <c r="D246" s="244" t="s">
        <v>179</v>
      </c>
      <c r="E246" s="245" t="s">
        <v>1</v>
      </c>
      <c r="F246" s="246" t="s">
        <v>1739</v>
      </c>
      <c r="G246" s="243"/>
      <c r="H246" s="247">
        <v>85.05</v>
      </c>
      <c r="I246" s="248"/>
      <c r="J246" s="243"/>
      <c r="K246" s="243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179</v>
      </c>
      <c r="AU246" s="253" t="s">
        <v>88</v>
      </c>
      <c r="AV246" s="13" t="s">
        <v>88</v>
      </c>
      <c r="AW246" s="13" t="s">
        <v>32</v>
      </c>
      <c r="AX246" s="13" t="s">
        <v>86</v>
      </c>
      <c r="AY246" s="253" t="s">
        <v>171</v>
      </c>
    </row>
    <row r="247" spans="1:65" s="2" customFormat="1" ht="16.5" customHeight="1">
      <c r="A247" s="39"/>
      <c r="B247" s="40"/>
      <c r="C247" s="279" t="s">
        <v>375</v>
      </c>
      <c r="D247" s="279" t="s">
        <v>314</v>
      </c>
      <c r="E247" s="280" t="s">
        <v>1740</v>
      </c>
      <c r="F247" s="281" t="s">
        <v>1741</v>
      </c>
      <c r="G247" s="282" t="s">
        <v>412</v>
      </c>
      <c r="H247" s="283">
        <v>14</v>
      </c>
      <c r="I247" s="284"/>
      <c r="J247" s="285">
        <f>ROUND(I247*H247,2)</f>
        <v>0</v>
      </c>
      <c r="K247" s="286"/>
      <c r="L247" s="287"/>
      <c r="M247" s="288" t="s">
        <v>1</v>
      </c>
      <c r="N247" s="289" t="s">
        <v>43</v>
      </c>
      <c r="O247" s="92"/>
      <c r="P247" s="238">
        <f>O247*H247</f>
        <v>0</v>
      </c>
      <c r="Q247" s="238">
        <v>0.00082</v>
      </c>
      <c r="R247" s="238">
        <f>Q247*H247</f>
        <v>0.01148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769</v>
      </c>
      <c r="AT247" s="240" t="s">
        <v>314</v>
      </c>
      <c r="AU247" s="240" t="s">
        <v>88</v>
      </c>
      <c r="AY247" s="18" t="s">
        <v>171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86</v>
      </c>
      <c r="BK247" s="241">
        <f>ROUND(I247*H247,2)</f>
        <v>0</v>
      </c>
      <c r="BL247" s="18" t="s">
        <v>769</v>
      </c>
      <c r="BM247" s="240" t="s">
        <v>1742</v>
      </c>
    </row>
    <row r="248" spans="1:51" s="13" customFormat="1" ht="12">
      <c r="A248" s="13"/>
      <c r="B248" s="242"/>
      <c r="C248" s="243"/>
      <c r="D248" s="244" t="s">
        <v>179</v>
      </c>
      <c r="E248" s="245" t="s">
        <v>1</v>
      </c>
      <c r="F248" s="246" t="s">
        <v>250</v>
      </c>
      <c r="G248" s="243"/>
      <c r="H248" s="247">
        <v>14</v>
      </c>
      <c r="I248" s="248"/>
      <c r="J248" s="243"/>
      <c r="K248" s="243"/>
      <c r="L248" s="249"/>
      <c r="M248" s="250"/>
      <c r="N248" s="251"/>
      <c r="O248" s="251"/>
      <c r="P248" s="251"/>
      <c r="Q248" s="251"/>
      <c r="R248" s="251"/>
      <c r="S248" s="251"/>
      <c r="T248" s="25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3" t="s">
        <v>179</v>
      </c>
      <c r="AU248" s="253" t="s">
        <v>88</v>
      </c>
      <c r="AV248" s="13" t="s">
        <v>88</v>
      </c>
      <c r="AW248" s="13" t="s">
        <v>32</v>
      </c>
      <c r="AX248" s="13" t="s">
        <v>86</v>
      </c>
      <c r="AY248" s="253" t="s">
        <v>171</v>
      </c>
    </row>
    <row r="249" spans="1:65" s="2" customFormat="1" ht="24.15" customHeight="1">
      <c r="A249" s="39"/>
      <c r="B249" s="40"/>
      <c r="C249" s="228" t="s">
        <v>379</v>
      </c>
      <c r="D249" s="228" t="s">
        <v>173</v>
      </c>
      <c r="E249" s="229" t="s">
        <v>1743</v>
      </c>
      <c r="F249" s="230" t="s">
        <v>1744</v>
      </c>
      <c r="G249" s="231" t="s">
        <v>208</v>
      </c>
      <c r="H249" s="232">
        <v>5</v>
      </c>
      <c r="I249" s="233"/>
      <c r="J249" s="234">
        <f>ROUND(I249*H249,2)</f>
        <v>0</v>
      </c>
      <c r="K249" s="235"/>
      <c r="L249" s="45"/>
      <c r="M249" s="236" t="s">
        <v>1</v>
      </c>
      <c r="N249" s="237" t="s">
        <v>43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491</v>
      </c>
      <c r="AT249" s="240" t="s">
        <v>173</v>
      </c>
      <c r="AU249" s="240" t="s">
        <v>88</v>
      </c>
      <c r="AY249" s="18" t="s">
        <v>171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86</v>
      </c>
      <c r="BK249" s="241">
        <f>ROUND(I249*H249,2)</f>
        <v>0</v>
      </c>
      <c r="BL249" s="18" t="s">
        <v>491</v>
      </c>
      <c r="BM249" s="240" t="s">
        <v>1745</v>
      </c>
    </row>
    <row r="250" spans="1:65" s="2" customFormat="1" ht="16.5" customHeight="1">
      <c r="A250" s="39"/>
      <c r="B250" s="40"/>
      <c r="C250" s="279" t="s">
        <v>384</v>
      </c>
      <c r="D250" s="279" t="s">
        <v>314</v>
      </c>
      <c r="E250" s="280" t="s">
        <v>1746</v>
      </c>
      <c r="F250" s="281" t="s">
        <v>1747</v>
      </c>
      <c r="G250" s="282" t="s">
        <v>208</v>
      </c>
      <c r="H250" s="283">
        <v>5</v>
      </c>
      <c r="I250" s="284"/>
      <c r="J250" s="285">
        <f>ROUND(I250*H250,2)</f>
        <v>0</v>
      </c>
      <c r="K250" s="286"/>
      <c r="L250" s="287"/>
      <c r="M250" s="288" t="s">
        <v>1</v>
      </c>
      <c r="N250" s="289" t="s">
        <v>43</v>
      </c>
      <c r="O250" s="92"/>
      <c r="P250" s="238">
        <f>O250*H250</f>
        <v>0</v>
      </c>
      <c r="Q250" s="238">
        <v>0.00576</v>
      </c>
      <c r="R250" s="238">
        <f>Q250*H250</f>
        <v>0.028800000000000003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769</v>
      </c>
      <c r="AT250" s="240" t="s">
        <v>314</v>
      </c>
      <c r="AU250" s="240" t="s">
        <v>88</v>
      </c>
      <c r="AY250" s="18" t="s">
        <v>171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86</v>
      </c>
      <c r="BK250" s="241">
        <f>ROUND(I250*H250,2)</f>
        <v>0</v>
      </c>
      <c r="BL250" s="18" t="s">
        <v>769</v>
      </c>
      <c r="BM250" s="240" t="s">
        <v>1748</v>
      </c>
    </row>
    <row r="251" spans="1:65" s="2" customFormat="1" ht="37.8" customHeight="1">
      <c r="A251" s="39"/>
      <c r="B251" s="40"/>
      <c r="C251" s="228" t="s">
        <v>389</v>
      </c>
      <c r="D251" s="228" t="s">
        <v>173</v>
      </c>
      <c r="E251" s="229" t="s">
        <v>1749</v>
      </c>
      <c r="F251" s="230" t="s">
        <v>1750</v>
      </c>
      <c r="G251" s="231" t="s">
        <v>412</v>
      </c>
      <c r="H251" s="232">
        <v>2</v>
      </c>
      <c r="I251" s="233"/>
      <c r="J251" s="234">
        <f>ROUND(I251*H251,2)</f>
        <v>0</v>
      </c>
      <c r="K251" s="235"/>
      <c r="L251" s="45"/>
      <c r="M251" s="236" t="s">
        <v>1</v>
      </c>
      <c r="N251" s="237" t="s">
        <v>43</v>
      </c>
      <c r="O251" s="92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491</v>
      </c>
      <c r="AT251" s="240" t="s">
        <v>173</v>
      </c>
      <c r="AU251" s="240" t="s">
        <v>88</v>
      </c>
      <c r="AY251" s="18" t="s">
        <v>171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86</v>
      </c>
      <c r="BK251" s="241">
        <f>ROUND(I251*H251,2)</f>
        <v>0</v>
      </c>
      <c r="BL251" s="18" t="s">
        <v>491</v>
      </c>
      <c r="BM251" s="240" t="s">
        <v>1751</v>
      </c>
    </row>
    <row r="252" spans="1:51" s="13" customFormat="1" ht="12">
      <c r="A252" s="13"/>
      <c r="B252" s="242"/>
      <c r="C252" s="243"/>
      <c r="D252" s="244" t="s">
        <v>179</v>
      </c>
      <c r="E252" s="245" t="s">
        <v>1</v>
      </c>
      <c r="F252" s="246" t="s">
        <v>1752</v>
      </c>
      <c r="G252" s="243"/>
      <c r="H252" s="247">
        <v>2</v>
      </c>
      <c r="I252" s="248"/>
      <c r="J252" s="243"/>
      <c r="K252" s="243"/>
      <c r="L252" s="249"/>
      <c r="M252" s="250"/>
      <c r="N252" s="251"/>
      <c r="O252" s="251"/>
      <c r="P252" s="251"/>
      <c r="Q252" s="251"/>
      <c r="R252" s="251"/>
      <c r="S252" s="251"/>
      <c r="T252" s="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3" t="s">
        <v>179</v>
      </c>
      <c r="AU252" s="253" t="s">
        <v>88</v>
      </c>
      <c r="AV252" s="13" t="s">
        <v>88</v>
      </c>
      <c r="AW252" s="13" t="s">
        <v>32</v>
      </c>
      <c r="AX252" s="13" t="s">
        <v>86</v>
      </c>
      <c r="AY252" s="253" t="s">
        <v>171</v>
      </c>
    </row>
    <row r="253" spans="1:65" s="2" customFormat="1" ht="16.5" customHeight="1">
      <c r="A253" s="39"/>
      <c r="B253" s="40"/>
      <c r="C253" s="279" t="s">
        <v>395</v>
      </c>
      <c r="D253" s="279" t="s">
        <v>314</v>
      </c>
      <c r="E253" s="280" t="s">
        <v>1753</v>
      </c>
      <c r="F253" s="281" t="s">
        <v>1754</v>
      </c>
      <c r="G253" s="282" t="s">
        <v>412</v>
      </c>
      <c r="H253" s="283">
        <v>2</v>
      </c>
      <c r="I253" s="284"/>
      <c r="J253" s="285">
        <f>ROUND(I253*H253,2)</f>
        <v>0</v>
      </c>
      <c r="K253" s="286"/>
      <c r="L253" s="287"/>
      <c r="M253" s="288" t="s">
        <v>1</v>
      </c>
      <c r="N253" s="289" t="s">
        <v>43</v>
      </c>
      <c r="O253" s="92"/>
      <c r="P253" s="238">
        <f>O253*H253</f>
        <v>0</v>
      </c>
      <c r="Q253" s="238">
        <v>6E-05</v>
      </c>
      <c r="R253" s="238">
        <f>Q253*H253</f>
        <v>0.00012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1712</v>
      </c>
      <c r="AT253" s="240" t="s">
        <v>314</v>
      </c>
      <c r="AU253" s="240" t="s">
        <v>88</v>
      </c>
      <c r="AY253" s="18" t="s">
        <v>171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86</v>
      </c>
      <c r="BK253" s="241">
        <f>ROUND(I253*H253,2)</f>
        <v>0</v>
      </c>
      <c r="BL253" s="18" t="s">
        <v>491</v>
      </c>
      <c r="BM253" s="240" t="s">
        <v>1755</v>
      </c>
    </row>
    <row r="254" spans="1:65" s="2" customFormat="1" ht="37.8" customHeight="1">
      <c r="A254" s="39"/>
      <c r="B254" s="40"/>
      <c r="C254" s="228" t="s">
        <v>400</v>
      </c>
      <c r="D254" s="228" t="s">
        <v>173</v>
      </c>
      <c r="E254" s="229" t="s">
        <v>1756</v>
      </c>
      <c r="F254" s="230" t="s">
        <v>1757</v>
      </c>
      <c r="G254" s="231" t="s">
        <v>412</v>
      </c>
      <c r="H254" s="232">
        <v>3</v>
      </c>
      <c r="I254" s="233"/>
      <c r="J254" s="234">
        <f>ROUND(I254*H254,2)</f>
        <v>0</v>
      </c>
      <c r="K254" s="235"/>
      <c r="L254" s="45"/>
      <c r="M254" s="236" t="s">
        <v>1</v>
      </c>
      <c r="N254" s="237" t="s">
        <v>43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491</v>
      </c>
      <c r="AT254" s="240" t="s">
        <v>173</v>
      </c>
      <c r="AU254" s="240" t="s">
        <v>88</v>
      </c>
      <c r="AY254" s="18" t="s">
        <v>171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86</v>
      </c>
      <c r="BK254" s="241">
        <f>ROUND(I254*H254,2)</f>
        <v>0</v>
      </c>
      <c r="BL254" s="18" t="s">
        <v>491</v>
      </c>
      <c r="BM254" s="240" t="s">
        <v>1758</v>
      </c>
    </row>
    <row r="255" spans="1:65" s="2" customFormat="1" ht="21.75" customHeight="1">
      <c r="A255" s="39"/>
      <c r="B255" s="40"/>
      <c r="C255" s="279" t="s">
        <v>405</v>
      </c>
      <c r="D255" s="279" t="s">
        <v>314</v>
      </c>
      <c r="E255" s="280" t="s">
        <v>1759</v>
      </c>
      <c r="F255" s="281" t="s">
        <v>1760</v>
      </c>
      <c r="G255" s="282" t="s">
        <v>412</v>
      </c>
      <c r="H255" s="283">
        <v>2</v>
      </c>
      <c r="I255" s="284"/>
      <c r="J255" s="285">
        <f>ROUND(I255*H255,2)</f>
        <v>0</v>
      </c>
      <c r="K255" s="286"/>
      <c r="L255" s="287"/>
      <c r="M255" s="288" t="s">
        <v>1</v>
      </c>
      <c r="N255" s="289" t="s">
        <v>43</v>
      </c>
      <c r="O255" s="92"/>
      <c r="P255" s="238">
        <f>O255*H255</f>
        <v>0</v>
      </c>
      <c r="Q255" s="238">
        <v>0.0006</v>
      </c>
      <c r="R255" s="238">
        <f>Q255*H255</f>
        <v>0.0012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1712</v>
      </c>
      <c r="AT255" s="240" t="s">
        <v>314</v>
      </c>
      <c r="AU255" s="240" t="s">
        <v>88</v>
      </c>
      <c r="AY255" s="18" t="s">
        <v>171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86</v>
      </c>
      <c r="BK255" s="241">
        <f>ROUND(I255*H255,2)</f>
        <v>0</v>
      </c>
      <c r="BL255" s="18" t="s">
        <v>491</v>
      </c>
      <c r="BM255" s="240" t="s">
        <v>1761</v>
      </c>
    </row>
    <row r="256" spans="1:65" s="2" customFormat="1" ht="16.5" customHeight="1">
      <c r="A256" s="39"/>
      <c r="B256" s="40"/>
      <c r="C256" s="279" t="s">
        <v>409</v>
      </c>
      <c r="D256" s="279" t="s">
        <v>314</v>
      </c>
      <c r="E256" s="280" t="s">
        <v>1762</v>
      </c>
      <c r="F256" s="281" t="s">
        <v>1763</v>
      </c>
      <c r="G256" s="282" t="s">
        <v>412</v>
      </c>
      <c r="H256" s="283">
        <v>1</v>
      </c>
      <c r="I256" s="284"/>
      <c r="J256" s="285">
        <f>ROUND(I256*H256,2)</f>
        <v>0</v>
      </c>
      <c r="K256" s="286"/>
      <c r="L256" s="287"/>
      <c r="M256" s="288" t="s">
        <v>1</v>
      </c>
      <c r="N256" s="289" t="s">
        <v>43</v>
      </c>
      <c r="O256" s="92"/>
      <c r="P256" s="238">
        <f>O256*H256</f>
        <v>0</v>
      </c>
      <c r="Q256" s="238">
        <v>0.00019</v>
      </c>
      <c r="R256" s="238">
        <f>Q256*H256</f>
        <v>0.00019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1712</v>
      </c>
      <c r="AT256" s="240" t="s">
        <v>314</v>
      </c>
      <c r="AU256" s="240" t="s">
        <v>88</v>
      </c>
      <c r="AY256" s="18" t="s">
        <v>171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86</v>
      </c>
      <c r="BK256" s="241">
        <f>ROUND(I256*H256,2)</f>
        <v>0</v>
      </c>
      <c r="BL256" s="18" t="s">
        <v>491</v>
      </c>
      <c r="BM256" s="240" t="s">
        <v>1764</v>
      </c>
    </row>
    <row r="257" spans="1:65" s="2" customFormat="1" ht="24.15" customHeight="1">
      <c r="A257" s="39"/>
      <c r="B257" s="40"/>
      <c r="C257" s="228" t="s">
        <v>415</v>
      </c>
      <c r="D257" s="228" t="s">
        <v>173</v>
      </c>
      <c r="E257" s="229" t="s">
        <v>1765</v>
      </c>
      <c r="F257" s="230" t="s">
        <v>1766</v>
      </c>
      <c r="G257" s="231" t="s">
        <v>412</v>
      </c>
      <c r="H257" s="232">
        <v>2</v>
      </c>
      <c r="I257" s="233"/>
      <c r="J257" s="234">
        <f>ROUND(I257*H257,2)</f>
        <v>0</v>
      </c>
      <c r="K257" s="235"/>
      <c r="L257" s="45"/>
      <c r="M257" s="236" t="s">
        <v>1</v>
      </c>
      <c r="N257" s="237" t="s">
        <v>43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491</v>
      </c>
      <c r="AT257" s="240" t="s">
        <v>173</v>
      </c>
      <c r="AU257" s="240" t="s">
        <v>88</v>
      </c>
      <c r="AY257" s="18" t="s">
        <v>171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86</v>
      </c>
      <c r="BK257" s="241">
        <f>ROUND(I257*H257,2)</f>
        <v>0</v>
      </c>
      <c r="BL257" s="18" t="s">
        <v>491</v>
      </c>
      <c r="BM257" s="240" t="s">
        <v>1767</v>
      </c>
    </row>
    <row r="258" spans="1:65" s="2" customFormat="1" ht="24.15" customHeight="1">
      <c r="A258" s="39"/>
      <c r="B258" s="40"/>
      <c r="C258" s="228" t="s">
        <v>419</v>
      </c>
      <c r="D258" s="228" t="s">
        <v>173</v>
      </c>
      <c r="E258" s="229" t="s">
        <v>1768</v>
      </c>
      <c r="F258" s="230" t="s">
        <v>1769</v>
      </c>
      <c r="G258" s="231" t="s">
        <v>412</v>
      </c>
      <c r="H258" s="232">
        <v>10</v>
      </c>
      <c r="I258" s="233"/>
      <c r="J258" s="234">
        <f>ROUND(I258*H258,2)</f>
        <v>0</v>
      </c>
      <c r="K258" s="235"/>
      <c r="L258" s="45"/>
      <c r="M258" s="236" t="s">
        <v>1</v>
      </c>
      <c r="N258" s="237" t="s">
        <v>43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491</v>
      </c>
      <c r="AT258" s="240" t="s">
        <v>173</v>
      </c>
      <c r="AU258" s="240" t="s">
        <v>88</v>
      </c>
      <c r="AY258" s="18" t="s">
        <v>171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86</v>
      </c>
      <c r="BK258" s="241">
        <f>ROUND(I258*H258,2)</f>
        <v>0</v>
      </c>
      <c r="BL258" s="18" t="s">
        <v>491</v>
      </c>
      <c r="BM258" s="240" t="s">
        <v>1770</v>
      </c>
    </row>
    <row r="259" spans="1:51" s="13" customFormat="1" ht="12">
      <c r="A259" s="13"/>
      <c r="B259" s="242"/>
      <c r="C259" s="243"/>
      <c r="D259" s="244" t="s">
        <v>179</v>
      </c>
      <c r="E259" s="245" t="s">
        <v>1</v>
      </c>
      <c r="F259" s="246" t="s">
        <v>1771</v>
      </c>
      <c r="G259" s="243"/>
      <c r="H259" s="247">
        <v>10</v>
      </c>
      <c r="I259" s="248"/>
      <c r="J259" s="243"/>
      <c r="K259" s="243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179</v>
      </c>
      <c r="AU259" s="253" t="s">
        <v>88</v>
      </c>
      <c r="AV259" s="13" t="s">
        <v>88</v>
      </c>
      <c r="AW259" s="13" t="s">
        <v>32</v>
      </c>
      <c r="AX259" s="13" t="s">
        <v>86</v>
      </c>
      <c r="AY259" s="253" t="s">
        <v>171</v>
      </c>
    </row>
    <row r="260" spans="1:65" s="2" customFormat="1" ht="16.5" customHeight="1">
      <c r="A260" s="39"/>
      <c r="B260" s="40"/>
      <c r="C260" s="279" t="s">
        <v>423</v>
      </c>
      <c r="D260" s="279" t="s">
        <v>314</v>
      </c>
      <c r="E260" s="280" t="s">
        <v>1772</v>
      </c>
      <c r="F260" s="281" t="s">
        <v>1773</v>
      </c>
      <c r="G260" s="282" t="s">
        <v>412</v>
      </c>
      <c r="H260" s="283">
        <v>3</v>
      </c>
      <c r="I260" s="284"/>
      <c r="J260" s="285">
        <f>ROUND(I260*H260,2)</f>
        <v>0</v>
      </c>
      <c r="K260" s="286"/>
      <c r="L260" s="287"/>
      <c r="M260" s="288" t="s">
        <v>1</v>
      </c>
      <c r="N260" s="289" t="s">
        <v>43</v>
      </c>
      <c r="O260" s="92"/>
      <c r="P260" s="238">
        <f>O260*H260</f>
        <v>0</v>
      </c>
      <c r="Q260" s="238">
        <v>0.00412</v>
      </c>
      <c r="R260" s="238">
        <f>Q260*H260</f>
        <v>0.012360000000000001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769</v>
      </c>
      <c r="AT260" s="240" t="s">
        <v>314</v>
      </c>
      <c r="AU260" s="240" t="s">
        <v>88</v>
      </c>
      <c r="AY260" s="18" t="s">
        <v>171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86</v>
      </c>
      <c r="BK260" s="241">
        <f>ROUND(I260*H260,2)</f>
        <v>0</v>
      </c>
      <c r="BL260" s="18" t="s">
        <v>769</v>
      </c>
      <c r="BM260" s="240" t="s">
        <v>1774</v>
      </c>
    </row>
    <row r="261" spans="1:65" s="2" customFormat="1" ht="16.5" customHeight="1">
      <c r="A261" s="39"/>
      <c r="B261" s="40"/>
      <c r="C261" s="279" t="s">
        <v>428</v>
      </c>
      <c r="D261" s="279" t="s">
        <v>314</v>
      </c>
      <c r="E261" s="280" t="s">
        <v>1775</v>
      </c>
      <c r="F261" s="281" t="s">
        <v>1776</v>
      </c>
      <c r="G261" s="282" t="s">
        <v>412</v>
      </c>
      <c r="H261" s="283">
        <v>2</v>
      </c>
      <c r="I261" s="284"/>
      <c r="J261" s="285">
        <f>ROUND(I261*H261,2)</f>
        <v>0</v>
      </c>
      <c r="K261" s="286"/>
      <c r="L261" s="287"/>
      <c r="M261" s="288" t="s">
        <v>1</v>
      </c>
      <c r="N261" s="289" t="s">
        <v>43</v>
      </c>
      <c r="O261" s="92"/>
      <c r="P261" s="238">
        <f>O261*H261</f>
        <v>0</v>
      </c>
      <c r="Q261" s="238">
        <v>0.0021</v>
      </c>
      <c r="R261" s="238">
        <f>Q261*H261</f>
        <v>0.0042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769</v>
      </c>
      <c r="AT261" s="240" t="s">
        <v>314</v>
      </c>
      <c r="AU261" s="240" t="s">
        <v>88</v>
      </c>
      <c r="AY261" s="18" t="s">
        <v>171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86</v>
      </c>
      <c r="BK261" s="241">
        <f>ROUND(I261*H261,2)</f>
        <v>0</v>
      </c>
      <c r="BL261" s="18" t="s">
        <v>769</v>
      </c>
      <c r="BM261" s="240" t="s">
        <v>1777</v>
      </c>
    </row>
    <row r="262" spans="1:65" s="2" customFormat="1" ht="24.15" customHeight="1">
      <c r="A262" s="39"/>
      <c r="B262" s="40"/>
      <c r="C262" s="279" t="s">
        <v>433</v>
      </c>
      <c r="D262" s="279" t="s">
        <v>314</v>
      </c>
      <c r="E262" s="280" t="s">
        <v>1778</v>
      </c>
      <c r="F262" s="281" t="s">
        <v>1779</v>
      </c>
      <c r="G262" s="282" t="s">
        <v>412</v>
      </c>
      <c r="H262" s="283">
        <v>1</v>
      </c>
      <c r="I262" s="284"/>
      <c r="J262" s="285">
        <f>ROUND(I262*H262,2)</f>
        <v>0</v>
      </c>
      <c r="K262" s="286"/>
      <c r="L262" s="287"/>
      <c r="M262" s="288" t="s">
        <v>1</v>
      </c>
      <c r="N262" s="289" t="s">
        <v>43</v>
      </c>
      <c r="O262" s="92"/>
      <c r="P262" s="238">
        <f>O262*H262</f>
        <v>0</v>
      </c>
      <c r="Q262" s="238">
        <v>0.0046</v>
      </c>
      <c r="R262" s="238">
        <f>Q262*H262</f>
        <v>0.0046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769</v>
      </c>
      <c r="AT262" s="240" t="s">
        <v>314</v>
      </c>
      <c r="AU262" s="240" t="s">
        <v>88</v>
      </c>
      <c r="AY262" s="18" t="s">
        <v>171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86</v>
      </c>
      <c r="BK262" s="241">
        <f>ROUND(I262*H262,2)</f>
        <v>0</v>
      </c>
      <c r="BL262" s="18" t="s">
        <v>769</v>
      </c>
      <c r="BM262" s="240" t="s">
        <v>1780</v>
      </c>
    </row>
    <row r="263" spans="1:65" s="2" customFormat="1" ht="24.15" customHeight="1">
      <c r="A263" s="39"/>
      <c r="B263" s="40"/>
      <c r="C263" s="279" t="s">
        <v>438</v>
      </c>
      <c r="D263" s="279" t="s">
        <v>314</v>
      </c>
      <c r="E263" s="280" t="s">
        <v>1781</v>
      </c>
      <c r="F263" s="281" t="s">
        <v>1782</v>
      </c>
      <c r="G263" s="282" t="s">
        <v>412</v>
      </c>
      <c r="H263" s="283">
        <v>2</v>
      </c>
      <c r="I263" s="284"/>
      <c r="J263" s="285">
        <f>ROUND(I263*H263,2)</f>
        <v>0</v>
      </c>
      <c r="K263" s="286"/>
      <c r="L263" s="287"/>
      <c r="M263" s="288" t="s">
        <v>1</v>
      </c>
      <c r="N263" s="289" t="s">
        <v>43</v>
      </c>
      <c r="O263" s="92"/>
      <c r="P263" s="238">
        <f>O263*H263</f>
        <v>0</v>
      </c>
      <c r="Q263" s="238">
        <v>0.00489</v>
      </c>
      <c r="R263" s="238">
        <f>Q263*H263</f>
        <v>0.00978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769</v>
      </c>
      <c r="AT263" s="240" t="s">
        <v>314</v>
      </c>
      <c r="AU263" s="240" t="s">
        <v>88</v>
      </c>
      <c r="AY263" s="18" t="s">
        <v>171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86</v>
      </c>
      <c r="BK263" s="241">
        <f>ROUND(I263*H263,2)</f>
        <v>0</v>
      </c>
      <c r="BL263" s="18" t="s">
        <v>769</v>
      </c>
      <c r="BM263" s="240" t="s">
        <v>1783</v>
      </c>
    </row>
    <row r="264" spans="1:65" s="2" customFormat="1" ht="16.5" customHeight="1">
      <c r="A264" s="39"/>
      <c r="B264" s="40"/>
      <c r="C264" s="279" t="s">
        <v>444</v>
      </c>
      <c r="D264" s="279" t="s">
        <v>314</v>
      </c>
      <c r="E264" s="280" t="s">
        <v>1784</v>
      </c>
      <c r="F264" s="281" t="s">
        <v>1785</v>
      </c>
      <c r="G264" s="282" t="s">
        <v>412</v>
      </c>
      <c r="H264" s="283">
        <v>1</v>
      </c>
      <c r="I264" s="284"/>
      <c r="J264" s="285">
        <f>ROUND(I264*H264,2)</f>
        <v>0</v>
      </c>
      <c r="K264" s="286"/>
      <c r="L264" s="287"/>
      <c r="M264" s="288" t="s">
        <v>1</v>
      </c>
      <c r="N264" s="289" t="s">
        <v>43</v>
      </c>
      <c r="O264" s="92"/>
      <c r="P264" s="238">
        <f>O264*H264</f>
        <v>0</v>
      </c>
      <c r="Q264" s="238">
        <v>0.0018</v>
      </c>
      <c r="R264" s="238">
        <f>Q264*H264</f>
        <v>0.0018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1712</v>
      </c>
      <c r="AT264" s="240" t="s">
        <v>314</v>
      </c>
      <c r="AU264" s="240" t="s">
        <v>88</v>
      </c>
      <c r="AY264" s="18" t="s">
        <v>171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86</v>
      </c>
      <c r="BK264" s="241">
        <f>ROUND(I264*H264,2)</f>
        <v>0</v>
      </c>
      <c r="BL264" s="18" t="s">
        <v>491</v>
      </c>
      <c r="BM264" s="240" t="s">
        <v>1786</v>
      </c>
    </row>
    <row r="265" spans="1:65" s="2" customFormat="1" ht="16.5" customHeight="1">
      <c r="A265" s="39"/>
      <c r="B265" s="40"/>
      <c r="C265" s="279" t="s">
        <v>448</v>
      </c>
      <c r="D265" s="279" t="s">
        <v>314</v>
      </c>
      <c r="E265" s="280" t="s">
        <v>1787</v>
      </c>
      <c r="F265" s="281" t="s">
        <v>1788</v>
      </c>
      <c r="G265" s="282" t="s">
        <v>412</v>
      </c>
      <c r="H265" s="283">
        <v>1</v>
      </c>
      <c r="I265" s="284"/>
      <c r="J265" s="285">
        <f>ROUND(I265*H265,2)</f>
        <v>0</v>
      </c>
      <c r="K265" s="286"/>
      <c r="L265" s="287"/>
      <c r="M265" s="288" t="s">
        <v>1</v>
      </c>
      <c r="N265" s="289" t="s">
        <v>43</v>
      </c>
      <c r="O265" s="92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1712</v>
      </c>
      <c r="AT265" s="240" t="s">
        <v>314</v>
      </c>
      <c r="AU265" s="240" t="s">
        <v>88</v>
      </c>
      <c r="AY265" s="18" t="s">
        <v>171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86</v>
      </c>
      <c r="BK265" s="241">
        <f>ROUND(I265*H265,2)</f>
        <v>0</v>
      </c>
      <c r="BL265" s="18" t="s">
        <v>491</v>
      </c>
      <c r="BM265" s="240" t="s">
        <v>1789</v>
      </c>
    </row>
    <row r="266" spans="1:65" s="2" customFormat="1" ht="37.8" customHeight="1">
      <c r="A266" s="39"/>
      <c r="B266" s="40"/>
      <c r="C266" s="228" t="s">
        <v>454</v>
      </c>
      <c r="D266" s="228" t="s">
        <v>173</v>
      </c>
      <c r="E266" s="229" t="s">
        <v>1790</v>
      </c>
      <c r="F266" s="230" t="s">
        <v>1791</v>
      </c>
      <c r="G266" s="231" t="s">
        <v>412</v>
      </c>
      <c r="H266" s="232">
        <v>3</v>
      </c>
      <c r="I266" s="233"/>
      <c r="J266" s="234">
        <f>ROUND(I266*H266,2)</f>
        <v>0</v>
      </c>
      <c r="K266" s="235"/>
      <c r="L266" s="45"/>
      <c r="M266" s="236" t="s">
        <v>1</v>
      </c>
      <c r="N266" s="237" t="s">
        <v>43</v>
      </c>
      <c r="O266" s="92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491</v>
      </c>
      <c r="AT266" s="240" t="s">
        <v>173</v>
      </c>
      <c r="AU266" s="240" t="s">
        <v>88</v>
      </c>
      <c r="AY266" s="18" t="s">
        <v>171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86</v>
      </c>
      <c r="BK266" s="241">
        <f>ROUND(I266*H266,2)</f>
        <v>0</v>
      </c>
      <c r="BL266" s="18" t="s">
        <v>491</v>
      </c>
      <c r="BM266" s="240" t="s">
        <v>1792</v>
      </c>
    </row>
    <row r="267" spans="1:65" s="2" customFormat="1" ht="16.5" customHeight="1">
      <c r="A267" s="39"/>
      <c r="B267" s="40"/>
      <c r="C267" s="279" t="s">
        <v>458</v>
      </c>
      <c r="D267" s="279" t="s">
        <v>314</v>
      </c>
      <c r="E267" s="280" t="s">
        <v>1793</v>
      </c>
      <c r="F267" s="281" t="s">
        <v>1794</v>
      </c>
      <c r="G267" s="282" t="s">
        <v>412</v>
      </c>
      <c r="H267" s="283">
        <v>1</v>
      </c>
      <c r="I267" s="284"/>
      <c r="J267" s="285">
        <f>ROUND(I267*H267,2)</f>
        <v>0</v>
      </c>
      <c r="K267" s="286"/>
      <c r="L267" s="287"/>
      <c r="M267" s="288" t="s">
        <v>1</v>
      </c>
      <c r="N267" s="289" t="s">
        <v>43</v>
      </c>
      <c r="O267" s="92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0" t="s">
        <v>1712</v>
      </c>
      <c r="AT267" s="240" t="s">
        <v>314</v>
      </c>
      <c r="AU267" s="240" t="s">
        <v>88</v>
      </c>
      <c r="AY267" s="18" t="s">
        <v>171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86</v>
      </c>
      <c r="BK267" s="241">
        <f>ROUND(I267*H267,2)</f>
        <v>0</v>
      </c>
      <c r="BL267" s="18" t="s">
        <v>491</v>
      </c>
      <c r="BM267" s="240" t="s">
        <v>1795</v>
      </c>
    </row>
    <row r="268" spans="1:65" s="2" customFormat="1" ht="16.5" customHeight="1">
      <c r="A268" s="39"/>
      <c r="B268" s="40"/>
      <c r="C268" s="279" t="s">
        <v>464</v>
      </c>
      <c r="D268" s="279" t="s">
        <v>314</v>
      </c>
      <c r="E268" s="280" t="s">
        <v>1796</v>
      </c>
      <c r="F268" s="281" t="s">
        <v>1797</v>
      </c>
      <c r="G268" s="282" t="s">
        <v>412</v>
      </c>
      <c r="H268" s="283">
        <v>2</v>
      </c>
      <c r="I268" s="284"/>
      <c r="J268" s="285">
        <f>ROUND(I268*H268,2)</f>
        <v>0</v>
      </c>
      <c r="K268" s="286"/>
      <c r="L268" s="287"/>
      <c r="M268" s="288" t="s">
        <v>1</v>
      </c>
      <c r="N268" s="289" t="s">
        <v>43</v>
      </c>
      <c r="O268" s="92"/>
      <c r="P268" s="238">
        <f>O268*H268</f>
        <v>0</v>
      </c>
      <c r="Q268" s="238">
        <v>0.00039</v>
      </c>
      <c r="R268" s="238">
        <f>Q268*H268</f>
        <v>0.00078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769</v>
      </c>
      <c r="AT268" s="240" t="s">
        <v>314</v>
      </c>
      <c r="AU268" s="240" t="s">
        <v>88</v>
      </c>
      <c r="AY268" s="18" t="s">
        <v>171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86</v>
      </c>
      <c r="BK268" s="241">
        <f>ROUND(I268*H268,2)</f>
        <v>0</v>
      </c>
      <c r="BL268" s="18" t="s">
        <v>769</v>
      </c>
      <c r="BM268" s="240" t="s">
        <v>1798</v>
      </c>
    </row>
    <row r="269" spans="1:65" s="2" customFormat="1" ht="37.8" customHeight="1">
      <c r="A269" s="39"/>
      <c r="B269" s="40"/>
      <c r="C269" s="228" t="s">
        <v>469</v>
      </c>
      <c r="D269" s="228" t="s">
        <v>173</v>
      </c>
      <c r="E269" s="229" t="s">
        <v>1799</v>
      </c>
      <c r="F269" s="230" t="s">
        <v>1800</v>
      </c>
      <c r="G269" s="231" t="s">
        <v>412</v>
      </c>
      <c r="H269" s="232">
        <v>1</v>
      </c>
      <c r="I269" s="233"/>
      <c r="J269" s="234">
        <f>ROUND(I269*H269,2)</f>
        <v>0</v>
      </c>
      <c r="K269" s="235"/>
      <c r="L269" s="45"/>
      <c r="M269" s="236" t="s">
        <v>1</v>
      </c>
      <c r="N269" s="237" t="s">
        <v>43</v>
      </c>
      <c r="O269" s="92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491</v>
      </c>
      <c r="AT269" s="240" t="s">
        <v>173</v>
      </c>
      <c r="AU269" s="240" t="s">
        <v>88</v>
      </c>
      <c r="AY269" s="18" t="s">
        <v>171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86</v>
      </c>
      <c r="BK269" s="241">
        <f>ROUND(I269*H269,2)</f>
        <v>0</v>
      </c>
      <c r="BL269" s="18" t="s">
        <v>491</v>
      </c>
      <c r="BM269" s="240" t="s">
        <v>1801</v>
      </c>
    </row>
    <row r="270" spans="1:65" s="2" customFormat="1" ht="24.15" customHeight="1">
      <c r="A270" s="39"/>
      <c r="B270" s="40"/>
      <c r="C270" s="279" t="s">
        <v>473</v>
      </c>
      <c r="D270" s="279" t="s">
        <v>314</v>
      </c>
      <c r="E270" s="280" t="s">
        <v>1802</v>
      </c>
      <c r="F270" s="281" t="s">
        <v>1803</v>
      </c>
      <c r="G270" s="282" t="s">
        <v>412</v>
      </c>
      <c r="H270" s="283">
        <v>1</v>
      </c>
      <c r="I270" s="284"/>
      <c r="J270" s="285">
        <f>ROUND(I270*H270,2)</f>
        <v>0</v>
      </c>
      <c r="K270" s="286"/>
      <c r="L270" s="287"/>
      <c r="M270" s="288" t="s">
        <v>1</v>
      </c>
      <c r="N270" s="289" t="s">
        <v>43</v>
      </c>
      <c r="O270" s="92"/>
      <c r="P270" s="238">
        <f>O270*H270</f>
        <v>0</v>
      </c>
      <c r="Q270" s="238">
        <v>0.00061</v>
      </c>
      <c r="R270" s="238">
        <f>Q270*H270</f>
        <v>0.00061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769</v>
      </c>
      <c r="AT270" s="240" t="s">
        <v>314</v>
      </c>
      <c r="AU270" s="240" t="s">
        <v>88</v>
      </c>
      <c r="AY270" s="18" t="s">
        <v>171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86</v>
      </c>
      <c r="BK270" s="241">
        <f>ROUND(I270*H270,2)</f>
        <v>0</v>
      </c>
      <c r="BL270" s="18" t="s">
        <v>769</v>
      </c>
      <c r="BM270" s="240" t="s">
        <v>1804</v>
      </c>
    </row>
    <row r="271" spans="1:65" s="2" customFormat="1" ht="24.15" customHeight="1">
      <c r="A271" s="39"/>
      <c r="B271" s="40"/>
      <c r="C271" s="228" t="s">
        <v>477</v>
      </c>
      <c r="D271" s="228" t="s">
        <v>173</v>
      </c>
      <c r="E271" s="229" t="s">
        <v>1805</v>
      </c>
      <c r="F271" s="230" t="s">
        <v>1806</v>
      </c>
      <c r="G271" s="231" t="s">
        <v>176</v>
      </c>
      <c r="H271" s="232">
        <v>2</v>
      </c>
      <c r="I271" s="233"/>
      <c r="J271" s="234">
        <f>ROUND(I271*H271,2)</f>
        <v>0</v>
      </c>
      <c r="K271" s="235"/>
      <c r="L271" s="45"/>
      <c r="M271" s="236" t="s">
        <v>1</v>
      </c>
      <c r="N271" s="237" t="s">
        <v>43</v>
      </c>
      <c r="O271" s="92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491</v>
      </c>
      <c r="AT271" s="240" t="s">
        <v>173</v>
      </c>
      <c r="AU271" s="240" t="s">
        <v>88</v>
      </c>
      <c r="AY271" s="18" t="s">
        <v>171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86</v>
      </c>
      <c r="BK271" s="241">
        <f>ROUND(I271*H271,2)</f>
        <v>0</v>
      </c>
      <c r="BL271" s="18" t="s">
        <v>491</v>
      </c>
      <c r="BM271" s="240" t="s">
        <v>1807</v>
      </c>
    </row>
    <row r="272" spans="1:65" s="2" customFormat="1" ht="21.75" customHeight="1">
      <c r="A272" s="39"/>
      <c r="B272" s="40"/>
      <c r="C272" s="279" t="s">
        <v>482</v>
      </c>
      <c r="D272" s="279" t="s">
        <v>314</v>
      </c>
      <c r="E272" s="280" t="s">
        <v>1808</v>
      </c>
      <c r="F272" s="281" t="s">
        <v>1809</v>
      </c>
      <c r="G272" s="282" t="s">
        <v>1810</v>
      </c>
      <c r="H272" s="283">
        <v>2</v>
      </c>
      <c r="I272" s="284"/>
      <c r="J272" s="285">
        <f>ROUND(I272*H272,2)</f>
        <v>0</v>
      </c>
      <c r="K272" s="286"/>
      <c r="L272" s="287"/>
      <c r="M272" s="288" t="s">
        <v>1</v>
      </c>
      <c r="N272" s="289" t="s">
        <v>43</v>
      </c>
      <c r="O272" s="92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1712</v>
      </c>
      <c r="AT272" s="240" t="s">
        <v>314</v>
      </c>
      <c r="AU272" s="240" t="s">
        <v>88</v>
      </c>
      <c r="AY272" s="18" t="s">
        <v>171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86</v>
      </c>
      <c r="BK272" s="241">
        <f>ROUND(I272*H272,2)</f>
        <v>0</v>
      </c>
      <c r="BL272" s="18" t="s">
        <v>491</v>
      </c>
      <c r="BM272" s="240" t="s">
        <v>1811</v>
      </c>
    </row>
    <row r="273" spans="1:65" s="2" customFormat="1" ht="21.75" customHeight="1">
      <c r="A273" s="39"/>
      <c r="B273" s="40"/>
      <c r="C273" s="279" t="s">
        <v>487</v>
      </c>
      <c r="D273" s="279" t="s">
        <v>314</v>
      </c>
      <c r="E273" s="280" t="s">
        <v>1812</v>
      </c>
      <c r="F273" s="281" t="s">
        <v>1813</v>
      </c>
      <c r="G273" s="282" t="s">
        <v>1814</v>
      </c>
      <c r="H273" s="283">
        <v>1</v>
      </c>
      <c r="I273" s="284"/>
      <c r="J273" s="285">
        <f>ROUND(I273*H273,2)</f>
        <v>0</v>
      </c>
      <c r="K273" s="286"/>
      <c r="L273" s="287"/>
      <c r="M273" s="288" t="s">
        <v>1</v>
      </c>
      <c r="N273" s="289" t="s">
        <v>43</v>
      </c>
      <c r="O273" s="92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0" t="s">
        <v>1712</v>
      </c>
      <c r="AT273" s="240" t="s">
        <v>314</v>
      </c>
      <c r="AU273" s="240" t="s">
        <v>88</v>
      </c>
      <c r="AY273" s="18" t="s">
        <v>171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8" t="s">
        <v>86</v>
      </c>
      <c r="BK273" s="241">
        <f>ROUND(I273*H273,2)</f>
        <v>0</v>
      </c>
      <c r="BL273" s="18" t="s">
        <v>491</v>
      </c>
      <c r="BM273" s="240" t="s">
        <v>1815</v>
      </c>
    </row>
    <row r="274" spans="1:65" s="2" customFormat="1" ht="24.15" customHeight="1">
      <c r="A274" s="39"/>
      <c r="B274" s="40"/>
      <c r="C274" s="228" t="s">
        <v>491</v>
      </c>
      <c r="D274" s="228" t="s">
        <v>173</v>
      </c>
      <c r="E274" s="229" t="s">
        <v>1816</v>
      </c>
      <c r="F274" s="230" t="s">
        <v>1817</v>
      </c>
      <c r="G274" s="231" t="s">
        <v>412</v>
      </c>
      <c r="H274" s="232">
        <v>2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43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491</v>
      </c>
      <c r="AT274" s="240" t="s">
        <v>173</v>
      </c>
      <c r="AU274" s="240" t="s">
        <v>88</v>
      </c>
      <c r="AY274" s="18" t="s">
        <v>171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86</v>
      </c>
      <c r="BK274" s="241">
        <f>ROUND(I274*H274,2)</f>
        <v>0</v>
      </c>
      <c r="BL274" s="18" t="s">
        <v>491</v>
      </c>
      <c r="BM274" s="240" t="s">
        <v>1818</v>
      </c>
    </row>
    <row r="275" spans="1:65" s="2" customFormat="1" ht="21.75" customHeight="1">
      <c r="A275" s="39"/>
      <c r="B275" s="40"/>
      <c r="C275" s="279" t="s">
        <v>496</v>
      </c>
      <c r="D275" s="279" t="s">
        <v>314</v>
      </c>
      <c r="E275" s="280" t="s">
        <v>1819</v>
      </c>
      <c r="F275" s="281" t="s">
        <v>1820</v>
      </c>
      <c r="G275" s="282" t="s">
        <v>412</v>
      </c>
      <c r="H275" s="283">
        <v>2</v>
      </c>
      <c r="I275" s="284"/>
      <c r="J275" s="285">
        <f>ROUND(I275*H275,2)</f>
        <v>0</v>
      </c>
      <c r="K275" s="286"/>
      <c r="L275" s="287"/>
      <c r="M275" s="288" t="s">
        <v>1</v>
      </c>
      <c r="N275" s="289" t="s">
        <v>43</v>
      </c>
      <c r="O275" s="92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0" t="s">
        <v>1712</v>
      </c>
      <c r="AT275" s="240" t="s">
        <v>314</v>
      </c>
      <c r="AU275" s="240" t="s">
        <v>88</v>
      </c>
      <c r="AY275" s="18" t="s">
        <v>171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8" t="s">
        <v>86</v>
      </c>
      <c r="BK275" s="241">
        <f>ROUND(I275*H275,2)</f>
        <v>0</v>
      </c>
      <c r="BL275" s="18" t="s">
        <v>491</v>
      </c>
      <c r="BM275" s="240" t="s">
        <v>1821</v>
      </c>
    </row>
    <row r="276" spans="1:65" s="2" customFormat="1" ht="16.5" customHeight="1">
      <c r="A276" s="39"/>
      <c r="B276" s="40"/>
      <c r="C276" s="228" t="s">
        <v>504</v>
      </c>
      <c r="D276" s="228" t="s">
        <v>173</v>
      </c>
      <c r="E276" s="229" t="s">
        <v>1822</v>
      </c>
      <c r="F276" s="230" t="s">
        <v>1823</v>
      </c>
      <c r="G276" s="231" t="s">
        <v>412</v>
      </c>
      <c r="H276" s="232">
        <v>2</v>
      </c>
      <c r="I276" s="233"/>
      <c r="J276" s="234">
        <f>ROUND(I276*H276,2)</f>
        <v>0</v>
      </c>
      <c r="K276" s="235"/>
      <c r="L276" s="45"/>
      <c r="M276" s="236" t="s">
        <v>1</v>
      </c>
      <c r="N276" s="237" t="s">
        <v>43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491</v>
      </c>
      <c r="AT276" s="240" t="s">
        <v>173</v>
      </c>
      <c r="AU276" s="240" t="s">
        <v>88</v>
      </c>
      <c r="AY276" s="18" t="s">
        <v>171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86</v>
      </c>
      <c r="BK276" s="241">
        <f>ROUND(I276*H276,2)</f>
        <v>0</v>
      </c>
      <c r="BL276" s="18" t="s">
        <v>491</v>
      </c>
      <c r="BM276" s="240" t="s">
        <v>1824</v>
      </c>
    </row>
    <row r="277" spans="1:65" s="2" customFormat="1" ht="24.15" customHeight="1">
      <c r="A277" s="39"/>
      <c r="B277" s="40"/>
      <c r="C277" s="279" t="s">
        <v>510</v>
      </c>
      <c r="D277" s="279" t="s">
        <v>314</v>
      </c>
      <c r="E277" s="280" t="s">
        <v>1825</v>
      </c>
      <c r="F277" s="281" t="s">
        <v>1826</v>
      </c>
      <c r="G277" s="282" t="s">
        <v>412</v>
      </c>
      <c r="H277" s="283">
        <v>2</v>
      </c>
      <c r="I277" s="284"/>
      <c r="J277" s="285">
        <f>ROUND(I277*H277,2)</f>
        <v>0</v>
      </c>
      <c r="K277" s="286"/>
      <c r="L277" s="287"/>
      <c r="M277" s="288" t="s">
        <v>1</v>
      </c>
      <c r="N277" s="289" t="s">
        <v>43</v>
      </c>
      <c r="O277" s="92"/>
      <c r="P277" s="238">
        <f>O277*H277</f>
        <v>0</v>
      </c>
      <c r="Q277" s="238">
        <v>0.0133</v>
      </c>
      <c r="R277" s="238">
        <f>Q277*H277</f>
        <v>0.0266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1712</v>
      </c>
      <c r="AT277" s="240" t="s">
        <v>314</v>
      </c>
      <c r="AU277" s="240" t="s">
        <v>88</v>
      </c>
      <c r="AY277" s="18" t="s">
        <v>171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86</v>
      </c>
      <c r="BK277" s="241">
        <f>ROUND(I277*H277,2)</f>
        <v>0</v>
      </c>
      <c r="BL277" s="18" t="s">
        <v>491</v>
      </c>
      <c r="BM277" s="240" t="s">
        <v>1827</v>
      </c>
    </row>
    <row r="278" spans="1:65" s="2" customFormat="1" ht="24.15" customHeight="1">
      <c r="A278" s="39"/>
      <c r="B278" s="40"/>
      <c r="C278" s="279" t="s">
        <v>512</v>
      </c>
      <c r="D278" s="279" t="s">
        <v>314</v>
      </c>
      <c r="E278" s="280" t="s">
        <v>1828</v>
      </c>
      <c r="F278" s="281" t="s">
        <v>1829</v>
      </c>
      <c r="G278" s="282" t="s">
        <v>412</v>
      </c>
      <c r="H278" s="283">
        <v>2</v>
      </c>
      <c r="I278" s="284"/>
      <c r="J278" s="285">
        <f>ROUND(I278*H278,2)</f>
        <v>0</v>
      </c>
      <c r="K278" s="286"/>
      <c r="L278" s="287"/>
      <c r="M278" s="288" t="s">
        <v>1</v>
      </c>
      <c r="N278" s="289" t="s">
        <v>43</v>
      </c>
      <c r="O278" s="92"/>
      <c r="P278" s="238">
        <f>O278*H278</f>
        <v>0</v>
      </c>
      <c r="Q278" s="238">
        <v>0.0009</v>
      </c>
      <c r="R278" s="238">
        <f>Q278*H278</f>
        <v>0.0018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1712</v>
      </c>
      <c r="AT278" s="240" t="s">
        <v>314</v>
      </c>
      <c r="AU278" s="240" t="s">
        <v>88</v>
      </c>
      <c r="AY278" s="18" t="s">
        <v>171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86</v>
      </c>
      <c r="BK278" s="241">
        <f>ROUND(I278*H278,2)</f>
        <v>0</v>
      </c>
      <c r="BL278" s="18" t="s">
        <v>491</v>
      </c>
      <c r="BM278" s="240" t="s">
        <v>1830</v>
      </c>
    </row>
    <row r="279" spans="1:65" s="2" customFormat="1" ht="16.5" customHeight="1">
      <c r="A279" s="39"/>
      <c r="B279" s="40"/>
      <c r="C279" s="228" t="s">
        <v>517</v>
      </c>
      <c r="D279" s="228" t="s">
        <v>173</v>
      </c>
      <c r="E279" s="229" t="s">
        <v>1831</v>
      </c>
      <c r="F279" s="230" t="s">
        <v>1832</v>
      </c>
      <c r="G279" s="231" t="s">
        <v>208</v>
      </c>
      <c r="H279" s="232">
        <v>94</v>
      </c>
      <c r="I279" s="233"/>
      <c r="J279" s="234">
        <f>ROUND(I279*H279,2)</f>
        <v>0</v>
      </c>
      <c r="K279" s="235"/>
      <c r="L279" s="45"/>
      <c r="M279" s="236" t="s">
        <v>1</v>
      </c>
      <c r="N279" s="237" t="s">
        <v>43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491</v>
      </c>
      <c r="AT279" s="240" t="s">
        <v>173</v>
      </c>
      <c r="AU279" s="240" t="s">
        <v>88</v>
      </c>
      <c r="AY279" s="18" t="s">
        <v>171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86</v>
      </c>
      <c r="BK279" s="241">
        <f>ROUND(I279*H279,2)</f>
        <v>0</v>
      </c>
      <c r="BL279" s="18" t="s">
        <v>491</v>
      </c>
      <c r="BM279" s="240" t="s">
        <v>1833</v>
      </c>
    </row>
    <row r="280" spans="1:51" s="13" customFormat="1" ht="12">
      <c r="A280" s="13"/>
      <c r="B280" s="242"/>
      <c r="C280" s="243"/>
      <c r="D280" s="244" t="s">
        <v>179</v>
      </c>
      <c r="E280" s="245" t="s">
        <v>1</v>
      </c>
      <c r="F280" s="246" t="s">
        <v>1834</v>
      </c>
      <c r="G280" s="243"/>
      <c r="H280" s="247">
        <v>94</v>
      </c>
      <c r="I280" s="248"/>
      <c r="J280" s="243"/>
      <c r="K280" s="243"/>
      <c r="L280" s="249"/>
      <c r="M280" s="250"/>
      <c r="N280" s="251"/>
      <c r="O280" s="251"/>
      <c r="P280" s="251"/>
      <c r="Q280" s="251"/>
      <c r="R280" s="251"/>
      <c r="S280" s="251"/>
      <c r="T280" s="25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3" t="s">
        <v>179</v>
      </c>
      <c r="AU280" s="253" t="s">
        <v>88</v>
      </c>
      <c r="AV280" s="13" t="s">
        <v>88</v>
      </c>
      <c r="AW280" s="13" t="s">
        <v>32</v>
      </c>
      <c r="AX280" s="13" t="s">
        <v>86</v>
      </c>
      <c r="AY280" s="253" t="s">
        <v>171</v>
      </c>
    </row>
    <row r="281" spans="1:65" s="2" customFormat="1" ht="16.5" customHeight="1">
      <c r="A281" s="39"/>
      <c r="B281" s="40"/>
      <c r="C281" s="228" t="s">
        <v>522</v>
      </c>
      <c r="D281" s="228" t="s">
        <v>173</v>
      </c>
      <c r="E281" s="229" t="s">
        <v>1835</v>
      </c>
      <c r="F281" s="230" t="s">
        <v>1836</v>
      </c>
      <c r="G281" s="231" t="s">
        <v>412</v>
      </c>
      <c r="H281" s="232">
        <v>1</v>
      </c>
      <c r="I281" s="233"/>
      <c r="J281" s="234">
        <f>ROUND(I281*H281,2)</f>
        <v>0</v>
      </c>
      <c r="K281" s="235"/>
      <c r="L281" s="45"/>
      <c r="M281" s="236" t="s">
        <v>1</v>
      </c>
      <c r="N281" s="237" t="s">
        <v>43</v>
      </c>
      <c r="O281" s="92"/>
      <c r="P281" s="238">
        <f>O281*H281</f>
        <v>0</v>
      </c>
      <c r="Q281" s="238">
        <v>0.00359</v>
      </c>
      <c r="R281" s="238">
        <f>Q281*H281</f>
        <v>0.00359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491</v>
      </c>
      <c r="AT281" s="240" t="s">
        <v>173</v>
      </c>
      <c r="AU281" s="240" t="s">
        <v>88</v>
      </c>
      <c r="AY281" s="18" t="s">
        <v>171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86</v>
      </c>
      <c r="BK281" s="241">
        <f>ROUND(I281*H281,2)</f>
        <v>0</v>
      </c>
      <c r="BL281" s="18" t="s">
        <v>491</v>
      </c>
      <c r="BM281" s="240" t="s">
        <v>1837</v>
      </c>
    </row>
    <row r="282" spans="1:65" s="2" customFormat="1" ht="24.15" customHeight="1">
      <c r="A282" s="39"/>
      <c r="B282" s="40"/>
      <c r="C282" s="228" t="s">
        <v>527</v>
      </c>
      <c r="D282" s="228" t="s">
        <v>173</v>
      </c>
      <c r="E282" s="229" t="s">
        <v>1838</v>
      </c>
      <c r="F282" s="230" t="s">
        <v>1839</v>
      </c>
      <c r="G282" s="231" t="s">
        <v>208</v>
      </c>
      <c r="H282" s="232">
        <v>75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43</v>
      </c>
      <c r="O282" s="92"/>
      <c r="P282" s="238">
        <f>O282*H282</f>
        <v>0</v>
      </c>
      <c r="Q282" s="238">
        <v>1E-05</v>
      </c>
      <c r="R282" s="238">
        <f>Q282*H282</f>
        <v>0.00075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491</v>
      </c>
      <c r="AT282" s="240" t="s">
        <v>173</v>
      </c>
      <c r="AU282" s="240" t="s">
        <v>88</v>
      </c>
      <c r="AY282" s="18" t="s">
        <v>171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86</v>
      </c>
      <c r="BK282" s="241">
        <f>ROUND(I282*H282,2)</f>
        <v>0</v>
      </c>
      <c r="BL282" s="18" t="s">
        <v>491</v>
      </c>
      <c r="BM282" s="240" t="s">
        <v>1840</v>
      </c>
    </row>
    <row r="283" spans="1:51" s="13" customFormat="1" ht="12">
      <c r="A283" s="13"/>
      <c r="B283" s="242"/>
      <c r="C283" s="243"/>
      <c r="D283" s="244" t="s">
        <v>179</v>
      </c>
      <c r="E283" s="245" t="s">
        <v>1</v>
      </c>
      <c r="F283" s="246" t="s">
        <v>544</v>
      </c>
      <c r="G283" s="243"/>
      <c r="H283" s="247">
        <v>75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179</v>
      </c>
      <c r="AU283" s="253" t="s">
        <v>88</v>
      </c>
      <c r="AV283" s="13" t="s">
        <v>88</v>
      </c>
      <c r="AW283" s="13" t="s">
        <v>32</v>
      </c>
      <c r="AX283" s="13" t="s">
        <v>86</v>
      </c>
      <c r="AY283" s="253" t="s">
        <v>171</v>
      </c>
    </row>
    <row r="284" spans="1:65" s="2" customFormat="1" ht="21.75" customHeight="1">
      <c r="A284" s="39"/>
      <c r="B284" s="40"/>
      <c r="C284" s="228" t="s">
        <v>531</v>
      </c>
      <c r="D284" s="228" t="s">
        <v>173</v>
      </c>
      <c r="E284" s="229" t="s">
        <v>1841</v>
      </c>
      <c r="F284" s="230" t="s">
        <v>1842</v>
      </c>
      <c r="G284" s="231" t="s">
        <v>208</v>
      </c>
      <c r="H284" s="232">
        <v>94</v>
      </c>
      <c r="I284" s="233"/>
      <c r="J284" s="234">
        <f>ROUND(I284*H284,2)</f>
        <v>0</v>
      </c>
      <c r="K284" s="235"/>
      <c r="L284" s="45"/>
      <c r="M284" s="236" t="s">
        <v>1</v>
      </c>
      <c r="N284" s="237" t="s">
        <v>43</v>
      </c>
      <c r="O284" s="92"/>
      <c r="P284" s="238">
        <f>O284*H284</f>
        <v>0</v>
      </c>
      <c r="Q284" s="238">
        <v>1E-05</v>
      </c>
      <c r="R284" s="238">
        <f>Q284*H284</f>
        <v>0.0009400000000000001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491</v>
      </c>
      <c r="AT284" s="240" t="s">
        <v>173</v>
      </c>
      <c r="AU284" s="240" t="s">
        <v>88</v>
      </c>
      <c r="AY284" s="18" t="s">
        <v>171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86</v>
      </c>
      <c r="BK284" s="241">
        <f>ROUND(I284*H284,2)</f>
        <v>0</v>
      </c>
      <c r="BL284" s="18" t="s">
        <v>491</v>
      </c>
      <c r="BM284" s="240" t="s">
        <v>1843</v>
      </c>
    </row>
    <row r="285" spans="1:51" s="13" customFormat="1" ht="12">
      <c r="A285" s="13"/>
      <c r="B285" s="242"/>
      <c r="C285" s="243"/>
      <c r="D285" s="244" t="s">
        <v>179</v>
      </c>
      <c r="E285" s="245" t="s">
        <v>1</v>
      </c>
      <c r="F285" s="246" t="s">
        <v>1834</v>
      </c>
      <c r="G285" s="243"/>
      <c r="H285" s="247">
        <v>94</v>
      </c>
      <c r="I285" s="248"/>
      <c r="J285" s="243"/>
      <c r="K285" s="243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179</v>
      </c>
      <c r="AU285" s="253" t="s">
        <v>88</v>
      </c>
      <c r="AV285" s="13" t="s">
        <v>88</v>
      </c>
      <c r="AW285" s="13" t="s">
        <v>32</v>
      </c>
      <c r="AX285" s="13" t="s">
        <v>86</v>
      </c>
      <c r="AY285" s="253" t="s">
        <v>171</v>
      </c>
    </row>
    <row r="286" spans="1:65" s="2" customFormat="1" ht="24.15" customHeight="1">
      <c r="A286" s="39"/>
      <c r="B286" s="40"/>
      <c r="C286" s="228" t="s">
        <v>536</v>
      </c>
      <c r="D286" s="228" t="s">
        <v>173</v>
      </c>
      <c r="E286" s="229" t="s">
        <v>1844</v>
      </c>
      <c r="F286" s="230" t="s">
        <v>1845</v>
      </c>
      <c r="G286" s="231" t="s">
        <v>412</v>
      </c>
      <c r="H286" s="232">
        <v>1</v>
      </c>
      <c r="I286" s="233"/>
      <c r="J286" s="234">
        <f>ROUND(I286*H286,2)</f>
        <v>0</v>
      </c>
      <c r="K286" s="235"/>
      <c r="L286" s="45"/>
      <c r="M286" s="236" t="s">
        <v>1</v>
      </c>
      <c r="N286" s="237" t="s">
        <v>43</v>
      </c>
      <c r="O286" s="92"/>
      <c r="P286" s="238">
        <f>O286*H286</f>
        <v>0</v>
      </c>
      <c r="Q286" s="238">
        <v>0.00115</v>
      </c>
      <c r="R286" s="238">
        <f>Q286*H286</f>
        <v>0.00115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491</v>
      </c>
      <c r="AT286" s="240" t="s">
        <v>173</v>
      </c>
      <c r="AU286" s="240" t="s">
        <v>88</v>
      </c>
      <c r="AY286" s="18" t="s">
        <v>171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86</v>
      </c>
      <c r="BK286" s="241">
        <f>ROUND(I286*H286,2)</f>
        <v>0</v>
      </c>
      <c r="BL286" s="18" t="s">
        <v>491</v>
      </c>
      <c r="BM286" s="240" t="s">
        <v>1846</v>
      </c>
    </row>
    <row r="287" spans="1:65" s="2" customFormat="1" ht="16.5" customHeight="1">
      <c r="A287" s="39"/>
      <c r="B287" s="40"/>
      <c r="C287" s="228" t="s">
        <v>540</v>
      </c>
      <c r="D287" s="228" t="s">
        <v>173</v>
      </c>
      <c r="E287" s="229" t="s">
        <v>1847</v>
      </c>
      <c r="F287" s="230" t="s">
        <v>1848</v>
      </c>
      <c r="G287" s="231" t="s">
        <v>1414</v>
      </c>
      <c r="H287" s="232">
        <v>2</v>
      </c>
      <c r="I287" s="233"/>
      <c r="J287" s="234">
        <f>ROUND(I287*H287,2)</f>
        <v>0</v>
      </c>
      <c r="K287" s="235"/>
      <c r="L287" s="45"/>
      <c r="M287" s="236" t="s">
        <v>1</v>
      </c>
      <c r="N287" s="237" t="s">
        <v>43</v>
      </c>
      <c r="O287" s="92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491</v>
      </c>
      <c r="AT287" s="240" t="s">
        <v>173</v>
      </c>
      <c r="AU287" s="240" t="s">
        <v>88</v>
      </c>
      <c r="AY287" s="18" t="s">
        <v>171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86</v>
      </c>
      <c r="BK287" s="241">
        <f>ROUND(I287*H287,2)</f>
        <v>0</v>
      </c>
      <c r="BL287" s="18" t="s">
        <v>491</v>
      </c>
      <c r="BM287" s="240" t="s">
        <v>1849</v>
      </c>
    </row>
    <row r="288" spans="1:65" s="2" customFormat="1" ht="16.5" customHeight="1">
      <c r="A288" s="39"/>
      <c r="B288" s="40"/>
      <c r="C288" s="228" t="s">
        <v>544</v>
      </c>
      <c r="D288" s="228" t="s">
        <v>173</v>
      </c>
      <c r="E288" s="229" t="s">
        <v>1850</v>
      </c>
      <c r="F288" s="230" t="s">
        <v>1851</v>
      </c>
      <c r="G288" s="231" t="s">
        <v>1473</v>
      </c>
      <c r="H288" s="232">
        <v>2</v>
      </c>
      <c r="I288" s="233"/>
      <c r="J288" s="234">
        <f>ROUND(I288*H288,2)</f>
        <v>0</v>
      </c>
      <c r="K288" s="235"/>
      <c r="L288" s="45"/>
      <c r="M288" s="236" t="s">
        <v>1</v>
      </c>
      <c r="N288" s="237" t="s">
        <v>43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491</v>
      </c>
      <c r="AT288" s="240" t="s">
        <v>173</v>
      </c>
      <c r="AU288" s="240" t="s">
        <v>88</v>
      </c>
      <c r="AY288" s="18" t="s">
        <v>171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86</v>
      </c>
      <c r="BK288" s="241">
        <f>ROUND(I288*H288,2)</f>
        <v>0</v>
      </c>
      <c r="BL288" s="18" t="s">
        <v>491</v>
      </c>
      <c r="BM288" s="240" t="s">
        <v>1852</v>
      </c>
    </row>
    <row r="289" spans="1:51" s="13" customFormat="1" ht="12">
      <c r="A289" s="13"/>
      <c r="B289" s="242"/>
      <c r="C289" s="243"/>
      <c r="D289" s="244" t="s">
        <v>179</v>
      </c>
      <c r="E289" s="245" t="s">
        <v>1</v>
      </c>
      <c r="F289" s="246" t="s">
        <v>88</v>
      </c>
      <c r="G289" s="243"/>
      <c r="H289" s="247">
        <v>2</v>
      </c>
      <c r="I289" s="248"/>
      <c r="J289" s="243"/>
      <c r="K289" s="243"/>
      <c r="L289" s="249"/>
      <c r="M289" s="250"/>
      <c r="N289" s="251"/>
      <c r="O289" s="251"/>
      <c r="P289" s="251"/>
      <c r="Q289" s="251"/>
      <c r="R289" s="251"/>
      <c r="S289" s="251"/>
      <c r="T289" s="25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3" t="s">
        <v>179</v>
      </c>
      <c r="AU289" s="253" t="s">
        <v>88</v>
      </c>
      <c r="AV289" s="13" t="s">
        <v>88</v>
      </c>
      <c r="AW289" s="13" t="s">
        <v>32</v>
      </c>
      <c r="AX289" s="13" t="s">
        <v>86</v>
      </c>
      <c r="AY289" s="253" t="s">
        <v>171</v>
      </c>
    </row>
    <row r="290" spans="1:65" s="2" customFormat="1" ht="16.5" customHeight="1">
      <c r="A290" s="39"/>
      <c r="B290" s="40"/>
      <c r="C290" s="228" t="s">
        <v>548</v>
      </c>
      <c r="D290" s="228" t="s">
        <v>173</v>
      </c>
      <c r="E290" s="229" t="s">
        <v>1853</v>
      </c>
      <c r="F290" s="230" t="s">
        <v>1854</v>
      </c>
      <c r="G290" s="231" t="s">
        <v>1473</v>
      </c>
      <c r="H290" s="232">
        <v>2</v>
      </c>
      <c r="I290" s="233"/>
      <c r="J290" s="234">
        <f>ROUND(I290*H290,2)</f>
        <v>0</v>
      </c>
      <c r="K290" s="235"/>
      <c r="L290" s="45"/>
      <c r="M290" s="236" t="s">
        <v>1</v>
      </c>
      <c r="N290" s="237" t="s">
        <v>43</v>
      </c>
      <c r="O290" s="92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491</v>
      </c>
      <c r="AT290" s="240" t="s">
        <v>173</v>
      </c>
      <c r="AU290" s="240" t="s">
        <v>88</v>
      </c>
      <c r="AY290" s="18" t="s">
        <v>171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86</v>
      </c>
      <c r="BK290" s="241">
        <f>ROUND(I290*H290,2)</f>
        <v>0</v>
      </c>
      <c r="BL290" s="18" t="s">
        <v>491</v>
      </c>
      <c r="BM290" s="240" t="s">
        <v>1855</v>
      </c>
    </row>
    <row r="291" spans="1:51" s="13" customFormat="1" ht="12">
      <c r="A291" s="13"/>
      <c r="B291" s="242"/>
      <c r="C291" s="243"/>
      <c r="D291" s="244" t="s">
        <v>179</v>
      </c>
      <c r="E291" s="245" t="s">
        <v>1</v>
      </c>
      <c r="F291" s="246" t="s">
        <v>88</v>
      </c>
      <c r="G291" s="243"/>
      <c r="H291" s="247">
        <v>2</v>
      </c>
      <c r="I291" s="248"/>
      <c r="J291" s="243"/>
      <c r="K291" s="243"/>
      <c r="L291" s="249"/>
      <c r="M291" s="250"/>
      <c r="N291" s="251"/>
      <c r="O291" s="251"/>
      <c r="P291" s="251"/>
      <c r="Q291" s="251"/>
      <c r="R291" s="251"/>
      <c r="S291" s="251"/>
      <c r="T291" s="25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3" t="s">
        <v>179</v>
      </c>
      <c r="AU291" s="253" t="s">
        <v>88</v>
      </c>
      <c r="AV291" s="13" t="s">
        <v>88</v>
      </c>
      <c r="AW291" s="13" t="s">
        <v>32</v>
      </c>
      <c r="AX291" s="13" t="s">
        <v>86</v>
      </c>
      <c r="AY291" s="253" t="s">
        <v>171</v>
      </c>
    </row>
    <row r="292" spans="1:63" s="12" customFormat="1" ht="22.8" customHeight="1">
      <c r="A292" s="12"/>
      <c r="B292" s="212"/>
      <c r="C292" s="213"/>
      <c r="D292" s="214" t="s">
        <v>77</v>
      </c>
      <c r="E292" s="226" t="s">
        <v>1856</v>
      </c>
      <c r="F292" s="226" t="s">
        <v>1857</v>
      </c>
      <c r="G292" s="213"/>
      <c r="H292" s="213"/>
      <c r="I292" s="216"/>
      <c r="J292" s="227">
        <f>BK292</f>
        <v>0</v>
      </c>
      <c r="K292" s="213"/>
      <c r="L292" s="218"/>
      <c r="M292" s="219"/>
      <c r="N292" s="220"/>
      <c r="O292" s="220"/>
      <c r="P292" s="221">
        <f>SUM(P293:P317)</f>
        <v>0</v>
      </c>
      <c r="Q292" s="220"/>
      <c r="R292" s="221">
        <f>SUM(R293:R317)</f>
        <v>0.00706</v>
      </c>
      <c r="S292" s="220"/>
      <c r="T292" s="222">
        <f>SUM(T293:T317)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3" t="s">
        <v>191</v>
      </c>
      <c r="AT292" s="224" t="s">
        <v>77</v>
      </c>
      <c r="AU292" s="224" t="s">
        <v>86</v>
      </c>
      <c r="AY292" s="223" t="s">
        <v>171</v>
      </c>
      <c r="BK292" s="225">
        <f>SUM(BK293:BK317)</f>
        <v>0</v>
      </c>
    </row>
    <row r="293" spans="1:65" s="2" customFormat="1" ht="33" customHeight="1">
      <c r="A293" s="39"/>
      <c r="B293" s="40"/>
      <c r="C293" s="228" t="s">
        <v>553</v>
      </c>
      <c r="D293" s="228" t="s">
        <v>173</v>
      </c>
      <c r="E293" s="229" t="s">
        <v>1858</v>
      </c>
      <c r="F293" s="230" t="s">
        <v>1859</v>
      </c>
      <c r="G293" s="231" t="s">
        <v>412</v>
      </c>
      <c r="H293" s="232">
        <v>1</v>
      </c>
      <c r="I293" s="233"/>
      <c r="J293" s="234">
        <f>ROUND(I293*H293,2)</f>
        <v>0</v>
      </c>
      <c r="K293" s="235"/>
      <c r="L293" s="45"/>
      <c r="M293" s="236" t="s">
        <v>1</v>
      </c>
      <c r="N293" s="237" t="s">
        <v>43</v>
      </c>
      <c r="O293" s="92"/>
      <c r="P293" s="238">
        <f>O293*H293</f>
        <v>0</v>
      </c>
      <c r="Q293" s="238">
        <v>0.00015</v>
      </c>
      <c r="R293" s="238">
        <f>Q293*H293</f>
        <v>0.00015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491</v>
      </c>
      <c r="AT293" s="240" t="s">
        <v>173</v>
      </c>
      <c r="AU293" s="240" t="s">
        <v>88</v>
      </c>
      <c r="AY293" s="18" t="s">
        <v>171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86</v>
      </c>
      <c r="BK293" s="241">
        <f>ROUND(I293*H293,2)</f>
        <v>0</v>
      </c>
      <c r="BL293" s="18" t="s">
        <v>491</v>
      </c>
      <c r="BM293" s="240" t="s">
        <v>1860</v>
      </c>
    </row>
    <row r="294" spans="1:51" s="13" customFormat="1" ht="12">
      <c r="A294" s="13"/>
      <c r="B294" s="242"/>
      <c r="C294" s="243"/>
      <c r="D294" s="244" t="s">
        <v>179</v>
      </c>
      <c r="E294" s="245" t="s">
        <v>1</v>
      </c>
      <c r="F294" s="246" t="s">
        <v>1861</v>
      </c>
      <c r="G294" s="243"/>
      <c r="H294" s="247">
        <v>1</v>
      </c>
      <c r="I294" s="248"/>
      <c r="J294" s="243"/>
      <c r="K294" s="243"/>
      <c r="L294" s="249"/>
      <c r="M294" s="250"/>
      <c r="N294" s="251"/>
      <c r="O294" s="251"/>
      <c r="P294" s="251"/>
      <c r="Q294" s="251"/>
      <c r="R294" s="251"/>
      <c r="S294" s="251"/>
      <c r="T294" s="25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3" t="s">
        <v>179</v>
      </c>
      <c r="AU294" s="253" t="s">
        <v>88</v>
      </c>
      <c r="AV294" s="13" t="s">
        <v>88</v>
      </c>
      <c r="AW294" s="13" t="s">
        <v>32</v>
      </c>
      <c r="AX294" s="13" t="s">
        <v>86</v>
      </c>
      <c r="AY294" s="253" t="s">
        <v>171</v>
      </c>
    </row>
    <row r="295" spans="1:65" s="2" customFormat="1" ht="33" customHeight="1">
      <c r="A295" s="39"/>
      <c r="B295" s="40"/>
      <c r="C295" s="228" t="s">
        <v>557</v>
      </c>
      <c r="D295" s="228" t="s">
        <v>173</v>
      </c>
      <c r="E295" s="229" t="s">
        <v>1684</v>
      </c>
      <c r="F295" s="230" t="s">
        <v>1685</v>
      </c>
      <c r="G295" s="231" t="s">
        <v>412</v>
      </c>
      <c r="H295" s="232">
        <v>5</v>
      </c>
      <c r="I295" s="233"/>
      <c r="J295" s="234">
        <f>ROUND(I295*H295,2)</f>
        <v>0</v>
      </c>
      <c r="K295" s="235"/>
      <c r="L295" s="45"/>
      <c r="M295" s="236" t="s">
        <v>1</v>
      </c>
      <c r="N295" s="237" t="s">
        <v>43</v>
      </c>
      <c r="O295" s="92"/>
      <c r="P295" s="238">
        <f>O295*H295</f>
        <v>0</v>
      </c>
      <c r="Q295" s="238">
        <v>0.00016</v>
      </c>
      <c r="R295" s="238">
        <f>Q295*H295</f>
        <v>0.0008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491</v>
      </c>
      <c r="AT295" s="240" t="s">
        <v>173</v>
      </c>
      <c r="AU295" s="240" t="s">
        <v>88</v>
      </c>
      <c r="AY295" s="18" t="s">
        <v>171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86</v>
      </c>
      <c r="BK295" s="241">
        <f>ROUND(I295*H295,2)</f>
        <v>0</v>
      </c>
      <c r="BL295" s="18" t="s">
        <v>491</v>
      </c>
      <c r="BM295" s="240" t="s">
        <v>1862</v>
      </c>
    </row>
    <row r="296" spans="1:51" s="13" customFormat="1" ht="12">
      <c r="A296" s="13"/>
      <c r="B296" s="242"/>
      <c r="C296" s="243"/>
      <c r="D296" s="244" t="s">
        <v>179</v>
      </c>
      <c r="E296" s="245" t="s">
        <v>1</v>
      </c>
      <c r="F296" s="246" t="s">
        <v>1863</v>
      </c>
      <c r="G296" s="243"/>
      <c r="H296" s="247">
        <v>5</v>
      </c>
      <c r="I296" s="248"/>
      <c r="J296" s="243"/>
      <c r="K296" s="243"/>
      <c r="L296" s="249"/>
      <c r="M296" s="250"/>
      <c r="N296" s="251"/>
      <c r="O296" s="251"/>
      <c r="P296" s="251"/>
      <c r="Q296" s="251"/>
      <c r="R296" s="251"/>
      <c r="S296" s="251"/>
      <c r="T296" s="25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3" t="s">
        <v>179</v>
      </c>
      <c r="AU296" s="253" t="s">
        <v>88</v>
      </c>
      <c r="AV296" s="13" t="s">
        <v>88</v>
      </c>
      <c r="AW296" s="13" t="s">
        <v>32</v>
      </c>
      <c r="AX296" s="13" t="s">
        <v>86</v>
      </c>
      <c r="AY296" s="253" t="s">
        <v>171</v>
      </c>
    </row>
    <row r="297" spans="1:65" s="2" customFormat="1" ht="24.15" customHeight="1">
      <c r="A297" s="39"/>
      <c r="B297" s="40"/>
      <c r="C297" s="228" t="s">
        <v>562</v>
      </c>
      <c r="D297" s="228" t="s">
        <v>173</v>
      </c>
      <c r="E297" s="229" t="s">
        <v>1864</v>
      </c>
      <c r="F297" s="230" t="s">
        <v>1865</v>
      </c>
      <c r="G297" s="231" t="s">
        <v>412</v>
      </c>
      <c r="H297" s="232">
        <v>2</v>
      </c>
      <c r="I297" s="233"/>
      <c r="J297" s="234">
        <f>ROUND(I297*H297,2)</f>
        <v>0</v>
      </c>
      <c r="K297" s="235"/>
      <c r="L297" s="45"/>
      <c r="M297" s="236" t="s">
        <v>1</v>
      </c>
      <c r="N297" s="237" t="s">
        <v>43</v>
      </c>
      <c r="O297" s="92"/>
      <c r="P297" s="238">
        <f>O297*H297</f>
        <v>0</v>
      </c>
      <c r="Q297" s="238">
        <v>0</v>
      </c>
      <c r="R297" s="238">
        <f>Q297*H297</f>
        <v>0</v>
      </c>
      <c r="S297" s="238">
        <v>0</v>
      </c>
      <c r="T297" s="23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0" t="s">
        <v>491</v>
      </c>
      <c r="AT297" s="240" t="s">
        <v>173</v>
      </c>
      <c r="AU297" s="240" t="s">
        <v>88</v>
      </c>
      <c r="AY297" s="18" t="s">
        <v>171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8" t="s">
        <v>86</v>
      </c>
      <c r="BK297" s="241">
        <f>ROUND(I297*H297,2)</f>
        <v>0</v>
      </c>
      <c r="BL297" s="18" t="s">
        <v>491</v>
      </c>
      <c r="BM297" s="240" t="s">
        <v>1866</v>
      </c>
    </row>
    <row r="298" spans="1:51" s="13" customFormat="1" ht="12">
      <c r="A298" s="13"/>
      <c r="B298" s="242"/>
      <c r="C298" s="243"/>
      <c r="D298" s="244" t="s">
        <v>179</v>
      </c>
      <c r="E298" s="245" t="s">
        <v>1</v>
      </c>
      <c r="F298" s="246" t="s">
        <v>1867</v>
      </c>
      <c r="G298" s="243"/>
      <c r="H298" s="247">
        <v>2</v>
      </c>
      <c r="I298" s="248"/>
      <c r="J298" s="243"/>
      <c r="K298" s="243"/>
      <c r="L298" s="249"/>
      <c r="M298" s="250"/>
      <c r="N298" s="251"/>
      <c r="O298" s="251"/>
      <c r="P298" s="251"/>
      <c r="Q298" s="251"/>
      <c r="R298" s="251"/>
      <c r="S298" s="251"/>
      <c r="T298" s="25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3" t="s">
        <v>179</v>
      </c>
      <c r="AU298" s="253" t="s">
        <v>88</v>
      </c>
      <c r="AV298" s="13" t="s">
        <v>88</v>
      </c>
      <c r="AW298" s="13" t="s">
        <v>32</v>
      </c>
      <c r="AX298" s="13" t="s">
        <v>86</v>
      </c>
      <c r="AY298" s="253" t="s">
        <v>171</v>
      </c>
    </row>
    <row r="299" spans="1:65" s="2" customFormat="1" ht="37.8" customHeight="1">
      <c r="A299" s="39"/>
      <c r="B299" s="40"/>
      <c r="C299" s="228" t="s">
        <v>566</v>
      </c>
      <c r="D299" s="228" t="s">
        <v>173</v>
      </c>
      <c r="E299" s="229" t="s">
        <v>1868</v>
      </c>
      <c r="F299" s="230" t="s">
        <v>1869</v>
      </c>
      <c r="G299" s="231" t="s">
        <v>412</v>
      </c>
      <c r="H299" s="232">
        <v>1</v>
      </c>
      <c r="I299" s="233"/>
      <c r="J299" s="234">
        <f>ROUND(I299*H299,2)</f>
        <v>0</v>
      </c>
      <c r="K299" s="235"/>
      <c r="L299" s="45"/>
      <c r="M299" s="236" t="s">
        <v>1</v>
      </c>
      <c r="N299" s="237" t="s">
        <v>43</v>
      </c>
      <c r="O299" s="92"/>
      <c r="P299" s="238">
        <f>O299*H299</f>
        <v>0</v>
      </c>
      <c r="Q299" s="238">
        <v>0.00016</v>
      </c>
      <c r="R299" s="238">
        <f>Q299*H299</f>
        <v>0.00016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491</v>
      </c>
      <c r="AT299" s="240" t="s">
        <v>173</v>
      </c>
      <c r="AU299" s="240" t="s">
        <v>88</v>
      </c>
      <c r="AY299" s="18" t="s">
        <v>171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86</v>
      </c>
      <c r="BK299" s="241">
        <f>ROUND(I299*H299,2)</f>
        <v>0</v>
      </c>
      <c r="BL299" s="18" t="s">
        <v>491</v>
      </c>
      <c r="BM299" s="240" t="s">
        <v>1870</v>
      </c>
    </row>
    <row r="300" spans="1:65" s="2" customFormat="1" ht="16.5" customHeight="1">
      <c r="A300" s="39"/>
      <c r="B300" s="40"/>
      <c r="C300" s="279" t="s">
        <v>570</v>
      </c>
      <c r="D300" s="279" t="s">
        <v>314</v>
      </c>
      <c r="E300" s="280" t="s">
        <v>1871</v>
      </c>
      <c r="F300" s="281" t="s">
        <v>1872</v>
      </c>
      <c r="G300" s="282" t="s">
        <v>412</v>
      </c>
      <c r="H300" s="283">
        <v>2</v>
      </c>
      <c r="I300" s="284"/>
      <c r="J300" s="285">
        <f>ROUND(I300*H300,2)</f>
        <v>0</v>
      </c>
      <c r="K300" s="286"/>
      <c r="L300" s="287"/>
      <c r="M300" s="288" t="s">
        <v>1</v>
      </c>
      <c r="N300" s="289" t="s">
        <v>43</v>
      </c>
      <c r="O300" s="92"/>
      <c r="P300" s="238">
        <f>O300*H300</f>
        <v>0</v>
      </c>
      <c r="Q300" s="238">
        <v>0</v>
      </c>
      <c r="R300" s="238">
        <f>Q300*H300</f>
        <v>0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1712</v>
      </c>
      <c r="AT300" s="240" t="s">
        <v>314</v>
      </c>
      <c r="AU300" s="240" t="s">
        <v>88</v>
      </c>
      <c r="AY300" s="18" t="s">
        <v>171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86</v>
      </c>
      <c r="BK300" s="241">
        <f>ROUND(I300*H300,2)</f>
        <v>0</v>
      </c>
      <c r="BL300" s="18" t="s">
        <v>491</v>
      </c>
      <c r="BM300" s="240" t="s">
        <v>1873</v>
      </c>
    </row>
    <row r="301" spans="1:65" s="2" customFormat="1" ht="16.5" customHeight="1">
      <c r="A301" s="39"/>
      <c r="B301" s="40"/>
      <c r="C301" s="279" t="s">
        <v>572</v>
      </c>
      <c r="D301" s="279" t="s">
        <v>314</v>
      </c>
      <c r="E301" s="280" t="s">
        <v>1874</v>
      </c>
      <c r="F301" s="281" t="s">
        <v>1875</v>
      </c>
      <c r="G301" s="282" t="s">
        <v>412</v>
      </c>
      <c r="H301" s="283">
        <v>2</v>
      </c>
      <c r="I301" s="284"/>
      <c r="J301" s="285">
        <f>ROUND(I301*H301,2)</f>
        <v>0</v>
      </c>
      <c r="K301" s="286"/>
      <c r="L301" s="287"/>
      <c r="M301" s="288" t="s">
        <v>1</v>
      </c>
      <c r="N301" s="289" t="s">
        <v>43</v>
      </c>
      <c r="O301" s="92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0" t="s">
        <v>1712</v>
      </c>
      <c r="AT301" s="240" t="s">
        <v>314</v>
      </c>
      <c r="AU301" s="240" t="s">
        <v>88</v>
      </c>
      <c r="AY301" s="18" t="s">
        <v>171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8" t="s">
        <v>86</v>
      </c>
      <c r="BK301" s="241">
        <f>ROUND(I301*H301,2)</f>
        <v>0</v>
      </c>
      <c r="BL301" s="18" t="s">
        <v>491</v>
      </c>
      <c r="BM301" s="240" t="s">
        <v>1876</v>
      </c>
    </row>
    <row r="302" spans="1:65" s="2" customFormat="1" ht="37.8" customHeight="1">
      <c r="A302" s="39"/>
      <c r="B302" s="40"/>
      <c r="C302" s="228" t="s">
        <v>576</v>
      </c>
      <c r="D302" s="228" t="s">
        <v>173</v>
      </c>
      <c r="E302" s="229" t="s">
        <v>1877</v>
      </c>
      <c r="F302" s="230" t="s">
        <v>1878</v>
      </c>
      <c r="G302" s="231" t="s">
        <v>412</v>
      </c>
      <c r="H302" s="232">
        <v>4</v>
      </c>
      <c r="I302" s="233"/>
      <c r="J302" s="234">
        <f>ROUND(I302*H302,2)</f>
        <v>0</v>
      </c>
      <c r="K302" s="235"/>
      <c r="L302" s="45"/>
      <c r="M302" s="236" t="s">
        <v>1</v>
      </c>
      <c r="N302" s="237" t="s">
        <v>43</v>
      </c>
      <c r="O302" s="92"/>
      <c r="P302" s="238">
        <f>O302*H302</f>
        <v>0</v>
      </c>
      <c r="Q302" s="238">
        <v>0.00026</v>
      </c>
      <c r="R302" s="238">
        <f>Q302*H302</f>
        <v>0.00104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491</v>
      </c>
      <c r="AT302" s="240" t="s">
        <v>173</v>
      </c>
      <c r="AU302" s="240" t="s">
        <v>88</v>
      </c>
      <c r="AY302" s="18" t="s">
        <v>171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86</v>
      </c>
      <c r="BK302" s="241">
        <f>ROUND(I302*H302,2)</f>
        <v>0</v>
      </c>
      <c r="BL302" s="18" t="s">
        <v>491</v>
      </c>
      <c r="BM302" s="240" t="s">
        <v>1879</v>
      </c>
    </row>
    <row r="303" spans="1:51" s="13" customFormat="1" ht="12">
      <c r="A303" s="13"/>
      <c r="B303" s="242"/>
      <c r="C303" s="243"/>
      <c r="D303" s="244" t="s">
        <v>179</v>
      </c>
      <c r="E303" s="245" t="s">
        <v>1</v>
      </c>
      <c r="F303" s="246" t="s">
        <v>1880</v>
      </c>
      <c r="G303" s="243"/>
      <c r="H303" s="247">
        <v>4</v>
      </c>
      <c r="I303" s="248"/>
      <c r="J303" s="243"/>
      <c r="K303" s="243"/>
      <c r="L303" s="249"/>
      <c r="M303" s="250"/>
      <c r="N303" s="251"/>
      <c r="O303" s="251"/>
      <c r="P303" s="251"/>
      <c r="Q303" s="251"/>
      <c r="R303" s="251"/>
      <c r="S303" s="251"/>
      <c r="T303" s="25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3" t="s">
        <v>179</v>
      </c>
      <c r="AU303" s="253" t="s">
        <v>88</v>
      </c>
      <c r="AV303" s="13" t="s">
        <v>88</v>
      </c>
      <c r="AW303" s="13" t="s">
        <v>32</v>
      </c>
      <c r="AX303" s="13" t="s">
        <v>86</v>
      </c>
      <c r="AY303" s="253" t="s">
        <v>171</v>
      </c>
    </row>
    <row r="304" spans="1:65" s="2" customFormat="1" ht="16.5" customHeight="1">
      <c r="A304" s="39"/>
      <c r="B304" s="40"/>
      <c r="C304" s="279" t="s">
        <v>580</v>
      </c>
      <c r="D304" s="279" t="s">
        <v>314</v>
      </c>
      <c r="E304" s="280" t="s">
        <v>1871</v>
      </c>
      <c r="F304" s="281" t="s">
        <v>1872</v>
      </c>
      <c r="G304" s="282" t="s">
        <v>412</v>
      </c>
      <c r="H304" s="283">
        <v>8</v>
      </c>
      <c r="I304" s="284"/>
      <c r="J304" s="285">
        <f>ROUND(I304*H304,2)</f>
        <v>0</v>
      </c>
      <c r="K304" s="286"/>
      <c r="L304" s="287"/>
      <c r="M304" s="288" t="s">
        <v>1</v>
      </c>
      <c r="N304" s="289" t="s">
        <v>43</v>
      </c>
      <c r="O304" s="92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1712</v>
      </c>
      <c r="AT304" s="240" t="s">
        <v>314</v>
      </c>
      <c r="AU304" s="240" t="s">
        <v>88</v>
      </c>
      <c r="AY304" s="18" t="s">
        <v>171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86</v>
      </c>
      <c r="BK304" s="241">
        <f>ROUND(I304*H304,2)</f>
        <v>0</v>
      </c>
      <c r="BL304" s="18" t="s">
        <v>491</v>
      </c>
      <c r="BM304" s="240" t="s">
        <v>1881</v>
      </c>
    </row>
    <row r="305" spans="1:65" s="2" customFormat="1" ht="16.5" customHeight="1">
      <c r="A305" s="39"/>
      <c r="B305" s="40"/>
      <c r="C305" s="279" t="s">
        <v>584</v>
      </c>
      <c r="D305" s="279" t="s">
        <v>314</v>
      </c>
      <c r="E305" s="280" t="s">
        <v>1874</v>
      </c>
      <c r="F305" s="281" t="s">
        <v>1875</v>
      </c>
      <c r="G305" s="282" t="s">
        <v>412</v>
      </c>
      <c r="H305" s="283">
        <v>8</v>
      </c>
      <c r="I305" s="284"/>
      <c r="J305" s="285">
        <f>ROUND(I305*H305,2)</f>
        <v>0</v>
      </c>
      <c r="K305" s="286"/>
      <c r="L305" s="287"/>
      <c r="M305" s="288" t="s">
        <v>1</v>
      </c>
      <c r="N305" s="289" t="s">
        <v>43</v>
      </c>
      <c r="O305" s="92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1712</v>
      </c>
      <c r="AT305" s="240" t="s">
        <v>314</v>
      </c>
      <c r="AU305" s="240" t="s">
        <v>88</v>
      </c>
      <c r="AY305" s="18" t="s">
        <v>171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86</v>
      </c>
      <c r="BK305" s="241">
        <f>ROUND(I305*H305,2)</f>
        <v>0</v>
      </c>
      <c r="BL305" s="18" t="s">
        <v>491</v>
      </c>
      <c r="BM305" s="240" t="s">
        <v>1882</v>
      </c>
    </row>
    <row r="306" spans="1:65" s="2" customFormat="1" ht="24.15" customHeight="1">
      <c r="A306" s="39"/>
      <c r="B306" s="40"/>
      <c r="C306" s="228" t="s">
        <v>587</v>
      </c>
      <c r="D306" s="228" t="s">
        <v>173</v>
      </c>
      <c r="E306" s="229" t="s">
        <v>1883</v>
      </c>
      <c r="F306" s="230" t="s">
        <v>1884</v>
      </c>
      <c r="G306" s="231" t="s">
        <v>412</v>
      </c>
      <c r="H306" s="232">
        <v>2</v>
      </c>
      <c r="I306" s="233"/>
      <c r="J306" s="234">
        <f>ROUND(I306*H306,2)</f>
        <v>0</v>
      </c>
      <c r="K306" s="235"/>
      <c r="L306" s="45"/>
      <c r="M306" s="236" t="s">
        <v>1</v>
      </c>
      <c r="N306" s="237" t="s">
        <v>43</v>
      </c>
      <c r="O306" s="92"/>
      <c r="P306" s="238">
        <f>O306*H306</f>
        <v>0</v>
      </c>
      <c r="Q306" s="238">
        <v>0.00014</v>
      </c>
      <c r="R306" s="238">
        <f>Q306*H306</f>
        <v>0.00028</v>
      </c>
      <c r="S306" s="238">
        <v>0</v>
      </c>
      <c r="T306" s="23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491</v>
      </c>
      <c r="AT306" s="240" t="s">
        <v>173</v>
      </c>
      <c r="AU306" s="240" t="s">
        <v>88</v>
      </c>
      <c r="AY306" s="18" t="s">
        <v>171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86</v>
      </c>
      <c r="BK306" s="241">
        <f>ROUND(I306*H306,2)</f>
        <v>0</v>
      </c>
      <c r="BL306" s="18" t="s">
        <v>491</v>
      </c>
      <c r="BM306" s="240" t="s">
        <v>1885</v>
      </c>
    </row>
    <row r="307" spans="1:65" s="2" customFormat="1" ht="16.5" customHeight="1">
      <c r="A307" s="39"/>
      <c r="B307" s="40"/>
      <c r="C307" s="279" t="s">
        <v>589</v>
      </c>
      <c r="D307" s="279" t="s">
        <v>314</v>
      </c>
      <c r="E307" s="280" t="s">
        <v>1886</v>
      </c>
      <c r="F307" s="281" t="s">
        <v>1887</v>
      </c>
      <c r="G307" s="282" t="s">
        <v>412</v>
      </c>
      <c r="H307" s="283">
        <v>1</v>
      </c>
      <c r="I307" s="284"/>
      <c r="J307" s="285">
        <f>ROUND(I307*H307,2)</f>
        <v>0</v>
      </c>
      <c r="K307" s="286"/>
      <c r="L307" s="287"/>
      <c r="M307" s="288" t="s">
        <v>1</v>
      </c>
      <c r="N307" s="289" t="s">
        <v>43</v>
      </c>
      <c r="O307" s="92"/>
      <c r="P307" s="238">
        <f>O307*H307</f>
        <v>0</v>
      </c>
      <c r="Q307" s="238">
        <v>0</v>
      </c>
      <c r="R307" s="238">
        <f>Q307*H307</f>
        <v>0</v>
      </c>
      <c r="S307" s="238">
        <v>0</v>
      </c>
      <c r="T307" s="23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0" t="s">
        <v>1712</v>
      </c>
      <c r="AT307" s="240" t="s">
        <v>314</v>
      </c>
      <c r="AU307" s="240" t="s">
        <v>88</v>
      </c>
      <c r="AY307" s="18" t="s">
        <v>171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8" t="s">
        <v>86</v>
      </c>
      <c r="BK307" s="241">
        <f>ROUND(I307*H307,2)</f>
        <v>0</v>
      </c>
      <c r="BL307" s="18" t="s">
        <v>491</v>
      </c>
      <c r="BM307" s="240" t="s">
        <v>1888</v>
      </c>
    </row>
    <row r="308" spans="1:51" s="13" customFormat="1" ht="12">
      <c r="A308" s="13"/>
      <c r="B308" s="242"/>
      <c r="C308" s="243"/>
      <c r="D308" s="244" t="s">
        <v>179</v>
      </c>
      <c r="E308" s="245" t="s">
        <v>1</v>
      </c>
      <c r="F308" s="246" t="s">
        <v>86</v>
      </c>
      <c r="G308" s="243"/>
      <c r="H308" s="247">
        <v>1</v>
      </c>
      <c r="I308" s="248"/>
      <c r="J308" s="243"/>
      <c r="K308" s="243"/>
      <c r="L308" s="249"/>
      <c r="M308" s="250"/>
      <c r="N308" s="251"/>
      <c r="O308" s="251"/>
      <c r="P308" s="251"/>
      <c r="Q308" s="251"/>
      <c r="R308" s="251"/>
      <c r="S308" s="251"/>
      <c r="T308" s="25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3" t="s">
        <v>179</v>
      </c>
      <c r="AU308" s="253" t="s">
        <v>88</v>
      </c>
      <c r="AV308" s="13" t="s">
        <v>88</v>
      </c>
      <c r="AW308" s="13" t="s">
        <v>32</v>
      </c>
      <c r="AX308" s="13" t="s">
        <v>86</v>
      </c>
      <c r="AY308" s="253" t="s">
        <v>171</v>
      </c>
    </row>
    <row r="309" spans="1:65" s="2" customFormat="1" ht="16.5" customHeight="1">
      <c r="A309" s="39"/>
      <c r="B309" s="40"/>
      <c r="C309" s="279" t="s">
        <v>594</v>
      </c>
      <c r="D309" s="279" t="s">
        <v>314</v>
      </c>
      <c r="E309" s="280" t="s">
        <v>1889</v>
      </c>
      <c r="F309" s="281" t="s">
        <v>1890</v>
      </c>
      <c r="G309" s="282" t="s">
        <v>412</v>
      </c>
      <c r="H309" s="283">
        <v>1</v>
      </c>
      <c r="I309" s="284"/>
      <c r="J309" s="285">
        <f>ROUND(I309*H309,2)</f>
        <v>0</v>
      </c>
      <c r="K309" s="286"/>
      <c r="L309" s="287"/>
      <c r="M309" s="288" t="s">
        <v>1</v>
      </c>
      <c r="N309" s="289" t="s">
        <v>43</v>
      </c>
      <c r="O309" s="92"/>
      <c r="P309" s="238">
        <f>O309*H309</f>
        <v>0</v>
      </c>
      <c r="Q309" s="238">
        <v>0</v>
      </c>
      <c r="R309" s="238">
        <f>Q309*H309</f>
        <v>0</v>
      </c>
      <c r="S309" s="238">
        <v>0</v>
      </c>
      <c r="T309" s="23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0" t="s">
        <v>1712</v>
      </c>
      <c r="AT309" s="240" t="s">
        <v>314</v>
      </c>
      <c r="AU309" s="240" t="s">
        <v>88</v>
      </c>
      <c r="AY309" s="18" t="s">
        <v>171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8" t="s">
        <v>86</v>
      </c>
      <c r="BK309" s="241">
        <f>ROUND(I309*H309,2)</f>
        <v>0</v>
      </c>
      <c r="BL309" s="18" t="s">
        <v>491</v>
      </c>
      <c r="BM309" s="240" t="s">
        <v>1891</v>
      </c>
    </row>
    <row r="310" spans="1:65" s="2" customFormat="1" ht="24.15" customHeight="1">
      <c r="A310" s="39"/>
      <c r="B310" s="40"/>
      <c r="C310" s="228" t="s">
        <v>602</v>
      </c>
      <c r="D310" s="228" t="s">
        <v>173</v>
      </c>
      <c r="E310" s="229" t="s">
        <v>1892</v>
      </c>
      <c r="F310" s="230" t="s">
        <v>1893</v>
      </c>
      <c r="G310" s="231" t="s">
        <v>412</v>
      </c>
      <c r="H310" s="232">
        <v>7</v>
      </c>
      <c r="I310" s="233"/>
      <c r="J310" s="234">
        <f>ROUND(I310*H310,2)</f>
        <v>0</v>
      </c>
      <c r="K310" s="235"/>
      <c r="L310" s="45"/>
      <c r="M310" s="236" t="s">
        <v>1</v>
      </c>
      <c r="N310" s="237" t="s">
        <v>43</v>
      </c>
      <c r="O310" s="92"/>
      <c r="P310" s="238">
        <f>O310*H310</f>
        <v>0</v>
      </c>
      <c r="Q310" s="238">
        <v>0.00031</v>
      </c>
      <c r="R310" s="238">
        <f>Q310*H310</f>
        <v>0.00217</v>
      </c>
      <c r="S310" s="238">
        <v>0</v>
      </c>
      <c r="T310" s="23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0" t="s">
        <v>491</v>
      </c>
      <c r="AT310" s="240" t="s">
        <v>173</v>
      </c>
      <c r="AU310" s="240" t="s">
        <v>88</v>
      </c>
      <c r="AY310" s="18" t="s">
        <v>171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8" t="s">
        <v>86</v>
      </c>
      <c r="BK310" s="241">
        <f>ROUND(I310*H310,2)</f>
        <v>0</v>
      </c>
      <c r="BL310" s="18" t="s">
        <v>491</v>
      </c>
      <c r="BM310" s="240" t="s">
        <v>1894</v>
      </c>
    </row>
    <row r="311" spans="1:65" s="2" customFormat="1" ht="16.5" customHeight="1">
      <c r="A311" s="39"/>
      <c r="B311" s="40"/>
      <c r="C311" s="279" t="s">
        <v>610</v>
      </c>
      <c r="D311" s="279" t="s">
        <v>314</v>
      </c>
      <c r="E311" s="280" t="s">
        <v>1895</v>
      </c>
      <c r="F311" s="281" t="s">
        <v>1896</v>
      </c>
      <c r="G311" s="282" t="s">
        <v>412</v>
      </c>
      <c r="H311" s="283">
        <v>3</v>
      </c>
      <c r="I311" s="284"/>
      <c r="J311" s="285">
        <f>ROUND(I311*H311,2)</f>
        <v>0</v>
      </c>
      <c r="K311" s="286"/>
      <c r="L311" s="287"/>
      <c r="M311" s="288" t="s">
        <v>1</v>
      </c>
      <c r="N311" s="289" t="s">
        <v>43</v>
      </c>
      <c r="O311" s="92"/>
      <c r="P311" s="238">
        <f>O311*H311</f>
        <v>0</v>
      </c>
      <c r="Q311" s="238">
        <v>0</v>
      </c>
      <c r="R311" s="238">
        <f>Q311*H311</f>
        <v>0</v>
      </c>
      <c r="S311" s="238">
        <v>0</v>
      </c>
      <c r="T311" s="23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0" t="s">
        <v>1712</v>
      </c>
      <c r="AT311" s="240" t="s">
        <v>314</v>
      </c>
      <c r="AU311" s="240" t="s">
        <v>88</v>
      </c>
      <c r="AY311" s="18" t="s">
        <v>171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8" t="s">
        <v>86</v>
      </c>
      <c r="BK311" s="241">
        <f>ROUND(I311*H311,2)</f>
        <v>0</v>
      </c>
      <c r="BL311" s="18" t="s">
        <v>491</v>
      </c>
      <c r="BM311" s="240" t="s">
        <v>1897</v>
      </c>
    </row>
    <row r="312" spans="1:65" s="2" customFormat="1" ht="16.5" customHeight="1">
      <c r="A312" s="39"/>
      <c r="B312" s="40"/>
      <c r="C312" s="279" t="s">
        <v>615</v>
      </c>
      <c r="D312" s="279" t="s">
        <v>314</v>
      </c>
      <c r="E312" s="280" t="s">
        <v>1898</v>
      </c>
      <c r="F312" s="281" t="s">
        <v>1899</v>
      </c>
      <c r="G312" s="282" t="s">
        <v>412</v>
      </c>
      <c r="H312" s="283">
        <v>3</v>
      </c>
      <c r="I312" s="284"/>
      <c r="J312" s="285">
        <f>ROUND(I312*H312,2)</f>
        <v>0</v>
      </c>
      <c r="K312" s="286"/>
      <c r="L312" s="287"/>
      <c r="M312" s="288" t="s">
        <v>1</v>
      </c>
      <c r="N312" s="289" t="s">
        <v>43</v>
      </c>
      <c r="O312" s="92"/>
      <c r="P312" s="238">
        <f>O312*H312</f>
        <v>0</v>
      </c>
      <c r="Q312" s="238">
        <v>0</v>
      </c>
      <c r="R312" s="238">
        <f>Q312*H312</f>
        <v>0</v>
      </c>
      <c r="S312" s="238">
        <v>0</v>
      </c>
      <c r="T312" s="23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1712</v>
      </c>
      <c r="AT312" s="240" t="s">
        <v>314</v>
      </c>
      <c r="AU312" s="240" t="s">
        <v>88</v>
      </c>
      <c r="AY312" s="18" t="s">
        <v>171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86</v>
      </c>
      <c r="BK312" s="241">
        <f>ROUND(I312*H312,2)</f>
        <v>0</v>
      </c>
      <c r="BL312" s="18" t="s">
        <v>491</v>
      </c>
      <c r="BM312" s="240" t="s">
        <v>1900</v>
      </c>
    </row>
    <row r="313" spans="1:65" s="2" customFormat="1" ht="24.15" customHeight="1">
      <c r="A313" s="39"/>
      <c r="B313" s="40"/>
      <c r="C313" s="279" t="s">
        <v>619</v>
      </c>
      <c r="D313" s="279" t="s">
        <v>314</v>
      </c>
      <c r="E313" s="280" t="s">
        <v>1901</v>
      </c>
      <c r="F313" s="281" t="s">
        <v>1902</v>
      </c>
      <c r="G313" s="282" t="s">
        <v>412</v>
      </c>
      <c r="H313" s="283">
        <v>1</v>
      </c>
      <c r="I313" s="284"/>
      <c r="J313" s="285">
        <f>ROUND(I313*H313,2)</f>
        <v>0</v>
      </c>
      <c r="K313" s="286"/>
      <c r="L313" s="287"/>
      <c r="M313" s="288" t="s">
        <v>1</v>
      </c>
      <c r="N313" s="289" t="s">
        <v>43</v>
      </c>
      <c r="O313" s="92"/>
      <c r="P313" s="238">
        <f>O313*H313</f>
        <v>0</v>
      </c>
      <c r="Q313" s="238">
        <v>0</v>
      </c>
      <c r="R313" s="238">
        <f>Q313*H313</f>
        <v>0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1712</v>
      </c>
      <c r="AT313" s="240" t="s">
        <v>314</v>
      </c>
      <c r="AU313" s="240" t="s">
        <v>88</v>
      </c>
      <c r="AY313" s="18" t="s">
        <v>171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86</v>
      </c>
      <c r="BK313" s="241">
        <f>ROUND(I313*H313,2)</f>
        <v>0</v>
      </c>
      <c r="BL313" s="18" t="s">
        <v>491</v>
      </c>
      <c r="BM313" s="240" t="s">
        <v>1903</v>
      </c>
    </row>
    <row r="314" spans="1:65" s="2" customFormat="1" ht="37.8" customHeight="1">
      <c r="A314" s="39"/>
      <c r="B314" s="40"/>
      <c r="C314" s="228" t="s">
        <v>621</v>
      </c>
      <c r="D314" s="228" t="s">
        <v>173</v>
      </c>
      <c r="E314" s="229" t="s">
        <v>1904</v>
      </c>
      <c r="F314" s="230" t="s">
        <v>1905</v>
      </c>
      <c r="G314" s="231" t="s">
        <v>412</v>
      </c>
      <c r="H314" s="232">
        <v>3</v>
      </c>
      <c r="I314" s="233"/>
      <c r="J314" s="234">
        <f>ROUND(I314*H314,2)</f>
        <v>0</v>
      </c>
      <c r="K314" s="235"/>
      <c r="L314" s="45"/>
      <c r="M314" s="236" t="s">
        <v>1</v>
      </c>
      <c r="N314" s="237" t="s">
        <v>43</v>
      </c>
      <c r="O314" s="92"/>
      <c r="P314" s="238">
        <f>O314*H314</f>
        <v>0</v>
      </c>
      <c r="Q314" s="238">
        <v>0</v>
      </c>
      <c r="R314" s="238">
        <f>Q314*H314</f>
        <v>0</v>
      </c>
      <c r="S314" s="238">
        <v>0</v>
      </c>
      <c r="T314" s="23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0" t="s">
        <v>491</v>
      </c>
      <c r="AT314" s="240" t="s">
        <v>173</v>
      </c>
      <c r="AU314" s="240" t="s">
        <v>88</v>
      </c>
      <c r="AY314" s="18" t="s">
        <v>171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8" t="s">
        <v>86</v>
      </c>
      <c r="BK314" s="241">
        <f>ROUND(I314*H314,2)</f>
        <v>0</v>
      </c>
      <c r="BL314" s="18" t="s">
        <v>491</v>
      </c>
      <c r="BM314" s="240" t="s">
        <v>1906</v>
      </c>
    </row>
    <row r="315" spans="1:65" s="2" customFormat="1" ht="16.5" customHeight="1">
      <c r="A315" s="39"/>
      <c r="B315" s="40"/>
      <c r="C315" s="279" t="s">
        <v>625</v>
      </c>
      <c r="D315" s="279" t="s">
        <v>314</v>
      </c>
      <c r="E315" s="280" t="s">
        <v>1740</v>
      </c>
      <c r="F315" s="281" t="s">
        <v>1741</v>
      </c>
      <c r="G315" s="282" t="s">
        <v>412</v>
      </c>
      <c r="H315" s="283">
        <v>3</v>
      </c>
      <c r="I315" s="284"/>
      <c r="J315" s="285">
        <f>ROUND(I315*H315,2)</f>
        <v>0</v>
      </c>
      <c r="K315" s="286"/>
      <c r="L315" s="287"/>
      <c r="M315" s="288" t="s">
        <v>1</v>
      </c>
      <c r="N315" s="289" t="s">
        <v>43</v>
      </c>
      <c r="O315" s="92"/>
      <c r="P315" s="238">
        <f>O315*H315</f>
        <v>0</v>
      </c>
      <c r="Q315" s="238">
        <v>0.00082</v>
      </c>
      <c r="R315" s="238">
        <f>Q315*H315</f>
        <v>0.00246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1712</v>
      </c>
      <c r="AT315" s="240" t="s">
        <v>314</v>
      </c>
      <c r="AU315" s="240" t="s">
        <v>88</v>
      </c>
      <c r="AY315" s="18" t="s">
        <v>171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86</v>
      </c>
      <c r="BK315" s="241">
        <f>ROUND(I315*H315,2)</f>
        <v>0</v>
      </c>
      <c r="BL315" s="18" t="s">
        <v>491</v>
      </c>
      <c r="BM315" s="240" t="s">
        <v>1907</v>
      </c>
    </row>
    <row r="316" spans="1:65" s="2" customFormat="1" ht="16.5" customHeight="1">
      <c r="A316" s="39"/>
      <c r="B316" s="40"/>
      <c r="C316" s="228" t="s">
        <v>629</v>
      </c>
      <c r="D316" s="228" t="s">
        <v>173</v>
      </c>
      <c r="E316" s="229" t="s">
        <v>1908</v>
      </c>
      <c r="F316" s="230" t="s">
        <v>1909</v>
      </c>
      <c r="G316" s="231" t="s">
        <v>412</v>
      </c>
      <c r="H316" s="232">
        <v>2</v>
      </c>
      <c r="I316" s="233"/>
      <c r="J316" s="234">
        <f>ROUND(I316*H316,2)</f>
        <v>0</v>
      </c>
      <c r="K316" s="235"/>
      <c r="L316" s="45"/>
      <c r="M316" s="236" t="s">
        <v>1</v>
      </c>
      <c r="N316" s="237" t="s">
        <v>43</v>
      </c>
      <c r="O316" s="92"/>
      <c r="P316" s="238">
        <f>O316*H316</f>
        <v>0</v>
      </c>
      <c r="Q316" s="238">
        <v>0</v>
      </c>
      <c r="R316" s="238">
        <f>Q316*H316</f>
        <v>0</v>
      </c>
      <c r="S316" s="238">
        <v>0</v>
      </c>
      <c r="T316" s="23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0" t="s">
        <v>491</v>
      </c>
      <c r="AT316" s="240" t="s">
        <v>173</v>
      </c>
      <c r="AU316" s="240" t="s">
        <v>88</v>
      </c>
      <c r="AY316" s="18" t="s">
        <v>171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8" t="s">
        <v>86</v>
      </c>
      <c r="BK316" s="241">
        <f>ROUND(I316*H316,2)</f>
        <v>0</v>
      </c>
      <c r="BL316" s="18" t="s">
        <v>491</v>
      </c>
      <c r="BM316" s="240" t="s">
        <v>1910</v>
      </c>
    </row>
    <row r="317" spans="1:51" s="13" customFormat="1" ht="12">
      <c r="A317" s="13"/>
      <c r="B317" s="242"/>
      <c r="C317" s="243"/>
      <c r="D317" s="244" t="s">
        <v>179</v>
      </c>
      <c r="E317" s="245" t="s">
        <v>1</v>
      </c>
      <c r="F317" s="246" t="s">
        <v>88</v>
      </c>
      <c r="G317" s="243"/>
      <c r="H317" s="247">
        <v>2</v>
      </c>
      <c r="I317" s="248"/>
      <c r="J317" s="243"/>
      <c r="K317" s="243"/>
      <c r="L317" s="249"/>
      <c r="M317" s="250"/>
      <c r="N317" s="251"/>
      <c r="O317" s="251"/>
      <c r="P317" s="251"/>
      <c r="Q317" s="251"/>
      <c r="R317" s="251"/>
      <c r="S317" s="251"/>
      <c r="T317" s="25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3" t="s">
        <v>179</v>
      </c>
      <c r="AU317" s="253" t="s">
        <v>88</v>
      </c>
      <c r="AV317" s="13" t="s">
        <v>88</v>
      </c>
      <c r="AW317" s="13" t="s">
        <v>32</v>
      </c>
      <c r="AX317" s="13" t="s">
        <v>86</v>
      </c>
      <c r="AY317" s="253" t="s">
        <v>171</v>
      </c>
    </row>
    <row r="318" spans="1:63" s="12" customFormat="1" ht="22.8" customHeight="1">
      <c r="A318" s="12"/>
      <c r="B318" s="212"/>
      <c r="C318" s="213"/>
      <c r="D318" s="214" t="s">
        <v>77</v>
      </c>
      <c r="E318" s="226" t="s">
        <v>1911</v>
      </c>
      <c r="F318" s="226" t="s">
        <v>1912</v>
      </c>
      <c r="G318" s="213"/>
      <c r="H318" s="213"/>
      <c r="I318" s="216"/>
      <c r="J318" s="227">
        <f>BK318</f>
        <v>0</v>
      </c>
      <c r="K318" s="213"/>
      <c r="L318" s="218"/>
      <c r="M318" s="219"/>
      <c r="N318" s="220"/>
      <c r="O318" s="220"/>
      <c r="P318" s="221">
        <f>SUM(P319:P340)</f>
        <v>0</v>
      </c>
      <c r="Q318" s="220"/>
      <c r="R318" s="221">
        <f>SUM(R319:R340)</f>
        <v>0.05383</v>
      </c>
      <c r="S318" s="220"/>
      <c r="T318" s="222">
        <f>SUM(T319:T340)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3" t="s">
        <v>191</v>
      </c>
      <c r="AT318" s="224" t="s">
        <v>77</v>
      </c>
      <c r="AU318" s="224" t="s">
        <v>86</v>
      </c>
      <c r="AY318" s="223" t="s">
        <v>171</v>
      </c>
      <c r="BK318" s="225">
        <f>SUM(BK319:BK340)</f>
        <v>0</v>
      </c>
    </row>
    <row r="319" spans="1:65" s="2" customFormat="1" ht="37.8" customHeight="1">
      <c r="A319" s="39"/>
      <c r="B319" s="40"/>
      <c r="C319" s="228" t="s">
        <v>634</v>
      </c>
      <c r="D319" s="228" t="s">
        <v>173</v>
      </c>
      <c r="E319" s="229" t="s">
        <v>1913</v>
      </c>
      <c r="F319" s="230" t="s">
        <v>1914</v>
      </c>
      <c r="G319" s="231" t="s">
        <v>412</v>
      </c>
      <c r="H319" s="232">
        <v>1</v>
      </c>
      <c r="I319" s="233"/>
      <c r="J319" s="234">
        <f>ROUND(I319*H319,2)</f>
        <v>0</v>
      </c>
      <c r="K319" s="235"/>
      <c r="L319" s="45"/>
      <c r="M319" s="236" t="s">
        <v>1</v>
      </c>
      <c r="N319" s="237" t="s">
        <v>43</v>
      </c>
      <c r="O319" s="92"/>
      <c r="P319" s="238">
        <f>O319*H319</f>
        <v>0</v>
      </c>
      <c r="Q319" s="238">
        <v>2E-05</v>
      </c>
      <c r="R319" s="238">
        <f>Q319*H319</f>
        <v>2E-05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491</v>
      </c>
      <c r="AT319" s="240" t="s">
        <v>173</v>
      </c>
      <c r="AU319" s="240" t="s">
        <v>88</v>
      </c>
      <c r="AY319" s="18" t="s">
        <v>171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86</v>
      </c>
      <c r="BK319" s="241">
        <f>ROUND(I319*H319,2)</f>
        <v>0</v>
      </c>
      <c r="BL319" s="18" t="s">
        <v>491</v>
      </c>
      <c r="BM319" s="240" t="s">
        <v>1915</v>
      </c>
    </row>
    <row r="320" spans="1:51" s="13" customFormat="1" ht="12">
      <c r="A320" s="13"/>
      <c r="B320" s="242"/>
      <c r="C320" s="243"/>
      <c r="D320" s="244" t="s">
        <v>179</v>
      </c>
      <c r="E320" s="245" t="s">
        <v>1</v>
      </c>
      <c r="F320" s="246" t="s">
        <v>1916</v>
      </c>
      <c r="G320" s="243"/>
      <c r="H320" s="247">
        <v>1</v>
      </c>
      <c r="I320" s="248"/>
      <c r="J320" s="243"/>
      <c r="K320" s="243"/>
      <c r="L320" s="249"/>
      <c r="M320" s="250"/>
      <c r="N320" s="251"/>
      <c r="O320" s="251"/>
      <c r="P320" s="251"/>
      <c r="Q320" s="251"/>
      <c r="R320" s="251"/>
      <c r="S320" s="251"/>
      <c r="T320" s="25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3" t="s">
        <v>179</v>
      </c>
      <c r="AU320" s="253" t="s">
        <v>88</v>
      </c>
      <c r="AV320" s="13" t="s">
        <v>88</v>
      </c>
      <c r="AW320" s="13" t="s">
        <v>32</v>
      </c>
      <c r="AX320" s="13" t="s">
        <v>86</v>
      </c>
      <c r="AY320" s="253" t="s">
        <v>171</v>
      </c>
    </row>
    <row r="321" spans="1:65" s="2" customFormat="1" ht="16.5" customHeight="1">
      <c r="A321" s="39"/>
      <c r="B321" s="40"/>
      <c r="C321" s="279" t="s">
        <v>638</v>
      </c>
      <c r="D321" s="279" t="s">
        <v>314</v>
      </c>
      <c r="E321" s="280" t="s">
        <v>1917</v>
      </c>
      <c r="F321" s="281" t="s">
        <v>1918</v>
      </c>
      <c r="G321" s="282" t="s">
        <v>412</v>
      </c>
      <c r="H321" s="283">
        <v>1</v>
      </c>
      <c r="I321" s="284"/>
      <c r="J321" s="285">
        <f>ROUND(I321*H321,2)</f>
        <v>0</v>
      </c>
      <c r="K321" s="286"/>
      <c r="L321" s="287"/>
      <c r="M321" s="288" t="s">
        <v>1</v>
      </c>
      <c r="N321" s="289" t="s">
        <v>43</v>
      </c>
      <c r="O321" s="92"/>
      <c r="P321" s="238">
        <f>O321*H321</f>
        <v>0</v>
      </c>
      <c r="Q321" s="238">
        <v>0</v>
      </c>
      <c r="R321" s="238">
        <f>Q321*H321</f>
        <v>0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1712</v>
      </c>
      <c r="AT321" s="240" t="s">
        <v>314</v>
      </c>
      <c r="AU321" s="240" t="s">
        <v>88</v>
      </c>
      <c r="AY321" s="18" t="s">
        <v>171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86</v>
      </c>
      <c r="BK321" s="241">
        <f>ROUND(I321*H321,2)</f>
        <v>0</v>
      </c>
      <c r="BL321" s="18" t="s">
        <v>491</v>
      </c>
      <c r="BM321" s="240" t="s">
        <v>1919</v>
      </c>
    </row>
    <row r="322" spans="1:65" s="2" customFormat="1" ht="37.8" customHeight="1">
      <c r="A322" s="39"/>
      <c r="B322" s="40"/>
      <c r="C322" s="228" t="s">
        <v>642</v>
      </c>
      <c r="D322" s="228" t="s">
        <v>173</v>
      </c>
      <c r="E322" s="229" t="s">
        <v>1920</v>
      </c>
      <c r="F322" s="230" t="s">
        <v>1921</v>
      </c>
      <c r="G322" s="231" t="s">
        <v>412</v>
      </c>
      <c r="H322" s="232">
        <v>6</v>
      </c>
      <c r="I322" s="233"/>
      <c r="J322" s="234">
        <f>ROUND(I322*H322,2)</f>
        <v>0</v>
      </c>
      <c r="K322" s="235"/>
      <c r="L322" s="45"/>
      <c r="M322" s="236" t="s">
        <v>1</v>
      </c>
      <c r="N322" s="237" t="s">
        <v>43</v>
      </c>
      <c r="O322" s="92"/>
      <c r="P322" s="238">
        <f>O322*H322</f>
        <v>0</v>
      </c>
      <c r="Q322" s="238">
        <v>5E-05</v>
      </c>
      <c r="R322" s="238">
        <f>Q322*H322</f>
        <v>0.00030000000000000003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491</v>
      </c>
      <c r="AT322" s="240" t="s">
        <v>173</v>
      </c>
      <c r="AU322" s="240" t="s">
        <v>88</v>
      </c>
      <c r="AY322" s="18" t="s">
        <v>171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86</v>
      </c>
      <c r="BK322" s="241">
        <f>ROUND(I322*H322,2)</f>
        <v>0</v>
      </c>
      <c r="BL322" s="18" t="s">
        <v>491</v>
      </c>
      <c r="BM322" s="240" t="s">
        <v>1922</v>
      </c>
    </row>
    <row r="323" spans="1:51" s="13" customFormat="1" ht="12">
      <c r="A323" s="13"/>
      <c r="B323" s="242"/>
      <c r="C323" s="243"/>
      <c r="D323" s="244" t="s">
        <v>179</v>
      </c>
      <c r="E323" s="245" t="s">
        <v>1</v>
      </c>
      <c r="F323" s="246" t="s">
        <v>1923</v>
      </c>
      <c r="G323" s="243"/>
      <c r="H323" s="247">
        <v>6</v>
      </c>
      <c r="I323" s="248"/>
      <c r="J323" s="243"/>
      <c r="K323" s="243"/>
      <c r="L323" s="249"/>
      <c r="M323" s="250"/>
      <c r="N323" s="251"/>
      <c r="O323" s="251"/>
      <c r="P323" s="251"/>
      <c r="Q323" s="251"/>
      <c r="R323" s="251"/>
      <c r="S323" s="251"/>
      <c r="T323" s="25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3" t="s">
        <v>179</v>
      </c>
      <c r="AU323" s="253" t="s">
        <v>88</v>
      </c>
      <c r="AV323" s="13" t="s">
        <v>88</v>
      </c>
      <c r="AW323" s="13" t="s">
        <v>32</v>
      </c>
      <c r="AX323" s="13" t="s">
        <v>86</v>
      </c>
      <c r="AY323" s="253" t="s">
        <v>171</v>
      </c>
    </row>
    <row r="324" spans="1:65" s="2" customFormat="1" ht="16.5" customHeight="1">
      <c r="A324" s="39"/>
      <c r="B324" s="40"/>
      <c r="C324" s="279" t="s">
        <v>646</v>
      </c>
      <c r="D324" s="279" t="s">
        <v>314</v>
      </c>
      <c r="E324" s="280" t="s">
        <v>1924</v>
      </c>
      <c r="F324" s="281" t="s">
        <v>1925</v>
      </c>
      <c r="G324" s="282" t="s">
        <v>412</v>
      </c>
      <c r="H324" s="283">
        <v>6</v>
      </c>
      <c r="I324" s="284"/>
      <c r="J324" s="285">
        <f>ROUND(I324*H324,2)</f>
        <v>0</v>
      </c>
      <c r="K324" s="286"/>
      <c r="L324" s="287"/>
      <c r="M324" s="288" t="s">
        <v>1</v>
      </c>
      <c r="N324" s="289" t="s">
        <v>43</v>
      </c>
      <c r="O324" s="92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0" t="s">
        <v>218</v>
      </c>
      <c r="AT324" s="240" t="s">
        <v>314</v>
      </c>
      <c r="AU324" s="240" t="s">
        <v>88</v>
      </c>
      <c r="AY324" s="18" t="s">
        <v>171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8" t="s">
        <v>86</v>
      </c>
      <c r="BK324" s="241">
        <f>ROUND(I324*H324,2)</f>
        <v>0</v>
      </c>
      <c r="BL324" s="18" t="s">
        <v>177</v>
      </c>
      <c r="BM324" s="240" t="s">
        <v>1926</v>
      </c>
    </row>
    <row r="325" spans="1:65" s="2" customFormat="1" ht="37.8" customHeight="1">
      <c r="A325" s="39"/>
      <c r="B325" s="40"/>
      <c r="C325" s="228" t="s">
        <v>650</v>
      </c>
      <c r="D325" s="228" t="s">
        <v>173</v>
      </c>
      <c r="E325" s="229" t="s">
        <v>1725</v>
      </c>
      <c r="F325" s="230" t="s">
        <v>1726</v>
      </c>
      <c r="G325" s="231" t="s">
        <v>208</v>
      </c>
      <c r="H325" s="232">
        <v>6</v>
      </c>
      <c r="I325" s="233"/>
      <c r="J325" s="234">
        <f>ROUND(I325*H325,2)</f>
        <v>0</v>
      </c>
      <c r="K325" s="235"/>
      <c r="L325" s="45"/>
      <c r="M325" s="236" t="s">
        <v>1</v>
      </c>
      <c r="N325" s="237" t="s">
        <v>43</v>
      </c>
      <c r="O325" s="92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177</v>
      </c>
      <c r="AT325" s="240" t="s">
        <v>173</v>
      </c>
      <c r="AU325" s="240" t="s">
        <v>88</v>
      </c>
      <c r="AY325" s="18" t="s">
        <v>171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86</v>
      </c>
      <c r="BK325" s="241">
        <f>ROUND(I325*H325,2)</f>
        <v>0</v>
      </c>
      <c r="BL325" s="18" t="s">
        <v>177</v>
      </c>
      <c r="BM325" s="240" t="s">
        <v>1927</v>
      </c>
    </row>
    <row r="326" spans="1:51" s="13" customFormat="1" ht="12">
      <c r="A326" s="13"/>
      <c r="B326" s="242"/>
      <c r="C326" s="243"/>
      <c r="D326" s="244" t="s">
        <v>179</v>
      </c>
      <c r="E326" s="245" t="s">
        <v>1</v>
      </c>
      <c r="F326" s="246" t="s">
        <v>1928</v>
      </c>
      <c r="G326" s="243"/>
      <c r="H326" s="247">
        <v>6</v>
      </c>
      <c r="I326" s="248"/>
      <c r="J326" s="243"/>
      <c r="K326" s="243"/>
      <c r="L326" s="249"/>
      <c r="M326" s="250"/>
      <c r="N326" s="251"/>
      <c r="O326" s="251"/>
      <c r="P326" s="251"/>
      <c r="Q326" s="251"/>
      <c r="R326" s="251"/>
      <c r="S326" s="251"/>
      <c r="T326" s="25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3" t="s">
        <v>179</v>
      </c>
      <c r="AU326" s="253" t="s">
        <v>88</v>
      </c>
      <c r="AV326" s="13" t="s">
        <v>88</v>
      </c>
      <c r="AW326" s="13" t="s">
        <v>32</v>
      </c>
      <c r="AX326" s="13" t="s">
        <v>86</v>
      </c>
      <c r="AY326" s="253" t="s">
        <v>171</v>
      </c>
    </row>
    <row r="327" spans="1:65" s="2" customFormat="1" ht="24.15" customHeight="1">
      <c r="A327" s="39"/>
      <c r="B327" s="40"/>
      <c r="C327" s="279" t="s">
        <v>654</v>
      </c>
      <c r="D327" s="279" t="s">
        <v>314</v>
      </c>
      <c r="E327" s="280" t="s">
        <v>1728</v>
      </c>
      <c r="F327" s="281" t="s">
        <v>1729</v>
      </c>
      <c r="G327" s="282" t="s">
        <v>208</v>
      </c>
      <c r="H327" s="283">
        <v>6</v>
      </c>
      <c r="I327" s="284"/>
      <c r="J327" s="285">
        <f>ROUND(I327*H327,2)</f>
        <v>0</v>
      </c>
      <c r="K327" s="286"/>
      <c r="L327" s="287"/>
      <c r="M327" s="288" t="s">
        <v>1</v>
      </c>
      <c r="N327" s="289" t="s">
        <v>43</v>
      </c>
      <c r="O327" s="92"/>
      <c r="P327" s="238">
        <f>O327*H327</f>
        <v>0</v>
      </c>
      <c r="Q327" s="238">
        <v>0.00105</v>
      </c>
      <c r="R327" s="238">
        <f>Q327*H327</f>
        <v>0.0063</v>
      </c>
      <c r="S327" s="238">
        <v>0</v>
      </c>
      <c r="T327" s="23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218</v>
      </c>
      <c r="AT327" s="240" t="s">
        <v>314</v>
      </c>
      <c r="AU327" s="240" t="s">
        <v>88</v>
      </c>
      <c r="AY327" s="18" t="s">
        <v>171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86</v>
      </c>
      <c r="BK327" s="241">
        <f>ROUND(I327*H327,2)</f>
        <v>0</v>
      </c>
      <c r="BL327" s="18" t="s">
        <v>177</v>
      </c>
      <c r="BM327" s="240" t="s">
        <v>1929</v>
      </c>
    </row>
    <row r="328" spans="1:51" s="13" customFormat="1" ht="12">
      <c r="A328" s="13"/>
      <c r="B328" s="242"/>
      <c r="C328" s="243"/>
      <c r="D328" s="244" t="s">
        <v>179</v>
      </c>
      <c r="E328" s="245" t="s">
        <v>1</v>
      </c>
      <c r="F328" s="246" t="s">
        <v>205</v>
      </c>
      <c r="G328" s="243"/>
      <c r="H328" s="247">
        <v>6</v>
      </c>
      <c r="I328" s="248"/>
      <c r="J328" s="243"/>
      <c r="K328" s="243"/>
      <c r="L328" s="249"/>
      <c r="M328" s="250"/>
      <c r="N328" s="251"/>
      <c r="O328" s="251"/>
      <c r="P328" s="251"/>
      <c r="Q328" s="251"/>
      <c r="R328" s="251"/>
      <c r="S328" s="251"/>
      <c r="T328" s="25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3" t="s">
        <v>179</v>
      </c>
      <c r="AU328" s="253" t="s">
        <v>88</v>
      </c>
      <c r="AV328" s="13" t="s">
        <v>88</v>
      </c>
      <c r="AW328" s="13" t="s">
        <v>32</v>
      </c>
      <c r="AX328" s="13" t="s">
        <v>86</v>
      </c>
      <c r="AY328" s="253" t="s">
        <v>171</v>
      </c>
    </row>
    <row r="329" spans="1:65" s="2" customFormat="1" ht="16.5" customHeight="1">
      <c r="A329" s="39"/>
      <c r="B329" s="40"/>
      <c r="C329" s="279" t="s">
        <v>92</v>
      </c>
      <c r="D329" s="279" t="s">
        <v>314</v>
      </c>
      <c r="E329" s="280" t="s">
        <v>1930</v>
      </c>
      <c r="F329" s="281" t="s">
        <v>1931</v>
      </c>
      <c r="G329" s="282" t="s">
        <v>412</v>
      </c>
      <c r="H329" s="283">
        <v>2</v>
      </c>
      <c r="I329" s="284"/>
      <c r="J329" s="285">
        <f>ROUND(I329*H329,2)</f>
        <v>0</v>
      </c>
      <c r="K329" s="286"/>
      <c r="L329" s="287"/>
      <c r="M329" s="288" t="s">
        <v>1</v>
      </c>
      <c r="N329" s="289" t="s">
        <v>43</v>
      </c>
      <c r="O329" s="92"/>
      <c r="P329" s="238">
        <f>O329*H329</f>
        <v>0</v>
      </c>
      <c r="Q329" s="238">
        <v>0.00022</v>
      </c>
      <c r="R329" s="238">
        <f>Q329*H329</f>
        <v>0.00044</v>
      </c>
      <c r="S329" s="238">
        <v>0</v>
      </c>
      <c r="T329" s="23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0" t="s">
        <v>218</v>
      </c>
      <c r="AT329" s="240" t="s">
        <v>314</v>
      </c>
      <c r="AU329" s="240" t="s">
        <v>88</v>
      </c>
      <c r="AY329" s="18" t="s">
        <v>171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8" t="s">
        <v>86</v>
      </c>
      <c r="BK329" s="241">
        <f>ROUND(I329*H329,2)</f>
        <v>0</v>
      </c>
      <c r="BL329" s="18" t="s">
        <v>177</v>
      </c>
      <c r="BM329" s="240" t="s">
        <v>1932</v>
      </c>
    </row>
    <row r="330" spans="1:65" s="2" customFormat="1" ht="37.8" customHeight="1">
      <c r="A330" s="39"/>
      <c r="B330" s="40"/>
      <c r="C330" s="228" t="s">
        <v>661</v>
      </c>
      <c r="D330" s="228" t="s">
        <v>173</v>
      </c>
      <c r="E330" s="229" t="s">
        <v>1756</v>
      </c>
      <c r="F330" s="230" t="s">
        <v>1757</v>
      </c>
      <c r="G330" s="231" t="s">
        <v>412</v>
      </c>
      <c r="H330" s="232">
        <v>2</v>
      </c>
      <c r="I330" s="233"/>
      <c r="J330" s="234">
        <f>ROUND(I330*H330,2)</f>
        <v>0</v>
      </c>
      <c r="K330" s="235"/>
      <c r="L330" s="45"/>
      <c r="M330" s="236" t="s">
        <v>1</v>
      </c>
      <c r="N330" s="237" t="s">
        <v>43</v>
      </c>
      <c r="O330" s="92"/>
      <c r="P330" s="238">
        <f>O330*H330</f>
        <v>0</v>
      </c>
      <c r="Q330" s="238">
        <v>0</v>
      </c>
      <c r="R330" s="238">
        <f>Q330*H330</f>
        <v>0</v>
      </c>
      <c r="S330" s="238">
        <v>0</v>
      </c>
      <c r="T330" s="23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0" t="s">
        <v>177</v>
      </c>
      <c r="AT330" s="240" t="s">
        <v>173</v>
      </c>
      <c r="AU330" s="240" t="s">
        <v>88</v>
      </c>
      <c r="AY330" s="18" t="s">
        <v>171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8" t="s">
        <v>86</v>
      </c>
      <c r="BK330" s="241">
        <f>ROUND(I330*H330,2)</f>
        <v>0</v>
      </c>
      <c r="BL330" s="18" t="s">
        <v>177</v>
      </c>
      <c r="BM330" s="240" t="s">
        <v>1933</v>
      </c>
    </row>
    <row r="331" spans="1:65" s="2" customFormat="1" ht="16.5" customHeight="1">
      <c r="A331" s="39"/>
      <c r="B331" s="40"/>
      <c r="C331" s="279" t="s">
        <v>667</v>
      </c>
      <c r="D331" s="279" t="s">
        <v>314</v>
      </c>
      <c r="E331" s="280" t="s">
        <v>1934</v>
      </c>
      <c r="F331" s="281" t="s">
        <v>1935</v>
      </c>
      <c r="G331" s="282" t="s">
        <v>412</v>
      </c>
      <c r="H331" s="283">
        <v>2</v>
      </c>
      <c r="I331" s="284"/>
      <c r="J331" s="285">
        <f>ROUND(I331*H331,2)</f>
        <v>0</v>
      </c>
      <c r="K331" s="286"/>
      <c r="L331" s="287"/>
      <c r="M331" s="288" t="s">
        <v>1</v>
      </c>
      <c r="N331" s="289" t="s">
        <v>43</v>
      </c>
      <c r="O331" s="92"/>
      <c r="P331" s="238">
        <f>O331*H331</f>
        <v>0</v>
      </c>
      <c r="Q331" s="238">
        <v>0.00032</v>
      </c>
      <c r="R331" s="238">
        <f>Q331*H331</f>
        <v>0.00064</v>
      </c>
      <c r="S331" s="238">
        <v>0</v>
      </c>
      <c r="T331" s="23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0" t="s">
        <v>218</v>
      </c>
      <c r="AT331" s="240" t="s">
        <v>314</v>
      </c>
      <c r="AU331" s="240" t="s">
        <v>88</v>
      </c>
      <c r="AY331" s="18" t="s">
        <v>171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8" t="s">
        <v>86</v>
      </c>
      <c r="BK331" s="241">
        <f>ROUND(I331*H331,2)</f>
        <v>0</v>
      </c>
      <c r="BL331" s="18" t="s">
        <v>177</v>
      </c>
      <c r="BM331" s="240" t="s">
        <v>1936</v>
      </c>
    </row>
    <row r="332" spans="1:65" s="2" customFormat="1" ht="37.8" customHeight="1">
      <c r="A332" s="39"/>
      <c r="B332" s="40"/>
      <c r="C332" s="228" t="s">
        <v>671</v>
      </c>
      <c r="D332" s="228" t="s">
        <v>173</v>
      </c>
      <c r="E332" s="229" t="s">
        <v>1937</v>
      </c>
      <c r="F332" s="230" t="s">
        <v>1938</v>
      </c>
      <c r="G332" s="231" t="s">
        <v>208</v>
      </c>
      <c r="H332" s="232">
        <v>26</v>
      </c>
      <c r="I332" s="233"/>
      <c r="J332" s="234">
        <f>ROUND(I332*H332,2)</f>
        <v>0</v>
      </c>
      <c r="K332" s="235"/>
      <c r="L332" s="45"/>
      <c r="M332" s="236" t="s">
        <v>1</v>
      </c>
      <c r="N332" s="237" t="s">
        <v>43</v>
      </c>
      <c r="O332" s="92"/>
      <c r="P332" s="238">
        <f>O332*H332</f>
        <v>0</v>
      </c>
      <c r="Q332" s="238">
        <v>0</v>
      </c>
      <c r="R332" s="238">
        <f>Q332*H332</f>
        <v>0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177</v>
      </c>
      <c r="AT332" s="240" t="s">
        <v>173</v>
      </c>
      <c r="AU332" s="240" t="s">
        <v>88</v>
      </c>
      <c r="AY332" s="18" t="s">
        <v>171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86</v>
      </c>
      <c r="BK332" s="241">
        <f>ROUND(I332*H332,2)</f>
        <v>0</v>
      </c>
      <c r="BL332" s="18" t="s">
        <v>177</v>
      </c>
      <c r="BM332" s="240" t="s">
        <v>1939</v>
      </c>
    </row>
    <row r="333" spans="1:51" s="13" customFormat="1" ht="12">
      <c r="A333" s="13"/>
      <c r="B333" s="242"/>
      <c r="C333" s="243"/>
      <c r="D333" s="244" t="s">
        <v>179</v>
      </c>
      <c r="E333" s="245" t="s">
        <v>1</v>
      </c>
      <c r="F333" s="246" t="s">
        <v>1940</v>
      </c>
      <c r="G333" s="243"/>
      <c r="H333" s="247">
        <v>26</v>
      </c>
      <c r="I333" s="248"/>
      <c r="J333" s="243"/>
      <c r="K333" s="243"/>
      <c r="L333" s="249"/>
      <c r="M333" s="250"/>
      <c r="N333" s="251"/>
      <c r="O333" s="251"/>
      <c r="P333" s="251"/>
      <c r="Q333" s="251"/>
      <c r="R333" s="251"/>
      <c r="S333" s="251"/>
      <c r="T333" s="25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3" t="s">
        <v>179</v>
      </c>
      <c r="AU333" s="253" t="s">
        <v>88</v>
      </c>
      <c r="AV333" s="13" t="s">
        <v>88</v>
      </c>
      <c r="AW333" s="13" t="s">
        <v>32</v>
      </c>
      <c r="AX333" s="13" t="s">
        <v>86</v>
      </c>
      <c r="AY333" s="253" t="s">
        <v>171</v>
      </c>
    </row>
    <row r="334" spans="1:65" s="2" customFormat="1" ht="24.15" customHeight="1">
      <c r="A334" s="39"/>
      <c r="B334" s="40"/>
      <c r="C334" s="279" t="s">
        <v>675</v>
      </c>
      <c r="D334" s="279" t="s">
        <v>314</v>
      </c>
      <c r="E334" s="280" t="s">
        <v>1941</v>
      </c>
      <c r="F334" s="281" t="s">
        <v>1942</v>
      </c>
      <c r="G334" s="282" t="s">
        <v>208</v>
      </c>
      <c r="H334" s="283">
        <v>26</v>
      </c>
      <c r="I334" s="284"/>
      <c r="J334" s="285">
        <f>ROUND(I334*H334,2)</f>
        <v>0</v>
      </c>
      <c r="K334" s="286"/>
      <c r="L334" s="287"/>
      <c r="M334" s="288" t="s">
        <v>1</v>
      </c>
      <c r="N334" s="289" t="s">
        <v>43</v>
      </c>
      <c r="O334" s="92"/>
      <c r="P334" s="238">
        <f>O334*H334</f>
        <v>0</v>
      </c>
      <c r="Q334" s="238">
        <v>0.00144</v>
      </c>
      <c r="R334" s="238">
        <f>Q334*H334</f>
        <v>0.03744</v>
      </c>
      <c r="S334" s="238">
        <v>0</v>
      </c>
      <c r="T334" s="23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0" t="s">
        <v>769</v>
      </c>
      <c r="AT334" s="240" t="s">
        <v>314</v>
      </c>
      <c r="AU334" s="240" t="s">
        <v>88</v>
      </c>
      <c r="AY334" s="18" t="s">
        <v>171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8" t="s">
        <v>86</v>
      </c>
      <c r="BK334" s="241">
        <f>ROUND(I334*H334,2)</f>
        <v>0</v>
      </c>
      <c r="BL334" s="18" t="s">
        <v>769</v>
      </c>
      <c r="BM334" s="240" t="s">
        <v>1943</v>
      </c>
    </row>
    <row r="335" spans="1:65" s="2" customFormat="1" ht="16.5" customHeight="1">
      <c r="A335" s="39"/>
      <c r="B335" s="40"/>
      <c r="C335" s="279" t="s">
        <v>679</v>
      </c>
      <c r="D335" s="279" t="s">
        <v>314</v>
      </c>
      <c r="E335" s="280" t="s">
        <v>1796</v>
      </c>
      <c r="F335" s="281" t="s">
        <v>1797</v>
      </c>
      <c r="G335" s="282" t="s">
        <v>412</v>
      </c>
      <c r="H335" s="283">
        <v>6</v>
      </c>
      <c r="I335" s="284"/>
      <c r="J335" s="285">
        <f>ROUND(I335*H335,2)</f>
        <v>0</v>
      </c>
      <c r="K335" s="286"/>
      <c r="L335" s="287"/>
      <c r="M335" s="288" t="s">
        <v>1</v>
      </c>
      <c r="N335" s="289" t="s">
        <v>43</v>
      </c>
      <c r="O335" s="92"/>
      <c r="P335" s="238">
        <f>O335*H335</f>
        <v>0</v>
      </c>
      <c r="Q335" s="238">
        <v>0.00039</v>
      </c>
      <c r="R335" s="238">
        <f>Q335*H335</f>
        <v>0.00234</v>
      </c>
      <c r="S335" s="238">
        <v>0</v>
      </c>
      <c r="T335" s="23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0" t="s">
        <v>769</v>
      </c>
      <c r="AT335" s="240" t="s">
        <v>314</v>
      </c>
      <c r="AU335" s="240" t="s">
        <v>88</v>
      </c>
      <c r="AY335" s="18" t="s">
        <v>171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8" t="s">
        <v>86</v>
      </c>
      <c r="BK335" s="241">
        <f>ROUND(I335*H335,2)</f>
        <v>0</v>
      </c>
      <c r="BL335" s="18" t="s">
        <v>769</v>
      </c>
      <c r="BM335" s="240" t="s">
        <v>1944</v>
      </c>
    </row>
    <row r="336" spans="1:65" s="2" customFormat="1" ht="37.8" customHeight="1">
      <c r="A336" s="39"/>
      <c r="B336" s="40"/>
      <c r="C336" s="228" t="s">
        <v>683</v>
      </c>
      <c r="D336" s="228" t="s">
        <v>173</v>
      </c>
      <c r="E336" s="229" t="s">
        <v>1790</v>
      </c>
      <c r="F336" s="230" t="s">
        <v>1791</v>
      </c>
      <c r="G336" s="231" t="s">
        <v>412</v>
      </c>
      <c r="H336" s="232">
        <v>7</v>
      </c>
      <c r="I336" s="233"/>
      <c r="J336" s="234">
        <f>ROUND(I336*H336,2)</f>
        <v>0</v>
      </c>
      <c r="K336" s="235"/>
      <c r="L336" s="45"/>
      <c r="M336" s="236" t="s">
        <v>1</v>
      </c>
      <c r="N336" s="237" t="s">
        <v>43</v>
      </c>
      <c r="O336" s="92"/>
      <c r="P336" s="238">
        <f>O336*H336</f>
        <v>0</v>
      </c>
      <c r="Q336" s="238">
        <v>0</v>
      </c>
      <c r="R336" s="238">
        <f>Q336*H336</f>
        <v>0</v>
      </c>
      <c r="S336" s="238">
        <v>0</v>
      </c>
      <c r="T336" s="23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0" t="s">
        <v>491</v>
      </c>
      <c r="AT336" s="240" t="s">
        <v>173</v>
      </c>
      <c r="AU336" s="240" t="s">
        <v>88</v>
      </c>
      <c r="AY336" s="18" t="s">
        <v>171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8" t="s">
        <v>86</v>
      </c>
      <c r="BK336" s="241">
        <f>ROUND(I336*H336,2)</f>
        <v>0</v>
      </c>
      <c r="BL336" s="18" t="s">
        <v>491</v>
      </c>
      <c r="BM336" s="240" t="s">
        <v>1945</v>
      </c>
    </row>
    <row r="337" spans="1:65" s="2" customFormat="1" ht="16.5" customHeight="1">
      <c r="A337" s="39"/>
      <c r="B337" s="40"/>
      <c r="C337" s="279" t="s">
        <v>687</v>
      </c>
      <c r="D337" s="279" t="s">
        <v>314</v>
      </c>
      <c r="E337" s="280" t="s">
        <v>1946</v>
      </c>
      <c r="F337" s="281" t="s">
        <v>1947</v>
      </c>
      <c r="G337" s="282" t="s">
        <v>412</v>
      </c>
      <c r="H337" s="283">
        <v>1</v>
      </c>
      <c r="I337" s="284"/>
      <c r="J337" s="285">
        <f>ROUND(I337*H337,2)</f>
        <v>0</v>
      </c>
      <c r="K337" s="286"/>
      <c r="L337" s="287"/>
      <c r="M337" s="288" t="s">
        <v>1</v>
      </c>
      <c r="N337" s="289" t="s">
        <v>43</v>
      </c>
      <c r="O337" s="92"/>
      <c r="P337" s="238">
        <f>O337*H337</f>
        <v>0</v>
      </c>
      <c r="Q337" s="238">
        <v>0.00131</v>
      </c>
      <c r="R337" s="238">
        <f>Q337*H337</f>
        <v>0.00131</v>
      </c>
      <c r="S337" s="238">
        <v>0</v>
      </c>
      <c r="T337" s="23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0" t="s">
        <v>1712</v>
      </c>
      <c r="AT337" s="240" t="s">
        <v>314</v>
      </c>
      <c r="AU337" s="240" t="s">
        <v>88</v>
      </c>
      <c r="AY337" s="18" t="s">
        <v>171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8" t="s">
        <v>86</v>
      </c>
      <c r="BK337" s="241">
        <f>ROUND(I337*H337,2)</f>
        <v>0</v>
      </c>
      <c r="BL337" s="18" t="s">
        <v>491</v>
      </c>
      <c r="BM337" s="240" t="s">
        <v>1948</v>
      </c>
    </row>
    <row r="338" spans="1:65" s="2" customFormat="1" ht="16.5" customHeight="1">
      <c r="A338" s="39"/>
      <c r="B338" s="40"/>
      <c r="C338" s="279" t="s">
        <v>691</v>
      </c>
      <c r="D338" s="279" t="s">
        <v>314</v>
      </c>
      <c r="E338" s="280" t="s">
        <v>1949</v>
      </c>
      <c r="F338" s="281" t="s">
        <v>1950</v>
      </c>
      <c r="G338" s="282" t="s">
        <v>412</v>
      </c>
      <c r="H338" s="283">
        <v>6</v>
      </c>
      <c r="I338" s="284"/>
      <c r="J338" s="285">
        <f>ROUND(I338*H338,2)</f>
        <v>0</v>
      </c>
      <c r="K338" s="286"/>
      <c r="L338" s="287"/>
      <c r="M338" s="288" t="s">
        <v>1</v>
      </c>
      <c r="N338" s="289" t="s">
        <v>43</v>
      </c>
      <c r="O338" s="92"/>
      <c r="P338" s="238">
        <f>O338*H338</f>
        <v>0</v>
      </c>
      <c r="Q338" s="238">
        <v>0.00084</v>
      </c>
      <c r="R338" s="238">
        <f>Q338*H338</f>
        <v>0.00504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769</v>
      </c>
      <c r="AT338" s="240" t="s">
        <v>314</v>
      </c>
      <c r="AU338" s="240" t="s">
        <v>88</v>
      </c>
      <c r="AY338" s="18" t="s">
        <v>171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86</v>
      </c>
      <c r="BK338" s="241">
        <f>ROUND(I338*H338,2)</f>
        <v>0</v>
      </c>
      <c r="BL338" s="18" t="s">
        <v>769</v>
      </c>
      <c r="BM338" s="240" t="s">
        <v>1951</v>
      </c>
    </row>
    <row r="339" spans="1:65" s="2" customFormat="1" ht="16.5" customHeight="1">
      <c r="A339" s="39"/>
      <c r="B339" s="40"/>
      <c r="C339" s="228" t="s">
        <v>695</v>
      </c>
      <c r="D339" s="228" t="s">
        <v>173</v>
      </c>
      <c r="E339" s="229" t="s">
        <v>1952</v>
      </c>
      <c r="F339" s="230" t="s">
        <v>1953</v>
      </c>
      <c r="G339" s="231" t="s">
        <v>208</v>
      </c>
      <c r="H339" s="232">
        <v>32</v>
      </c>
      <c r="I339" s="233"/>
      <c r="J339" s="234">
        <f>ROUND(I339*H339,2)</f>
        <v>0</v>
      </c>
      <c r="K339" s="235"/>
      <c r="L339" s="45"/>
      <c r="M339" s="236" t="s">
        <v>1</v>
      </c>
      <c r="N339" s="237" t="s">
        <v>43</v>
      </c>
      <c r="O339" s="92"/>
      <c r="P339" s="238">
        <f>O339*H339</f>
        <v>0</v>
      </c>
      <c r="Q339" s="238">
        <v>0</v>
      </c>
      <c r="R339" s="238">
        <f>Q339*H339</f>
        <v>0</v>
      </c>
      <c r="S339" s="238">
        <v>0</v>
      </c>
      <c r="T339" s="23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0" t="s">
        <v>1954</v>
      </c>
      <c r="AT339" s="240" t="s">
        <v>173</v>
      </c>
      <c r="AU339" s="240" t="s">
        <v>88</v>
      </c>
      <c r="AY339" s="18" t="s">
        <v>171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8" t="s">
        <v>86</v>
      </c>
      <c r="BK339" s="241">
        <f>ROUND(I339*H339,2)</f>
        <v>0</v>
      </c>
      <c r="BL339" s="18" t="s">
        <v>1954</v>
      </c>
      <c r="BM339" s="240" t="s">
        <v>1955</v>
      </c>
    </row>
    <row r="340" spans="1:51" s="13" customFormat="1" ht="12">
      <c r="A340" s="13"/>
      <c r="B340" s="242"/>
      <c r="C340" s="243"/>
      <c r="D340" s="244" t="s">
        <v>179</v>
      </c>
      <c r="E340" s="245" t="s">
        <v>1</v>
      </c>
      <c r="F340" s="246" t="s">
        <v>1956</v>
      </c>
      <c r="G340" s="243"/>
      <c r="H340" s="247">
        <v>32</v>
      </c>
      <c r="I340" s="248"/>
      <c r="J340" s="243"/>
      <c r="K340" s="243"/>
      <c r="L340" s="249"/>
      <c r="M340" s="250"/>
      <c r="N340" s="251"/>
      <c r="O340" s="251"/>
      <c r="P340" s="251"/>
      <c r="Q340" s="251"/>
      <c r="R340" s="251"/>
      <c r="S340" s="251"/>
      <c r="T340" s="25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3" t="s">
        <v>179</v>
      </c>
      <c r="AU340" s="253" t="s">
        <v>88</v>
      </c>
      <c r="AV340" s="13" t="s">
        <v>88</v>
      </c>
      <c r="AW340" s="13" t="s">
        <v>32</v>
      </c>
      <c r="AX340" s="13" t="s">
        <v>86</v>
      </c>
      <c r="AY340" s="253" t="s">
        <v>171</v>
      </c>
    </row>
    <row r="341" spans="1:63" s="12" customFormat="1" ht="25.9" customHeight="1">
      <c r="A341" s="12"/>
      <c r="B341" s="212"/>
      <c r="C341" s="213"/>
      <c r="D341" s="214" t="s">
        <v>77</v>
      </c>
      <c r="E341" s="215" t="s">
        <v>1957</v>
      </c>
      <c r="F341" s="215" t="s">
        <v>1958</v>
      </c>
      <c r="G341" s="213"/>
      <c r="H341" s="213"/>
      <c r="I341" s="216"/>
      <c r="J341" s="217">
        <f>BK341</f>
        <v>0</v>
      </c>
      <c r="K341" s="213"/>
      <c r="L341" s="218"/>
      <c r="M341" s="219"/>
      <c r="N341" s="220"/>
      <c r="O341" s="220"/>
      <c r="P341" s="221">
        <f>SUM(P342:P345)</f>
        <v>0</v>
      </c>
      <c r="Q341" s="220"/>
      <c r="R341" s="221">
        <f>SUM(R342:R345)</f>
        <v>0</v>
      </c>
      <c r="S341" s="220"/>
      <c r="T341" s="222">
        <f>SUM(T342:T345)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23" t="s">
        <v>177</v>
      </c>
      <c r="AT341" s="224" t="s">
        <v>77</v>
      </c>
      <c r="AU341" s="224" t="s">
        <v>78</v>
      </c>
      <c r="AY341" s="223" t="s">
        <v>171</v>
      </c>
      <c r="BK341" s="225">
        <f>SUM(BK342:BK345)</f>
        <v>0</v>
      </c>
    </row>
    <row r="342" spans="1:65" s="2" customFormat="1" ht="24.15" customHeight="1">
      <c r="A342" s="39"/>
      <c r="B342" s="40"/>
      <c r="C342" s="228" t="s">
        <v>699</v>
      </c>
      <c r="D342" s="228" t="s">
        <v>173</v>
      </c>
      <c r="E342" s="229" t="s">
        <v>1959</v>
      </c>
      <c r="F342" s="230" t="s">
        <v>1960</v>
      </c>
      <c r="G342" s="231" t="s">
        <v>1167</v>
      </c>
      <c r="H342" s="232">
        <v>12</v>
      </c>
      <c r="I342" s="233"/>
      <c r="J342" s="234">
        <f>ROUND(I342*H342,2)</f>
        <v>0</v>
      </c>
      <c r="K342" s="235"/>
      <c r="L342" s="45"/>
      <c r="M342" s="236" t="s">
        <v>1</v>
      </c>
      <c r="N342" s="237" t="s">
        <v>43</v>
      </c>
      <c r="O342" s="92"/>
      <c r="P342" s="238">
        <f>O342*H342</f>
        <v>0</v>
      </c>
      <c r="Q342" s="238">
        <v>0</v>
      </c>
      <c r="R342" s="238">
        <f>Q342*H342</f>
        <v>0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1954</v>
      </c>
      <c r="AT342" s="240" t="s">
        <v>173</v>
      </c>
      <c r="AU342" s="240" t="s">
        <v>86</v>
      </c>
      <c r="AY342" s="18" t="s">
        <v>171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86</v>
      </c>
      <c r="BK342" s="241">
        <f>ROUND(I342*H342,2)</f>
        <v>0</v>
      </c>
      <c r="BL342" s="18" t="s">
        <v>1954</v>
      </c>
      <c r="BM342" s="240" t="s">
        <v>1961</v>
      </c>
    </row>
    <row r="343" spans="1:51" s="13" customFormat="1" ht="12">
      <c r="A343" s="13"/>
      <c r="B343" s="242"/>
      <c r="C343" s="243"/>
      <c r="D343" s="244" t="s">
        <v>179</v>
      </c>
      <c r="E343" s="245" t="s">
        <v>1</v>
      </c>
      <c r="F343" s="246" t="s">
        <v>1962</v>
      </c>
      <c r="G343" s="243"/>
      <c r="H343" s="247">
        <v>10</v>
      </c>
      <c r="I343" s="248"/>
      <c r="J343" s="243"/>
      <c r="K343" s="243"/>
      <c r="L343" s="249"/>
      <c r="M343" s="250"/>
      <c r="N343" s="251"/>
      <c r="O343" s="251"/>
      <c r="P343" s="251"/>
      <c r="Q343" s="251"/>
      <c r="R343" s="251"/>
      <c r="S343" s="251"/>
      <c r="T343" s="25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3" t="s">
        <v>179</v>
      </c>
      <c r="AU343" s="253" t="s">
        <v>86</v>
      </c>
      <c r="AV343" s="13" t="s">
        <v>88</v>
      </c>
      <c r="AW343" s="13" t="s">
        <v>32</v>
      </c>
      <c r="AX343" s="13" t="s">
        <v>78</v>
      </c>
      <c r="AY343" s="253" t="s">
        <v>171</v>
      </c>
    </row>
    <row r="344" spans="1:51" s="13" customFormat="1" ht="12">
      <c r="A344" s="13"/>
      <c r="B344" s="242"/>
      <c r="C344" s="243"/>
      <c r="D344" s="244" t="s">
        <v>179</v>
      </c>
      <c r="E344" s="245" t="s">
        <v>1</v>
      </c>
      <c r="F344" s="246" t="s">
        <v>1963</v>
      </c>
      <c r="G344" s="243"/>
      <c r="H344" s="247">
        <v>2</v>
      </c>
      <c r="I344" s="248"/>
      <c r="J344" s="243"/>
      <c r="K344" s="243"/>
      <c r="L344" s="249"/>
      <c r="M344" s="250"/>
      <c r="N344" s="251"/>
      <c r="O344" s="251"/>
      <c r="P344" s="251"/>
      <c r="Q344" s="251"/>
      <c r="R344" s="251"/>
      <c r="S344" s="251"/>
      <c r="T344" s="25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3" t="s">
        <v>179</v>
      </c>
      <c r="AU344" s="253" t="s">
        <v>86</v>
      </c>
      <c r="AV344" s="13" t="s">
        <v>88</v>
      </c>
      <c r="AW344" s="13" t="s">
        <v>32</v>
      </c>
      <c r="AX344" s="13" t="s">
        <v>78</v>
      </c>
      <c r="AY344" s="253" t="s">
        <v>171</v>
      </c>
    </row>
    <row r="345" spans="1:51" s="15" customFormat="1" ht="12">
      <c r="A345" s="15"/>
      <c r="B345" s="264"/>
      <c r="C345" s="265"/>
      <c r="D345" s="244" t="s">
        <v>179</v>
      </c>
      <c r="E345" s="266" t="s">
        <v>1</v>
      </c>
      <c r="F345" s="267" t="s">
        <v>184</v>
      </c>
      <c r="G345" s="265"/>
      <c r="H345" s="268">
        <v>12</v>
      </c>
      <c r="I345" s="269"/>
      <c r="J345" s="265"/>
      <c r="K345" s="265"/>
      <c r="L345" s="270"/>
      <c r="M345" s="308"/>
      <c r="N345" s="309"/>
      <c r="O345" s="309"/>
      <c r="P345" s="309"/>
      <c r="Q345" s="309"/>
      <c r="R345" s="309"/>
      <c r="S345" s="309"/>
      <c r="T345" s="310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4" t="s">
        <v>179</v>
      </c>
      <c r="AU345" s="274" t="s">
        <v>86</v>
      </c>
      <c r="AV345" s="15" t="s">
        <v>177</v>
      </c>
      <c r="AW345" s="15" t="s">
        <v>32</v>
      </c>
      <c r="AX345" s="15" t="s">
        <v>86</v>
      </c>
      <c r="AY345" s="274" t="s">
        <v>171</v>
      </c>
    </row>
    <row r="346" spans="1:31" s="2" customFormat="1" ht="6.95" customHeight="1">
      <c r="A346" s="39"/>
      <c r="B346" s="67"/>
      <c r="C346" s="68"/>
      <c r="D346" s="68"/>
      <c r="E346" s="68"/>
      <c r="F346" s="68"/>
      <c r="G346" s="68"/>
      <c r="H346" s="68"/>
      <c r="I346" s="68"/>
      <c r="J346" s="68"/>
      <c r="K346" s="68"/>
      <c r="L346" s="45"/>
      <c r="M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</row>
  </sheetData>
  <sheetProtection password="CC35" sheet="1" objects="1" scenarios="1" formatColumns="0" formatRows="0" autoFilter="0"/>
  <autoFilter ref="C129:K34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Valenta</dc:creator>
  <cp:keywords/>
  <dc:description/>
  <cp:lastModifiedBy>Tomáš Valenta</cp:lastModifiedBy>
  <dcterms:created xsi:type="dcterms:W3CDTF">2022-05-20T10:55:42Z</dcterms:created>
  <dcterms:modified xsi:type="dcterms:W3CDTF">2022-05-20T10:55:58Z</dcterms:modified>
  <cp:category/>
  <cp:version/>
  <cp:contentType/>
  <cp:contentStatus/>
</cp:coreProperties>
</file>