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11625" activeTab="0"/>
  </bookViews>
  <sheets>
    <sheet name="Rekapitulace stavby" sheetId="1" r:id="rId1"/>
    <sheet name="stav - Stavební přípomoce..." sheetId="2" r:id="rId2"/>
    <sheet name="zti - Oprava kanalizace v..." sheetId="3" r:id="rId3"/>
    <sheet name="kan - Oprava venkovní lež..." sheetId="4" r:id="rId4"/>
    <sheet name="vrn - Vedlejší a ostatní ..." sheetId="5" r:id="rId5"/>
    <sheet name="Seznam figur" sheetId="6" r:id="rId6"/>
  </sheets>
  <definedNames>
    <definedName name="_xlnm._FilterDatabase" localSheetId="3" hidden="1">'kan - Oprava venkovní lež...'!$C$127:$K$302</definedName>
    <definedName name="_xlnm._FilterDatabase" localSheetId="1" hidden="1">'stav - Stavební přípomoce...'!$C$127:$K$271</definedName>
    <definedName name="_xlnm._FilterDatabase" localSheetId="4" hidden="1">'vrn - Vedlejší a ostatní ...'!$C$121:$K$146</definedName>
    <definedName name="_xlnm._FilterDatabase" localSheetId="2" hidden="1">'zti - Oprava kanalizace v...'!$C$123:$K$270</definedName>
    <definedName name="_xlnm.Print_Area" localSheetId="3">'kan - Oprava venkovní lež...'!$C$4:$J$76,'kan - Oprava venkovní lež...'!$C$82:$J$109,'kan - Oprava venkovní lež...'!$C$115:$K$302</definedName>
    <definedName name="_xlnm.Print_Area" localSheetId="0">'Rekapitulace stavby'!$D$4:$AO$76,'Rekapitulace stavby'!$C$82:$AQ$99</definedName>
    <definedName name="_xlnm.Print_Area" localSheetId="5">'Seznam figur'!$C$4:$G$66</definedName>
    <definedName name="_xlnm.Print_Area" localSheetId="1">'stav - Stavební přípomoce...'!$C$4:$J$76,'stav - Stavební přípomoce...'!$C$82:$J$109,'stav - Stavební přípomoce...'!$C$115:$K$271</definedName>
    <definedName name="_xlnm.Print_Area" localSheetId="4">'vrn - Vedlejší a ostatní ...'!$C$4:$J$76,'vrn - Vedlejší a ostatní ...'!$C$82:$J$103,'vrn - Vedlejší a ostatní ...'!$C$109:$K$146</definedName>
    <definedName name="_xlnm.Print_Area" localSheetId="2">'zti - Oprava kanalizace v...'!$C$4:$J$76,'zti - Oprava kanalizace v...'!$C$82:$J$105,'zti - Oprava kanalizace v...'!$C$111:$K$270</definedName>
    <definedName name="_xlnm.Print_Titles" localSheetId="0">'Rekapitulace stavby'!$92:$92</definedName>
    <definedName name="_xlnm.Print_Titles" localSheetId="1">'stav - Stavební přípomoce...'!$127:$127</definedName>
    <definedName name="_xlnm.Print_Titles" localSheetId="2">'zti - Oprava kanalizace v...'!$123:$123</definedName>
    <definedName name="_xlnm.Print_Titles" localSheetId="3">'kan - Oprava venkovní lež...'!$127:$127</definedName>
    <definedName name="_xlnm.Print_Titles" localSheetId="4">'vrn - Vedlejší a ostatní ...'!$121:$121</definedName>
    <definedName name="_xlnm.Print_Titles" localSheetId="5">'Seznam figur'!$9:$9</definedName>
  </definedNames>
  <calcPr calcId="191029"/>
</workbook>
</file>

<file path=xl/sharedStrings.xml><?xml version="1.0" encoding="utf-8"?>
<sst xmlns="http://schemas.openxmlformats.org/spreadsheetml/2006/main" count="5273" uniqueCount="988">
  <si>
    <t>Export Komplet</t>
  </si>
  <si>
    <t/>
  </si>
  <si>
    <t>2.0</t>
  </si>
  <si>
    <t>ZAMOK</t>
  </si>
  <si>
    <t>False</t>
  </si>
  <si>
    <t>{c01e9d9f-f363-47c6-9e31-dd0c8595d1f6}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</si>
  <si>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</si>
  <si>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</si>
  <si>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</si>
  <si>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</si>
  <si>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</si>
  <si>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</si>
  <si>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</si>
  <si>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</si>
  <si>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vet_lez_kan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</si>
  <si>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</si>
  <si>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</si>
  <si>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ležaté kanalizace v budově čp. 68/18 a čp. 77/16</t>
  </si>
  <si>
    <t>KSO:</t>
  </si>
  <si>
    <t>CC-CZ:</t>
  </si>
  <si>
    <t>Místo:</t>
  </si>
  <si>
    <t>Hradec Králové, Pražská 68, SOŠ veterinární</t>
  </si>
  <si>
    <t>Datum:</t>
  </si>
  <si>
    <t>31. 12. 2021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</si>
  <si>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</si>
  <si>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</si>
  <si>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</si>
  <si>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</si>
  <si>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</si>
  <si>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</si>
  <si>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</si>
  <si>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</si>
  <si>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</si>
  <si>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</si>
  <si>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</si>
  <si>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</si>
  <si>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</si>
  <si>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</si>
  <si>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</si>
  <si>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</si>
  <si>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</si>
  <si>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</si>
  <si>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</si>
  <si>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</si>
  <si>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</si>
  <si>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</si>
  <si>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</si>
  <si>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</si>
  <si>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</si>
  <si>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</si>
  <si>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</si>
  <si>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</si>
  <si>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</si>
  <si>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</si>
  <si>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</si>
  <si>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</si>
  <si>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</si>
  <si>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</si>
  <si>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</si>
  <si>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</si>
  <si>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</si>
  <si>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</si>
  <si>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</si>
  <si>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</si>
  <si>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</si>
  <si>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</si>
  <si>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</si>
  <si>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</si>
  <si>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</si>
  <si>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</si>
  <si>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</si>
  <si>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</si>
  <si>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</si>
  <si>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</si>
  <si>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</si>
  <si>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</si>
  <si>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</si>
  <si>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</si>
  <si>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</si>
  <si>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</t>
  </si>
  <si>
    <t>Stavební přípomoce k zti</t>
  </si>
  <si>
    <t>STA</t>
  </si>
  <si>
    <t>1</t>
  </si>
  <si>
    <t>{a2300424-284f-440c-bfdf-3c770fa7736d}</t>
  </si>
  <si>
    <t>2</t>
  </si>
  <si>
    <t>zti</t>
  </si>
  <si>
    <t>Oprava kanalizace vnitřní - ZDRAVOTNĚ TECHNICKÉ INSTALACE</t>
  </si>
  <si>
    <t>{f4e10bd9-5232-43ab-abeb-da60fb87ce9e}</t>
  </si>
  <si>
    <t>kan</t>
  </si>
  <si>
    <t>Oprava venkovní ležaté kanalizace</t>
  </si>
  <si>
    <t>{6b7d2f63-e51e-4571-a0d4-13e41c8c85f9}</t>
  </si>
  <si>
    <t>vrn</t>
  </si>
  <si>
    <t>Vedlejší a ostatní náklady</t>
  </si>
  <si>
    <t>{653e3c26-2a50-4500-ac0b-268985b08bfa}</t>
  </si>
  <si>
    <t>a1</t>
  </si>
  <si>
    <t>2,575</t>
  </si>
  <si>
    <t>a2</t>
  </si>
  <si>
    <t>3,436</t>
  </si>
  <si>
    <t>KRYCÍ LIST SOUPISU PRACÍ</t>
  </si>
  <si>
    <t>a3</t>
  </si>
  <si>
    <t>88</t>
  </si>
  <si>
    <t>a4</t>
  </si>
  <si>
    <t>5,85</t>
  </si>
  <si>
    <t>a5</t>
  </si>
  <si>
    <t>3,7</t>
  </si>
  <si>
    <t>a7</t>
  </si>
  <si>
    <t>6,08</t>
  </si>
  <si>
    <t>Objekt:</t>
  </si>
  <si>
    <t>a8</t>
  </si>
  <si>
    <t>2,1</t>
  </si>
  <si>
    <t>stav - Stavební přípomoce k zti</t>
  </si>
  <si>
    <t>a6</t>
  </si>
  <si>
    <t>4,59</t>
  </si>
  <si>
    <t>a9</t>
  </si>
  <si>
    <t>88,36</t>
  </si>
  <si>
    <t xml:space="preserve"> Hradec Králové, Pražská 68, SOŠ veterinární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</si>
  <si>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</si>
  <si>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</si>
  <si>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</si>
  <si>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</si>
  <si>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</si>
  <si>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</si>
  <si>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</si>
  <si>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</si>
  <si>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</si>
  <si>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</si>
  <si>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</si>
  <si>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</si>
  <si>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</si>
  <si>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</si>
  <si>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</si>
  <si>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</si>
  <si>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</si>
  <si>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</si>
  <si>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</si>
  <si>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</si>
  <si>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</si>
  <si>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</si>
  <si>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</si>
  <si>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</si>
  <si>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</si>
  <si>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</si>
  <si>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</si>
  <si>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</si>
  <si>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</si>
  <si>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</si>
  <si>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</si>
  <si>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</si>
  <si>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</si>
  <si>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</si>
  <si>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</si>
  <si>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275313511</t>
  </si>
  <si>
    <t>Základové patky z betonu tř. C 12/15</t>
  </si>
  <si>
    <t>m3</t>
  </si>
  <si>
    <t>CS ÚRS 2022 01</t>
  </si>
  <si>
    <t>4</t>
  </si>
  <si>
    <t>-1311712321</t>
  </si>
  <si>
    <t>PP</t>
  </si>
  <si>
    <t>Základy z betonu prostého patky a bloky z betonu kamenem neprokládaného tř. C 12/15</t>
  </si>
  <si>
    <t>P</t>
  </si>
  <si>
    <t>Poznámka k položce:
zabetonování stáv šachty - dle skut</t>
  </si>
  <si>
    <t>VV</t>
  </si>
  <si>
    <t>0,6*0,6*0,6</t>
  </si>
  <si>
    <t>3</t>
  </si>
  <si>
    <t>Svislé a kompletní konstrukce</t>
  </si>
  <si>
    <t>342244101</t>
  </si>
  <si>
    <t>Příčka z cihel děrovaných do P10 na maltu M5 tloušťky 80 mm</t>
  </si>
  <si>
    <t>m2</t>
  </si>
  <si>
    <t>806646139</t>
  </si>
  <si>
    <t>Příčky jednoduché z cihel děrovaných  klasických spojených na pero a drážku na maltu M5, pevnost cihel do P15, tl. příčky 80 mm</t>
  </si>
  <si>
    <t>346244351</t>
  </si>
  <si>
    <t>Obezdívka koupelnových van ploch rovných tl 65 mm z cihel plných pálených dl 290 mm na M 5</t>
  </si>
  <si>
    <t>1929363565</t>
  </si>
  <si>
    <t>Obezdívka koupelnových van  ploch rovných z pálených cihel dl. 290 mm, na maltu M 5, tl. 65 mm</t>
  </si>
  <si>
    <t>386381111</t>
  </si>
  <si>
    <t>Jímka 600x600x600 mm ze ŽB</t>
  </si>
  <si>
    <t>kus</t>
  </si>
  <si>
    <t>1969109912</t>
  </si>
  <si>
    <t>Jímka ze železového betonu s bedněním a výztuží, s hladkou cementovou omítkou 20 mm tl. na stěnách, s ozubem pro zapuštění krycí desky, s cementovým potěrem 20 mm tl. na dně, bez zakrytí, bez zemních prací a izolace při vnitřním objemu jímky (délka x šířka x výška) do 600x600x600 mm (0,216 m3)</t>
  </si>
  <si>
    <t>Poznámka k položce:
alt šachta zděná dle PD</t>
  </si>
  <si>
    <t>6</t>
  </si>
  <si>
    <t>Úpravy povrchů, podlahy a osazování výplní</t>
  </si>
  <si>
    <t>5</t>
  </si>
  <si>
    <t>612135101</t>
  </si>
  <si>
    <t>Hrubá výplň rýh ve stěnách maltou jakékoli šířky rýhy</t>
  </si>
  <si>
    <t>-184350115</t>
  </si>
  <si>
    <t>Hrubá výplň rýh maltou  jakékoli šířky rýhy ve stěnách</t>
  </si>
  <si>
    <t>a4*0,1+a5*0,15</t>
  </si>
  <si>
    <t>612321121</t>
  </si>
  <si>
    <t>Vápenocementová omítka hladká jednovrstvá vnitřních stěn nanášená ručně</t>
  </si>
  <si>
    <t>1414757788</t>
  </si>
  <si>
    <t>Omítka vápenocementová vnitřních ploch  nanášená ručně jednovrstvá, tloušťky do 10 mm hladká svislých konstrukcí stěn</t>
  </si>
  <si>
    <t>a7+a8</t>
  </si>
  <si>
    <t>7</t>
  </si>
  <si>
    <t>631312141</t>
  </si>
  <si>
    <t>Doplnění rýh v dosavadních mazaninách betonem prostým</t>
  </si>
  <si>
    <t>914124248</t>
  </si>
  <si>
    <t>Doplnění dosavadních mazanin prostým betonem  s dodáním hmot, bez potěru, plochy jednotlivě rýh v dosavadních mazaninách</t>
  </si>
  <si>
    <t>8</t>
  </si>
  <si>
    <t>63245244</t>
  </si>
  <si>
    <t>Doplnění cementového potěru hlazeného pl přes 1 do 4 m2 tl přes 30 do 45 mm</t>
  </si>
  <si>
    <t>-1013234539</t>
  </si>
  <si>
    <t>Doplnění cementového potěru na mazaninách a betonových podkladech  (s dodáním hmot), hlazeného dřevěným nebo ocelovým hladítkem, plochy jednotlivě přes 1 m2 do 4 m2 a tl. přes 30 do 45 mm</t>
  </si>
  <si>
    <t>a1/0,05</t>
  </si>
  <si>
    <t>9</t>
  </si>
  <si>
    <t>635111411</t>
  </si>
  <si>
    <t>Doplnění násypů pod podlahy, mazaniny a dlažby pískem pl do 2 m2</t>
  </si>
  <si>
    <t>1920313478</t>
  </si>
  <si>
    <t>Doplnění násypu pod dlažby, podlahy a mazaniny pískem neupraveným  (s dodáním hmot), s udusáním a urovnáním povrchu násypu plochy jednotlivě do 2 m2</t>
  </si>
  <si>
    <t>0,9*0,9*0,05*6</t>
  </si>
  <si>
    <t>Ostatní konstrukce a práce, bourání</t>
  </si>
  <si>
    <t>10</t>
  </si>
  <si>
    <t>952901111</t>
  </si>
  <si>
    <t>Vyčištění budov bytové a občanské výstavby při výšce podlaží do 4 m</t>
  </si>
  <si>
    <t>77716120</t>
  </si>
  <si>
    <t>Vyčištění budov nebo objektů před předáním do užívání  budov bytové nebo občanské výstavby, světlé výšky podlaží do 4 m</t>
  </si>
  <si>
    <t>Poznámka k položce:
dle skut</t>
  </si>
  <si>
    <t>15*6+7*1,7+15*1,95+8*1,2+4*2</t>
  </si>
  <si>
    <t>11</t>
  </si>
  <si>
    <t>953941210</t>
  </si>
  <si>
    <t>Osazování kovových poklopů s rámy pl do 1 m2</t>
  </si>
  <si>
    <t>243224040</t>
  </si>
  <si>
    <t>Osazení drobných kovových výrobků bez jejich dodání  s vysekáním kapes pro upevňovací prvky se zazděním, zabetonováním nebo zalitím kovových poklopů s rámy, plochy do 1 m2</t>
  </si>
  <si>
    <t>12</t>
  </si>
  <si>
    <t>M</t>
  </si>
  <si>
    <t>553260</t>
  </si>
  <si>
    <t>poklop ocelový pro zadláždění hranatý včetně rámů a příslušenství 500/500mm A15</t>
  </si>
  <si>
    <t>397081675</t>
  </si>
  <si>
    <t xml:space="preserve"> poklop ocelový pro zadláždění hranatý včetně rámů a příslušenství 500/500mm A15</t>
  </si>
  <si>
    <t>13</t>
  </si>
  <si>
    <t>9539501</t>
  </si>
  <si>
    <t>Stavební výpomoce profesím</t>
  </si>
  <si>
    <t>hr</t>
  </si>
  <si>
    <t>243530149</t>
  </si>
  <si>
    <t>14</t>
  </si>
  <si>
    <t>9539502</t>
  </si>
  <si>
    <t>Ověření funkčnosti stávající šachty</t>
  </si>
  <si>
    <t>-479470269</t>
  </si>
  <si>
    <t>962031132</t>
  </si>
  <si>
    <t>Bourání příček z cihel pálených na MVC tl do 100 mm</t>
  </si>
  <si>
    <t>1982351500</t>
  </si>
  <si>
    <t>Bourání příček z cihel, tvárnic nebo příčkovek  z cihel pálených, plných nebo dutých na maltu vápennou nebo vápenocementovou, tl. do 100 mm</t>
  </si>
  <si>
    <t>1*3,2+3,2*0,9</t>
  </si>
  <si>
    <t>3*0,7</t>
  </si>
  <si>
    <t>Součet</t>
  </si>
  <si>
    <t>16</t>
  </si>
  <si>
    <t>965042131</t>
  </si>
  <si>
    <t>Bourání podkladů pod dlažby nebo mazanin betonových nebo z litého asfaltu tl do 100 mm pl do 4 m2</t>
  </si>
  <si>
    <t>670500039</t>
  </si>
  <si>
    <t>Bourání mazanin betonových nebo z litého asfaltu tl. do 100 mm, plochy do 4 m2</t>
  </si>
  <si>
    <t>47*0,05+(6-0,5*0,5*6)*0,05</t>
  </si>
  <si>
    <t>31*0,1+(0,9*0,9-0,5*0,5)*0,1*6</t>
  </si>
  <si>
    <t>17</t>
  </si>
  <si>
    <t>965081213</t>
  </si>
  <si>
    <t>Bourání podlah z dlaždic keramických nebo xylolitových tl do 10 mm plochy přes 1 m2</t>
  </si>
  <si>
    <t>-890129311</t>
  </si>
  <si>
    <t>Bourání podlah z dlaždic bez podkladního lože nebo mazaniny, s jakoukoliv výplní spár keramických nebo xylolitových tl. do 10 mm, plochy přes 1 m2</t>
  </si>
  <si>
    <t>18</t>
  </si>
  <si>
    <t>971042261</t>
  </si>
  <si>
    <t>Vybourání otvorů v betonových příčkách a zdech pl do 0,0225 m2 tl do 600 mm</t>
  </si>
  <si>
    <t>1634682437</t>
  </si>
  <si>
    <t>Vybourání otvorů v betonových příčkách a zdech základových nebo nadzákladových  plochy do 0,0225 m2, tl. do 600 mm</t>
  </si>
  <si>
    <t>Poznámka k položce:
rozšíření prostupů v základech - dle skut</t>
  </si>
  <si>
    <t>19</t>
  </si>
  <si>
    <t>974031142</t>
  </si>
  <si>
    <t>Vysekání rýh ve zdivu cihelném hl do 70 mm š do 70 mm</t>
  </si>
  <si>
    <t>m</t>
  </si>
  <si>
    <t>1037831224</t>
  </si>
  <si>
    <t>Vysekání rýh ve zdivu cihelném na maltu vápennou nebo vápenocementovou  do hl. 70 mm a šířky do 70 mm</t>
  </si>
  <si>
    <t>0,65+0,75*3+0,85*2+1,25</t>
  </si>
  <si>
    <t>20</t>
  </si>
  <si>
    <t>974031164</t>
  </si>
  <si>
    <t>Vysekání rýh ve zdivu cihelném hl do 150 mm š do 150 mm</t>
  </si>
  <si>
    <t>-1785322416</t>
  </si>
  <si>
    <t>Vysekání rýh ve zdivu cihelném na maltu vápennou nebo vápenocementovou  do hl. 150 mm a šířky do 150 mm</t>
  </si>
  <si>
    <t>0,35+3,35</t>
  </si>
  <si>
    <t>976085211</t>
  </si>
  <si>
    <t>Vybourání kanalizačních rámů včetně poklopů nebo mříží pl do 0,3 m2</t>
  </si>
  <si>
    <t>1253197252</t>
  </si>
  <si>
    <t>Vybourání drobných zámečnických a jiných konstrukcí  kanalizačních rámů litinových, z rýhovaného plechu nebo betonových včetně poklopů nebo mříží, plochy do 0,30 m2</t>
  </si>
  <si>
    <t>22</t>
  </si>
  <si>
    <t>977311111</t>
  </si>
  <si>
    <t>Řezání stávajících betonových mazanin nevyztužených hl do 50 mm</t>
  </si>
  <si>
    <t>757758140</t>
  </si>
  <si>
    <t>Řezání stávajících betonových mazanin bez vyztužení hloubky do 50 mm</t>
  </si>
  <si>
    <t>147*2</t>
  </si>
  <si>
    <t>23</t>
  </si>
  <si>
    <t>977311112</t>
  </si>
  <si>
    <t>Řezání stávajících betonových mazanin nevyztužených hl do 100 mm</t>
  </si>
  <si>
    <t>708671685</t>
  </si>
  <si>
    <t>Řezání stávajících betonových mazanin bez vyztužení hloubky přes 50 do 100 mm</t>
  </si>
  <si>
    <t>118*2</t>
  </si>
  <si>
    <t>24</t>
  </si>
  <si>
    <t>978059511</t>
  </si>
  <si>
    <t>Odsekání a odebrání obkladů stěn z vnitřních obkládaček plochy do 1 m2</t>
  </si>
  <si>
    <t>-302256260</t>
  </si>
  <si>
    <t>Odsekání obkladů  stěn včetně otlučení podkladní omítky až na zdivo z obkládaček vnitřních, z jakýchkoliv materiálů, plochy do 1 m2</t>
  </si>
  <si>
    <t>0,15*(0,7*3+0,7*2+1,1)+3*0,7+2*0,9</t>
  </si>
  <si>
    <t>997</t>
  </si>
  <si>
    <t>Přesun sutě</t>
  </si>
  <si>
    <t>25</t>
  </si>
  <si>
    <t>997013111</t>
  </si>
  <si>
    <t>Vnitrostaveništní doprava suti a vybouraných hmot pro budovy v do 6 m s použitím mechanizace</t>
  </si>
  <si>
    <t>t</t>
  </si>
  <si>
    <t>307804747</t>
  </si>
  <si>
    <t>Vnitrostaveništní doprava suti a vybouraných hmot  vodorovně do 50 m svisle s použitím mechanizace pro budovy a haly výšky do 6 m</t>
  </si>
  <si>
    <t>26</t>
  </si>
  <si>
    <t>997013501</t>
  </si>
  <si>
    <t>Odvoz suti a vybouraných hmot na skládku nebo meziskládku do 1 km se složením</t>
  </si>
  <si>
    <t>258763192</t>
  </si>
  <si>
    <t>Odvoz suti a vybouraných hmot na skládku nebo meziskládku  se složením, na vzdálenost do 1 km</t>
  </si>
  <si>
    <t>27</t>
  </si>
  <si>
    <t>997013509</t>
  </si>
  <si>
    <t>Příplatek k odvozu suti a vybouraných hmot na skládku ZKD 1 km přes 1 km</t>
  </si>
  <si>
    <t>-1957499169</t>
  </si>
  <si>
    <t>Odvoz suti a vybouraných hmot na skládku nebo meziskládku  se složením, na vzdálenost Příplatek k ceně za každý další i započatý 1 km přes 1 km</t>
  </si>
  <si>
    <t>19,129*14 'Přepočtené koeficientem množství</t>
  </si>
  <si>
    <t>28</t>
  </si>
  <si>
    <t>997013631</t>
  </si>
  <si>
    <t>Poplatek za uložení na skládce (skládkovné) stavebního odpadu směsného kód odpadu 17 09 04</t>
  </si>
  <si>
    <t>-1912609163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</si>
  <si>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</si>
  <si>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</si>
  <si>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</si>
  <si>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29</t>
  </si>
  <si>
    <t>998011001</t>
  </si>
  <si>
    <t>Přesun hmot pro budovy zděné v do 6 m</t>
  </si>
  <si>
    <t>-1836140753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</si>
  <si>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</si>
  <si>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</si>
  <si>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</si>
  <si>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</si>
  <si>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</si>
  <si>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</si>
  <si>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</si>
  <si>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vodorovné za studena nátěrem penetračním</t>
  </si>
  <si>
    <t>2067978042</t>
  </si>
  <si>
    <t>Provedení izolace proti zemní vlhkosti natěradly a tmely za studena  na ploše vodorovné V nátěrem penetračním</t>
  </si>
  <si>
    <t>31</t>
  </si>
  <si>
    <t>11163150</t>
  </si>
  <si>
    <t>lak penetrační asfaltový</t>
  </si>
  <si>
    <t>32</t>
  </si>
  <si>
    <t>-1749586202</t>
  </si>
  <si>
    <t>Poznámka k položce:
Spotřeba 0,3-0,4kg/m2</t>
  </si>
  <si>
    <t>a3*0,00033</t>
  </si>
  <si>
    <t>711131811</t>
  </si>
  <si>
    <t>Odstranění izolace proti zemní vlhkosti vodorovné</t>
  </si>
  <si>
    <t>2136230941</t>
  </si>
  <si>
    <t>Odstranění izolace proti zemní vlhkosti  na ploše vodorovné V</t>
  </si>
  <si>
    <t>33</t>
  </si>
  <si>
    <t>711141559</t>
  </si>
  <si>
    <t>Provedení izolace proti zemní vlhkosti pásy přitavením vodorovné NAIP</t>
  </si>
  <si>
    <t>-898980182</t>
  </si>
  <si>
    <t>Provedení izolace proti zemní vlhkosti pásy přitavením  NAIP na ploše vodorovné V</t>
  </si>
  <si>
    <t>34</t>
  </si>
  <si>
    <t>62853004</t>
  </si>
  <si>
    <t>pás asfaltový natavitelný modifikovaný SBS tl 4,0mm s vložkou ze skleněné tkaniny a spalitelnou PE fólií nebo jemnozrnným minerálním posypem na horním povrchu</t>
  </si>
  <si>
    <t>949148114</t>
  </si>
  <si>
    <t>a3*1,1655</t>
  </si>
  <si>
    <t>35</t>
  </si>
  <si>
    <t>998711101</t>
  </si>
  <si>
    <t>Přesun hmot tonážní pro izolace proti vodě, vlhkosti a plynům v objektech v do 6 m</t>
  </si>
  <si>
    <t>973517962</t>
  </si>
  <si>
    <t>Přesun hmot pro izolace proti vodě, vlhkosti a plynům  stanovený z hmotnosti přesunovaného materiálu vodorovná dopravní vzdálenost do 50 m v objektech výšky do 6 m</t>
  </si>
  <si>
    <t>771</t>
  </si>
  <si>
    <t>Podlahy z dlaždic</t>
  </si>
  <si>
    <t>36</t>
  </si>
  <si>
    <t>771121011</t>
  </si>
  <si>
    <t>Nátěr penetrační na podlahu</t>
  </si>
  <si>
    <t>-1849294888</t>
  </si>
  <si>
    <t>Příprava podkladu před provedením dlažby nátěr penetrační na podlahu</t>
  </si>
  <si>
    <t>37</t>
  </si>
  <si>
    <t>771151011</t>
  </si>
  <si>
    <t>Samonivelační stěrka podlah pevnosti 20 MPa tl 3 mm</t>
  </si>
  <si>
    <t>116998605</t>
  </si>
  <si>
    <t>Příprava podkladu před provedením dlažby samonivelační stěrka min.pevnosti 20 MPa, tloušťky do 3 mm</t>
  </si>
  <si>
    <t>38</t>
  </si>
  <si>
    <t>771574263</t>
  </si>
  <si>
    <t>Montáž podlah keramických pro mechanické zatížení protiskluzných lepených flexibilním lepidlem přes 9 do 12 ks/m2</t>
  </si>
  <si>
    <t>-1070671454</t>
  </si>
  <si>
    <t>Montáž podlah z dlaždic keramických lepených flexibilním lepidlem maloformátových pro vysoké mechanické zatížení protiskluzných nebo reliéfních (bezbariérových) přes 9 do 12 ks/m2</t>
  </si>
  <si>
    <t>a3+0,6*0,6</t>
  </si>
  <si>
    <t>39</t>
  </si>
  <si>
    <t>59761409</t>
  </si>
  <si>
    <t>dlažba keramická slinutá protiskluzná do interiéru i exteriéru pro vysoké mechanické namáhání přes 9 do 12ks/m2</t>
  </si>
  <si>
    <t>-150606077</t>
  </si>
  <si>
    <t>Poznámka k položce:
dlažba dle stávající</t>
  </si>
  <si>
    <t>a9*1,1</t>
  </si>
  <si>
    <t>40</t>
  </si>
  <si>
    <t>998771101</t>
  </si>
  <si>
    <t>Přesun hmot tonážní pro podlahy z dlaždic v objektech v do 6 m</t>
  </si>
  <si>
    <t>-67950150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</si>
  <si>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</si>
  <si>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</si>
  <si>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</si>
  <si>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41</t>
  </si>
  <si>
    <t>781121011</t>
  </si>
  <si>
    <t>Nátěr penetrační na stěnu</t>
  </si>
  <si>
    <t>-681506081</t>
  </si>
  <si>
    <t>Příprava podkladu před provedením obkladu nátěr penetrační na stěnu</t>
  </si>
  <si>
    <t>42</t>
  </si>
  <si>
    <t>781474114</t>
  </si>
  <si>
    <t>Montáž obkladů vnitřních keramických hladkých přes 19 do 22 ks/m2 lepených flexibilním lepidlem</t>
  </si>
  <si>
    <t>-911654753</t>
  </si>
  <si>
    <t>Montáž obkladů vnitřních stěn z dlaždic keramických lepených flexibilním lepidlem maloformátových hladkých přes 19 do 22 ks/m2</t>
  </si>
  <si>
    <t>43</t>
  </si>
  <si>
    <t>59761040</t>
  </si>
  <si>
    <t>obklad keramický hladký přes 19 do 22ks/m2</t>
  </si>
  <si>
    <t>160252310</t>
  </si>
  <si>
    <t>Poznámka k položce:
dle stávajícího</t>
  </si>
  <si>
    <t>a6*1,1</t>
  </si>
  <si>
    <t>44</t>
  </si>
  <si>
    <t>998781101</t>
  </si>
  <si>
    <t>Přesun hmot tonážní pro obklady keramické v objektech v do 6 m</t>
  </si>
  <si>
    <t>1148487010</t>
  </si>
  <si>
    <t>Přesun hmot pro obklady keramické  stanovený z hmotnosti přesunovaného materiálu vodorovná dopravní vzdálenost do 50 m v objektech výšky do 6 m</t>
  </si>
  <si>
    <t>784</t>
  </si>
  <si>
    <t>Dokončovací práce - malby a tapety</t>
  </si>
  <si>
    <t>45</t>
  </si>
  <si>
    <t>784221101</t>
  </si>
  <si>
    <t>Dvojnásobné bílé malby ze směsí za sucha dobře otěruvzdorných v místnostech do 3,80 m</t>
  </si>
  <si>
    <t>97091406</t>
  </si>
  <si>
    <t>Malby z malířských směsí otěruvzdorných za sucha dvojnásobné, bílé za sucha otěruvzdorné dobře v místnostech výšky do 3,80 m</t>
  </si>
  <si>
    <t>zti - Oprava kanalizace vnitřní - ZDRAVOTNĚ TECHNICKÉ INSTALACE</t>
  </si>
  <si>
    <t>LIBOR KREJČÍ</t>
  </si>
  <si>
    <t xml:space="preserve">    1 - Zemní práce</t>
  </si>
  <si>
    <t xml:space="preserve">    4 - Vodorovné konstrukce</t>
  </si>
  <si>
    <t xml:space="preserve">    5 - Komunikace pozemní</t>
  </si>
  <si>
    <t xml:space="preserve">    721 - Zdravotechnika - vnitřní kanalizace</t>
  </si>
  <si>
    <t xml:space="preserve">    725 - Zdravotechnika - zařizovací předměty</t>
  </si>
  <si>
    <t>Zemní práce</t>
  </si>
  <si>
    <t>113106123</t>
  </si>
  <si>
    <t>Rozebrání dlažeb ze zámkových dlaždic komunikací pro pěší ručně</t>
  </si>
  <si>
    <t>1883995657</t>
  </si>
  <si>
    <t>113107011</t>
  </si>
  <si>
    <t>Odstranění podkladu z kameniva těženého tl do 100 mm při překopech ručně</t>
  </si>
  <si>
    <t>1014081638</t>
  </si>
  <si>
    <t>113107021</t>
  </si>
  <si>
    <t>Odstranění podkladu z kameniva drceného tl do 100 mm při překopech ručně</t>
  </si>
  <si>
    <t>1168630181</t>
  </si>
  <si>
    <t>113201111</t>
  </si>
  <si>
    <t>Vytrhání obrub chodníkových ležatých</t>
  </si>
  <si>
    <t>-723726251</t>
  </si>
  <si>
    <t>132112112</t>
  </si>
  <si>
    <t>Hloubení rýh š do 800 mm v nesoudržných horninách třídy těžitelnosti I skupiny 1 a 2 ručně</t>
  </si>
  <si>
    <t>-1634904646</t>
  </si>
  <si>
    <t>132254202</t>
  </si>
  <si>
    <t>Hloubení zapažených rýh š do 2000 mm v hornině třídy těžitelnosti I skupiny 3 objem do 50 m3</t>
  </si>
  <si>
    <t>1415912324</t>
  </si>
  <si>
    <t>151201101</t>
  </si>
  <si>
    <t>Zřízení zátažného pažení a rozepření stěn rýh hl do 2 m</t>
  </si>
  <si>
    <t>-1103235829</t>
  </si>
  <si>
    <t>151201111</t>
  </si>
  <si>
    <t>Odstranění zátažného pažení a rozepření stěn rýh hl do 2 m</t>
  </si>
  <si>
    <t>1025093399</t>
  </si>
  <si>
    <t>162351104</t>
  </si>
  <si>
    <t>Vodorovné přemístění přes 500 do 1000 m výkopku/sypaniny z horniny třídy těžitelnosti I skupiny 1 až 3</t>
  </si>
  <si>
    <t>-1955815743</t>
  </si>
  <si>
    <t>167151101</t>
  </si>
  <si>
    <t>Nakládání výkopku z hornin třídy těžitelnosti I skupiny 1 až 3 do 100 m3</t>
  </si>
  <si>
    <t>17630765</t>
  </si>
  <si>
    <t>171251101</t>
  </si>
  <si>
    <t>Uložení sypaniny do násypů nezhutněných strojně</t>
  </si>
  <si>
    <t>1129397374</t>
  </si>
  <si>
    <t>174111101</t>
  </si>
  <si>
    <t>Zásyp jam, šachet rýh nebo kolem objektů sypaninou se zhutněním ručně</t>
  </si>
  <si>
    <t>-1966786073</t>
  </si>
  <si>
    <t>175111101</t>
  </si>
  <si>
    <t>Obsypání potrubí ručně sypaninou bez prohození, uloženou do 3 m</t>
  </si>
  <si>
    <t>1670156336</t>
  </si>
  <si>
    <t>58341334</t>
  </si>
  <si>
    <t>kamenivo drcené drobné frakce 0/2</t>
  </si>
  <si>
    <t>-1509090112</t>
  </si>
  <si>
    <t>Vodorovné konstrukce</t>
  </si>
  <si>
    <t>451573111</t>
  </si>
  <si>
    <t>Lože pod potrubí otevřený výkop ze štěrkopísku</t>
  </si>
  <si>
    <t>717652156</t>
  </si>
  <si>
    <t>452312141</t>
  </si>
  <si>
    <t>Sedlové lože z betonu prostého tř. C 16/20 otevřený výkop</t>
  </si>
  <si>
    <t>-901538280</t>
  </si>
  <si>
    <t>Komunikace pozemní</t>
  </si>
  <si>
    <t>566901123</t>
  </si>
  <si>
    <t>Vyspravení podkladu po překopech inženýrských sítí plochy do 15 m2 štěrkopískem tl. 200 mm</t>
  </si>
  <si>
    <t>389892173</t>
  </si>
  <si>
    <t>566901143</t>
  </si>
  <si>
    <t>Vyspravení podkladu po překopech inženýrských sítí plochy do 15 m2 kamenivem hrubým drceným tl. 200 mm</t>
  </si>
  <si>
    <t>309865660</t>
  </si>
  <si>
    <t>572370112</t>
  </si>
  <si>
    <t>Vyspravení krytu komunikací po překopech pl do 15 m2 dlažbou drobnou do lože z kameniva</t>
  </si>
  <si>
    <t>1339028569</t>
  </si>
  <si>
    <t>971042351</t>
  </si>
  <si>
    <t>Vybourání otvorů v betonových příčkách a zdech pl do 0,09 m2 tl do 450 mm</t>
  </si>
  <si>
    <t>1591033846</t>
  </si>
  <si>
    <t>979021112</t>
  </si>
  <si>
    <t>Očištění vybouraných obrubníků a krajníků chodníkových při překopech inženýrských sítí</t>
  </si>
  <si>
    <t>270291254</t>
  </si>
  <si>
    <t>979051121</t>
  </si>
  <si>
    <t>Očištění zámkových dlaždic se spárováním z kameniva těženého při překopech inženýrských sítí</t>
  </si>
  <si>
    <t>954735678</t>
  </si>
  <si>
    <t>721</t>
  </si>
  <si>
    <t>Zdravotechnika - vnitřní kanalizace</t>
  </si>
  <si>
    <t>721110806</t>
  </si>
  <si>
    <t>Demontáž potrubí kameninové DN přes 100 do 200</t>
  </si>
  <si>
    <t>1974665155</t>
  </si>
  <si>
    <t>721110952</t>
  </si>
  <si>
    <t>Potrubí kameninové vsazení odbočky DN 125</t>
  </si>
  <si>
    <t>-1018933515</t>
  </si>
  <si>
    <t>721110962</t>
  </si>
  <si>
    <t>Potrubí kameninové propojení potrubí DN 125</t>
  </si>
  <si>
    <t>422201543</t>
  </si>
  <si>
    <t>721110972</t>
  </si>
  <si>
    <t>Potrubí kameninové krácení trub DN 125</t>
  </si>
  <si>
    <t>1430335831</t>
  </si>
  <si>
    <t>721140802</t>
  </si>
  <si>
    <t>Demontáž potrubí litinové DN do 100</t>
  </si>
  <si>
    <t>-25326182</t>
  </si>
  <si>
    <t>721140913</t>
  </si>
  <si>
    <t>Potrubí litinové propojení potrubí DN 75</t>
  </si>
  <si>
    <t>-1646505520</t>
  </si>
  <si>
    <t>721140915</t>
  </si>
  <si>
    <t>Potrubí litinové propojení potrubí DN 100</t>
  </si>
  <si>
    <t>-202794011</t>
  </si>
  <si>
    <t>721140923</t>
  </si>
  <si>
    <t>Potrubí litinové odpadní krácení trub DN 75</t>
  </si>
  <si>
    <t>-176833469</t>
  </si>
  <si>
    <t>721140925</t>
  </si>
  <si>
    <t>Potrubí litinové odpadní krácení trub DN 100</t>
  </si>
  <si>
    <t>-2022439355</t>
  </si>
  <si>
    <t>721170972</t>
  </si>
  <si>
    <t>Potrubí z PVC krácení trub DN 50</t>
  </si>
  <si>
    <t>786205133</t>
  </si>
  <si>
    <t>721170975</t>
  </si>
  <si>
    <t>Potrubí z PVC krácení trub DN 110</t>
  </si>
  <si>
    <t>-1048703395</t>
  </si>
  <si>
    <t>721171913</t>
  </si>
  <si>
    <t>Potrubí z PP propojení potrubí DN 50</t>
  </si>
  <si>
    <t>-989099409</t>
  </si>
  <si>
    <t>721171915</t>
  </si>
  <si>
    <t>Potrubí z PP propojení potrubí DN 110</t>
  </si>
  <si>
    <t>206937564</t>
  </si>
  <si>
    <t>721173401</t>
  </si>
  <si>
    <t>Potrubí kanalizační z PVC SN 4 svodné DN 110</t>
  </si>
  <si>
    <t>1379926089</t>
  </si>
  <si>
    <t>721173402</t>
  </si>
  <si>
    <t>Potrubí kanalizační z PVC SN 4 svodné DN 125</t>
  </si>
  <si>
    <t>-1050228783</t>
  </si>
  <si>
    <t>721173403</t>
  </si>
  <si>
    <t>Potrubí kanalizační z PVC SN 4 svodné DN 160</t>
  </si>
  <si>
    <t>-666820168</t>
  </si>
  <si>
    <t>721173403pc1</t>
  </si>
  <si>
    <t>krycí fólie, igelit LDPE</t>
  </si>
  <si>
    <t>83832961</t>
  </si>
  <si>
    <t>721174024</t>
  </si>
  <si>
    <t>Potrubí kanalizační z PP odpadní DN 75</t>
  </si>
  <si>
    <t>-1858527964</t>
  </si>
  <si>
    <t>721174025</t>
  </si>
  <si>
    <t>Potrubí kanalizační z PP odpadní DN 110</t>
  </si>
  <si>
    <t>1047845296</t>
  </si>
  <si>
    <t>721174026</t>
  </si>
  <si>
    <t>Potrubí kanalizační z PP odpadní DN 125</t>
  </si>
  <si>
    <t>254741302</t>
  </si>
  <si>
    <t>721174042</t>
  </si>
  <si>
    <t>Potrubí kanalizační z PP připojovací DN40</t>
  </si>
  <si>
    <t>444364295</t>
  </si>
  <si>
    <t>721174043</t>
  </si>
  <si>
    <t>Potrubí kanalizační z PP připojovací DN 50</t>
  </si>
  <si>
    <t>-918767618</t>
  </si>
  <si>
    <t>721174045</t>
  </si>
  <si>
    <t>Potrubí kanalizační z PP připojovací DN 110</t>
  </si>
  <si>
    <t>-799895319</t>
  </si>
  <si>
    <t>46</t>
  </si>
  <si>
    <t>721174045pc2</t>
  </si>
  <si>
    <t>kalich pro úkapy se zápachovou uzávěrkou PP DN 32</t>
  </si>
  <si>
    <t>1112833866</t>
  </si>
  <si>
    <t>47</t>
  </si>
  <si>
    <t>721194104</t>
  </si>
  <si>
    <t>Vyvedení a upevnění odpadních výpustek DN 40</t>
  </si>
  <si>
    <t>-2104120948</t>
  </si>
  <si>
    <t>48</t>
  </si>
  <si>
    <t>721194105</t>
  </si>
  <si>
    <t>Vyvedení a upevnění odpadních výpustek DN 50</t>
  </si>
  <si>
    <t>-1496293031</t>
  </si>
  <si>
    <t>49</t>
  </si>
  <si>
    <t>721194109</t>
  </si>
  <si>
    <t>Vyvedení a upevnění odpadních výpustek DN 110</t>
  </si>
  <si>
    <t>-3731134</t>
  </si>
  <si>
    <t>50</t>
  </si>
  <si>
    <t>721210812</t>
  </si>
  <si>
    <t>Demontáž vpustí podlahových z kyselinovzdorné kameniny DN 70</t>
  </si>
  <si>
    <t>-329689784</t>
  </si>
  <si>
    <t>51</t>
  </si>
  <si>
    <t>721210813</t>
  </si>
  <si>
    <t>Demontáž vpustí podlahových z kyselinovzdorné kameniny DN 100</t>
  </si>
  <si>
    <t>-1968519858</t>
  </si>
  <si>
    <t>52</t>
  </si>
  <si>
    <t>721211403</t>
  </si>
  <si>
    <t>Vpusť podlahová s vodorovným odtokem DN 50/75 s kulovým kloubem</t>
  </si>
  <si>
    <t>843169559</t>
  </si>
  <si>
    <t>53</t>
  </si>
  <si>
    <t>721211422</t>
  </si>
  <si>
    <t>Vpusť podlahová se svislým odtokem DN 50/75/110 mřížka nerez 138x138</t>
  </si>
  <si>
    <t>1071723813</t>
  </si>
  <si>
    <t>54</t>
  </si>
  <si>
    <t>721226512</t>
  </si>
  <si>
    <t>Zápachová uzávěrka podomítková pro pračku a myčku DN 50</t>
  </si>
  <si>
    <t>865393980</t>
  </si>
  <si>
    <t>55</t>
  </si>
  <si>
    <t>721290111</t>
  </si>
  <si>
    <t>Zkouška těsnosti potrubí kanalizace vodou DN do 125</t>
  </si>
  <si>
    <t>-93695664</t>
  </si>
  <si>
    <t>56</t>
  </si>
  <si>
    <t>721290112</t>
  </si>
  <si>
    <t>Zkouška těsnosti potrubí kanalizace vodou DN 150/DN 200</t>
  </si>
  <si>
    <t>1678481646</t>
  </si>
  <si>
    <t>57</t>
  </si>
  <si>
    <t>998721101</t>
  </si>
  <si>
    <t>Přesun hmot tonážní pro vnitřní kanalizace v objektech v do 6 m</t>
  </si>
  <si>
    <t>878605699</t>
  </si>
  <si>
    <t>725</t>
  </si>
  <si>
    <t>Zdravotechnika - zařizovací předměty</t>
  </si>
  <si>
    <t>58</t>
  </si>
  <si>
    <t>725114911</t>
  </si>
  <si>
    <t>Odmontování klozetové mísy a sedátka</t>
  </si>
  <si>
    <t>-281789058</t>
  </si>
  <si>
    <t>59</t>
  </si>
  <si>
    <t>725114912</t>
  </si>
  <si>
    <t>Zpětná montáž klozetové mísy a sedátka</t>
  </si>
  <si>
    <t>797906066</t>
  </si>
  <si>
    <t>60</t>
  </si>
  <si>
    <t>725210911</t>
  </si>
  <si>
    <t>Opravy umyvadel odmontování a zpětná montáž umyvadel bez výtokových armatur</t>
  </si>
  <si>
    <t>1025987455</t>
  </si>
  <si>
    <t>61</t>
  </si>
  <si>
    <t>725220908</t>
  </si>
  <si>
    <t>Opravy van odmontování vany</t>
  </si>
  <si>
    <t>-430279385</t>
  </si>
  <si>
    <t>62</t>
  </si>
  <si>
    <t>725220912</t>
  </si>
  <si>
    <t>Opravy van zpětná montáž vany a přetěsnění šroubení</t>
  </si>
  <si>
    <t>-838720009</t>
  </si>
  <si>
    <t>63</t>
  </si>
  <si>
    <t>725220923</t>
  </si>
  <si>
    <t>Opravy van výměna odpadní ventil</t>
  </si>
  <si>
    <t>959441496</t>
  </si>
  <si>
    <t>64</t>
  </si>
  <si>
    <t>725310921</t>
  </si>
  <si>
    <t>Zpětná montáž dřezu ocelového dvojitého</t>
  </si>
  <si>
    <t>23469017</t>
  </si>
  <si>
    <t>65</t>
  </si>
  <si>
    <t>725320828</t>
  </si>
  <si>
    <t>Demontáž dřez dvojitý velkokuchyně bez výtokových armatur</t>
  </si>
  <si>
    <t>soubor</t>
  </si>
  <si>
    <t>-266025476</t>
  </si>
  <si>
    <t>66</t>
  </si>
  <si>
    <t>725330911</t>
  </si>
  <si>
    <t>Odmontování výlevky bez nádrže a bez armatur</t>
  </si>
  <si>
    <t>-1001396671</t>
  </si>
  <si>
    <t>67</t>
  </si>
  <si>
    <t>725330912</t>
  </si>
  <si>
    <t>Zpětná montáž výlevky bez nádrže a bez armatur</t>
  </si>
  <si>
    <t>-1688268509</t>
  </si>
  <si>
    <t>68</t>
  </si>
  <si>
    <t>725980122</t>
  </si>
  <si>
    <t>Dvířka 20/20</t>
  </si>
  <si>
    <t>189239755</t>
  </si>
  <si>
    <t>69</t>
  </si>
  <si>
    <t>725980123</t>
  </si>
  <si>
    <t>Dvířka 30/30</t>
  </si>
  <si>
    <t>1771573796</t>
  </si>
  <si>
    <t>kan - Oprava venkovní ležaté kanalizace</t>
  </si>
  <si>
    <t xml:space="preserve">    8 - Trubní vedení</t>
  </si>
  <si>
    <t>113106021</t>
  </si>
  <si>
    <t>Rozebrání dlažeb při překopech komunikací pro pěší z betonových dlaždic ručně</t>
  </si>
  <si>
    <t>-1755016993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</si>
  <si>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</si>
  <si>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"odečteno digitálně" 40,5</t>
  </si>
  <si>
    <t>131251102</t>
  </si>
  <si>
    <t>Hloubení jam nezapažených v hornině třídy těžitelnosti I skupiny 3 objem do 50 m3 strojně</t>
  </si>
  <si>
    <t>-866479626</t>
  </si>
  <si>
    <t>Hloubení nezapažených jam a zářezů strojně s urovnáním dna do předepsaného profilu a spádu v hornině třídy těžitelnosti I skupiny 3 přes 20 do 50 m3</t>
  </si>
  <si>
    <t>"lapol" 16</t>
  </si>
  <si>
    <t>132254104</t>
  </si>
  <si>
    <t>Hloubení rýh zapažených š do 800 mm v hornině třídy těžitelnosti I skupiny 3 objem přes 100 m3 strojně</t>
  </si>
  <si>
    <t>-1943651098</t>
  </si>
  <si>
    <t>Hloubení zapažených rýh šířky do 800 mm strojně s urovnáním dna do předepsaného profilu a spádu v hornině třídy těžitelnosti I skupiny 3 přes 100 m3</t>
  </si>
  <si>
    <t>227,4+91,5+43,5+17,1</t>
  </si>
  <si>
    <t>139001101</t>
  </si>
  <si>
    <t>Příplatek za ztížení vykopávky v blízkosti podzemního vedení</t>
  </si>
  <si>
    <t>-917609940</t>
  </si>
  <si>
    <t>Příplatek k cenám hloubených vykopávek za ztížení vykopávky v blízkosti podzemního vedení nebo výbušnin pro jakoukoliv třídu horniny</t>
  </si>
  <si>
    <t>151811131</t>
  </si>
  <si>
    <t>Osazení pažicího boxu hl výkopu do 4 m š do 1,2 m</t>
  </si>
  <si>
    <t>-2010733036</t>
  </si>
  <si>
    <t>Zřízení pažicích boxů pro pažení a rozepření stěn rýh podzemního vedení hloubka výkopu do 4 m, šířka do 1,2 m</t>
  </si>
  <si>
    <t>"odečteno digitálně z PD" 189,5*2+76,25*2+36,25*2+17,1*2</t>
  </si>
  <si>
    <t>151811231</t>
  </si>
  <si>
    <t>Odstranění pažicího boxu hl výkopu do 4 m š do 1,2 m</t>
  </si>
  <si>
    <t>-1513198226</t>
  </si>
  <si>
    <t>Odstranění pažicích boxů pro pažení a rozepření stěn rýh podzemního vedení hloubka výkopu do 4 m, šířka do 1,2 m</t>
  </si>
  <si>
    <t>162751117</t>
  </si>
  <si>
    <t>Vodorovné přemístění přes 9 000 do 10000 m výkopku/sypaniny z horniny třídy těžitelnosti I skupiny 1 až 3</t>
  </si>
  <si>
    <t>-268258628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</si>
  <si>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</si>
  <si>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379,5-301,8</t>
  </si>
  <si>
    <t>162751119</t>
  </si>
  <si>
    <t>Příplatek k vodorovnému přemístění výkopku/sypaniny z horniny třídy těžitelnosti I skupiny 1 až 3 ZKD 1000 m přes 10000 m</t>
  </si>
  <si>
    <t>-1202376364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</si>
  <si>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</si>
  <si>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77,7*5 'Přepočtené koeficientem množství</t>
  </si>
  <si>
    <t>171201221</t>
  </si>
  <si>
    <t>Poplatek za uložení na skládce (skládkovné) zeminy a kamení kód odpadu 17 05 04</t>
  </si>
  <si>
    <t>-1300939601</t>
  </si>
  <si>
    <t>Poplatek za uložení stavebního odpadu na skládce (skládkovné) zeminy a kamení zatříděného do Katalogu odpadů pod kódem 17 05 04</t>
  </si>
  <si>
    <t>77,7*1,8</t>
  </si>
  <si>
    <t>171251201</t>
  </si>
  <si>
    <t>Uložení sypaniny na skládky nebo meziskládky</t>
  </si>
  <si>
    <t>538675681</t>
  </si>
  <si>
    <t>Uložení sypaniny na skládky nebo meziskládky bez hutnění s upravením uložené sypaniny do předepsaného tvaru</t>
  </si>
  <si>
    <t>-50977299</t>
  </si>
  <si>
    <t>Zásyp sypaninou z jakékoliv horniny ručně s uložením výkopku ve vrstvách se zhutněním jam, šachet, rýh nebo kolem objektů v těchto vykopávkách</t>
  </si>
  <si>
    <t>379,5-14,4-63,3</t>
  </si>
  <si>
    <t>175151101</t>
  </si>
  <si>
    <t>Obsypání potrubí strojně sypaninou bez prohození, uloženou do 3 m</t>
  </si>
  <si>
    <t>-2082520265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</si>
  <si>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</si>
  <si>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0,4*1,2*(74+31+15)+5,7</t>
  </si>
  <si>
    <t>58331200</t>
  </si>
  <si>
    <t>štěrkopísek netříděný</t>
  </si>
  <si>
    <t>-39777391</t>
  </si>
  <si>
    <t>63,3*1,9</t>
  </si>
  <si>
    <t>175151201</t>
  </si>
  <si>
    <t>Obsypání objektu nad přilehlým původním terénem sypaninou bez prohození, uloženou do 3 m strojně</t>
  </si>
  <si>
    <t>245749314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</si>
  <si>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</si>
  <si>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181311103</t>
  </si>
  <si>
    <t>Rozprostření ornice tl vrstvy do 200 mm v rovině nebo ve svahu do 1:5 ručně</t>
  </si>
  <si>
    <t>394794496</t>
  </si>
  <si>
    <t>Rozprostření a urovnání ornice v rovině nebo ve svahu sklonu do 1:5 ručně při souvislé ploše, tl. vrstvy do 200 mm</t>
  </si>
  <si>
    <t>213,5-41</t>
  </si>
  <si>
    <t>10364101</t>
  </si>
  <si>
    <t>zemina pro terénní úpravy -  ornice</t>
  </si>
  <si>
    <t>1364034433</t>
  </si>
  <si>
    <t>172,50*0,1*1,7</t>
  </si>
  <si>
    <t>181411141</t>
  </si>
  <si>
    <t>Založení parterového trávníku výsevem pl do 1000 m2 v rovině a ve svahu do 1:5</t>
  </si>
  <si>
    <t>-1825415459</t>
  </si>
  <si>
    <t>Založení trávníku na půdě předem připravené plochy do 1000 m2 výsevem včetně utažení parterového v rovině nebo na svahu do 1:5</t>
  </si>
  <si>
    <t>00572420</t>
  </si>
  <si>
    <t>osivo směs travní parková okrasná</t>
  </si>
  <si>
    <t>kg</t>
  </si>
  <si>
    <t>-285682973</t>
  </si>
  <si>
    <t>172,50*0,04</t>
  </si>
  <si>
    <t>212752101</t>
  </si>
  <si>
    <t>Trativod z drenážních trubek korugovaných PE-HD SN 4 perforace 360° včetně lože otevřený výkop DN 100 pro liniové stavby</t>
  </si>
  <si>
    <t>-1828491381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</si>
  <si>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</si>
  <si>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74+15+31</t>
  </si>
  <si>
    <t>321321115</t>
  </si>
  <si>
    <t>Konstrukce vodních staveb ze ŽB mrazuvzdorného tř. C 25/30</t>
  </si>
  <si>
    <t>1090921911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</si>
  <si>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</t>
  </si>
  <si>
    <t>"podkladní beton pod lapol" 0,2*1*1*3,14</t>
  </si>
  <si>
    <t>321351010</t>
  </si>
  <si>
    <t>Bednění konstrukcí vodních staveb rovinné - zřízení</t>
  </si>
  <si>
    <t>1422397772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</si>
  <si>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</t>
  </si>
  <si>
    <t>"podkladní beton pod lapol" 0,2*2*3,14</t>
  </si>
  <si>
    <t>321352010</t>
  </si>
  <si>
    <t>Bednění konstrukcí vodních staveb rovinné - odstranění</t>
  </si>
  <si>
    <t>1150843197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</si>
  <si>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</si>
  <si>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321368211</t>
  </si>
  <si>
    <t>Výztuž železobetonových konstrukcí vodních staveb ze svařovaných sítí</t>
  </si>
  <si>
    <t>-1396748804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</si>
  <si>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</si>
  <si>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3,14*1*1*0,005*2</t>
  </si>
  <si>
    <t>359901111</t>
  </si>
  <si>
    <t>Vyčištění stok</t>
  </si>
  <si>
    <t>-1871905094</t>
  </si>
  <si>
    <t>Vyčištění stok  jakékoliv výšky</t>
  </si>
  <si>
    <t>(74+31+15)</t>
  </si>
  <si>
    <t>359901211</t>
  </si>
  <si>
    <t>Monitoring stoky jakékoli výšky na nové kanalizaci</t>
  </si>
  <si>
    <t>-641150279</t>
  </si>
  <si>
    <t>Monitoring stok (kamerový systém) jakékoli výšky nová kanalizace</t>
  </si>
  <si>
    <t>386121112</t>
  </si>
  <si>
    <t>Montáž odlučovače tuků a olejů železobetonového průtoku 4 l/s</t>
  </si>
  <si>
    <t>552069216</t>
  </si>
  <si>
    <t>Montáž odlučovačů  tuků a olejů železobetonových, průtoku 4 l/s</t>
  </si>
  <si>
    <t>59432149</t>
  </si>
  <si>
    <t>lapák tuků žb, průtok 3L/s, objem jímky 400L, tř.zatížení D400, pachotěsný, zákl./nastav.</t>
  </si>
  <si>
    <t>689008582</t>
  </si>
  <si>
    <t>-1506385452</t>
  </si>
  <si>
    <t>Lože pod potrubí, stoky a drobné objekty v otevřeném výkopu z písku a štěrkopísku do 63 mm</t>
  </si>
  <si>
    <t xml:space="preserve"> 0,1*1,2*(74+31+15)</t>
  </si>
  <si>
    <t>566901132</t>
  </si>
  <si>
    <t>Vyspravení podkladu po překopech inženýrských sítí plochy do 15 m2 štěrkodrtí tl. 150 mm</t>
  </si>
  <si>
    <t>-53712815</t>
  </si>
  <si>
    <t>Vyspravení podkladu po překopech inženýrských sítí plochy do 15 m2 s rozprostřením a zhutněním štěrkodrtí tl. 150 mm</t>
  </si>
  <si>
    <t>566901142</t>
  </si>
  <si>
    <t>Vyspravení podkladu po překopech inženýrských sítí plochy do 15 m2 kamenivem hrubým drceným tl. 150 mm</t>
  </si>
  <si>
    <t>-836220089</t>
  </si>
  <si>
    <t>Vyspravení podkladu po překopech inženýrských sítí plochy do 15 m2 s rozprostřením a zhutněním kamenivem hrubým drceným tl. 150 mm</t>
  </si>
  <si>
    <t>596211130</t>
  </si>
  <si>
    <t>Kladení zámkové dlažby komunikací pro pěší ručně tl 60 mm skupiny C pl do 50 m2</t>
  </si>
  <si>
    <t>-1433720638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</si>
  <si>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C, pro plochy do 50 m2</t>
  </si>
  <si>
    <t>59245270</t>
  </si>
  <si>
    <t>dlažba tvar čtverec betonová 100x100x60mm barevná</t>
  </si>
  <si>
    <t>2071636223</t>
  </si>
  <si>
    <t>"doplnění stávajících dlaždic" 20</t>
  </si>
  <si>
    <t>Trubní vedení</t>
  </si>
  <si>
    <t>830361811</t>
  </si>
  <si>
    <t>Bourání stávajícího kameninového potrubí DN přes 150 do 250</t>
  </si>
  <si>
    <t>-2089487953</t>
  </si>
  <si>
    <t>Bourání stávajícího potrubí z kameninových trub v otevřeném výkopu DN přes 150 do 250</t>
  </si>
  <si>
    <t>31+15</t>
  </si>
  <si>
    <t>830391811</t>
  </si>
  <si>
    <t>Bourání stávajícího kameninového potrubí DN přes 205 do 400</t>
  </si>
  <si>
    <t>-1780630236</t>
  </si>
  <si>
    <t>Bourání stávajícího potrubí z kameninových trub v otevřeném výkopu DN přes 250 do 400</t>
  </si>
  <si>
    <t>830391819</t>
  </si>
  <si>
    <t>Příplatek za bourání kameninového potrubí ve štole, v uzavřených kanálech nebo objektech DN do 400</t>
  </si>
  <si>
    <t>219106240</t>
  </si>
  <si>
    <t>Bourání stávajícího potrubí z kameninových trub Příplatek k cenám za práce ve štole, v uzavřených kanálech nebo objektech pro DN do 400</t>
  </si>
  <si>
    <t>74,00+46</t>
  </si>
  <si>
    <t>871265221</t>
  </si>
  <si>
    <t>Kanalizační potrubí z tvrdého PVC jednovrstvé tuhost třídy SN8 DN 110</t>
  </si>
  <si>
    <t>-1151309952</t>
  </si>
  <si>
    <t>Kanalizační potrubí z tvrdého PVC v otevřeném výkopu ve sklonu do 20 %, hladkého plnostěnného jednovrstvého, tuhost třídy SN 8 DN 110</t>
  </si>
  <si>
    <t>"odvětrání lapolu" 9,5+3</t>
  </si>
  <si>
    <t>871353121</t>
  </si>
  <si>
    <t>Montáž kanalizačního potrubí z PVC těsněné gumovým kroužkem otevřený výkop sklon do 20 % DN 200</t>
  </si>
  <si>
    <t>1929853789</t>
  </si>
  <si>
    <t>Montáž kanalizačního potrubí z plastů z tvrdého PVC těsněných gumovým kroužkem v otevřeném výkopu ve sklonu do 20 % DN 200</t>
  </si>
  <si>
    <t>odečteno digitálně z podélného profilu</t>
  </si>
  <si>
    <t>28611231</t>
  </si>
  <si>
    <t>trubka kanalizační PVC-U DN 200x3000mm SN12</t>
  </si>
  <si>
    <t>472955702</t>
  </si>
  <si>
    <t>46,6019417475728*1,03 'Přepočtené koeficientem množství</t>
  </si>
  <si>
    <t>871373121</t>
  </si>
  <si>
    <t>Montáž kanalizačního potrubí z PVC těsněné gumovým kroužkem otevřený výkop sklon do 20 % DN 315</t>
  </si>
  <si>
    <t>1886662750</t>
  </si>
  <si>
    <t>Montáž kanalizačního potrubí z plastů z tvrdého PVC těsněných gumovým kroužkem v otevřeném výkopu ve sklonu do 20 % DN 315</t>
  </si>
  <si>
    <t>28611233</t>
  </si>
  <si>
    <t>trubka kanalizační PVC-U DN 315x3000mm SN12</t>
  </si>
  <si>
    <t>409765285</t>
  </si>
  <si>
    <t>890211851</t>
  </si>
  <si>
    <t>Bourání šachet z prostého betonu strojně obestavěného prostoru do 1,5 m3</t>
  </si>
  <si>
    <t>1873318376</t>
  </si>
  <si>
    <t>Bourání šachet a jímek strojně velikosti obestavěného prostoru do 1,5 m3 z prostého betonu</t>
  </si>
  <si>
    <t>"stávající šachty" 6</t>
  </si>
  <si>
    <t>890351811</t>
  </si>
  <si>
    <t>Bourání šachet ze ŽB ručně obestavěného prostoru přes 3 do 5 m3</t>
  </si>
  <si>
    <t>1040965618</t>
  </si>
  <si>
    <t>Bourání šachet a jímek ručně velikosti obestavěného prostoru přes 3 do 5 m3 ze železobetonu</t>
  </si>
  <si>
    <t>"LAPOL" 8</t>
  </si>
  <si>
    <t>894411121</t>
  </si>
  <si>
    <t>Zřízení šachet kanalizačních z betonových dílců na potrubí DN přes 200 do 300 dno beton tř. C 25/30</t>
  </si>
  <si>
    <t>-1826013947</t>
  </si>
  <si>
    <t>Zřízení šachet kanalizačních z betonových dílců výšky vstupu do 1,50 m s obložením dna betonem tř. C 25/30, na potrubí DN přes 200 do 300</t>
  </si>
  <si>
    <t>59224023</t>
  </si>
  <si>
    <t>dno betonové šachtové DN 200 betonový žlab i nástupnice 100x63,5x15cm</t>
  </si>
  <si>
    <t>1890155784</t>
  </si>
  <si>
    <t>59224029</t>
  </si>
  <si>
    <t>dno betonové šachtové DN 300 betonový žlab i nástupnice 100x78,5x15cm</t>
  </si>
  <si>
    <t>-342194642</t>
  </si>
  <si>
    <t>59224050</t>
  </si>
  <si>
    <t>skruž pro kanalizační šachty se zabudovanými stupadly 100x25x12cm</t>
  </si>
  <si>
    <t>-1599190656</t>
  </si>
  <si>
    <t>59224051</t>
  </si>
  <si>
    <t>skruž pro kanalizační šachty se zabudovanými stupadly 100x50x12cm</t>
  </si>
  <si>
    <t>-518354558</t>
  </si>
  <si>
    <t>59224052</t>
  </si>
  <si>
    <t>skruž pro kanalizační šachty se zabudovanými stupadly 100x100x12cm</t>
  </si>
  <si>
    <t>965408618</t>
  </si>
  <si>
    <t>59224168</t>
  </si>
  <si>
    <t>skruž betonová přechodová , stupadla poplastovaná kapsová</t>
  </si>
  <si>
    <t>456847668</t>
  </si>
  <si>
    <t>skruž betonová přechodová 62,5/100x60x12cm, stupadla poplastovaná kapsová</t>
  </si>
  <si>
    <t>59224011</t>
  </si>
  <si>
    <t>prstenec šachtový vyrovnávací betonový 625x100x60mm</t>
  </si>
  <si>
    <t>827966883</t>
  </si>
  <si>
    <t>59224012</t>
  </si>
  <si>
    <t>prstenec šachtový vyrovnávací betonový 625x100x80mm</t>
  </si>
  <si>
    <t>-1252797080</t>
  </si>
  <si>
    <t>59224013</t>
  </si>
  <si>
    <t>prstenec šachtový vyrovnávací betonový 625x100x100mm</t>
  </si>
  <si>
    <t>-1500977886</t>
  </si>
  <si>
    <t>899103211</t>
  </si>
  <si>
    <t>Demontáž poklopů litinových nebo ocelových včetně rámů hmotnosti přes 100 do 150 kg</t>
  </si>
  <si>
    <t>-555803205</t>
  </si>
  <si>
    <t>Demontáž poklopů litinových a ocelových včetně rámů, hmotnosti jednotlivě přes 100 do 150 Kg</t>
  </si>
  <si>
    <t>899311114</t>
  </si>
  <si>
    <t>Osazení poklopů s rámem hmotnosti přes 150 kg</t>
  </si>
  <si>
    <t>1973941487</t>
  </si>
  <si>
    <t>Osazení ocelových nebo litinových poklopů s rámem na šachtách tunelové stoky  hmotnosti jednotlivě přes 150 kg</t>
  </si>
  <si>
    <t>55241031</t>
  </si>
  <si>
    <t>poklop šachtový třída D400, kruhový s ventilací</t>
  </si>
  <si>
    <t>1714254028</t>
  </si>
  <si>
    <t>55241014</t>
  </si>
  <si>
    <t>poklop šachtový třída D400, kruhový rám 785, vstup 600mm, bez ventilace</t>
  </si>
  <si>
    <t>-8677693</t>
  </si>
  <si>
    <t>899722113</t>
  </si>
  <si>
    <t>Krytí potrubí z plastů výstražnou fólií z PVC 34cm</t>
  </si>
  <si>
    <t>-1781111106</t>
  </si>
  <si>
    <t>Krytí potrubí z plastů výstražnou fólií z PVC šířky 34 cm</t>
  </si>
  <si>
    <t>-813517611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</si>
  <si>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</si>
  <si>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998881101</t>
  </si>
  <si>
    <t>Napojení do stávající kanalizace vč. utěsnění</t>
  </si>
  <si>
    <t>-2107316326</t>
  </si>
  <si>
    <t>997221551</t>
  </si>
  <si>
    <t xml:space="preserve">Vodorovná doprava suti ze sypkých materiálů do 1 km </t>
  </si>
  <si>
    <t>-216797431</t>
  </si>
  <si>
    <t>Vodorovná doprava suti  bez naložení, ale se složením a s hrubým urovnáním ze sypkých materiálů, na vzdálenost do 1 km</t>
  </si>
  <si>
    <t>997221559</t>
  </si>
  <si>
    <t>Příplatek ZKD 1 km u vodorovné dopravy suti ze sypkých materiálů</t>
  </si>
  <si>
    <t>1999137759</t>
  </si>
  <si>
    <t>Vodorovná doprava suti  bez naložení, ale se složením a s hrubým urovnáním Příplatek k ceně za každý další i započatý 1 km přes 1 km</t>
  </si>
  <si>
    <t>39,128*14 'Přepočtené koeficientem množství</t>
  </si>
  <si>
    <t>997221645</t>
  </si>
  <si>
    <t>Poplatek za uložení na skládce (skládkovné) odpadu asfaltového bez dehtu kód odpadu 17 03 02</t>
  </si>
  <si>
    <t>-126901958</t>
  </si>
  <si>
    <t>Poplatek za uložení stavebního odpadu na skládce (skládkovné) asfaltového bez obsahu dehtu zatříděného do Katalogu odpadů pod kódem 17 03 02</t>
  </si>
  <si>
    <t>998276101</t>
  </si>
  <si>
    <t>Přesun hmot pro trubní vedení z trub z plastických hmot otevřený výkop</t>
  </si>
  <si>
    <t>-771537036</t>
  </si>
  <si>
    <t>Přesun hmot pro trubní vedení hloubené z trub z plastických hmot nebo sklolaminátových pro vodovody nebo kanalizace v otevřeném výkopu dopravní vzdálenost do 15 m</t>
  </si>
  <si>
    <t>721273153</t>
  </si>
  <si>
    <t>Hlavice ventilační polypropylen PP DN 110</t>
  </si>
  <si>
    <t>-821796999</t>
  </si>
  <si>
    <t>Ventilační hlavice z polypropylenu (PP) DN 110</t>
  </si>
  <si>
    <t>998721201</t>
  </si>
  <si>
    <t>Přesun hmot procentní pro vnitřní kanalizace v objektech v do 6 m</t>
  </si>
  <si>
    <t>%</t>
  </si>
  <si>
    <t>1625900717</t>
  </si>
  <si>
    <t>Přesun hmot pro vnitřní kanalizace  stanovený procentní sazbou (%) z ceny vodorovná dopravní vzdálenost do 50 m v objektech výšky do 6 m</t>
  </si>
  <si>
    <t>vrn - Vedlejší a ostatní náklady</t>
  </si>
  <si>
    <t xml:space="preserve"> Hradec Králové, Pražská 72, SOŠ veterinární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</si>
  <si>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</si>
  <si>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</si>
  <si>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</si>
  <si>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</si>
  <si>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</si>
  <si>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</si>
  <si>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</si>
  <si>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</si>
  <si>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</si>
  <si>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</si>
  <si>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</si>
  <si>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</si>
  <si>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</si>
  <si>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</si>
  <si>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-1472103652</t>
  </si>
  <si>
    <t>012303000</t>
  </si>
  <si>
    <t>Geodetické práce po výstavbě</t>
  </si>
  <si>
    <t>603063506</t>
  </si>
  <si>
    <t>013254000</t>
  </si>
  <si>
    <t>Dokumentace skutečného provedení stavby</t>
  </si>
  <si>
    <t>1666142311</t>
  </si>
  <si>
    <t>013294000</t>
  </si>
  <si>
    <t>Ostatní dokumentace</t>
  </si>
  <si>
    <t>1010186489</t>
  </si>
  <si>
    <t>Poznámka k položce:
výrobní nebo realizační dle skut</t>
  </si>
  <si>
    <t>VRN3</t>
  </si>
  <si>
    <t>Zařízení staveniště</t>
  </si>
  <si>
    <t>030001000</t>
  </si>
  <si>
    <t>839047219</t>
  </si>
  <si>
    <t>VRN4</t>
  </si>
  <si>
    <t>Inženýrská činnost</t>
  </si>
  <si>
    <t>043103000</t>
  </si>
  <si>
    <t>Zkoušky bez rozlišení</t>
  </si>
  <si>
    <t>-1191370770</t>
  </si>
  <si>
    <t>VRN7</t>
  </si>
  <si>
    <t>Provozní vlivy</t>
  </si>
  <si>
    <t>070001000</t>
  </si>
  <si>
    <t>417336647</t>
  </si>
  <si>
    <t>VRN9</t>
  </si>
  <si>
    <t>Ostatní náklady</t>
  </si>
  <si>
    <t>091003000</t>
  </si>
  <si>
    <t>Ostatní náklady bez rozlišení</t>
  </si>
  <si>
    <t>-1845418643</t>
  </si>
  <si>
    <t>Poznámka k položce:
fotografická nebo video dokumentace provádění stavby</t>
  </si>
  <si>
    <t>SEZNAM FIGUR</t>
  </si>
  <si>
    <t>Výměra</t>
  </si>
  <si>
    <t xml:space="preserve"> stav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</si>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</sst>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47.4218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8.8515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2"/>
      <c r="AQ5" s="22"/>
      <c r="AR5" s="20"/>
      <c r="BE5" s="29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2"/>
      <c r="AQ6" s="22"/>
      <c r="AR6" s="20"/>
      <c r="BE6" s="29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2"/>
      <c r="BS13" s="17" t="s">
        <v>6</v>
      </c>
    </row>
    <row r="14" spans="2:71" ht="12.75">
      <c r="B14" s="21"/>
      <c r="C14" s="22"/>
      <c r="D14" s="22"/>
      <c r="E14" s="297" t="s">
        <v>29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2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92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2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2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2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2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2"/>
    </row>
    <row r="23" spans="2:57" s="1" customFormat="1" ht="14.45" customHeight="1">
      <c r="B23" s="21"/>
      <c r="C23" s="22"/>
      <c r="D23" s="22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2"/>
      <c r="AP23" s="22"/>
      <c r="AQ23" s="22"/>
      <c r="AR23" s="20"/>
      <c r="BE23" s="29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2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0">
        <f>ROUND(AG94,2)</f>
        <v>0</v>
      </c>
      <c r="AL26" s="301"/>
      <c r="AM26" s="301"/>
      <c r="AN26" s="301"/>
      <c r="AO26" s="301"/>
      <c r="AP26" s="36"/>
      <c r="AQ26" s="36"/>
      <c r="AR26" s="39"/>
      <c r="BE26" s="29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2" t="s">
        <v>35</v>
      </c>
      <c r="M28" s="302"/>
      <c r="N28" s="302"/>
      <c r="O28" s="302"/>
      <c r="P28" s="302"/>
      <c r="Q28" s="36"/>
      <c r="R28" s="36"/>
      <c r="S28" s="36"/>
      <c r="T28" s="36"/>
      <c r="U28" s="36"/>
      <c r="V28" s="36"/>
      <c r="W28" s="302" t="s">
        <v>36</v>
      </c>
      <c r="X28" s="302"/>
      <c r="Y28" s="302"/>
      <c r="Z28" s="302"/>
      <c r="AA28" s="302"/>
      <c r="AB28" s="302"/>
      <c r="AC28" s="302"/>
      <c r="AD28" s="302"/>
      <c r="AE28" s="302"/>
      <c r="AF28" s="36"/>
      <c r="AG28" s="36"/>
      <c r="AH28" s="36"/>
      <c r="AI28" s="36"/>
      <c r="AJ28" s="36"/>
      <c r="AK28" s="302" t="s">
        <v>37</v>
      </c>
      <c r="AL28" s="302"/>
      <c r="AM28" s="302"/>
      <c r="AN28" s="302"/>
      <c r="AO28" s="302"/>
      <c r="AP28" s="36"/>
      <c r="AQ28" s="36"/>
      <c r="AR28" s="39"/>
      <c r="BE28" s="292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305">
        <v>0.21</v>
      </c>
      <c r="M29" s="304"/>
      <c r="N29" s="304"/>
      <c r="O29" s="304"/>
      <c r="P29" s="304"/>
      <c r="Q29" s="41"/>
      <c r="R29" s="41"/>
      <c r="S29" s="41"/>
      <c r="T29" s="41"/>
      <c r="U29" s="41"/>
      <c r="V29" s="41"/>
      <c r="W29" s="303">
        <f>ROUND(AZ94,2)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1"/>
      <c r="AG29" s="41"/>
      <c r="AH29" s="41"/>
      <c r="AI29" s="41"/>
      <c r="AJ29" s="41"/>
      <c r="AK29" s="303">
        <f>ROUND(AV94,2)</f>
        <v>0</v>
      </c>
      <c r="AL29" s="304"/>
      <c r="AM29" s="304"/>
      <c r="AN29" s="304"/>
      <c r="AO29" s="304"/>
      <c r="AP29" s="41"/>
      <c r="AQ29" s="41"/>
      <c r="AR29" s="42"/>
      <c r="BE29" s="293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305">
        <v>0.15</v>
      </c>
      <c r="M30" s="304"/>
      <c r="N30" s="304"/>
      <c r="O30" s="304"/>
      <c r="P30" s="304"/>
      <c r="Q30" s="41"/>
      <c r="R30" s="41"/>
      <c r="S30" s="41"/>
      <c r="T30" s="41"/>
      <c r="U30" s="41"/>
      <c r="V30" s="41"/>
      <c r="W30" s="303">
        <f>ROUND(BA94,2)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1"/>
      <c r="AG30" s="41"/>
      <c r="AH30" s="41"/>
      <c r="AI30" s="41"/>
      <c r="AJ30" s="41"/>
      <c r="AK30" s="303">
        <f>ROUND(AW94,2)</f>
        <v>0</v>
      </c>
      <c r="AL30" s="304"/>
      <c r="AM30" s="304"/>
      <c r="AN30" s="304"/>
      <c r="AO30" s="304"/>
      <c r="AP30" s="41"/>
      <c r="AQ30" s="41"/>
      <c r="AR30" s="42"/>
      <c r="BE30" s="293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305">
        <v>0.21</v>
      </c>
      <c r="M31" s="304"/>
      <c r="N31" s="304"/>
      <c r="O31" s="304"/>
      <c r="P31" s="304"/>
      <c r="Q31" s="41"/>
      <c r="R31" s="41"/>
      <c r="S31" s="41"/>
      <c r="T31" s="41"/>
      <c r="U31" s="41"/>
      <c r="V31" s="41"/>
      <c r="W31" s="303">
        <f>ROUND(BB94,2)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1"/>
      <c r="AG31" s="41"/>
      <c r="AH31" s="41"/>
      <c r="AI31" s="41"/>
      <c r="AJ31" s="41"/>
      <c r="AK31" s="303">
        <v>0</v>
      </c>
      <c r="AL31" s="304"/>
      <c r="AM31" s="304"/>
      <c r="AN31" s="304"/>
      <c r="AO31" s="304"/>
      <c r="AP31" s="41"/>
      <c r="AQ31" s="41"/>
      <c r="AR31" s="42"/>
      <c r="BE31" s="293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305">
        <v>0.15</v>
      </c>
      <c r="M32" s="304"/>
      <c r="N32" s="304"/>
      <c r="O32" s="304"/>
      <c r="P32" s="304"/>
      <c r="Q32" s="41"/>
      <c r="R32" s="41"/>
      <c r="S32" s="41"/>
      <c r="T32" s="41"/>
      <c r="U32" s="41"/>
      <c r="V32" s="41"/>
      <c r="W32" s="303">
        <f>ROUND(BC94,2)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1"/>
      <c r="AG32" s="41"/>
      <c r="AH32" s="41"/>
      <c r="AI32" s="41"/>
      <c r="AJ32" s="41"/>
      <c r="AK32" s="303">
        <v>0</v>
      </c>
      <c r="AL32" s="304"/>
      <c r="AM32" s="304"/>
      <c r="AN32" s="304"/>
      <c r="AO32" s="304"/>
      <c r="AP32" s="41"/>
      <c r="AQ32" s="41"/>
      <c r="AR32" s="42"/>
      <c r="BE32" s="293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305">
        <v>0</v>
      </c>
      <c r="M33" s="304"/>
      <c r="N33" s="304"/>
      <c r="O33" s="304"/>
      <c r="P33" s="304"/>
      <c r="Q33" s="41"/>
      <c r="R33" s="41"/>
      <c r="S33" s="41"/>
      <c r="T33" s="41"/>
      <c r="U33" s="41"/>
      <c r="V33" s="41"/>
      <c r="W33" s="303">
        <f>ROUND(BD94,2)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1"/>
      <c r="AG33" s="41"/>
      <c r="AH33" s="41"/>
      <c r="AI33" s="41"/>
      <c r="AJ33" s="41"/>
      <c r="AK33" s="303">
        <v>0</v>
      </c>
      <c r="AL33" s="304"/>
      <c r="AM33" s="304"/>
      <c r="AN33" s="304"/>
      <c r="AO33" s="304"/>
      <c r="AP33" s="41"/>
      <c r="AQ33" s="41"/>
      <c r="AR33" s="42"/>
      <c r="BE33" s="29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2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309" t="s">
        <v>46</v>
      </c>
      <c r="Y35" s="307"/>
      <c r="Z35" s="307"/>
      <c r="AA35" s="307"/>
      <c r="AB35" s="307"/>
      <c r="AC35" s="45"/>
      <c r="AD35" s="45"/>
      <c r="AE35" s="45"/>
      <c r="AF35" s="45"/>
      <c r="AG35" s="45"/>
      <c r="AH35" s="45"/>
      <c r="AI35" s="45"/>
      <c r="AJ35" s="45"/>
      <c r="AK35" s="306">
        <f>SUM(AK26:AK33)</f>
        <v>0</v>
      </c>
      <c r="AL35" s="307"/>
      <c r="AM35" s="307"/>
      <c r="AN35" s="307"/>
      <c r="AO35" s="30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vet_lez_kan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Oprava ležaté kanalizace v budově čp. 68/18 a čp. 77/16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Hradec Králové, Pražská 68, SOŠ veterinární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31. 12. 2021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4.8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 xml:space="preserve"> </v>
      </c>
      <c r="AN89" s="274"/>
      <c r="AO89" s="274"/>
      <c r="AP89" s="274"/>
      <c r="AQ89" s="36"/>
      <c r="AR89" s="39"/>
      <c r="AS89" s="275" t="s">
        <v>54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4.8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73" t="str">
        <f>IF(E20="","",E20)</f>
        <v xml:space="preserve"> 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55</v>
      </c>
      <c r="D92" s="282"/>
      <c r="E92" s="282"/>
      <c r="F92" s="282"/>
      <c r="G92" s="282"/>
      <c r="H92" s="73"/>
      <c r="I92" s="284" t="s">
        <v>56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3" t="s">
        <v>57</v>
      </c>
      <c r="AH92" s="282"/>
      <c r="AI92" s="282"/>
      <c r="AJ92" s="282"/>
      <c r="AK92" s="282"/>
      <c r="AL92" s="282"/>
      <c r="AM92" s="282"/>
      <c r="AN92" s="284" t="s">
        <v>58</v>
      </c>
      <c r="AO92" s="282"/>
      <c r="AP92" s="285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ROUND(SUM(AG95:AG98),2)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4.45" customHeight="1">
      <c r="A95" s="93" t="s">
        <v>78</v>
      </c>
      <c r="B95" s="94"/>
      <c r="C95" s="95"/>
      <c r="D95" s="286" t="s">
        <v>79</v>
      </c>
      <c r="E95" s="286"/>
      <c r="F95" s="286"/>
      <c r="G95" s="286"/>
      <c r="H95" s="286"/>
      <c r="I95" s="96"/>
      <c r="J95" s="286" t="s">
        <v>80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7">
        <f>'stav - Stavební přípomoce...'!J30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7" t="s">
        <v>81</v>
      </c>
      <c r="AR95" s="98"/>
      <c r="AS95" s="99">
        <v>0</v>
      </c>
      <c r="AT95" s="100">
        <f>ROUND(SUM(AV95:AW95),2)</f>
        <v>0</v>
      </c>
      <c r="AU95" s="101">
        <f>'stav - Stavební přípomoce...'!P128</f>
        <v>0</v>
      </c>
      <c r="AV95" s="100">
        <f>'stav - Stavební přípomoce...'!J33</f>
        <v>0</v>
      </c>
      <c r="AW95" s="100">
        <f>'stav - Stavební přípomoce...'!J34</f>
        <v>0</v>
      </c>
      <c r="AX95" s="100">
        <f>'stav - Stavební přípomoce...'!J35</f>
        <v>0</v>
      </c>
      <c r="AY95" s="100">
        <f>'stav - Stavební přípomoce...'!J36</f>
        <v>0</v>
      </c>
      <c r="AZ95" s="100">
        <f>'stav - Stavební přípomoce...'!F33</f>
        <v>0</v>
      </c>
      <c r="BA95" s="100">
        <f>'stav - Stavební přípomoce...'!F34</f>
        <v>0</v>
      </c>
      <c r="BB95" s="100">
        <f>'stav - Stavební přípomoce...'!F35</f>
        <v>0</v>
      </c>
      <c r="BC95" s="100">
        <f>'stav - Stavební přípomoce...'!F36</f>
        <v>0</v>
      </c>
      <c r="BD95" s="102">
        <f>'stav - Stavební přípomoce...'!F37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26.1" customHeight="1">
      <c r="A96" s="93" t="s">
        <v>78</v>
      </c>
      <c r="B96" s="94"/>
      <c r="C96" s="95"/>
      <c r="D96" s="286" t="s">
        <v>85</v>
      </c>
      <c r="E96" s="286"/>
      <c r="F96" s="286"/>
      <c r="G96" s="286"/>
      <c r="H96" s="286"/>
      <c r="I96" s="96"/>
      <c r="J96" s="286" t="s">
        <v>86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7">
        <f>'zti - Oprava kanalizace v...'!J30</f>
        <v>0</v>
      </c>
      <c r="AH96" s="288"/>
      <c r="AI96" s="288"/>
      <c r="AJ96" s="288"/>
      <c r="AK96" s="288"/>
      <c r="AL96" s="288"/>
      <c r="AM96" s="288"/>
      <c r="AN96" s="287">
        <f>SUM(AG96,AT96)</f>
        <v>0</v>
      </c>
      <c r="AO96" s="288"/>
      <c r="AP96" s="288"/>
      <c r="AQ96" s="97" t="s">
        <v>81</v>
      </c>
      <c r="AR96" s="98"/>
      <c r="AS96" s="99">
        <v>0</v>
      </c>
      <c r="AT96" s="100">
        <f>ROUND(SUM(AV96:AW96),2)</f>
        <v>0</v>
      </c>
      <c r="AU96" s="101">
        <f>'zti - Oprava kanalizace v...'!P124</f>
        <v>0</v>
      </c>
      <c r="AV96" s="100">
        <f>'zti - Oprava kanalizace v...'!J33</f>
        <v>0</v>
      </c>
      <c r="AW96" s="100">
        <f>'zti - Oprava kanalizace v...'!J34</f>
        <v>0</v>
      </c>
      <c r="AX96" s="100">
        <f>'zti - Oprava kanalizace v...'!J35</f>
        <v>0</v>
      </c>
      <c r="AY96" s="100">
        <f>'zti - Oprava kanalizace v...'!J36</f>
        <v>0</v>
      </c>
      <c r="AZ96" s="100">
        <f>'zti - Oprava kanalizace v...'!F33</f>
        <v>0</v>
      </c>
      <c r="BA96" s="100">
        <f>'zti - Oprava kanalizace v...'!F34</f>
        <v>0</v>
      </c>
      <c r="BB96" s="100">
        <f>'zti - Oprava kanalizace v...'!F35</f>
        <v>0</v>
      </c>
      <c r="BC96" s="100">
        <f>'zti - Oprava kanalizace v...'!F36</f>
        <v>0</v>
      </c>
      <c r="BD96" s="102">
        <f>'zti - Oprava kanalizace v...'!F37</f>
        <v>0</v>
      </c>
      <c r="BT96" s="103" t="s">
        <v>82</v>
      </c>
      <c r="BV96" s="103" t="s">
        <v>76</v>
      </c>
      <c r="BW96" s="103" t="s">
        <v>87</v>
      </c>
      <c r="BX96" s="103" t="s">
        <v>5</v>
      </c>
      <c r="CL96" s="103" t="s">
        <v>1</v>
      </c>
      <c r="CM96" s="103" t="s">
        <v>84</v>
      </c>
    </row>
    <row r="97" spans="1:91" s="7" customFormat="1" ht="14.45" customHeight="1">
      <c r="A97" s="93" t="s">
        <v>78</v>
      </c>
      <c r="B97" s="94"/>
      <c r="C97" s="95"/>
      <c r="D97" s="286" t="s">
        <v>88</v>
      </c>
      <c r="E97" s="286"/>
      <c r="F97" s="286"/>
      <c r="G97" s="286"/>
      <c r="H97" s="286"/>
      <c r="I97" s="96"/>
      <c r="J97" s="286" t="s">
        <v>89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7">
        <f>'kan - Oprava venkovní lež...'!J30</f>
        <v>0</v>
      </c>
      <c r="AH97" s="288"/>
      <c r="AI97" s="288"/>
      <c r="AJ97" s="288"/>
      <c r="AK97" s="288"/>
      <c r="AL97" s="288"/>
      <c r="AM97" s="288"/>
      <c r="AN97" s="287">
        <f>SUM(AG97,AT97)</f>
        <v>0</v>
      </c>
      <c r="AO97" s="288"/>
      <c r="AP97" s="288"/>
      <c r="AQ97" s="97" t="s">
        <v>81</v>
      </c>
      <c r="AR97" s="98"/>
      <c r="AS97" s="99">
        <v>0</v>
      </c>
      <c r="AT97" s="100">
        <f>ROUND(SUM(AV97:AW97),2)</f>
        <v>0</v>
      </c>
      <c r="AU97" s="101">
        <f>'kan - Oprava venkovní lež...'!P128</f>
        <v>0</v>
      </c>
      <c r="AV97" s="100">
        <f>'kan - Oprava venkovní lež...'!J33</f>
        <v>0</v>
      </c>
      <c r="AW97" s="100">
        <f>'kan - Oprava venkovní lež...'!J34</f>
        <v>0</v>
      </c>
      <c r="AX97" s="100">
        <f>'kan - Oprava venkovní lež...'!J35</f>
        <v>0</v>
      </c>
      <c r="AY97" s="100">
        <f>'kan - Oprava venkovní lež...'!J36</f>
        <v>0</v>
      </c>
      <c r="AZ97" s="100">
        <f>'kan - Oprava venkovní lež...'!F33</f>
        <v>0</v>
      </c>
      <c r="BA97" s="100">
        <f>'kan - Oprava venkovní lež...'!F34</f>
        <v>0</v>
      </c>
      <c r="BB97" s="100">
        <f>'kan - Oprava venkovní lež...'!F35</f>
        <v>0</v>
      </c>
      <c r="BC97" s="100">
        <f>'kan - Oprava venkovní lež...'!F36</f>
        <v>0</v>
      </c>
      <c r="BD97" s="102">
        <f>'kan - Oprava venkovní lež...'!F37</f>
        <v>0</v>
      </c>
      <c r="BT97" s="103" t="s">
        <v>82</v>
      </c>
      <c r="BV97" s="103" t="s">
        <v>76</v>
      </c>
      <c r="BW97" s="103" t="s">
        <v>90</v>
      </c>
      <c r="BX97" s="103" t="s">
        <v>5</v>
      </c>
      <c r="CL97" s="103" t="s">
        <v>1</v>
      </c>
      <c r="CM97" s="103" t="s">
        <v>84</v>
      </c>
    </row>
    <row r="98" spans="1:91" s="7" customFormat="1" ht="14.45" customHeight="1">
      <c r="A98" s="93" t="s">
        <v>78</v>
      </c>
      <c r="B98" s="94"/>
      <c r="C98" s="95"/>
      <c r="D98" s="286" t="s">
        <v>91</v>
      </c>
      <c r="E98" s="286"/>
      <c r="F98" s="286"/>
      <c r="G98" s="286"/>
      <c r="H98" s="286"/>
      <c r="I98" s="96"/>
      <c r="J98" s="286" t="s">
        <v>92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7">
        <f>'vrn - Vedlejší a ostatní ...'!J30</f>
        <v>0</v>
      </c>
      <c r="AH98" s="288"/>
      <c r="AI98" s="288"/>
      <c r="AJ98" s="288"/>
      <c r="AK98" s="288"/>
      <c r="AL98" s="288"/>
      <c r="AM98" s="288"/>
      <c r="AN98" s="287">
        <f>SUM(AG98,AT98)</f>
        <v>0</v>
      </c>
      <c r="AO98" s="288"/>
      <c r="AP98" s="288"/>
      <c r="AQ98" s="97" t="s">
        <v>81</v>
      </c>
      <c r="AR98" s="98"/>
      <c r="AS98" s="104">
        <v>0</v>
      </c>
      <c r="AT98" s="105">
        <f>ROUND(SUM(AV98:AW98),2)</f>
        <v>0</v>
      </c>
      <c r="AU98" s="106">
        <f>'vrn - Vedlejší a ostatní ...'!P122</f>
        <v>0</v>
      </c>
      <c r="AV98" s="105">
        <f>'vrn - Vedlejší a ostatní ...'!J33</f>
        <v>0</v>
      </c>
      <c r="AW98" s="105">
        <f>'vrn - Vedlejší a ostatní ...'!J34</f>
        <v>0</v>
      </c>
      <c r="AX98" s="105">
        <f>'vrn - Vedlejší a ostatní ...'!J35</f>
        <v>0</v>
      </c>
      <c r="AY98" s="105">
        <f>'vrn - Vedlejší a ostatní ...'!J36</f>
        <v>0</v>
      </c>
      <c r="AZ98" s="105">
        <f>'vrn - Vedlejší a ostatní ...'!F33</f>
        <v>0</v>
      </c>
      <c r="BA98" s="105">
        <f>'vrn - Vedlejší a ostatní ...'!F34</f>
        <v>0</v>
      </c>
      <c r="BB98" s="105">
        <f>'vrn - Vedlejší a ostatní ...'!F35</f>
        <v>0</v>
      </c>
      <c r="BC98" s="105">
        <f>'vrn - Vedlejší a ostatní ...'!F36</f>
        <v>0</v>
      </c>
      <c r="BD98" s="107">
        <f>'vrn - Vedlejší a ostatní ...'!F37</f>
        <v>0</v>
      </c>
      <c r="BT98" s="103" t="s">
        <v>82</v>
      </c>
      <c r="BV98" s="103" t="s">
        <v>76</v>
      </c>
      <c r="BW98" s="103" t="s">
        <v>93</v>
      </c>
      <c r="BX98" s="103" t="s">
        <v>5</v>
      </c>
      <c r="CL98" s="103" t="s">
        <v>1</v>
      </c>
      <c r="CM98" s="103" t="s">
        <v>84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lp03lu5KPznOM8ffrDgsQCIFTRCOqnE26ClqP07qu1vN4NbiQzmpjLjQeAjCpVQO/ZlwE50/u1O4Rz6pn9Yovg==" saltValue="Bnlxz9E5NdDQDVPuOYlun/+6kBuM/U8x3RTFpmlmf4buiQn2ZVLKmSfdG8anTT9votnXsTZzJTD+GSQPLuCzn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tav - Stavební přípomoce...'!C2" display="/"/>
    <hyperlink ref="A96" location="'zti - Oprava kanalizace v...'!C2" display="/"/>
    <hyperlink ref="A97" location="'kan - Oprava venkovní lež...'!C2" display="/"/>
    <hyperlink ref="A98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5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83</v>
      </c>
      <c r="AZ2" s="108" t="s">
        <v>94</v>
      </c>
      <c r="BA2" s="108" t="s">
        <v>1</v>
      </c>
      <c r="BB2" s="108" t="s">
        <v>1</v>
      </c>
      <c r="BC2" s="108" t="s">
        <v>95</v>
      </c>
      <c r="BD2" s="108" t="s">
        <v>84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  <c r="AZ3" s="108" t="s">
        <v>96</v>
      </c>
      <c r="BA3" s="108" t="s">
        <v>1</v>
      </c>
      <c r="BB3" s="108" t="s">
        <v>1</v>
      </c>
      <c r="BC3" s="108" t="s">
        <v>97</v>
      </c>
      <c r="BD3" s="108" t="s">
        <v>84</v>
      </c>
    </row>
    <row r="4" spans="2:56" s="1" customFormat="1" ht="24.95" customHeight="1">
      <c r="B4" s="20"/>
      <c r="D4" s="111" t="s">
        <v>98</v>
      </c>
      <c r="L4" s="20"/>
      <c r="M4" s="112" t="s">
        <v>10</v>
      </c>
      <c r="AT4" s="17" t="s">
        <v>4</v>
      </c>
      <c r="AZ4" s="108" t="s">
        <v>99</v>
      </c>
      <c r="BA4" s="108" t="s">
        <v>1</v>
      </c>
      <c r="BB4" s="108" t="s">
        <v>1</v>
      </c>
      <c r="BC4" s="108" t="s">
        <v>100</v>
      </c>
      <c r="BD4" s="108" t="s">
        <v>84</v>
      </c>
    </row>
    <row r="5" spans="2:56" s="1" customFormat="1" ht="6.95" customHeight="1">
      <c r="B5" s="20"/>
      <c r="L5" s="20"/>
      <c r="AZ5" s="108" t="s">
        <v>101</v>
      </c>
      <c r="BA5" s="108" t="s">
        <v>1</v>
      </c>
      <c r="BB5" s="108" t="s">
        <v>1</v>
      </c>
      <c r="BC5" s="108" t="s">
        <v>102</v>
      </c>
      <c r="BD5" s="108" t="s">
        <v>84</v>
      </c>
    </row>
    <row r="6" spans="2:56" s="1" customFormat="1" ht="12" customHeight="1">
      <c r="B6" s="20"/>
      <c r="D6" s="113" t="s">
        <v>16</v>
      </c>
      <c r="L6" s="20"/>
      <c r="AZ6" s="108" t="s">
        <v>103</v>
      </c>
      <c r="BA6" s="108" t="s">
        <v>1</v>
      </c>
      <c r="BB6" s="108" t="s">
        <v>1</v>
      </c>
      <c r="BC6" s="108" t="s">
        <v>104</v>
      </c>
      <c r="BD6" s="108" t="s">
        <v>84</v>
      </c>
    </row>
    <row r="7" spans="2:56" s="1" customFormat="1" ht="14.45" customHeight="1">
      <c r="B7" s="20"/>
      <c r="E7" s="311" t="str">
        <f>'Rekapitulace stavby'!K6</f>
        <v>Oprava ležaté kanalizace v budově čp. 68/18 a čp. 77/16</v>
      </c>
      <c r="F7" s="312"/>
      <c r="G7" s="312"/>
      <c r="H7" s="312"/>
      <c r="L7" s="20"/>
      <c r="AZ7" s="108" t="s">
        <v>105</v>
      </c>
      <c r="BA7" s="108" t="s">
        <v>1</v>
      </c>
      <c r="BB7" s="108" t="s">
        <v>1</v>
      </c>
      <c r="BC7" s="108" t="s">
        <v>106</v>
      </c>
      <c r="BD7" s="108" t="s">
        <v>84</v>
      </c>
    </row>
    <row r="8" spans="1:56" s="2" customFormat="1" ht="12" customHeight="1">
      <c r="A8" s="34"/>
      <c r="B8" s="39"/>
      <c r="C8" s="34"/>
      <c r="D8" s="113" t="s">
        <v>107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108</v>
      </c>
      <c r="BA8" s="108" t="s">
        <v>1</v>
      </c>
      <c r="BB8" s="108" t="s">
        <v>1</v>
      </c>
      <c r="BC8" s="108" t="s">
        <v>109</v>
      </c>
      <c r="BD8" s="108" t="s">
        <v>84</v>
      </c>
    </row>
    <row r="9" spans="1:56" s="2" customFormat="1" ht="14.45" customHeight="1">
      <c r="A9" s="34"/>
      <c r="B9" s="39"/>
      <c r="C9" s="34"/>
      <c r="D9" s="34"/>
      <c r="E9" s="313" t="s">
        <v>110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111</v>
      </c>
      <c r="BA9" s="108" t="s">
        <v>1</v>
      </c>
      <c r="BB9" s="108" t="s">
        <v>1</v>
      </c>
      <c r="BC9" s="108" t="s">
        <v>112</v>
      </c>
      <c r="BD9" s="108" t="s">
        <v>84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8" t="s">
        <v>113</v>
      </c>
      <c r="BA10" s="108" t="s">
        <v>1</v>
      </c>
      <c r="BB10" s="108" t="s">
        <v>1</v>
      </c>
      <c r="BC10" s="108" t="s">
        <v>114</v>
      </c>
      <c r="BD10" s="108" t="s">
        <v>84</v>
      </c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115</v>
      </c>
      <c r="G12" s="34"/>
      <c r="H12" s="34"/>
      <c r="I12" s="113" t="s">
        <v>22</v>
      </c>
      <c r="J12" s="115" t="str">
        <f>'Rekapitulace stavby'!AN8</f>
        <v>31. 12. 2021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26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26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38</v>
      </c>
      <c r="E33" s="113" t="s">
        <v>39</v>
      </c>
      <c r="F33" s="124">
        <f>ROUND((SUM(BE128:BE271)),2)</f>
        <v>0</v>
      </c>
      <c r="G33" s="34"/>
      <c r="H33" s="34"/>
      <c r="I33" s="125">
        <v>0.21</v>
      </c>
      <c r="J33" s="124">
        <f>ROUND(((SUM(BE128:BE271))*I33),2)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40</v>
      </c>
      <c r="F34" s="124">
        <f>ROUND((SUM(BF128:BF271)),2)</f>
        <v>0</v>
      </c>
      <c r="G34" s="34"/>
      <c r="H34" s="34"/>
      <c r="I34" s="125">
        <v>0.15</v>
      </c>
      <c r="J34" s="124">
        <f>ROUND(((SUM(BF128:BF271))*I34),2)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41</v>
      </c>
      <c r="F35" s="124">
        <f>ROUND((SUM(BG128:BG271)),2)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42</v>
      </c>
      <c r="F36" s="124">
        <f>ROUND((SUM(BH128:BH271)),2)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ROUND((SUM(BI128:BI271)),2)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18" t="str">
        <f>E7</f>
        <v>Oprava ležaté kanalizace v budově čp. 68/18 a čp. 77/16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4.45" customHeight="1">
      <c r="A87" s="34"/>
      <c r="B87" s="35"/>
      <c r="C87" s="36"/>
      <c r="D87" s="36"/>
      <c r="E87" s="270" t="str">
        <f>E9</f>
        <v>stav - Stavební přípomoce k zti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Hradec Králové, Pražská 68, SOŠ veterinární</v>
      </c>
      <c r="G89" s="36"/>
      <c r="H89" s="36"/>
      <c r="I89" s="29" t="s">
        <v>22</v>
      </c>
      <c r="J89" s="66" t="str">
        <f>IF(J12="","",J12)</f>
        <v>31. 12. 2021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4.8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4.8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117</v>
      </c>
      <c r="D94" s="145"/>
      <c r="E94" s="145"/>
      <c r="F94" s="145"/>
      <c r="G94" s="145"/>
      <c r="H94" s="145"/>
      <c r="I94" s="145"/>
      <c r="J94" s="146" t="s">
        <v>118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119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8"/>
      <c r="C97" s="149"/>
      <c r="D97" s="150" t="s">
        <v>121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122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J135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124</v>
      </c>
      <c r="E100" s="157"/>
      <c r="F100" s="157"/>
      <c r="G100" s="157"/>
      <c r="H100" s="157"/>
      <c r="I100" s="157"/>
      <c r="J100" s="158">
        <f>J145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125</v>
      </c>
      <c r="E101" s="157"/>
      <c r="F101" s="157"/>
      <c r="G101" s="157"/>
      <c r="H101" s="157"/>
      <c r="I101" s="157"/>
      <c r="J101" s="158">
        <f>J161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126</v>
      </c>
      <c r="E102" s="157"/>
      <c r="F102" s="157"/>
      <c r="G102" s="157"/>
      <c r="H102" s="157"/>
      <c r="I102" s="157"/>
      <c r="J102" s="158">
        <f>J206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127</v>
      </c>
      <c r="E103" s="157"/>
      <c r="F103" s="157"/>
      <c r="G103" s="157"/>
      <c r="H103" s="157"/>
      <c r="I103" s="157"/>
      <c r="J103" s="158">
        <f>J216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128</v>
      </c>
      <c r="E104" s="151"/>
      <c r="F104" s="151"/>
      <c r="G104" s="151"/>
      <c r="H104" s="151"/>
      <c r="I104" s="151"/>
      <c r="J104" s="152">
        <f>J219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129</v>
      </c>
      <c r="E105" s="157"/>
      <c r="F105" s="157"/>
      <c r="G105" s="157"/>
      <c r="H105" s="157"/>
      <c r="I105" s="157"/>
      <c r="J105" s="158">
        <f>J220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130</v>
      </c>
      <c r="E106" s="157"/>
      <c r="F106" s="157"/>
      <c r="G106" s="157"/>
      <c r="H106" s="157"/>
      <c r="I106" s="157"/>
      <c r="J106" s="158">
        <f>J239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131</v>
      </c>
      <c r="E107" s="157"/>
      <c r="F107" s="157"/>
      <c r="G107" s="157"/>
      <c r="H107" s="157"/>
      <c r="I107" s="157"/>
      <c r="J107" s="158">
        <f>J255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132</v>
      </c>
      <c r="E108" s="157"/>
      <c r="F108" s="157"/>
      <c r="G108" s="157"/>
      <c r="H108" s="157"/>
      <c r="I108" s="157"/>
      <c r="J108" s="158">
        <f>J268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4.45" customHeight="1">
      <c r="A118" s="34"/>
      <c r="B118" s="35"/>
      <c r="C118" s="36"/>
      <c r="D118" s="36"/>
      <c r="E118" s="318" t="str">
        <f>E7</f>
        <v>Oprava ležaté kanalizace v budově čp. 68/18 a čp. 77/16</v>
      </c>
      <c r="F118" s="319"/>
      <c r="G118" s="319"/>
      <c r="H118" s="31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4.45" customHeight="1">
      <c r="A120" s="34"/>
      <c r="B120" s="35"/>
      <c r="C120" s="36"/>
      <c r="D120" s="36"/>
      <c r="E120" s="270" t="str">
        <f>E9</f>
        <v>stav - Stavební přípomoce k zti</v>
      </c>
      <c r="F120" s="320"/>
      <c r="G120" s="320"/>
      <c r="H120" s="32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Hradec Králové, Pražská 68, SOŠ veterinární</v>
      </c>
      <c r="G122" s="36"/>
      <c r="H122" s="36"/>
      <c r="I122" s="29" t="s">
        <v>22</v>
      </c>
      <c r="J122" s="66" t="str">
        <f>IF(J12="","",J12)</f>
        <v>31. 12. 2021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4.85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30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4.8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0"/>
      <c r="B127" s="161"/>
      <c r="C127" s="162" t="s">
        <v>134</v>
      </c>
      <c r="D127" s="163" t="s">
        <v>59</v>
      </c>
      <c r="E127" s="163" t="s">
        <v>55</v>
      </c>
      <c r="F127" s="163" t="s">
        <v>56</v>
      </c>
      <c r="G127" s="163" t="s">
        <v>135</v>
      </c>
      <c r="H127" s="163" t="s">
        <v>136</v>
      </c>
      <c r="I127" s="163" t="s">
        <v>137</v>
      </c>
      <c r="J127" s="163" t="s">
        <v>118</v>
      </c>
      <c r="K127" s="164" t="s">
        <v>138</v>
      </c>
      <c r="L127" s="165"/>
      <c r="M127" s="75" t="s">
        <v>1</v>
      </c>
      <c r="N127" s="76" t="s">
        <v>38</v>
      </c>
      <c r="O127" s="76" t="s">
        <v>139</v>
      </c>
      <c r="P127" s="76" t="s">
        <v>140</v>
      </c>
      <c r="Q127" s="76" t="s">
        <v>141</v>
      </c>
      <c r="R127" s="76" t="s">
        <v>142</v>
      </c>
      <c r="S127" s="76" t="s">
        <v>143</v>
      </c>
      <c r="T127" s="77" t="s">
        <v>144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2" t="s">
        <v>145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P129+P219</f>
        <v>0</v>
      </c>
      <c r="Q128" s="79"/>
      <c r="R128" s="168">
        <f>R129+R219</f>
        <v>24.61215344</v>
      </c>
      <c r="S128" s="79"/>
      <c r="T128" s="169">
        <f>T129+T219</f>
        <v>19.128549999999997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120</v>
      </c>
      <c r="BK128" s="170">
        <f>BK129+BK219</f>
        <v>0</v>
      </c>
    </row>
    <row r="129" spans="2:63" s="12" customFormat="1" ht="25.9" customHeight="1">
      <c r="B129" s="171"/>
      <c r="C129" s="172"/>
      <c r="D129" s="173" t="s">
        <v>73</v>
      </c>
      <c r="E129" s="174" t="s">
        <v>146</v>
      </c>
      <c r="F129" s="174" t="s">
        <v>147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P130+P135+P145+P161+P206+P216</f>
        <v>0</v>
      </c>
      <c r="Q129" s="179"/>
      <c r="R129" s="180">
        <f>R130+R135+R145+R161+R206+R216</f>
        <v>20.99951364</v>
      </c>
      <c r="S129" s="179"/>
      <c r="T129" s="181">
        <f>T130+T135+T145+T161+T206+T216</f>
        <v>18.776549999999997</v>
      </c>
      <c r="AR129" s="182" t="s">
        <v>82</v>
      </c>
      <c r="AT129" s="183" t="s">
        <v>73</v>
      </c>
      <c r="AU129" s="183" t="s">
        <v>74</v>
      </c>
      <c r="AY129" s="182" t="s">
        <v>148</v>
      </c>
      <c r="BK129" s="184">
        <f>BK130+BK135+BK145+BK161+BK206+BK216</f>
        <v>0</v>
      </c>
    </row>
    <row r="130" spans="2:63" s="12" customFormat="1" ht="22.9" customHeight="1">
      <c r="B130" s="171"/>
      <c r="C130" s="172"/>
      <c r="D130" s="173" t="s">
        <v>73</v>
      </c>
      <c r="E130" s="185" t="s">
        <v>84</v>
      </c>
      <c r="F130" s="185" t="s">
        <v>149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SUM(P131:P134)</f>
        <v>0</v>
      </c>
      <c r="Q130" s="179"/>
      <c r="R130" s="180">
        <f>SUM(R131:R134)</f>
        <v>0.49702031999999996</v>
      </c>
      <c r="S130" s="179"/>
      <c r="T130" s="181">
        <f>SUM(T131:T134)</f>
        <v>0</v>
      </c>
      <c r="AR130" s="182" t="s">
        <v>82</v>
      </c>
      <c r="AT130" s="183" t="s">
        <v>73</v>
      </c>
      <c r="AU130" s="183" t="s">
        <v>82</v>
      </c>
      <c r="AY130" s="182" t="s">
        <v>148</v>
      </c>
      <c r="BK130" s="184">
        <f>SUM(BK131:BK134)</f>
        <v>0</v>
      </c>
    </row>
    <row r="131" spans="1:65" s="2" customFormat="1" ht="14.45" customHeight="1">
      <c r="A131" s="34"/>
      <c r="B131" s="35"/>
      <c r="C131" s="187" t="s">
        <v>82</v>
      </c>
      <c r="D131" s="187" t="s">
        <v>150</v>
      </c>
      <c r="E131" s="188" t="s">
        <v>151</v>
      </c>
      <c r="F131" s="189" t="s">
        <v>152</v>
      </c>
      <c r="G131" s="190" t="s">
        <v>153</v>
      </c>
      <c r="H131" s="191">
        <v>0.216</v>
      </c>
      <c r="I131" s="192"/>
      <c r="J131" s="193">
        <f>ROUND(I131*H131,2)</f>
        <v>0</v>
      </c>
      <c r="K131" s="189" t="s">
        <v>154</v>
      </c>
      <c r="L131" s="39"/>
      <c r="M131" s="194" t="s">
        <v>1</v>
      </c>
      <c r="N131" s="195" t="s">
        <v>39</v>
      </c>
      <c r="O131" s="71"/>
      <c r="P131" s="196">
        <f>O131*H131</f>
        <v>0</v>
      </c>
      <c r="Q131" s="196">
        <v>2.30102</v>
      </c>
      <c r="R131" s="196">
        <f>Q131*H131</f>
        <v>0.49702031999999996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155</v>
      </c>
      <c r="AT131" s="198" t="s">
        <v>150</v>
      </c>
      <c r="AU131" s="198" t="s">
        <v>84</v>
      </c>
      <c r="AY131" s="17" t="s">
        <v>148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82</v>
      </c>
      <c r="BK131" s="199">
        <f>ROUND(I131*H131,2)</f>
        <v>0</v>
      </c>
      <c r="BL131" s="17" t="s">
        <v>155</v>
      </c>
      <c r="BM131" s="198" t="s">
        <v>156</v>
      </c>
    </row>
    <row r="132" spans="1:47" s="2" customFormat="1" ht="19.5">
      <c r="A132" s="34"/>
      <c r="B132" s="35"/>
      <c r="C132" s="36"/>
      <c r="D132" s="200" t="s">
        <v>157</v>
      </c>
      <c r="E132" s="36"/>
      <c r="F132" s="201" t="s">
        <v>158</v>
      </c>
      <c r="G132" s="36"/>
      <c r="H132" s="36"/>
      <c r="I132" s="202"/>
      <c r="J132" s="36"/>
      <c r="K132" s="36"/>
      <c r="L132" s="39"/>
      <c r="M132" s="203"/>
      <c r="N132" s="20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157</v>
      </c>
      <c r="AU132" s="17" t="s">
        <v>84</v>
      </c>
    </row>
    <row r="133" spans="1:47" s="2" customFormat="1" ht="19.5">
      <c r="A133" s="34"/>
      <c r="B133" s="35"/>
      <c r="C133" s="36"/>
      <c r="D133" s="200" t="s">
        <v>159</v>
      </c>
      <c r="E133" s="36"/>
      <c r="F133" s="205" t="s">
        <v>160</v>
      </c>
      <c r="G133" s="36"/>
      <c r="H133" s="36"/>
      <c r="I133" s="202"/>
      <c r="J133" s="36"/>
      <c r="K133" s="36"/>
      <c r="L133" s="39"/>
      <c r="M133" s="203"/>
      <c r="N133" s="204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159</v>
      </c>
      <c r="AU133" s="17" t="s">
        <v>84</v>
      </c>
    </row>
    <row r="134" spans="2:51" s="13" customFormat="1" ht="11.25">
      <c r="B134" s="206"/>
      <c r="C134" s="207"/>
      <c r="D134" s="200" t="s">
        <v>161</v>
      </c>
      <c r="E134" s="208" t="s">
        <v>1</v>
      </c>
      <c r="F134" s="209" t="s">
        <v>162</v>
      </c>
      <c r="G134" s="207"/>
      <c r="H134" s="210">
        <v>0.216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161</v>
      </c>
      <c r="AU134" s="216" t="s">
        <v>84</v>
      </c>
      <c r="AV134" s="13" t="s">
        <v>84</v>
      </c>
      <c r="AW134" s="13" t="s">
        <v>31</v>
      </c>
      <c r="AX134" s="13" t="s">
        <v>82</v>
      </c>
      <c r="AY134" s="216" t="s">
        <v>148</v>
      </c>
    </row>
    <row r="135" spans="2:63" s="12" customFormat="1" ht="22.9" customHeight="1">
      <c r="B135" s="171"/>
      <c r="C135" s="172"/>
      <c r="D135" s="173" t="s">
        <v>73</v>
      </c>
      <c r="E135" s="185" t="s">
        <v>163</v>
      </c>
      <c r="F135" s="185" t="s">
        <v>164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SUM(P136:P144)</f>
        <v>0</v>
      </c>
      <c r="Q135" s="179"/>
      <c r="R135" s="180">
        <f>SUM(R136:R144)</f>
        <v>6.8478346</v>
      </c>
      <c r="S135" s="179"/>
      <c r="T135" s="181">
        <f>SUM(T136:T144)</f>
        <v>0</v>
      </c>
      <c r="AR135" s="182" t="s">
        <v>82</v>
      </c>
      <c r="AT135" s="183" t="s">
        <v>73</v>
      </c>
      <c r="AU135" s="183" t="s">
        <v>82</v>
      </c>
      <c r="AY135" s="182" t="s">
        <v>148</v>
      </c>
      <c r="BK135" s="184">
        <f>SUM(BK136:BK144)</f>
        <v>0</v>
      </c>
    </row>
    <row r="136" spans="1:65" s="2" customFormat="1" ht="22.9" customHeight="1">
      <c r="A136" s="34"/>
      <c r="B136" s="35"/>
      <c r="C136" s="187" t="s">
        <v>84</v>
      </c>
      <c r="D136" s="187" t="s">
        <v>150</v>
      </c>
      <c r="E136" s="188" t="s">
        <v>165</v>
      </c>
      <c r="F136" s="189" t="s">
        <v>166</v>
      </c>
      <c r="G136" s="190" t="s">
        <v>167</v>
      </c>
      <c r="H136" s="191">
        <v>6.08</v>
      </c>
      <c r="I136" s="192"/>
      <c r="J136" s="193">
        <f>ROUND(I136*H136,2)</f>
        <v>0</v>
      </c>
      <c r="K136" s="189" t="s">
        <v>154</v>
      </c>
      <c r="L136" s="39"/>
      <c r="M136" s="194" t="s">
        <v>1</v>
      </c>
      <c r="N136" s="195" t="s">
        <v>39</v>
      </c>
      <c r="O136" s="71"/>
      <c r="P136" s="196">
        <f>O136*H136</f>
        <v>0</v>
      </c>
      <c r="Q136" s="196">
        <v>0.07937</v>
      </c>
      <c r="R136" s="196">
        <f>Q136*H136</f>
        <v>0.4825696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155</v>
      </c>
      <c r="AT136" s="198" t="s">
        <v>150</v>
      </c>
      <c r="AU136" s="198" t="s">
        <v>84</v>
      </c>
      <c r="AY136" s="17" t="s">
        <v>148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82</v>
      </c>
      <c r="BK136" s="199">
        <f>ROUND(I136*H136,2)</f>
        <v>0</v>
      </c>
      <c r="BL136" s="17" t="s">
        <v>155</v>
      </c>
      <c r="BM136" s="198" t="s">
        <v>168</v>
      </c>
    </row>
    <row r="137" spans="1:47" s="2" customFormat="1" ht="19.5">
      <c r="A137" s="34"/>
      <c r="B137" s="35"/>
      <c r="C137" s="36"/>
      <c r="D137" s="200" t="s">
        <v>157</v>
      </c>
      <c r="E137" s="36"/>
      <c r="F137" s="201" t="s">
        <v>169</v>
      </c>
      <c r="G137" s="36"/>
      <c r="H137" s="36"/>
      <c r="I137" s="202"/>
      <c r="J137" s="36"/>
      <c r="K137" s="36"/>
      <c r="L137" s="39"/>
      <c r="M137" s="203"/>
      <c r="N137" s="204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157</v>
      </c>
      <c r="AU137" s="17" t="s">
        <v>84</v>
      </c>
    </row>
    <row r="138" spans="2:51" s="13" customFormat="1" ht="11.25">
      <c r="B138" s="206"/>
      <c r="C138" s="207"/>
      <c r="D138" s="200" t="s">
        <v>161</v>
      </c>
      <c r="E138" s="208" t="s">
        <v>1</v>
      </c>
      <c r="F138" s="209" t="s">
        <v>105</v>
      </c>
      <c r="G138" s="207"/>
      <c r="H138" s="210">
        <v>6.08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161</v>
      </c>
      <c r="AU138" s="216" t="s">
        <v>84</v>
      </c>
      <c r="AV138" s="13" t="s">
        <v>84</v>
      </c>
      <c r="AW138" s="13" t="s">
        <v>31</v>
      </c>
      <c r="AX138" s="13" t="s">
        <v>82</v>
      </c>
      <c r="AY138" s="216" t="s">
        <v>148</v>
      </c>
    </row>
    <row r="139" spans="1:65" s="2" customFormat="1" ht="30.95" customHeight="1">
      <c r="A139" s="34"/>
      <c r="B139" s="35"/>
      <c r="C139" s="187" t="s">
        <v>163</v>
      </c>
      <c r="D139" s="187" t="s">
        <v>150</v>
      </c>
      <c r="E139" s="188" t="s">
        <v>170</v>
      </c>
      <c r="F139" s="189" t="s">
        <v>171</v>
      </c>
      <c r="G139" s="190" t="s">
        <v>167</v>
      </c>
      <c r="H139" s="191">
        <v>2.1</v>
      </c>
      <c r="I139" s="192"/>
      <c r="J139" s="193">
        <f>ROUND(I139*H139,2)</f>
        <v>0</v>
      </c>
      <c r="K139" s="189" t="s">
        <v>154</v>
      </c>
      <c r="L139" s="39"/>
      <c r="M139" s="194" t="s">
        <v>1</v>
      </c>
      <c r="N139" s="195" t="s">
        <v>39</v>
      </c>
      <c r="O139" s="71"/>
      <c r="P139" s="196">
        <f>O139*H139</f>
        <v>0</v>
      </c>
      <c r="Q139" s="196">
        <v>0.11585</v>
      </c>
      <c r="R139" s="196">
        <f>Q139*H139</f>
        <v>0.243285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155</v>
      </c>
      <c r="AT139" s="198" t="s">
        <v>150</v>
      </c>
      <c r="AU139" s="198" t="s">
        <v>84</v>
      </c>
      <c r="AY139" s="17" t="s">
        <v>148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82</v>
      </c>
      <c r="BK139" s="199">
        <f>ROUND(I139*H139,2)</f>
        <v>0</v>
      </c>
      <c r="BL139" s="17" t="s">
        <v>155</v>
      </c>
      <c r="BM139" s="198" t="s">
        <v>172</v>
      </c>
    </row>
    <row r="140" spans="1:47" s="2" customFormat="1" ht="19.5">
      <c r="A140" s="34"/>
      <c r="B140" s="35"/>
      <c r="C140" s="36"/>
      <c r="D140" s="200" t="s">
        <v>157</v>
      </c>
      <c r="E140" s="36"/>
      <c r="F140" s="201" t="s">
        <v>173</v>
      </c>
      <c r="G140" s="36"/>
      <c r="H140" s="36"/>
      <c r="I140" s="202"/>
      <c r="J140" s="36"/>
      <c r="K140" s="36"/>
      <c r="L140" s="39"/>
      <c r="M140" s="203"/>
      <c r="N140" s="204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157</v>
      </c>
      <c r="AU140" s="17" t="s">
        <v>84</v>
      </c>
    </row>
    <row r="141" spans="2:51" s="13" customFormat="1" ht="11.25">
      <c r="B141" s="206"/>
      <c r="C141" s="207"/>
      <c r="D141" s="200" t="s">
        <v>161</v>
      </c>
      <c r="E141" s="208" t="s">
        <v>1</v>
      </c>
      <c r="F141" s="209" t="s">
        <v>108</v>
      </c>
      <c r="G141" s="207"/>
      <c r="H141" s="210">
        <v>2.1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161</v>
      </c>
      <c r="AU141" s="216" t="s">
        <v>84</v>
      </c>
      <c r="AV141" s="13" t="s">
        <v>84</v>
      </c>
      <c r="AW141" s="13" t="s">
        <v>31</v>
      </c>
      <c r="AX141" s="13" t="s">
        <v>82</v>
      </c>
      <c r="AY141" s="216" t="s">
        <v>148</v>
      </c>
    </row>
    <row r="142" spans="1:65" s="2" customFormat="1" ht="14.45" customHeight="1">
      <c r="A142" s="34"/>
      <c r="B142" s="35"/>
      <c r="C142" s="187" t="s">
        <v>155</v>
      </c>
      <c r="D142" s="187" t="s">
        <v>150</v>
      </c>
      <c r="E142" s="188" t="s">
        <v>174</v>
      </c>
      <c r="F142" s="189" t="s">
        <v>175</v>
      </c>
      <c r="G142" s="190" t="s">
        <v>176</v>
      </c>
      <c r="H142" s="191">
        <v>6</v>
      </c>
      <c r="I142" s="192"/>
      <c r="J142" s="193">
        <f>ROUND(I142*H142,2)</f>
        <v>0</v>
      </c>
      <c r="K142" s="189" t="s">
        <v>154</v>
      </c>
      <c r="L142" s="39"/>
      <c r="M142" s="194" t="s">
        <v>1</v>
      </c>
      <c r="N142" s="195" t="s">
        <v>39</v>
      </c>
      <c r="O142" s="71"/>
      <c r="P142" s="196">
        <f>O142*H142</f>
        <v>0</v>
      </c>
      <c r="Q142" s="196">
        <v>1.02033</v>
      </c>
      <c r="R142" s="196">
        <f>Q142*H142</f>
        <v>6.12198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155</v>
      </c>
      <c r="AT142" s="198" t="s">
        <v>150</v>
      </c>
      <c r="AU142" s="198" t="s">
        <v>84</v>
      </c>
      <c r="AY142" s="17" t="s">
        <v>148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82</v>
      </c>
      <c r="BK142" s="199">
        <f>ROUND(I142*H142,2)</f>
        <v>0</v>
      </c>
      <c r="BL142" s="17" t="s">
        <v>155</v>
      </c>
      <c r="BM142" s="198" t="s">
        <v>177</v>
      </c>
    </row>
    <row r="143" spans="1:47" s="2" customFormat="1" ht="48.75">
      <c r="A143" s="34"/>
      <c r="B143" s="35"/>
      <c r="C143" s="36"/>
      <c r="D143" s="200" t="s">
        <v>157</v>
      </c>
      <c r="E143" s="36"/>
      <c r="F143" s="201" t="s">
        <v>178</v>
      </c>
      <c r="G143" s="36"/>
      <c r="H143" s="36"/>
      <c r="I143" s="202"/>
      <c r="J143" s="36"/>
      <c r="K143" s="36"/>
      <c r="L143" s="39"/>
      <c r="M143" s="203"/>
      <c r="N143" s="20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157</v>
      </c>
      <c r="AU143" s="17" t="s">
        <v>84</v>
      </c>
    </row>
    <row r="144" spans="1:47" s="2" customFormat="1" ht="19.5">
      <c r="A144" s="34"/>
      <c r="B144" s="35"/>
      <c r="C144" s="36"/>
      <c r="D144" s="200" t="s">
        <v>159</v>
      </c>
      <c r="E144" s="36"/>
      <c r="F144" s="205" t="s">
        <v>179</v>
      </c>
      <c r="G144" s="36"/>
      <c r="H144" s="36"/>
      <c r="I144" s="202"/>
      <c r="J144" s="36"/>
      <c r="K144" s="36"/>
      <c r="L144" s="39"/>
      <c r="M144" s="203"/>
      <c r="N144" s="204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159</v>
      </c>
      <c r="AU144" s="17" t="s">
        <v>84</v>
      </c>
    </row>
    <row r="145" spans="2:63" s="12" customFormat="1" ht="22.9" customHeight="1">
      <c r="B145" s="171"/>
      <c r="C145" s="172"/>
      <c r="D145" s="173" t="s">
        <v>73</v>
      </c>
      <c r="E145" s="185" t="s">
        <v>180</v>
      </c>
      <c r="F145" s="185" t="s">
        <v>181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SUM(P146:P160)</f>
        <v>0</v>
      </c>
      <c r="Q145" s="179"/>
      <c r="R145" s="180">
        <f>SUM(R146:R160)</f>
        <v>13.372888719999999</v>
      </c>
      <c r="S145" s="179"/>
      <c r="T145" s="181">
        <f>SUM(T146:T160)</f>
        <v>0</v>
      </c>
      <c r="AR145" s="182" t="s">
        <v>82</v>
      </c>
      <c r="AT145" s="183" t="s">
        <v>73</v>
      </c>
      <c r="AU145" s="183" t="s">
        <v>82</v>
      </c>
      <c r="AY145" s="182" t="s">
        <v>148</v>
      </c>
      <c r="BK145" s="184">
        <f>SUM(BK146:BK160)</f>
        <v>0</v>
      </c>
    </row>
    <row r="146" spans="1:65" s="2" customFormat="1" ht="20.45" customHeight="1">
      <c r="A146" s="34"/>
      <c r="B146" s="35"/>
      <c r="C146" s="187" t="s">
        <v>182</v>
      </c>
      <c r="D146" s="187" t="s">
        <v>150</v>
      </c>
      <c r="E146" s="188" t="s">
        <v>183</v>
      </c>
      <c r="F146" s="189" t="s">
        <v>184</v>
      </c>
      <c r="G146" s="190" t="s">
        <v>167</v>
      </c>
      <c r="H146" s="191">
        <v>1.14</v>
      </c>
      <c r="I146" s="192"/>
      <c r="J146" s="193">
        <f>ROUND(I146*H146,2)</f>
        <v>0</v>
      </c>
      <c r="K146" s="189" t="s">
        <v>154</v>
      </c>
      <c r="L146" s="39"/>
      <c r="M146" s="194" t="s">
        <v>1</v>
      </c>
      <c r="N146" s="195" t="s">
        <v>39</v>
      </c>
      <c r="O146" s="71"/>
      <c r="P146" s="196">
        <f>O146*H146</f>
        <v>0</v>
      </c>
      <c r="Q146" s="196">
        <v>0.04</v>
      </c>
      <c r="R146" s="196">
        <f>Q146*H146</f>
        <v>0.045599999999999995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155</v>
      </c>
      <c r="AT146" s="198" t="s">
        <v>150</v>
      </c>
      <c r="AU146" s="198" t="s">
        <v>84</v>
      </c>
      <c r="AY146" s="17" t="s">
        <v>148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82</v>
      </c>
      <c r="BK146" s="199">
        <f>ROUND(I146*H146,2)</f>
        <v>0</v>
      </c>
      <c r="BL146" s="17" t="s">
        <v>155</v>
      </c>
      <c r="BM146" s="198" t="s">
        <v>185</v>
      </c>
    </row>
    <row r="147" spans="1:47" s="2" customFormat="1" ht="11.25">
      <c r="A147" s="34"/>
      <c r="B147" s="35"/>
      <c r="C147" s="36"/>
      <c r="D147" s="200" t="s">
        <v>157</v>
      </c>
      <c r="E147" s="36"/>
      <c r="F147" s="201" t="s">
        <v>186</v>
      </c>
      <c r="G147" s="36"/>
      <c r="H147" s="36"/>
      <c r="I147" s="202"/>
      <c r="J147" s="36"/>
      <c r="K147" s="36"/>
      <c r="L147" s="39"/>
      <c r="M147" s="203"/>
      <c r="N147" s="204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157</v>
      </c>
      <c r="AU147" s="17" t="s">
        <v>84</v>
      </c>
    </row>
    <row r="148" spans="2:51" s="13" customFormat="1" ht="11.25">
      <c r="B148" s="206"/>
      <c r="C148" s="207"/>
      <c r="D148" s="200" t="s">
        <v>161</v>
      </c>
      <c r="E148" s="208" t="s">
        <v>1</v>
      </c>
      <c r="F148" s="209" t="s">
        <v>187</v>
      </c>
      <c r="G148" s="207"/>
      <c r="H148" s="210">
        <v>1.14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161</v>
      </c>
      <c r="AU148" s="216" t="s">
        <v>84</v>
      </c>
      <c r="AV148" s="13" t="s">
        <v>84</v>
      </c>
      <c r="AW148" s="13" t="s">
        <v>31</v>
      </c>
      <c r="AX148" s="13" t="s">
        <v>82</v>
      </c>
      <c r="AY148" s="216" t="s">
        <v>148</v>
      </c>
    </row>
    <row r="149" spans="1:65" s="2" customFormat="1" ht="22.9" customHeight="1">
      <c r="A149" s="34"/>
      <c r="B149" s="35"/>
      <c r="C149" s="187" t="s">
        <v>180</v>
      </c>
      <c r="D149" s="187" t="s">
        <v>150</v>
      </c>
      <c r="E149" s="188" t="s">
        <v>188</v>
      </c>
      <c r="F149" s="189" t="s">
        <v>189</v>
      </c>
      <c r="G149" s="190" t="s">
        <v>167</v>
      </c>
      <c r="H149" s="191">
        <v>8.18</v>
      </c>
      <c r="I149" s="192"/>
      <c r="J149" s="193">
        <f>ROUND(I149*H149,2)</f>
        <v>0</v>
      </c>
      <c r="K149" s="189" t="s">
        <v>154</v>
      </c>
      <c r="L149" s="39"/>
      <c r="M149" s="194" t="s">
        <v>1</v>
      </c>
      <c r="N149" s="195" t="s">
        <v>39</v>
      </c>
      <c r="O149" s="71"/>
      <c r="P149" s="196">
        <f>O149*H149</f>
        <v>0</v>
      </c>
      <c r="Q149" s="196">
        <v>0.0154</v>
      </c>
      <c r="R149" s="196">
        <f>Q149*H149</f>
        <v>0.125972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155</v>
      </c>
      <c r="AT149" s="198" t="s">
        <v>150</v>
      </c>
      <c r="AU149" s="198" t="s">
        <v>84</v>
      </c>
      <c r="AY149" s="17" t="s">
        <v>148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82</v>
      </c>
      <c r="BK149" s="199">
        <f>ROUND(I149*H149,2)</f>
        <v>0</v>
      </c>
      <c r="BL149" s="17" t="s">
        <v>155</v>
      </c>
      <c r="BM149" s="198" t="s">
        <v>190</v>
      </c>
    </row>
    <row r="150" spans="1:47" s="2" customFormat="1" ht="19.5">
      <c r="A150" s="34"/>
      <c r="B150" s="35"/>
      <c r="C150" s="36"/>
      <c r="D150" s="200" t="s">
        <v>157</v>
      </c>
      <c r="E150" s="36"/>
      <c r="F150" s="201" t="s">
        <v>191</v>
      </c>
      <c r="G150" s="36"/>
      <c r="H150" s="36"/>
      <c r="I150" s="202"/>
      <c r="J150" s="36"/>
      <c r="K150" s="36"/>
      <c r="L150" s="39"/>
      <c r="M150" s="203"/>
      <c r="N150" s="204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157</v>
      </c>
      <c r="AU150" s="17" t="s">
        <v>84</v>
      </c>
    </row>
    <row r="151" spans="2:51" s="13" customFormat="1" ht="11.25">
      <c r="B151" s="206"/>
      <c r="C151" s="207"/>
      <c r="D151" s="200" t="s">
        <v>161</v>
      </c>
      <c r="E151" s="208" t="s">
        <v>1</v>
      </c>
      <c r="F151" s="209" t="s">
        <v>192</v>
      </c>
      <c r="G151" s="207"/>
      <c r="H151" s="210">
        <v>8.18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161</v>
      </c>
      <c r="AU151" s="216" t="s">
        <v>84</v>
      </c>
      <c r="AV151" s="13" t="s">
        <v>84</v>
      </c>
      <c r="AW151" s="13" t="s">
        <v>31</v>
      </c>
      <c r="AX151" s="13" t="s">
        <v>82</v>
      </c>
      <c r="AY151" s="216" t="s">
        <v>148</v>
      </c>
    </row>
    <row r="152" spans="1:65" s="2" customFormat="1" ht="22.9" customHeight="1">
      <c r="A152" s="34"/>
      <c r="B152" s="35"/>
      <c r="C152" s="187" t="s">
        <v>193</v>
      </c>
      <c r="D152" s="187" t="s">
        <v>150</v>
      </c>
      <c r="E152" s="188" t="s">
        <v>194</v>
      </c>
      <c r="F152" s="189" t="s">
        <v>195</v>
      </c>
      <c r="G152" s="190" t="s">
        <v>153</v>
      </c>
      <c r="H152" s="191">
        <v>3.436</v>
      </c>
      <c r="I152" s="192"/>
      <c r="J152" s="193">
        <f>ROUND(I152*H152,2)</f>
        <v>0</v>
      </c>
      <c r="K152" s="189" t="s">
        <v>154</v>
      </c>
      <c r="L152" s="39"/>
      <c r="M152" s="194" t="s">
        <v>1</v>
      </c>
      <c r="N152" s="195" t="s">
        <v>39</v>
      </c>
      <c r="O152" s="71"/>
      <c r="P152" s="196">
        <f>O152*H152</f>
        <v>0</v>
      </c>
      <c r="Q152" s="196">
        <v>2.30102</v>
      </c>
      <c r="R152" s="196">
        <f>Q152*H152</f>
        <v>7.90630472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155</v>
      </c>
      <c r="AT152" s="198" t="s">
        <v>150</v>
      </c>
      <c r="AU152" s="198" t="s">
        <v>84</v>
      </c>
      <c r="AY152" s="17" t="s">
        <v>148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82</v>
      </c>
      <c r="BK152" s="199">
        <f>ROUND(I152*H152,2)</f>
        <v>0</v>
      </c>
      <c r="BL152" s="17" t="s">
        <v>155</v>
      </c>
      <c r="BM152" s="198" t="s">
        <v>196</v>
      </c>
    </row>
    <row r="153" spans="1:47" s="2" customFormat="1" ht="19.5">
      <c r="A153" s="34"/>
      <c r="B153" s="35"/>
      <c r="C153" s="36"/>
      <c r="D153" s="200" t="s">
        <v>157</v>
      </c>
      <c r="E153" s="36"/>
      <c r="F153" s="201" t="s">
        <v>197</v>
      </c>
      <c r="G153" s="36"/>
      <c r="H153" s="36"/>
      <c r="I153" s="202"/>
      <c r="J153" s="36"/>
      <c r="K153" s="36"/>
      <c r="L153" s="39"/>
      <c r="M153" s="203"/>
      <c r="N153" s="20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157</v>
      </c>
      <c r="AU153" s="17" t="s">
        <v>84</v>
      </c>
    </row>
    <row r="154" spans="2:51" s="13" customFormat="1" ht="11.25">
      <c r="B154" s="206"/>
      <c r="C154" s="207"/>
      <c r="D154" s="200" t="s">
        <v>161</v>
      </c>
      <c r="E154" s="208" t="s">
        <v>1</v>
      </c>
      <c r="F154" s="209" t="s">
        <v>96</v>
      </c>
      <c r="G154" s="207"/>
      <c r="H154" s="210">
        <v>3.436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161</v>
      </c>
      <c r="AU154" s="216" t="s">
        <v>84</v>
      </c>
      <c r="AV154" s="13" t="s">
        <v>84</v>
      </c>
      <c r="AW154" s="13" t="s">
        <v>31</v>
      </c>
      <c r="AX154" s="13" t="s">
        <v>82</v>
      </c>
      <c r="AY154" s="216" t="s">
        <v>148</v>
      </c>
    </row>
    <row r="155" spans="1:65" s="2" customFormat="1" ht="22.9" customHeight="1">
      <c r="A155" s="34"/>
      <c r="B155" s="35"/>
      <c r="C155" s="187" t="s">
        <v>198</v>
      </c>
      <c r="D155" s="187" t="s">
        <v>150</v>
      </c>
      <c r="E155" s="188" t="s">
        <v>199</v>
      </c>
      <c r="F155" s="189" t="s">
        <v>200</v>
      </c>
      <c r="G155" s="190" t="s">
        <v>167</v>
      </c>
      <c r="H155" s="191">
        <v>51.5</v>
      </c>
      <c r="I155" s="192"/>
      <c r="J155" s="193">
        <f>ROUND(I155*H155,2)</f>
        <v>0</v>
      </c>
      <c r="K155" s="189" t="s">
        <v>1</v>
      </c>
      <c r="L155" s="39"/>
      <c r="M155" s="194" t="s">
        <v>1</v>
      </c>
      <c r="N155" s="195" t="s">
        <v>39</v>
      </c>
      <c r="O155" s="71"/>
      <c r="P155" s="196">
        <f>O155*H155</f>
        <v>0</v>
      </c>
      <c r="Q155" s="196">
        <v>0.09336</v>
      </c>
      <c r="R155" s="196">
        <f>Q155*H155</f>
        <v>4.80804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155</v>
      </c>
      <c r="AT155" s="198" t="s">
        <v>150</v>
      </c>
      <c r="AU155" s="198" t="s">
        <v>84</v>
      </c>
      <c r="AY155" s="17" t="s">
        <v>148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82</v>
      </c>
      <c r="BK155" s="199">
        <f>ROUND(I155*H155,2)</f>
        <v>0</v>
      </c>
      <c r="BL155" s="17" t="s">
        <v>155</v>
      </c>
      <c r="BM155" s="198" t="s">
        <v>201</v>
      </c>
    </row>
    <row r="156" spans="1:47" s="2" customFormat="1" ht="39">
      <c r="A156" s="34"/>
      <c r="B156" s="35"/>
      <c r="C156" s="36"/>
      <c r="D156" s="200" t="s">
        <v>157</v>
      </c>
      <c r="E156" s="36"/>
      <c r="F156" s="201" t="s">
        <v>202</v>
      </c>
      <c r="G156" s="36"/>
      <c r="H156" s="36"/>
      <c r="I156" s="202"/>
      <c r="J156" s="36"/>
      <c r="K156" s="36"/>
      <c r="L156" s="39"/>
      <c r="M156" s="203"/>
      <c r="N156" s="20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157</v>
      </c>
      <c r="AU156" s="17" t="s">
        <v>84</v>
      </c>
    </row>
    <row r="157" spans="2:51" s="13" customFormat="1" ht="11.25">
      <c r="B157" s="206"/>
      <c r="C157" s="207"/>
      <c r="D157" s="200" t="s">
        <v>161</v>
      </c>
      <c r="E157" s="208" t="s">
        <v>1</v>
      </c>
      <c r="F157" s="209" t="s">
        <v>203</v>
      </c>
      <c r="G157" s="207"/>
      <c r="H157" s="210">
        <v>51.5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161</v>
      </c>
      <c r="AU157" s="216" t="s">
        <v>84</v>
      </c>
      <c r="AV157" s="13" t="s">
        <v>84</v>
      </c>
      <c r="AW157" s="13" t="s">
        <v>31</v>
      </c>
      <c r="AX157" s="13" t="s">
        <v>82</v>
      </c>
      <c r="AY157" s="216" t="s">
        <v>148</v>
      </c>
    </row>
    <row r="158" spans="1:65" s="2" customFormat="1" ht="22.9" customHeight="1">
      <c r="A158" s="34"/>
      <c r="B158" s="35"/>
      <c r="C158" s="187" t="s">
        <v>204</v>
      </c>
      <c r="D158" s="187" t="s">
        <v>150</v>
      </c>
      <c r="E158" s="188" t="s">
        <v>205</v>
      </c>
      <c r="F158" s="189" t="s">
        <v>206</v>
      </c>
      <c r="G158" s="190" t="s">
        <v>153</v>
      </c>
      <c r="H158" s="191">
        <v>0.243</v>
      </c>
      <c r="I158" s="192"/>
      <c r="J158" s="193">
        <f>ROUND(I158*H158,2)</f>
        <v>0</v>
      </c>
      <c r="K158" s="189" t="s">
        <v>154</v>
      </c>
      <c r="L158" s="39"/>
      <c r="M158" s="194" t="s">
        <v>1</v>
      </c>
      <c r="N158" s="195" t="s">
        <v>39</v>
      </c>
      <c r="O158" s="71"/>
      <c r="P158" s="196">
        <f>O158*H158</f>
        <v>0</v>
      </c>
      <c r="Q158" s="196">
        <v>2.004</v>
      </c>
      <c r="R158" s="196">
        <f>Q158*H158</f>
        <v>0.486972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155</v>
      </c>
      <c r="AT158" s="198" t="s">
        <v>150</v>
      </c>
      <c r="AU158" s="198" t="s">
        <v>84</v>
      </c>
      <c r="AY158" s="17" t="s">
        <v>148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82</v>
      </c>
      <c r="BK158" s="199">
        <f>ROUND(I158*H158,2)</f>
        <v>0</v>
      </c>
      <c r="BL158" s="17" t="s">
        <v>155</v>
      </c>
      <c r="BM158" s="198" t="s">
        <v>207</v>
      </c>
    </row>
    <row r="159" spans="1:47" s="2" customFormat="1" ht="29.25">
      <c r="A159" s="34"/>
      <c r="B159" s="35"/>
      <c r="C159" s="36"/>
      <c r="D159" s="200" t="s">
        <v>157</v>
      </c>
      <c r="E159" s="36"/>
      <c r="F159" s="201" t="s">
        <v>208</v>
      </c>
      <c r="G159" s="36"/>
      <c r="H159" s="36"/>
      <c r="I159" s="202"/>
      <c r="J159" s="36"/>
      <c r="K159" s="36"/>
      <c r="L159" s="39"/>
      <c r="M159" s="203"/>
      <c r="N159" s="20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157</v>
      </c>
      <c r="AU159" s="17" t="s">
        <v>84</v>
      </c>
    </row>
    <row r="160" spans="2:51" s="13" customFormat="1" ht="11.25">
      <c r="B160" s="206"/>
      <c r="C160" s="207"/>
      <c r="D160" s="200" t="s">
        <v>161</v>
      </c>
      <c r="E160" s="208" t="s">
        <v>1</v>
      </c>
      <c r="F160" s="209" t="s">
        <v>209</v>
      </c>
      <c r="G160" s="207"/>
      <c r="H160" s="210">
        <v>0.243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161</v>
      </c>
      <c r="AU160" s="216" t="s">
        <v>84</v>
      </c>
      <c r="AV160" s="13" t="s">
        <v>84</v>
      </c>
      <c r="AW160" s="13" t="s">
        <v>31</v>
      </c>
      <c r="AX160" s="13" t="s">
        <v>82</v>
      </c>
      <c r="AY160" s="216" t="s">
        <v>148</v>
      </c>
    </row>
    <row r="161" spans="2:63" s="12" customFormat="1" ht="22.9" customHeight="1">
      <c r="B161" s="171"/>
      <c r="C161" s="172"/>
      <c r="D161" s="173" t="s">
        <v>73</v>
      </c>
      <c r="E161" s="185" t="s">
        <v>204</v>
      </c>
      <c r="F161" s="185" t="s">
        <v>210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SUM(P162:P205)</f>
        <v>0</v>
      </c>
      <c r="Q161" s="179"/>
      <c r="R161" s="180">
        <f>SUM(R162:R205)</f>
        <v>0.28176999999999996</v>
      </c>
      <c r="S161" s="179"/>
      <c r="T161" s="181">
        <f>SUM(T162:T205)</f>
        <v>18.776549999999997</v>
      </c>
      <c r="AR161" s="182" t="s">
        <v>82</v>
      </c>
      <c r="AT161" s="183" t="s">
        <v>73</v>
      </c>
      <c r="AU161" s="183" t="s">
        <v>82</v>
      </c>
      <c r="AY161" s="182" t="s">
        <v>148</v>
      </c>
      <c r="BK161" s="184">
        <f>SUM(BK162:BK205)</f>
        <v>0</v>
      </c>
    </row>
    <row r="162" spans="1:65" s="2" customFormat="1" ht="22.9" customHeight="1">
      <c r="A162" s="34"/>
      <c r="B162" s="35"/>
      <c r="C162" s="187" t="s">
        <v>211</v>
      </c>
      <c r="D162" s="187" t="s">
        <v>150</v>
      </c>
      <c r="E162" s="188" t="s">
        <v>212</v>
      </c>
      <c r="F162" s="189" t="s">
        <v>213</v>
      </c>
      <c r="G162" s="190" t="s">
        <v>167</v>
      </c>
      <c r="H162" s="191">
        <v>148.75</v>
      </c>
      <c r="I162" s="192"/>
      <c r="J162" s="193">
        <f>ROUND(I162*H162,2)</f>
        <v>0</v>
      </c>
      <c r="K162" s="189" t="s">
        <v>154</v>
      </c>
      <c r="L162" s="39"/>
      <c r="M162" s="194" t="s">
        <v>1</v>
      </c>
      <c r="N162" s="195" t="s">
        <v>39</v>
      </c>
      <c r="O162" s="71"/>
      <c r="P162" s="196">
        <f>O162*H162</f>
        <v>0</v>
      </c>
      <c r="Q162" s="196">
        <v>4E-05</v>
      </c>
      <c r="R162" s="196">
        <f>Q162*H162</f>
        <v>0.00595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155</v>
      </c>
      <c r="AT162" s="198" t="s">
        <v>150</v>
      </c>
      <c r="AU162" s="198" t="s">
        <v>84</v>
      </c>
      <c r="AY162" s="17" t="s">
        <v>148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82</v>
      </c>
      <c r="BK162" s="199">
        <f>ROUND(I162*H162,2)</f>
        <v>0</v>
      </c>
      <c r="BL162" s="17" t="s">
        <v>155</v>
      </c>
      <c r="BM162" s="198" t="s">
        <v>214</v>
      </c>
    </row>
    <row r="163" spans="1:47" s="2" customFormat="1" ht="19.5">
      <c r="A163" s="34"/>
      <c r="B163" s="35"/>
      <c r="C163" s="36"/>
      <c r="D163" s="200" t="s">
        <v>157</v>
      </c>
      <c r="E163" s="36"/>
      <c r="F163" s="201" t="s">
        <v>215</v>
      </c>
      <c r="G163" s="36"/>
      <c r="H163" s="36"/>
      <c r="I163" s="202"/>
      <c r="J163" s="36"/>
      <c r="K163" s="36"/>
      <c r="L163" s="39"/>
      <c r="M163" s="203"/>
      <c r="N163" s="20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157</v>
      </c>
      <c r="AU163" s="17" t="s">
        <v>84</v>
      </c>
    </row>
    <row r="164" spans="1:47" s="2" customFormat="1" ht="19.5">
      <c r="A164" s="34"/>
      <c r="B164" s="35"/>
      <c r="C164" s="36"/>
      <c r="D164" s="200" t="s">
        <v>159</v>
      </c>
      <c r="E164" s="36"/>
      <c r="F164" s="205" t="s">
        <v>216</v>
      </c>
      <c r="G164" s="36"/>
      <c r="H164" s="36"/>
      <c r="I164" s="202"/>
      <c r="J164" s="36"/>
      <c r="K164" s="36"/>
      <c r="L164" s="39"/>
      <c r="M164" s="203"/>
      <c r="N164" s="20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159</v>
      </c>
      <c r="AU164" s="17" t="s">
        <v>84</v>
      </c>
    </row>
    <row r="165" spans="2:51" s="13" customFormat="1" ht="11.25">
      <c r="B165" s="206"/>
      <c r="C165" s="207"/>
      <c r="D165" s="200" t="s">
        <v>161</v>
      </c>
      <c r="E165" s="208" t="s">
        <v>1</v>
      </c>
      <c r="F165" s="209" t="s">
        <v>217</v>
      </c>
      <c r="G165" s="207"/>
      <c r="H165" s="210">
        <v>148.75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161</v>
      </c>
      <c r="AU165" s="216" t="s">
        <v>84</v>
      </c>
      <c r="AV165" s="13" t="s">
        <v>84</v>
      </c>
      <c r="AW165" s="13" t="s">
        <v>31</v>
      </c>
      <c r="AX165" s="13" t="s">
        <v>82</v>
      </c>
      <c r="AY165" s="216" t="s">
        <v>148</v>
      </c>
    </row>
    <row r="166" spans="1:65" s="2" customFormat="1" ht="20.45" customHeight="1">
      <c r="A166" s="34"/>
      <c r="B166" s="35"/>
      <c r="C166" s="187" t="s">
        <v>218</v>
      </c>
      <c r="D166" s="187" t="s">
        <v>150</v>
      </c>
      <c r="E166" s="188" t="s">
        <v>219</v>
      </c>
      <c r="F166" s="189" t="s">
        <v>220</v>
      </c>
      <c r="G166" s="190" t="s">
        <v>176</v>
      </c>
      <c r="H166" s="191">
        <v>6</v>
      </c>
      <c r="I166" s="192"/>
      <c r="J166" s="193">
        <f>ROUND(I166*H166,2)</f>
        <v>0</v>
      </c>
      <c r="K166" s="189" t="s">
        <v>154</v>
      </c>
      <c r="L166" s="39"/>
      <c r="M166" s="194" t="s">
        <v>1</v>
      </c>
      <c r="N166" s="195" t="s">
        <v>39</v>
      </c>
      <c r="O166" s="71"/>
      <c r="P166" s="196">
        <f>O166*H166</f>
        <v>0</v>
      </c>
      <c r="Q166" s="196">
        <v>0.04597</v>
      </c>
      <c r="R166" s="196">
        <f>Q166*H166</f>
        <v>0.27581999999999995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155</v>
      </c>
      <c r="AT166" s="198" t="s">
        <v>150</v>
      </c>
      <c r="AU166" s="198" t="s">
        <v>84</v>
      </c>
      <c r="AY166" s="17" t="s">
        <v>148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82</v>
      </c>
      <c r="BK166" s="199">
        <f>ROUND(I166*H166,2)</f>
        <v>0</v>
      </c>
      <c r="BL166" s="17" t="s">
        <v>155</v>
      </c>
      <c r="BM166" s="198" t="s">
        <v>221</v>
      </c>
    </row>
    <row r="167" spans="1:47" s="2" customFormat="1" ht="39">
      <c r="A167" s="34"/>
      <c r="B167" s="35"/>
      <c r="C167" s="36"/>
      <c r="D167" s="200" t="s">
        <v>157</v>
      </c>
      <c r="E167" s="36"/>
      <c r="F167" s="201" t="s">
        <v>222</v>
      </c>
      <c r="G167" s="36"/>
      <c r="H167" s="36"/>
      <c r="I167" s="202"/>
      <c r="J167" s="36"/>
      <c r="K167" s="36"/>
      <c r="L167" s="39"/>
      <c r="M167" s="203"/>
      <c r="N167" s="204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157</v>
      </c>
      <c r="AU167" s="17" t="s">
        <v>84</v>
      </c>
    </row>
    <row r="168" spans="1:65" s="2" customFormat="1" ht="22.9" customHeight="1">
      <c r="A168" s="34"/>
      <c r="B168" s="35"/>
      <c r="C168" s="217" t="s">
        <v>223</v>
      </c>
      <c r="D168" s="217" t="s">
        <v>224</v>
      </c>
      <c r="E168" s="218" t="s">
        <v>225</v>
      </c>
      <c r="F168" s="219" t="s">
        <v>226</v>
      </c>
      <c r="G168" s="220" t="s">
        <v>176</v>
      </c>
      <c r="H168" s="221">
        <v>6</v>
      </c>
      <c r="I168" s="222"/>
      <c r="J168" s="223">
        <f>ROUND(I168*H168,2)</f>
        <v>0</v>
      </c>
      <c r="K168" s="219" t="s">
        <v>1</v>
      </c>
      <c r="L168" s="224"/>
      <c r="M168" s="225" t="s">
        <v>1</v>
      </c>
      <c r="N168" s="226" t="s">
        <v>39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198</v>
      </c>
      <c r="AT168" s="198" t="s">
        <v>224</v>
      </c>
      <c r="AU168" s="198" t="s">
        <v>84</v>
      </c>
      <c r="AY168" s="17" t="s">
        <v>148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82</v>
      </c>
      <c r="BK168" s="199">
        <f>ROUND(I168*H168,2)</f>
        <v>0</v>
      </c>
      <c r="BL168" s="17" t="s">
        <v>155</v>
      </c>
      <c r="BM168" s="198" t="s">
        <v>227</v>
      </c>
    </row>
    <row r="169" spans="1:47" s="2" customFormat="1" ht="19.5">
      <c r="A169" s="34"/>
      <c r="B169" s="35"/>
      <c r="C169" s="36"/>
      <c r="D169" s="200" t="s">
        <v>157</v>
      </c>
      <c r="E169" s="36"/>
      <c r="F169" s="201" t="s">
        <v>228</v>
      </c>
      <c r="G169" s="36"/>
      <c r="H169" s="36"/>
      <c r="I169" s="202"/>
      <c r="J169" s="36"/>
      <c r="K169" s="36"/>
      <c r="L169" s="39"/>
      <c r="M169" s="203"/>
      <c r="N169" s="20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157</v>
      </c>
      <c r="AU169" s="17" t="s">
        <v>84</v>
      </c>
    </row>
    <row r="170" spans="1:65" s="2" customFormat="1" ht="14.45" customHeight="1">
      <c r="A170" s="34"/>
      <c r="B170" s="35"/>
      <c r="C170" s="187" t="s">
        <v>229</v>
      </c>
      <c r="D170" s="187" t="s">
        <v>150</v>
      </c>
      <c r="E170" s="188" t="s">
        <v>230</v>
      </c>
      <c r="F170" s="189" t="s">
        <v>231</v>
      </c>
      <c r="G170" s="190" t="s">
        <v>232</v>
      </c>
      <c r="H170" s="191">
        <v>25</v>
      </c>
      <c r="I170" s="192"/>
      <c r="J170" s="193">
        <f>ROUND(I170*H170,2)</f>
        <v>0</v>
      </c>
      <c r="K170" s="189" t="s">
        <v>1</v>
      </c>
      <c r="L170" s="39"/>
      <c r="M170" s="194" t="s">
        <v>1</v>
      </c>
      <c r="N170" s="195" t="s">
        <v>39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155</v>
      </c>
      <c r="AT170" s="198" t="s">
        <v>150</v>
      </c>
      <c r="AU170" s="198" t="s">
        <v>84</v>
      </c>
      <c r="AY170" s="17" t="s">
        <v>148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82</v>
      </c>
      <c r="BK170" s="199">
        <f>ROUND(I170*H170,2)</f>
        <v>0</v>
      </c>
      <c r="BL170" s="17" t="s">
        <v>155</v>
      </c>
      <c r="BM170" s="198" t="s">
        <v>233</v>
      </c>
    </row>
    <row r="171" spans="1:47" s="2" customFormat="1" ht="11.25">
      <c r="A171" s="34"/>
      <c r="B171" s="35"/>
      <c r="C171" s="36"/>
      <c r="D171" s="200" t="s">
        <v>157</v>
      </c>
      <c r="E171" s="36"/>
      <c r="F171" s="201" t="s">
        <v>231</v>
      </c>
      <c r="G171" s="36"/>
      <c r="H171" s="36"/>
      <c r="I171" s="202"/>
      <c r="J171" s="36"/>
      <c r="K171" s="36"/>
      <c r="L171" s="39"/>
      <c r="M171" s="203"/>
      <c r="N171" s="20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157</v>
      </c>
      <c r="AU171" s="17" t="s">
        <v>84</v>
      </c>
    </row>
    <row r="172" spans="1:65" s="2" customFormat="1" ht="14.45" customHeight="1">
      <c r="A172" s="34"/>
      <c r="B172" s="35"/>
      <c r="C172" s="187" t="s">
        <v>234</v>
      </c>
      <c r="D172" s="187" t="s">
        <v>150</v>
      </c>
      <c r="E172" s="188" t="s">
        <v>235</v>
      </c>
      <c r="F172" s="189" t="s">
        <v>236</v>
      </c>
      <c r="G172" s="190" t="s">
        <v>176</v>
      </c>
      <c r="H172" s="191">
        <v>1</v>
      </c>
      <c r="I172" s="192"/>
      <c r="J172" s="193">
        <f>ROUND(I172*H172,2)</f>
        <v>0</v>
      </c>
      <c r="K172" s="189" t="s">
        <v>1</v>
      </c>
      <c r="L172" s="39"/>
      <c r="M172" s="194" t="s">
        <v>1</v>
      </c>
      <c r="N172" s="195" t="s">
        <v>39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155</v>
      </c>
      <c r="AT172" s="198" t="s">
        <v>150</v>
      </c>
      <c r="AU172" s="198" t="s">
        <v>84</v>
      </c>
      <c r="AY172" s="17" t="s">
        <v>148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82</v>
      </c>
      <c r="BK172" s="199">
        <f>ROUND(I172*H172,2)</f>
        <v>0</v>
      </c>
      <c r="BL172" s="17" t="s">
        <v>155</v>
      </c>
      <c r="BM172" s="198" t="s">
        <v>237</v>
      </c>
    </row>
    <row r="173" spans="1:47" s="2" customFormat="1" ht="11.25">
      <c r="A173" s="34"/>
      <c r="B173" s="35"/>
      <c r="C173" s="36"/>
      <c r="D173" s="200" t="s">
        <v>157</v>
      </c>
      <c r="E173" s="36"/>
      <c r="F173" s="201" t="s">
        <v>236</v>
      </c>
      <c r="G173" s="36"/>
      <c r="H173" s="36"/>
      <c r="I173" s="202"/>
      <c r="J173" s="36"/>
      <c r="K173" s="36"/>
      <c r="L173" s="39"/>
      <c r="M173" s="203"/>
      <c r="N173" s="20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157</v>
      </c>
      <c r="AU173" s="17" t="s">
        <v>84</v>
      </c>
    </row>
    <row r="174" spans="1:65" s="2" customFormat="1" ht="20.45" customHeight="1">
      <c r="A174" s="34"/>
      <c r="B174" s="35"/>
      <c r="C174" s="187" t="s">
        <v>8</v>
      </c>
      <c r="D174" s="187" t="s">
        <v>150</v>
      </c>
      <c r="E174" s="188" t="s">
        <v>238</v>
      </c>
      <c r="F174" s="189" t="s">
        <v>239</v>
      </c>
      <c r="G174" s="190" t="s">
        <v>167</v>
      </c>
      <c r="H174" s="191">
        <v>8.18</v>
      </c>
      <c r="I174" s="192"/>
      <c r="J174" s="193">
        <f>ROUND(I174*H174,2)</f>
        <v>0</v>
      </c>
      <c r="K174" s="189" t="s">
        <v>154</v>
      </c>
      <c r="L174" s="39"/>
      <c r="M174" s="194" t="s">
        <v>1</v>
      </c>
      <c r="N174" s="195" t="s">
        <v>39</v>
      </c>
      <c r="O174" s="71"/>
      <c r="P174" s="196">
        <f>O174*H174</f>
        <v>0</v>
      </c>
      <c r="Q174" s="196">
        <v>0</v>
      </c>
      <c r="R174" s="196">
        <f>Q174*H174</f>
        <v>0</v>
      </c>
      <c r="S174" s="196">
        <v>0.131</v>
      </c>
      <c r="T174" s="197">
        <f>S174*H174</f>
        <v>1.07158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155</v>
      </c>
      <c r="AT174" s="198" t="s">
        <v>150</v>
      </c>
      <c r="AU174" s="198" t="s">
        <v>84</v>
      </c>
      <c r="AY174" s="17" t="s">
        <v>148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82</v>
      </c>
      <c r="BK174" s="199">
        <f>ROUND(I174*H174,2)</f>
        <v>0</v>
      </c>
      <c r="BL174" s="17" t="s">
        <v>155</v>
      </c>
      <c r="BM174" s="198" t="s">
        <v>240</v>
      </c>
    </row>
    <row r="175" spans="1:47" s="2" customFormat="1" ht="29.25">
      <c r="A175" s="34"/>
      <c r="B175" s="35"/>
      <c r="C175" s="36"/>
      <c r="D175" s="200" t="s">
        <v>157</v>
      </c>
      <c r="E175" s="36"/>
      <c r="F175" s="201" t="s">
        <v>241</v>
      </c>
      <c r="G175" s="36"/>
      <c r="H175" s="36"/>
      <c r="I175" s="202"/>
      <c r="J175" s="36"/>
      <c r="K175" s="36"/>
      <c r="L175" s="39"/>
      <c r="M175" s="203"/>
      <c r="N175" s="204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157</v>
      </c>
      <c r="AU175" s="17" t="s">
        <v>84</v>
      </c>
    </row>
    <row r="176" spans="2:51" s="13" customFormat="1" ht="11.25">
      <c r="B176" s="206"/>
      <c r="C176" s="207"/>
      <c r="D176" s="200" t="s">
        <v>161</v>
      </c>
      <c r="E176" s="208" t="s">
        <v>105</v>
      </c>
      <c r="F176" s="209" t="s">
        <v>242</v>
      </c>
      <c r="G176" s="207"/>
      <c r="H176" s="210">
        <v>6.08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161</v>
      </c>
      <c r="AU176" s="216" t="s">
        <v>84</v>
      </c>
      <c r="AV176" s="13" t="s">
        <v>84</v>
      </c>
      <c r="AW176" s="13" t="s">
        <v>31</v>
      </c>
      <c r="AX176" s="13" t="s">
        <v>74</v>
      </c>
      <c r="AY176" s="216" t="s">
        <v>148</v>
      </c>
    </row>
    <row r="177" spans="2:51" s="13" customFormat="1" ht="11.25">
      <c r="B177" s="206"/>
      <c r="C177" s="207"/>
      <c r="D177" s="200" t="s">
        <v>161</v>
      </c>
      <c r="E177" s="208" t="s">
        <v>108</v>
      </c>
      <c r="F177" s="209" t="s">
        <v>243</v>
      </c>
      <c r="G177" s="207"/>
      <c r="H177" s="210">
        <v>2.1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161</v>
      </c>
      <c r="AU177" s="216" t="s">
        <v>84</v>
      </c>
      <c r="AV177" s="13" t="s">
        <v>84</v>
      </c>
      <c r="AW177" s="13" t="s">
        <v>31</v>
      </c>
      <c r="AX177" s="13" t="s">
        <v>74</v>
      </c>
      <c r="AY177" s="216" t="s">
        <v>148</v>
      </c>
    </row>
    <row r="178" spans="2:51" s="14" customFormat="1" ht="11.25">
      <c r="B178" s="227"/>
      <c r="C178" s="228"/>
      <c r="D178" s="200" t="s">
        <v>161</v>
      </c>
      <c r="E178" s="229" t="s">
        <v>1</v>
      </c>
      <c r="F178" s="230" t="s">
        <v>244</v>
      </c>
      <c r="G178" s="228"/>
      <c r="H178" s="231">
        <v>8.18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161</v>
      </c>
      <c r="AU178" s="237" t="s">
        <v>84</v>
      </c>
      <c r="AV178" s="14" t="s">
        <v>155</v>
      </c>
      <c r="AW178" s="14" t="s">
        <v>31</v>
      </c>
      <c r="AX178" s="14" t="s">
        <v>82</v>
      </c>
      <c r="AY178" s="237" t="s">
        <v>148</v>
      </c>
    </row>
    <row r="179" spans="1:65" s="2" customFormat="1" ht="30.95" customHeight="1">
      <c r="A179" s="34"/>
      <c r="B179" s="35"/>
      <c r="C179" s="187" t="s">
        <v>245</v>
      </c>
      <c r="D179" s="187" t="s">
        <v>150</v>
      </c>
      <c r="E179" s="188" t="s">
        <v>246</v>
      </c>
      <c r="F179" s="189" t="s">
        <v>247</v>
      </c>
      <c r="G179" s="190" t="s">
        <v>153</v>
      </c>
      <c r="H179" s="191">
        <v>6.011</v>
      </c>
      <c r="I179" s="192"/>
      <c r="J179" s="193">
        <f>ROUND(I179*H179,2)</f>
        <v>0</v>
      </c>
      <c r="K179" s="189" t="s">
        <v>154</v>
      </c>
      <c r="L179" s="39"/>
      <c r="M179" s="194" t="s">
        <v>1</v>
      </c>
      <c r="N179" s="195" t="s">
        <v>39</v>
      </c>
      <c r="O179" s="71"/>
      <c r="P179" s="196">
        <f>O179*H179</f>
        <v>0</v>
      </c>
      <c r="Q179" s="196">
        <v>0</v>
      </c>
      <c r="R179" s="196">
        <f>Q179*H179</f>
        <v>0</v>
      </c>
      <c r="S179" s="196">
        <v>2.2</v>
      </c>
      <c r="T179" s="197">
        <f>S179*H179</f>
        <v>13.224200000000002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155</v>
      </c>
      <c r="AT179" s="198" t="s">
        <v>150</v>
      </c>
      <c r="AU179" s="198" t="s">
        <v>84</v>
      </c>
      <c r="AY179" s="17" t="s">
        <v>148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82</v>
      </c>
      <c r="BK179" s="199">
        <f>ROUND(I179*H179,2)</f>
        <v>0</v>
      </c>
      <c r="BL179" s="17" t="s">
        <v>155</v>
      </c>
      <c r="BM179" s="198" t="s">
        <v>248</v>
      </c>
    </row>
    <row r="180" spans="1:47" s="2" customFormat="1" ht="19.5">
      <c r="A180" s="34"/>
      <c r="B180" s="35"/>
      <c r="C180" s="36"/>
      <c r="D180" s="200" t="s">
        <v>157</v>
      </c>
      <c r="E180" s="36"/>
      <c r="F180" s="201" t="s">
        <v>249</v>
      </c>
      <c r="G180" s="36"/>
      <c r="H180" s="36"/>
      <c r="I180" s="202"/>
      <c r="J180" s="36"/>
      <c r="K180" s="36"/>
      <c r="L180" s="39"/>
      <c r="M180" s="203"/>
      <c r="N180" s="204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157</v>
      </c>
      <c r="AU180" s="17" t="s">
        <v>84</v>
      </c>
    </row>
    <row r="181" spans="2:51" s="13" customFormat="1" ht="11.25">
      <c r="B181" s="206"/>
      <c r="C181" s="207"/>
      <c r="D181" s="200" t="s">
        <v>161</v>
      </c>
      <c r="E181" s="208" t="s">
        <v>94</v>
      </c>
      <c r="F181" s="209" t="s">
        <v>250</v>
      </c>
      <c r="G181" s="207"/>
      <c r="H181" s="210">
        <v>2.575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161</v>
      </c>
      <c r="AU181" s="216" t="s">
        <v>84</v>
      </c>
      <c r="AV181" s="13" t="s">
        <v>84</v>
      </c>
      <c r="AW181" s="13" t="s">
        <v>31</v>
      </c>
      <c r="AX181" s="13" t="s">
        <v>74</v>
      </c>
      <c r="AY181" s="216" t="s">
        <v>148</v>
      </c>
    </row>
    <row r="182" spans="2:51" s="13" customFormat="1" ht="11.25">
      <c r="B182" s="206"/>
      <c r="C182" s="207"/>
      <c r="D182" s="200" t="s">
        <v>161</v>
      </c>
      <c r="E182" s="208" t="s">
        <v>96</v>
      </c>
      <c r="F182" s="209" t="s">
        <v>251</v>
      </c>
      <c r="G182" s="207"/>
      <c r="H182" s="210">
        <v>3.436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161</v>
      </c>
      <c r="AU182" s="216" t="s">
        <v>84</v>
      </c>
      <c r="AV182" s="13" t="s">
        <v>84</v>
      </c>
      <c r="AW182" s="13" t="s">
        <v>31</v>
      </c>
      <c r="AX182" s="13" t="s">
        <v>74</v>
      </c>
      <c r="AY182" s="216" t="s">
        <v>148</v>
      </c>
    </row>
    <row r="183" spans="2:51" s="14" customFormat="1" ht="11.25">
      <c r="B183" s="227"/>
      <c r="C183" s="228"/>
      <c r="D183" s="200" t="s">
        <v>161</v>
      </c>
      <c r="E183" s="229" t="s">
        <v>1</v>
      </c>
      <c r="F183" s="230" t="s">
        <v>244</v>
      </c>
      <c r="G183" s="228"/>
      <c r="H183" s="231">
        <v>6.011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161</v>
      </c>
      <c r="AU183" s="237" t="s">
        <v>84</v>
      </c>
      <c r="AV183" s="14" t="s">
        <v>155</v>
      </c>
      <c r="AW183" s="14" t="s">
        <v>31</v>
      </c>
      <c r="AX183" s="14" t="s">
        <v>82</v>
      </c>
      <c r="AY183" s="237" t="s">
        <v>148</v>
      </c>
    </row>
    <row r="184" spans="1:65" s="2" customFormat="1" ht="22.9" customHeight="1">
      <c r="A184" s="34"/>
      <c r="B184" s="35"/>
      <c r="C184" s="187" t="s">
        <v>252</v>
      </c>
      <c r="D184" s="187" t="s">
        <v>150</v>
      </c>
      <c r="E184" s="188" t="s">
        <v>253</v>
      </c>
      <c r="F184" s="189" t="s">
        <v>254</v>
      </c>
      <c r="G184" s="190" t="s">
        <v>167</v>
      </c>
      <c r="H184" s="191">
        <v>88</v>
      </c>
      <c r="I184" s="192"/>
      <c r="J184" s="193">
        <f>ROUND(I184*H184,2)</f>
        <v>0</v>
      </c>
      <c r="K184" s="189" t="s">
        <v>154</v>
      </c>
      <c r="L184" s="39"/>
      <c r="M184" s="194" t="s">
        <v>1</v>
      </c>
      <c r="N184" s="195" t="s">
        <v>39</v>
      </c>
      <c r="O184" s="71"/>
      <c r="P184" s="196">
        <f>O184*H184</f>
        <v>0</v>
      </c>
      <c r="Q184" s="196">
        <v>0</v>
      </c>
      <c r="R184" s="196">
        <f>Q184*H184</f>
        <v>0</v>
      </c>
      <c r="S184" s="196">
        <v>0.035</v>
      </c>
      <c r="T184" s="197">
        <f>S184*H184</f>
        <v>3.08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155</v>
      </c>
      <c r="AT184" s="198" t="s">
        <v>150</v>
      </c>
      <c r="AU184" s="198" t="s">
        <v>84</v>
      </c>
      <c r="AY184" s="17" t="s">
        <v>148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82</v>
      </c>
      <c r="BK184" s="199">
        <f>ROUND(I184*H184,2)</f>
        <v>0</v>
      </c>
      <c r="BL184" s="17" t="s">
        <v>155</v>
      </c>
      <c r="BM184" s="198" t="s">
        <v>255</v>
      </c>
    </row>
    <row r="185" spans="1:47" s="2" customFormat="1" ht="29.25">
      <c r="A185" s="34"/>
      <c r="B185" s="35"/>
      <c r="C185" s="36"/>
      <c r="D185" s="200" t="s">
        <v>157</v>
      </c>
      <c r="E185" s="36"/>
      <c r="F185" s="201" t="s">
        <v>256</v>
      </c>
      <c r="G185" s="36"/>
      <c r="H185" s="36"/>
      <c r="I185" s="202"/>
      <c r="J185" s="36"/>
      <c r="K185" s="36"/>
      <c r="L185" s="39"/>
      <c r="M185" s="203"/>
      <c r="N185" s="204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157</v>
      </c>
      <c r="AU185" s="17" t="s">
        <v>84</v>
      </c>
    </row>
    <row r="186" spans="1:65" s="2" customFormat="1" ht="22.9" customHeight="1">
      <c r="A186" s="34"/>
      <c r="B186" s="35"/>
      <c r="C186" s="187" t="s">
        <v>257</v>
      </c>
      <c r="D186" s="187" t="s">
        <v>150</v>
      </c>
      <c r="E186" s="188" t="s">
        <v>258</v>
      </c>
      <c r="F186" s="189" t="s">
        <v>259</v>
      </c>
      <c r="G186" s="190" t="s">
        <v>176</v>
      </c>
      <c r="H186" s="191">
        <v>12</v>
      </c>
      <c r="I186" s="192"/>
      <c r="J186" s="193">
        <f>ROUND(I186*H186,2)</f>
        <v>0</v>
      </c>
      <c r="K186" s="189" t="s">
        <v>154</v>
      </c>
      <c r="L186" s="39"/>
      <c r="M186" s="194" t="s">
        <v>1</v>
      </c>
      <c r="N186" s="195" t="s">
        <v>39</v>
      </c>
      <c r="O186" s="71"/>
      <c r="P186" s="196">
        <f>O186*H186</f>
        <v>0</v>
      </c>
      <c r="Q186" s="196">
        <v>0</v>
      </c>
      <c r="R186" s="196">
        <f>Q186*H186</f>
        <v>0</v>
      </c>
      <c r="S186" s="196">
        <v>0.06</v>
      </c>
      <c r="T186" s="197">
        <f>S186*H186</f>
        <v>0.72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155</v>
      </c>
      <c r="AT186" s="198" t="s">
        <v>150</v>
      </c>
      <c r="AU186" s="198" t="s">
        <v>84</v>
      </c>
      <c r="AY186" s="17" t="s">
        <v>148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82</v>
      </c>
      <c r="BK186" s="199">
        <f>ROUND(I186*H186,2)</f>
        <v>0</v>
      </c>
      <c r="BL186" s="17" t="s">
        <v>155</v>
      </c>
      <c r="BM186" s="198" t="s">
        <v>260</v>
      </c>
    </row>
    <row r="187" spans="1:47" s="2" customFormat="1" ht="19.5">
      <c r="A187" s="34"/>
      <c r="B187" s="35"/>
      <c r="C187" s="36"/>
      <c r="D187" s="200" t="s">
        <v>157</v>
      </c>
      <c r="E187" s="36"/>
      <c r="F187" s="201" t="s">
        <v>261</v>
      </c>
      <c r="G187" s="36"/>
      <c r="H187" s="36"/>
      <c r="I187" s="202"/>
      <c r="J187" s="36"/>
      <c r="K187" s="36"/>
      <c r="L187" s="39"/>
      <c r="M187" s="203"/>
      <c r="N187" s="20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157</v>
      </c>
      <c r="AU187" s="17" t="s">
        <v>84</v>
      </c>
    </row>
    <row r="188" spans="1:47" s="2" customFormat="1" ht="19.5">
      <c r="A188" s="34"/>
      <c r="B188" s="35"/>
      <c r="C188" s="36"/>
      <c r="D188" s="200" t="s">
        <v>159</v>
      </c>
      <c r="E188" s="36"/>
      <c r="F188" s="205" t="s">
        <v>262</v>
      </c>
      <c r="G188" s="36"/>
      <c r="H188" s="36"/>
      <c r="I188" s="202"/>
      <c r="J188" s="36"/>
      <c r="K188" s="36"/>
      <c r="L188" s="39"/>
      <c r="M188" s="203"/>
      <c r="N188" s="204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159</v>
      </c>
      <c r="AU188" s="17" t="s">
        <v>84</v>
      </c>
    </row>
    <row r="189" spans="1:65" s="2" customFormat="1" ht="22.9" customHeight="1">
      <c r="A189" s="34"/>
      <c r="B189" s="35"/>
      <c r="C189" s="187" t="s">
        <v>263</v>
      </c>
      <c r="D189" s="187" t="s">
        <v>150</v>
      </c>
      <c r="E189" s="188" t="s">
        <v>264</v>
      </c>
      <c r="F189" s="189" t="s">
        <v>265</v>
      </c>
      <c r="G189" s="190" t="s">
        <v>266</v>
      </c>
      <c r="H189" s="191">
        <v>5.85</v>
      </c>
      <c r="I189" s="192"/>
      <c r="J189" s="193">
        <f>ROUND(I189*H189,2)</f>
        <v>0</v>
      </c>
      <c r="K189" s="189" t="s">
        <v>154</v>
      </c>
      <c r="L189" s="39"/>
      <c r="M189" s="194" t="s">
        <v>1</v>
      </c>
      <c r="N189" s="195" t="s">
        <v>39</v>
      </c>
      <c r="O189" s="71"/>
      <c r="P189" s="196">
        <f>O189*H189</f>
        <v>0</v>
      </c>
      <c r="Q189" s="196">
        <v>0</v>
      </c>
      <c r="R189" s="196">
        <f>Q189*H189</f>
        <v>0</v>
      </c>
      <c r="S189" s="196">
        <v>0.009</v>
      </c>
      <c r="T189" s="197">
        <f>S189*H189</f>
        <v>0.052649999999999995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155</v>
      </c>
      <c r="AT189" s="198" t="s">
        <v>150</v>
      </c>
      <c r="AU189" s="198" t="s">
        <v>84</v>
      </c>
      <c r="AY189" s="17" t="s">
        <v>148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82</v>
      </c>
      <c r="BK189" s="199">
        <f>ROUND(I189*H189,2)</f>
        <v>0</v>
      </c>
      <c r="BL189" s="17" t="s">
        <v>155</v>
      </c>
      <c r="BM189" s="198" t="s">
        <v>267</v>
      </c>
    </row>
    <row r="190" spans="1:47" s="2" customFormat="1" ht="19.5">
      <c r="A190" s="34"/>
      <c r="B190" s="35"/>
      <c r="C190" s="36"/>
      <c r="D190" s="200" t="s">
        <v>157</v>
      </c>
      <c r="E190" s="36"/>
      <c r="F190" s="201" t="s">
        <v>268</v>
      </c>
      <c r="G190" s="36"/>
      <c r="H190" s="36"/>
      <c r="I190" s="202"/>
      <c r="J190" s="36"/>
      <c r="K190" s="36"/>
      <c r="L190" s="39"/>
      <c r="M190" s="203"/>
      <c r="N190" s="20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157</v>
      </c>
      <c r="AU190" s="17" t="s">
        <v>84</v>
      </c>
    </row>
    <row r="191" spans="2:51" s="13" customFormat="1" ht="11.25">
      <c r="B191" s="206"/>
      <c r="C191" s="207"/>
      <c r="D191" s="200" t="s">
        <v>161</v>
      </c>
      <c r="E191" s="208" t="s">
        <v>101</v>
      </c>
      <c r="F191" s="209" t="s">
        <v>269</v>
      </c>
      <c r="G191" s="207"/>
      <c r="H191" s="210">
        <v>5.85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161</v>
      </c>
      <c r="AU191" s="216" t="s">
        <v>84</v>
      </c>
      <c r="AV191" s="13" t="s">
        <v>84</v>
      </c>
      <c r="AW191" s="13" t="s">
        <v>31</v>
      </c>
      <c r="AX191" s="13" t="s">
        <v>82</v>
      </c>
      <c r="AY191" s="216" t="s">
        <v>148</v>
      </c>
    </row>
    <row r="192" spans="1:65" s="2" customFormat="1" ht="22.9" customHeight="1">
      <c r="A192" s="34"/>
      <c r="B192" s="35"/>
      <c r="C192" s="187" t="s">
        <v>270</v>
      </c>
      <c r="D192" s="187" t="s">
        <v>150</v>
      </c>
      <c r="E192" s="188" t="s">
        <v>271</v>
      </c>
      <c r="F192" s="189" t="s">
        <v>272</v>
      </c>
      <c r="G192" s="190" t="s">
        <v>266</v>
      </c>
      <c r="H192" s="191">
        <v>3.7</v>
      </c>
      <c r="I192" s="192"/>
      <c r="J192" s="193">
        <f>ROUND(I192*H192,2)</f>
        <v>0</v>
      </c>
      <c r="K192" s="189" t="s">
        <v>154</v>
      </c>
      <c r="L192" s="39"/>
      <c r="M192" s="194" t="s">
        <v>1</v>
      </c>
      <c r="N192" s="195" t="s">
        <v>39</v>
      </c>
      <c r="O192" s="71"/>
      <c r="P192" s="196">
        <f>O192*H192</f>
        <v>0</v>
      </c>
      <c r="Q192" s="196">
        <v>0</v>
      </c>
      <c r="R192" s="196">
        <f>Q192*H192</f>
        <v>0</v>
      </c>
      <c r="S192" s="196">
        <v>0.04</v>
      </c>
      <c r="T192" s="197">
        <f>S192*H192</f>
        <v>0.14800000000000002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155</v>
      </c>
      <c r="AT192" s="198" t="s">
        <v>150</v>
      </c>
      <c r="AU192" s="198" t="s">
        <v>84</v>
      </c>
      <c r="AY192" s="17" t="s">
        <v>148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82</v>
      </c>
      <c r="BK192" s="199">
        <f>ROUND(I192*H192,2)</f>
        <v>0</v>
      </c>
      <c r="BL192" s="17" t="s">
        <v>155</v>
      </c>
      <c r="BM192" s="198" t="s">
        <v>273</v>
      </c>
    </row>
    <row r="193" spans="1:47" s="2" customFormat="1" ht="19.5">
      <c r="A193" s="34"/>
      <c r="B193" s="35"/>
      <c r="C193" s="36"/>
      <c r="D193" s="200" t="s">
        <v>157</v>
      </c>
      <c r="E193" s="36"/>
      <c r="F193" s="201" t="s">
        <v>274</v>
      </c>
      <c r="G193" s="36"/>
      <c r="H193" s="36"/>
      <c r="I193" s="202"/>
      <c r="J193" s="36"/>
      <c r="K193" s="36"/>
      <c r="L193" s="39"/>
      <c r="M193" s="203"/>
      <c r="N193" s="204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157</v>
      </c>
      <c r="AU193" s="17" t="s">
        <v>84</v>
      </c>
    </row>
    <row r="194" spans="2:51" s="13" customFormat="1" ht="11.25">
      <c r="B194" s="206"/>
      <c r="C194" s="207"/>
      <c r="D194" s="200" t="s">
        <v>161</v>
      </c>
      <c r="E194" s="208" t="s">
        <v>103</v>
      </c>
      <c r="F194" s="209" t="s">
        <v>275</v>
      </c>
      <c r="G194" s="207"/>
      <c r="H194" s="210">
        <v>3.7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161</v>
      </c>
      <c r="AU194" s="216" t="s">
        <v>84</v>
      </c>
      <c r="AV194" s="13" t="s">
        <v>84</v>
      </c>
      <c r="AW194" s="13" t="s">
        <v>31</v>
      </c>
      <c r="AX194" s="13" t="s">
        <v>82</v>
      </c>
      <c r="AY194" s="216" t="s">
        <v>148</v>
      </c>
    </row>
    <row r="195" spans="1:65" s="2" customFormat="1" ht="22.9" customHeight="1">
      <c r="A195" s="34"/>
      <c r="B195" s="35"/>
      <c r="C195" s="187" t="s">
        <v>7</v>
      </c>
      <c r="D195" s="187" t="s">
        <v>150</v>
      </c>
      <c r="E195" s="188" t="s">
        <v>276</v>
      </c>
      <c r="F195" s="189" t="s">
        <v>277</v>
      </c>
      <c r="G195" s="190" t="s">
        <v>176</v>
      </c>
      <c r="H195" s="191">
        <v>7</v>
      </c>
      <c r="I195" s="192"/>
      <c r="J195" s="193">
        <f>ROUND(I195*H195,2)</f>
        <v>0</v>
      </c>
      <c r="K195" s="189" t="s">
        <v>154</v>
      </c>
      <c r="L195" s="39"/>
      <c r="M195" s="194" t="s">
        <v>1</v>
      </c>
      <c r="N195" s="195" t="s">
        <v>39</v>
      </c>
      <c r="O195" s="71"/>
      <c r="P195" s="196">
        <f>O195*H195</f>
        <v>0</v>
      </c>
      <c r="Q195" s="196">
        <v>0</v>
      </c>
      <c r="R195" s="196">
        <f>Q195*H195</f>
        <v>0</v>
      </c>
      <c r="S195" s="196">
        <v>0.024</v>
      </c>
      <c r="T195" s="197">
        <f>S195*H195</f>
        <v>0.168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155</v>
      </c>
      <c r="AT195" s="198" t="s">
        <v>150</v>
      </c>
      <c r="AU195" s="198" t="s">
        <v>84</v>
      </c>
      <c r="AY195" s="17" t="s">
        <v>148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82</v>
      </c>
      <c r="BK195" s="199">
        <f>ROUND(I195*H195,2)</f>
        <v>0</v>
      </c>
      <c r="BL195" s="17" t="s">
        <v>155</v>
      </c>
      <c r="BM195" s="198" t="s">
        <v>278</v>
      </c>
    </row>
    <row r="196" spans="1:47" s="2" customFormat="1" ht="29.25">
      <c r="A196" s="34"/>
      <c r="B196" s="35"/>
      <c r="C196" s="36"/>
      <c r="D196" s="200" t="s">
        <v>157</v>
      </c>
      <c r="E196" s="36"/>
      <c r="F196" s="201" t="s">
        <v>279</v>
      </c>
      <c r="G196" s="36"/>
      <c r="H196" s="36"/>
      <c r="I196" s="202"/>
      <c r="J196" s="36"/>
      <c r="K196" s="36"/>
      <c r="L196" s="39"/>
      <c r="M196" s="203"/>
      <c r="N196" s="204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157</v>
      </c>
      <c r="AU196" s="17" t="s">
        <v>84</v>
      </c>
    </row>
    <row r="197" spans="1:65" s="2" customFormat="1" ht="22.9" customHeight="1">
      <c r="A197" s="34"/>
      <c r="B197" s="35"/>
      <c r="C197" s="187" t="s">
        <v>280</v>
      </c>
      <c r="D197" s="187" t="s">
        <v>150</v>
      </c>
      <c r="E197" s="188" t="s">
        <v>281</v>
      </c>
      <c r="F197" s="189" t="s">
        <v>282</v>
      </c>
      <c r="G197" s="190" t="s">
        <v>266</v>
      </c>
      <c r="H197" s="191">
        <v>294</v>
      </c>
      <c r="I197" s="192"/>
      <c r="J197" s="193">
        <f>ROUND(I197*H197,2)</f>
        <v>0</v>
      </c>
      <c r="K197" s="189" t="s">
        <v>154</v>
      </c>
      <c r="L197" s="39"/>
      <c r="M197" s="194" t="s">
        <v>1</v>
      </c>
      <c r="N197" s="195" t="s">
        <v>39</v>
      </c>
      <c r="O197" s="71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155</v>
      </c>
      <c r="AT197" s="198" t="s">
        <v>150</v>
      </c>
      <c r="AU197" s="198" t="s">
        <v>84</v>
      </c>
      <c r="AY197" s="17" t="s">
        <v>148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82</v>
      </c>
      <c r="BK197" s="199">
        <f>ROUND(I197*H197,2)</f>
        <v>0</v>
      </c>
      <c r="BL197" s="17" t="s">
        <v>155</v>
      </c>
      <c r="BM197" s="198" t="s">
        <v>283</v>
      </c>
    </row>
    <row r="198" spans="1:47" s="2" customFormat="1" ht="19.5">
      <c r="A198" s="34"/>
      <c r="B198" s="35"/>
      <c r="C198" s="36"/>
      <c r="D198" s="200" t="s">
        <v>157</v>
      </c>
      <c r="E198" s="36"/>
      <c r="F198" s="201" t="s">
        <v>284</v>
      </c>
      <c r="G198" s="36"/>
      <c r="H198" s="36"/>
      <c r="I198" s="202"/>
      <c r="J198" s="36"/>
      <c r="K198" s="36"/>
      <c r="L198" s="39"/>
      <c r="M198" s="203"/>
      <c r="N198" s="20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157</v>
      </c>
      <c r="AU198" s="17" t="s">
        <v>84</v>
      </c>
    </row>
    <row r="199" spans="2:51" s="13" customFormat="1" ht="11.25">
      <c r="B199" s="206"/>
      <c r="C199" s="207"/>
      <c r="D199" s="200" t="s">
        <v>161</v>
      </c>
      <c r="E199" s="208" t="s">
        <v>1</v>
      </c>
      <c r="F199" s="209" t="s">
        <v>285</v>
      </c>
      <c r="G199" s="207"/>
      <c r="H199" s="210">
        <v>294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161</v>
      </c>
      <c r="AU199" s="216" t="s">
        <v>84</v>
      </c>
      <c r="AV199" s="13" t="s">
        <v>84</v>
      </c>
      <c r="AW199" s="13" t="s">
        <v>31</v>
      </c>
      <c r="AX199" s="13" t="s">
        <v>82</v>
      </c>
      <c r="AY199" s="216" t="s">
        <v>148</v>
      </c>
    </row>
    <row r="200" spans="1:65" s="2" customFormat="1" ht="22.9" customHeight="1">
      <c r="A200" s="34"/>
      <c r="B200" s="35"/>
      <c r="C200" s="187" t="s">
        <v>286</v>
      </c>
      <c r="D200" s="187" t="s">
        <v>150</v>
      </c>
      <c r="E200" s="188" t="s">
        <v>287</v>
      </c>
      <c r="F200" s="189" t="s">
        <v>288</v>
      </c>
      <c r="G200" s="190" t="s">
        <v>266</v>
      </c>
      <c r="H200" s="191">
        <v>236</v>
      </c>
      <c r="I200" s="192"/>
      <c r="J200" s="193">
        <f>ROUND(I200*H200,2)</f>
        <v>0</v>
      </c>
      <c r="K200" s="189" t="s">
        <v>154</v>
      </c>
      <c r="L200" s="39"/>
      <c r="M200" s="194" t="s">
        <v>1</v>
      </c>
      <c r="N200" s="195" t="s">
        <v>39</v>
      </c>
      <c r="O200" s="71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155</v>
      </c>
      <c r="AT200" s="198" t="s">
        <v>150</v>
      </c>
      <c r="AU200" s="198" t="s">
        <v>84</v>
      </c>
      <c r="AY200" s="17" t="s">
        <v>148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82</v>
      </c>
      <c r="BK200" s="199">
        <f>ROUND(I200*H200,2)</f>
        <v>0</v>
      </c>
      <c r="BL200" s="17" t="s">
        <v>155</v>
      </c>
      <c r="BM200" s="198" t="s">
        <v>289</v>
      </c>
    </row>
    <row r="201" spans="1:47" s="2" customFormat="1" ht="19.5">
      <c r="A201" s="34"/>
      <c r="B201" s="35"/>
      <c r="C201" s="36"/>
      <c r="D201" s="200" t="s">
        <v>157</v>
      </c>
      <c r="E201" s="36"/>
      <c r="F201" s="201" t="s">
        <v>290</v>
      </c>
      <c r="G201" s="36"/>
      <c r="H201" s="36"/>
      <c r="I201" s="202"/>
      <c r="J201" s="36"/>
      <c r="K201" s="36"/>
      <c r="L201" s="39"/>
      <c r="M201" s="203"/>
      <c r="N201" s="20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157</v>
      </c>
      <c r="AU201" s="17" t="s">
        <v>84</v>
      </c>
    </row>
    <row r="202" spans="2:51" s="13" customFormat="1" ht="11.25">
      <c r="B202" s="206"/>
      <c r="C202" s="207"/>
      <c r="D202" s="200" t="s">
        <v>161</v>
      </c>
      <c r="E202" s="208" t="s">
        <v>1</v>
      </c>
      <c r="F202" s="209" t="s">
        <v>291</v>
      </c>
      <c r="G202" s="207"/>
      <c r="H202" s="210">
        <v>236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84</v>
      </c>
      <c r="AV202" s="13" t="s">
        <v>84</v>
      </c>
      <c r="AW202" s="13" t="s">
        <v>31</v>
      </c>
      <c r="AX202" s="13" t="s">
        <v>82</v>
      </c>
      <c r="AY202" s="216" t="s">
        <v>148</v>
      </c>
    </row>
    <row r="203" spans="1:65" s="2" customFormat="1" ht="22.9" customHeight="1">
      <c r="A203" s="34"/>
      <c r="B203" s="35"/>
      <c r="C203" s="187" t="s">
        <v>292</v>
      </c>
      <c r="D203" s="187" t="s">
        <v>150</v>
      </c>
      <c r="E203" s="188" t="s">
        <v>293</v>
      </c>
      <c r="F203" s="189" t="s">
        <v>294</v>
      </c>
      <c r="G203" s="190" t="s">
        <v>167</v>
      </c>
      <c r="H203" s="191">
        <v>4.59</v>
      </c>
      <c r="I203" s="192"/>
      <c r="J203" s="193">
        <f>ROUND(I203*H203,2)</f>
        <v>0</v>
      </c>
      <c r="K203" s="189" t="s">
        <v>154</v>
      </c>
      <c r="L203" s="39"/>
      <c r="M203" s="194" t="s">
        <v>1</v>
      </c>
      <c r="N203" s="195" t="s">
        <v>39</v>
      </c>
      <c r="O203" s="71"/>
      <c r="P203" s="196">
        <f>O203*H203</f>
        <v>0</v>
      </c>
      <c r="Q203" s="196">
        <v>0</v>
      </c>
      <c r="R203" s="196">
        <f>Q203*H203</f>
        <v>0</v>
      </c>
      <c r="S203" s="196">
        <v>0.068</v>
      </c>
      <c r="T203" s="197">
        <f>S203*H203</f>
        <v>0.31212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155</v>
      </c>
      <c r="AT203" s="198" t="s">
        <v>150</v>
      </c>
      <c r="AU203" s="198" t="s">
        <v>84</v>
      </c>
      <c r="AY203" s="17" t="s">
        <v>148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82</v>
      </c>
      <c r="BK203" s="199">
        <f>ROUND(I203*H203,2)</f>
        <v>0</v>
      </c>
      <c r="BL203" s="17" t="s">
        <v>155</v>
      </c>
      <c r="BM203" s="198" t="s">
        <v>295</v>
      </c>
    </row>
    <row r="204" spans="1:47" s="2" customFormat="1" ht="29.25">
      <c r="A204" s="34"/>
      <c r="B204" s="35"/>
      <c r="C204" s="36"/>
      <c r="D204" s="200" t="s">
        <v>157</v>
      </c>
      <c r="E204" s="36"/>
      <c r="F204" s="201" t="s">
        <v>296</v>
      </c>
      <c r="G204" s="36"/>
      <c r="H204" s="36"/>
      <c r="I204" s="202"/>
      <c r="J204" s="36"/>
      <c r="K204" s="36"/>
      <c r="L204" s="39"/>
      <c r="M204" s="203"/>
      <c r="N204" s="204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157</v>
      </c>
      <c r="AU204" s="17" t="s">
        <v>84</v>
      </c>
    </row>
    <row r="205" spans="2:51" s="13" customFormat="1" ht="11.25">
      <c r="B205" s="206"/>
      <c r="C205" s="207"/>
      <c r="D205" s="200" t="s">
        <v>161</v>
      </c>
      <c r="E205" s="208" t="s">
        <v>111</v>
      </c>
      <c r="F205" s="209" t="s">
        <v>297</v>
      </c>
      <c r="G205" s="207"/>
      <c r="H205" s="210">
        <v>4.59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161</v>
      </c>
      <c r="AU205" s="216" t="s">
        <v>84</v>
      </c>
      <c r="AV205" s="13" t="s">
        <v>84</v>
      </c>
      <c r="AW205" s="13" t="s">
        <v>31</v>
      </c>
      <c r="AX205" s="13" t="s">
        <v>82</v>
      </c>
      <c r="AY205" s="216" t="s">
        <v>148</v>
      </c>
    </row>
    <row r="206" spans="2:63" s="12" customFormat="1" ht="22.9" customHeight="1">
      <c r="B206" s="171"/>
      <c r="C206" s="172"/>
      <c r="D206" s="173" t="s">
        <v>73</v>
      </c>
      <c r="E206" s="185" t="s">
        <v>298</v>
      </c>
      <c r="F206" s="185" t="s">
        <v>299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SUM(P207:P215)</f>
        <v>0</v>
      </c>
      <c r="Q206" s="179"/>
      <c r="R206" s="180">
        <f>SUM(R207:R215)</f>
        <v>0</v>
      </c>
      <c r="S206" s="179"/>
      <c r="T206" s="181">
        <f>SUM(T207:T215)</f>
        <v>0</v>
      </c>
      <c r="AR206" s="182" t="s">
        <v>82</v>
      </c>
      <c r="AT206" s="183" t="s">
        <v>73</v>
      </c>
      <c r="AU206" s="183" t="s">
        <v>82</v>
      </c>
      <c r="AY206" s="182" t="s">
        <v>148</v>
      </c>
      <c r="BK206" s="184">
        <f>SUM(BK207:BK215)</f>
        <v>0</v>
      </c>
    </row>
    <row r="207" spans="1:65" s="2" customFormat="1" ht="30.95" customHeight="1">
      <c r="A207" s="34"/>
      <c r="B207" s="35"/>
      <c r="C207" s="187" t="s">
        <v>300</v>
      </c>
      <c r="D207" s="187" t="s">
        <v>150</v>
      </c>
      <c r="E207" s="188" t="s">
        <v>301</v>
      </c>
      <c r="F207" s="189" t="s">
        <v>302</v>
      </c>
      <c r="G207" s="190" t="s">
        <v>303</v>
      </c>
      <c r="H207" s="191">
        <v>19.129</v>
      </c>
      <c r="I207" s="192"/>
      <c r="J207" s="193">
        <f>ROUND(I207*H207,2)</f>
        <v>0</v>
      </c>
      <c r="K207" s="189" t="s">
        <v>154</v>
      </c>
      <c r="L207" s="39"/>
      <c r="M207" s="194" t="s">
        <v>1</v>
      </c>
      <c r="N207" s="195" t="s">
        <v>39</v>
      </c>
      <c r="O207" s="71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155</v>
      </c>
      <c r="AT207" s="198" t="s">
        <v>150</v>
      </c>
      <c r="AU207" s="198" t="s">
        <v>84</v>
      </c>
      <c r="AY207" s="17" t="s">
        <v>148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82</v>
      </c>
      <c r="BK207" s="199">
        <f>ROUND(I207*H207,2)</f>
        <v>0</v>
      </c>
      <c r="BL207" s="17" t="s">
        <v>155</v>
      </c>
      <c r="BM207" s="198" t="s">
        <v>304</v>
      </c>
    </row>
    <row r="208" spans="1:47" s="2" customFormat="1" ht="29.25">
      <c r="A208" s="34"/>
      <c r="B208" s="35"/>
      <c r="C208" s="36"/>
      <c r="D208" s="200" t="s">
        <v>157</v>
      </c>
      <c r="E208" s="36"/>
      <c r="F208" s="201" t="s">
        <v>305</v>
      </c>
      <c r="G208" s="36"/>
      <c r="H208" s="36"/>
      <c r="I208" s="202"/>
      <c r="J208" s="36"/>
      <c r="K208" s="36"/>
      <c r="L208" s="39"/>
      <c r="M208" s="203"/>
      <c r="N208" s="204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157</v>
      </c>
      <c r="AU208" s="17" t="s">
        <v>84</v>
      </c>
    </row>
    <row r="209" spans="1:65" s="2" customFormat="1" ht="22.9" customHeight="1">
      <c r="A209" s="34"/>
      <c r="B209" s="35"/>
      <c r="C209" s="187" t="s">
        <v>306</v>
      </c>
      <c r="D209" s="187" t="s">
        <v>150</v>
      </c>
      <c r="E209" s="188" t="s">
        <v>307</v>
      </c>
      <c r="F209" s="189" t="s">
        <v>308</v>
      </c>
      <c r="G209" s="190" t="s">
        <v>303</v>
      </c>
      <c r="H209" s="191">
        <v>19.129</v>
      </c>
      <c r="I209" s="192"/>
      <c r="J209" s="193">
        <f>ROUND(I209*H209,2)</f>
        <v>0</v>
      </c>
      <c r="K209" s="189" t="s">
        <v>154</v>
      </c>
      <c r="L209" s="39"/>
      <c r="M209" s="194" t="s">
        <v>1</v>
      </c>
      <c r="N209" s="195" t="s">
        <v>39</v>
      </c>
      <c r="O209" s="71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155</v>
      </c>
      <c r="AT209" s="198" t="s">
        <v>150</v>
      </c>
      <c r="AU209" s="198" t="s">
        <v>84</v>
      </c>
      <c r="AY209" s="17" t="s">
        <v>148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7" t="s">
        <v>82</v>
      </c>
      <c r="BK209" s="199">
        <f>ROUND(I209*H209,2)</f>
        <v>0</v>
      </c>
      <c r="BL209" s="17" t="s">
        <v>155</v>
      </c>
      <c r="BM209" s="198" t="s">
        <v>309</v>
      </c>
    </row>
    <row r="210" spans="1:47" s="2" customFormat="1" ht="19.5">
      <c r="A210" s="34"/>
      <c r="B210" s="35"/>
      <c r="C210" s="36"/>
      <c r="D210" s="200" t="s">
        <v>157</v>
      </c>
      <c r="E210" s="36"/>
      <c r="F210" s="201" t="s">
        <v>310</v>
      </c>
      <c r="G210" s="36"/>
      <c r="H210" s="36"/>
      <c r="I210" s="202"/>
      <c r="J210" s="36"/>
      <c r="K210" s="36"/>
      <c r="L210" s="39"/>
      <c r="M210" s="203"/>
      <c r="N210" s="204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157</v>
      </c>
      <c r="AU210" s="17" t="s">
        <v>84</v>
      </c>
    </row>
    <row r="211" spans="1:65" s="2" customFormat="1" ht="22.9" customHeight="1">
      <c r="A211" s="34"/>
      <c r="B211" s="35"/>
      <c r="C211" s="187" t="s">
        <v>311</v>
      </c>
      <c r="D211" s="187" t="s">
        <v>150</v>
      </c>
      <c r="E211" s="188" t="s">
        <v>312</v>
      </c>
      <c r="F211" s="189" t="s">
        <v>313</v>
      </c>
      <c r="G211" s="190" t="s">
        <v>303</v>
      </c>
      <c r="H211" s="191">
        <v>267.806</v>
      </c>
      <c r="I211" s="192"/>
      <c r="J211" s="193">
        <f>ROUND(I211*H211,2)</f>
        <v>0</v>
      </c>
      <c r="K211" s="189" t="s">
        <v>154</v>
      </c>
      <c r="L211" s="39"/>
      <c r="M211" s="194" t="s">
        <v>1</v>
      </c>
      <c r="N211" s="195" t="s">
        <v>39</v>
      </c>
      <c r="O211" s="71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155</v>
      </c>
      <c r="AT211" s="198" t="s">
        <v>150</v>
      </c>
      <c r="AU211" s="198" t="s">
        <v>84</v>
      </c>
      <c r="AY211" s="17" t="s">
        <v>148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7" t="s">
        <v>82</v>
      </c>
      <c r="BK211" s="199">
        <f>ROUND(I211*H211,2)</f>
        <v>0</v>
      </c>
      <c r="BL211" s="17" t="s">
        <v>155</v>
      </c>
      <c r="BM211" s="198" t="s">
        <v>314</v>
      </c>
    </row>
    <row r="212" spans="1:47" s="2" customFormat="1" ht="29.25">
      <c r="A212" s="34"/>
      <c r="B212" s="35"/>
      <c r="C212" s="36"/>
      <c r="D212" s="200" t="s">
        <v>157</v>
      </c>
      <c r="E212" s="36"/>
      <c r="F212" s="201" t="s">
        <v>315</v>
      </c>
      <c r="G212" s="36"/>
      <c r="H212" s="36"/>
      <c r="I212" s="202"/>
      <c r="J212" s="36"/>
      <c r="K212" s="36"/>
      <c r="L212" s="39"/>
      <c r="M212" s="203"/>
      <c r="N212" s="204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157</v>
      </c>
      <c r="AU212" s="17" t="s">
        <v>84</v>
      </c>
    </row>
    <row r="213" spans="2:51" s="13" customFormat="1" ht="11.25">
      <c r="B213" s="206"/>
      <c r="C213" s="207"/>
      <c r="D213" s="200" t="s">
        <v>161</v>
      </c>
      <c r="E213" s="207"/>
      <c r="F213" s="209" t="s">
        <v>316</v>
      </c>
      <c r="G213" s="207"/>
      <c r="H213" s="210">
        <v>267.806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161</v>
      </c>
      <c r="AU213" s="216" t="s">
        <v>84</v>
      </c>
      <c r="AV213" s="13" t="s">
        <v>84</v>
      </c>
      <c r="AW213" s="13" t="s">
        <v>4</v>
      </c>
      <c r="AX213" s="13" t="s">
        <v>82</v>
      </c>
      <c r="AY213" s="216" t="s">
        <v>148</v>
      </c>
    </row>
    <row r="214" spans="1:65" s="2" customFormat="1" ht="30.95" customHeight="1">
      <c r="A214" s="34"/>
      <c r="B214" s="35"/>
      <c r="C214" s="187" t="s">
        <v>317</v>
      </c>
      <c r="D214" s="187" t="s">
        <v>150</v>
      </c>
      <c r="E214" s="188" t="s">
        <v>318</v>
      </c>
      <c r="F214" s="189" t="s">
        <v>319</v>
      </c>
      <c r="G214" s="190" t="s">
        <v>303</v>
      </c>
      <c r="H214" s="191">
        <v>19.129</v>
      </c>
      <c r="I214" s="192"/>
      <c r="J214" s="193">
        <f>ROUND(I214*H214,2)</f>
        <v>0</v>
      </c>
      <c r="K214" s="189" t="s">
        <v>154</v>
      </c>
      <c r="L214" s="39"/>
      <c r="M214" s="194" t="s">
        <v>1</v>
      </c>
      <c r="N214" s="195" t="s">
        <v>39</v>
      </c>
      <c r="O214" s="71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155</v>
      </c>
      <c r="AT214" s="198" t="s">
        <v>150</v>
      </c>
      <c r="AU214" s="198" t="s">
        <v>84</v>
      </c>
      <c r="AY214" s="17" t="s">
        <v>148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82</v>
      </c>
      <c r="BK214" s="199">
        <f>ROUND(I214*H214,2)</f>
        <v>0</v>
      </c>
      <c r="BL214" s="17" t="s">
        <v>155</v>
      </c>
      <c r="BM214" s="198" t="s">
        <v>320</v>
      </c>
    </row>
    <row r="215" spans="1:47" s="2" customFormat="1" ht="29.25">
      <c r="A215" s="34"/>
      <c r="B215" s="35"/>
      <c r="C215" s="36"/>
      <c r="D215" s="200" t="s">
        <v>157</v>
      </c>
      <c r="E215" s="36"/>
      <c r="F215" s="201" t="s">
        <v>321</v>
      </c>
      <c r="G215" s="36"/>
      <c r="H215" s="36"/>
      <c r="I215" s="202"/>
      <c r="J215" s="36"/>
      <c r="K215" s="36"/>
      <c r="L215" s="39"/>
      <c r="M215" s="203"/>
      <c r="N215" s="204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157</v>
      </c>
      <c r="AU215" s="17" t="s">
        <v>84</v>
      </c>
    </row>
    <row r="216" spans="2:63" s="12" customFormat="1" ht="22.9" customHeight="1">
      <c r="B216" s="171"/>
      <c r="C216" s="172"/>
      <c r="D216" s="173" t="s">
        <v>73</v>
      </c>
      <c r="E216" s="185" t="s">
        <v>322</v>
      </c>
      <c r="F216" s="185" t="s">
        <v>323</v>
      </c>
      <c r="G216" s="172"/>
      <c r="H216" s="172"/>
      <c r="I216" s="175"/>
      <c r="J216" s="186">
        <f>BK216</f>
        <v>0</v>
      </c>
      <c r="K216" s="172"/>
      <c r="L216" s="177"/>
      <c r="M216" s="178"/>
      <c r="N216" s="179"/>
      <c r="O216" s="179"/>
      <c r="P216" s="180">
        <f>SUM(P217:P218)</f>
        <v>0</v>
      </c>
      <c r="Q216" s="179"/>
      <c r="R216" s="180">
        <f>SUM(R217:R218)</f>
        <v>0</v>
      </c>
      <c r="S216" s="179"/>
      <c r="T216" s="181">
        <f>SUM(T217:T218)</f>
        <v>0</v>
      </c>
      <c r="AR216" s="182" t="s">
        <v>82</v>
      </c>
      <c r="AT216" s="183" t="s">
        <v>73</v>
      </c>
      <c r="AU216" s="183" t="s">
        <v>82</v>
      </c>
      <c r="AY216" s="182" t="s">
        <v>148</v>
      </c>
      <c r="BK216" s="184">
        <f>SUM(BK217:BK218)</f>
        <v>0</v>
      </c>
    </row>
    <row r="217" spans="1:65" s="2" customFormat="1" ht="14.45" customHeight="1">
      <c r="A217" s="34"/>
      <c r="B217" s="35"/>
      <c r="C217" s="187" t="s">
        <v>324</v>
      </c>
      <c r="D217" s="187" t="s">
        <v>150</v>
      </c>
      <c r="E217" s="188" t="s">
        <v>325</v>
      </c>
      <c r="F217" s="189" t="s">
        <v>326</v>
      </c>
      <c r="G217" s="190" t="s">
        <v>303</v>
      </c>
      <c r="H217" s="191">
        <v>21</v>
      </c>
      <c r="I217" s="192"/>
      <c r="J217" s="193">
        <f>ROUND(I217*H217,2)</f>
        <v>0</v>
      </c>
      <c r="K217" s="189" t="s">
        <v>154</v>
      </c>
      <c r="L217" s="39"/>
      <c r="M217" s="194" t="s">
        <v>1</v>
      </c>
      <c r="N217" s="195" t="s">
        <v>39</v>
      </c>
      <c r="O217" s="71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155</v>
      </c>
      <c r="AT217" s="198" t="s">
        <v>150</v>
      </c>
      <c r="AU217" s="198" t="s">
        <v>84</v>
      </c>
      <c r="AY217" s="17" t="s">
        <v>148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82</v>
      </c>
      <c r="BK217" s="199">
        <f>ROUND(I217*H217,2)</f>
        <v>0</v>
      </c>
      <c r="BL217" s="17" t="s">
        <v>155</v>
      </c>
      <c r="BM217" s="198" t="s">
        <v>327</v>
      </c>
    </row>
    <row r="218" spans="1:47" s="2" customFormat="1" ht="39">
      <c r="A218" s="34"/>
      <c r="B218" s="35"/>
      <c r="C218" s="36"/>
      <c r="D218" s="200" t="s">
        <v>157</v>
      </c>
      <c r="E218" s="36"/>
      <c r="F218" s="201" t="s">
        <v>328</v>
      </c>
      <c r="G218" s="36"/>
      <c r="H218" s="36"/>
      <c r="I218" s="202"/>
      <c r="J218" s="36"/>
      <c r="K218" s="36"/>
      <c r="L218" s="39"/>
      <c r="M218" s="203"/>
      <c r="N218" s="20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157</v>
      </c>
      <c r="AU218" s="17" t="s">
        <v>84</v>
      </c>
    </row>
    <row r="219" spans="2:63" s="12" customFormat="1" ht="25.9" customHeight="1">
      <c r="B219" s="171"/>
      <c r="C219" s="172"/>
      <c r="D219" s="173" t="s">
        <v>73</v>
      </c>
      <c r="E219" s="174" t="s">
        <v>329</v>
      </c>
      <c r="F219" s="174" t="s">
        <v>330</v>
      </c>
      <c r="G219" s="172"/>
      <c r="H219" s="172"/>
      <c r="I219" s="175"/>
      <c r="J219" s="176">
        <f>BK219</f>
        <v>0</v>
      </c>
      <c r="K219" s="172"/>
      <c r="L219" s="177"/>
      <c r="M219" s="178"/>
      <c r="N219" s="179"/>
      <c r="O219" s="179"/>
      <c r="P219" s="180">
        <f>P220+P239+P255+P268</f>
        <v>0</v>
      </c>
      <c r="Q219" s="179"/>
      <c r="R219" s="180">
        <f>R220+R239+R255+R268</f>
        <v>3.6126397999999993</v>
      </c>
      <c r="S219" s="179"/>
      <c r="T219" s="181">
        <f>T220+T239+T255+T268</f>
        <v>0.352</v>
      </c>
      <c r="AR219" s="182" t="s">
        <v>84</v>
      </c>
      <c r="AT219" s="183" t="s">
        <v>73</v>
      </c>
      <c r="AU219" s="183" t="s">
        <v>74</v>
      </c>
      <c r="AY219" s="182" t="s">
        <v>148</v>
      </c>
      <c r="BK219" s="184">
        <f>BK220+BK239+BK255+BK268</f>
        <v>0</v>
      </c>
    </row>
    <row r="220" spans="2:63" s="12" customFormat="1" ht="22.9" customHeight="1">
      <c r="B220" s="171"/>
      <c r="C220" s="172"/>
      <c r="D220" s="173" t="s">
        <v>73</v>
      </c>
      <c r="E220" s="185" t="s">
        <v>331</v>
      </c>
      <c r="F220" s="185" t="s">
        <v>332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SUM(P221:P238)</f>
        <v>0</v>
      </c>
      <c r="Q220" s="179"/>
      <c r="R220" s="180">
        <f>SUM(R221:R238)</f>
        <v>0.6180456</v>
      </c>
      <c r="S220" s="179"/>
      <c r="T220" s="181">
        <f>SUM(T221:T238)</f>
        <v>0.352</v>
      </c>
      <c r="AR220" s="182" t="s">
        <v>84</v>
      </c>
      <c r="AT220" s="183" t="s">
        <v>73</v>
      </c>
      <c r="AU220" s="183" t="s">
        <v>82</v>
      </c>
      <c r="AY220" s="182" t="s">
        <v>148</v>
      </c>
      <c r="BK220" s="184">
        <f>SUM(BK221:BK238)</f>
        <v>0</v>
      </c>
    </row>
    <row r="221" spans="1:65" s="2" customFormat="1" ht="22.9" customHeight="1">
      <c r="A221" s="34"/>
      <c r="B221" s="35"/>
      <c r="C221" s="187" t="s">
        <v>333</v>
      </c>
      <c r="D221" s="187" t="s">
        <v>150</v>
      </c>
      <c r="E221" s="188" t="s">
        <v>334</v>
      </c>
      <c r="F221" s="189" t="s">
        <v>335</v>
      </c>
      <c r="G221" s="190" t="s">
        <v>167</v>
      </c>
      <c r="H221" s="191">
        <v>88</v>
      </c>
      <c r="I221" s="192"/>
      <c r="J221" s="193">
        <f>ROUND(I221*H221,2)</f>
        <v>0</v>
      </c>
      <c r="K221" s="189" t="s">
        <v>154</v>
      </c>
      <c r="L221" s="39"/>
      <c r="M221" s="194" t="s">
        <v>1</v>
      </c>
      <c r="N221" s="195" t="s">
        <v>39</v>
      </c>
      <c r="O221" s="71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245</v>
      </c>
      <c r="AT221" s="198" t="s">
        <v>150</v>
      </c>
      <c r="AU221" s="198" t="s">
        <v>84</v>
      </c>
      <c r="AY221" s="17" t="s">
        <v>148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82</v>
      </c>
      <c r="BK221" s="199">
        <f>ROUND(I221*H221,2)</f>
        <v>0</v>
      </c>
      <c r="BL221" s="17" t="s">
        <v>245</v>
      </c>
      <c r="BM221" s="198" t="s">
        <v>336</v>
      </c>
    </row>
    <row r="222" spans="1:47" s="2" customFormat="1" ht="19.5">
      <c r="A222" s="34"/>
      <c r="B222" s="35"/>
      <c r="C222" s="36"/>
      <c r="D222" s="200" t="s">
        <v>157</v>
      </c>
      <c r="E222" s="36"/>
      <c r="F222" s="201" t="s">
        <v>337</v>
      </c>
      <c r="G222" s="36"/>
      <c r="H222" s="36"/>
      <c r="I222" s="202"/>
      <c r="J222" s="36"/>
      <c r="K222" s="36"/>
      <c r="L222" s="39"/>
      <c r="M222" s="203"/>
      <c r="N222" s="20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157</v>
      </c>
      <c r="AU222" s="17" t="s">
        <v>84</v>
      </c>
    </row>
    <row r="223" spans="2:51" s="13" customFormat="1" ht="11.25">
      <c r="B223" s="206"/>
      <c r="C223" s="207"/>
      <c r="D223" s="200" t="s">
        <v>161</v>
      </c>
      <c r="E223" s="208" t="s">
        <v>1</v>
      </c>
      <c r="F223" s="209" t="s">
        <v>99</v>
      </c>
      <c r="G223" s="207"/>
      <c r="H223" s="210">
        <v>88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161</v>
      </c>
      <c r="AU223" s="216" t="s">
        <v>84</v>
      </c>
      <c r="AV223" s="13" t="s">
        <v>84</v>
      </c>
      <c r="AW223" s="13" t="s">
        <v>31</v>
      </c>
      <c r="AX223" s="13" t="s">
        <v>82</v>
      </c>
      <c r="AY223" s="216" t="s">
        <v>148</v>
      </c>
    </row>
    <row r="224" spans="1:65" s="2" customFormat="1" ht="14.45" customHeight="1">
      <c r="A224" s="34"/>
      <c r="B224" s="35"/>
      <c r="C224" s="217" t="s">
        <v>338</v>
      </c>
      <c r="D224" s="217" t="s">
        <v>224</v>
      </c>
      <c r="E224" s="218" t="s">
        <v>339</v>
      </c>
      <c r="F224" s="219" t="s">
        <v>340</v>
      </c>
      <c r="G224" s="220" t="s">
        <v>303</v>
      </c>
      <c r="H224" s="221">
        <v>0.029</v>
      </c>
      <c r="I224" s="222"/>
      <c r="J224" s="223">
        <f>ROUND(I224*H224,2)</f>
        <v>0</v>
      </c>
      <c r="K224" s="219" t="s">
        <v>154</v>
      </c>
      <c r="L224" s="224"/>
      <c r="M224" s="225" t="s">
        <v>1</v>
      </c>
      <c r="N224" s="226" t="s">
        <v>39</v>
      </c>
      <c r="O224" s="71"/>
      <c r="P224" s="196">
        <f>O224*H224</f>
        <v>0</v>
      </c>
      <c r="Q224" s="196">
        <v>1</v>
      </c>
      <c r="R224" s="196">
        <f>Q224*H224</f>
        <v>0.029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341</v>
      </c>
      <c r="AT224" s="198" t="s">
        <v>224</v>
      </c>
      <c r="AU224" s="198" t="s">
        <v>84</v>
      </c>
      <c r="AY224" s="17" t="s">
        <v>148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82</v>
      </c>
      <c r="BK224" s="199">
        <f>ROUND(I224*H224,2)</f>
        <v>0</v>
      </c>
      <c r="BL224" s="17" t="s">
        <v>245</v>
      </c>
      <c r="BM224" s="198" t="s">
        <v>342</v>
      </c>
    </row>
    <row r="225" spans="1:47" s="2" customFormat="1" ht="11.25">
      <c r="A225" s="34"/>
      <c r="B225" s="35"/>
      <c r="C225" s="36"/>
      <c r="D225" s="200" t="s">
        <v>157</v>
      </c>
      <c r="E225" s="36"/>
      <c r="F225" s="201" t="s">
        <v>340</v>
      </c>
      <c r="G225" s="36"/>
      <c r="H225" s="36"/>
      <c r="I225" s="202"/>
      <c r="J225" s="36"/>
      <c r="K225" s="36"/>
      <c r="L225" s="39"/>
      <c r="M225" s="203"/>
      <c r="N225" s="20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157</v>
      </c>
      <c r="AU225" s="17" t="s">
        <v>84</v>
      </c>
    </row>
    <row r="226" spans="1:47" s="2" customFormat="1" ht="19.5">
      <c r="A226" s="34"/>
      <c r="B226" s="35"/>
      <c r="C226" s="36"/>
      <c r="D226" s="200" t="s">
        <v>159</v>
      </c>
      <c r="E226" s="36"/>
      <c r="F226" s="205" t="s">
        <v>343</v>
      </c>
      <c r="G226" s="36"/>
      <c r="H226" s="36"/>
      <c r="I226" s="202"/>
      <c r="J226" s="36"/>
      <c r="K226" s="36"/>
      <c r="L226" s="39"/>
      <c r="M226" s="203"/>
      <c r="N226" s="204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159</v>
      </c>
      <c r="AU226" s="17" t="s">
        <v>84</v>
      </c>
    </row>
    <row r="227" spans="2:51" s="13" customFormat="1" ht="11.25">
      <c r="B227" s="206"/>
      <c r="C227" s="207"/>
      <c r="D227" s="200" t="s">
        <v>161</v>
      </c>
      <c r="E227" s="208" t="s">
        <v>1</v>
      </c>
      <c r="F227" s="209" t="s">
        <v>344</v>
      </c>
      <c r="G227" s="207"/>
      <c r="H227" s="210">
        <v>0.029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161</v>
      </c>
      <c r="AU227" s="216" t="s">
        <v>84</v>
      </c>
      <c r="AV227" s="13" t="s">
        <v>84</v>
      </c>
      <c r="AW227" s="13" t="s">
        <v>31</v>
      </c>
      <c r="AX227" s="13" t="s">
        <v>82</v>
      </c>
      <c r="AY227" s="216" t="s">
        <v>148</v>
      </c>
    </row>
    <row r="228" spans="1:65" s="2" customFormat="1" ht="14.45" customHeight="1">
      <c r="A228" s="34"/>
      <c r="B228" s="35"/>
      <c r="C228" s="187" t="s">
        <v>341</v>
      </c>
      <c r="D228" s="187" t="s">
        <v>150</v>
      </c>
      <c r="E228" s="188" t="s">
        <v>345</v>
      </c>
      <c r="F228" s="189" t="s">
        <v>346</v>
      </c>
      <c r="G228" s="190" t="s">
        <v>167</v>
      </c>
      <c r="H228" s="191">
        <v>88</v>
      </c>
      <c r="I228" s="192"/>
      <c r="J228" s="193">
        <f>ROUND(I228*H228,2)</f>
        <v>0</v>
      </c>
      <c r="K228" s="189" t="s">
        <v>154</v>
      </c>
      <c r="L228" s="39"/>
      <c r="M228" s="194" t="s">
        <v>1</v>
      </c>
      <c r="N228" s="195" t="s">
        <v>39</v>
      </c>
      <c r="O228" s="71"/>
      <c r="P228" s="196">
        <f>O228*H228</f>
        <v>0</v>
      </c>
      <c r="Q228" s="196">
        <v>0</v>
      </c>
      <c r="R228" s="196">
        <f>Q228*H228</f>
        <v>0</v>
      </c>
      <c r="S228" s="196">
        <v>0.004</v>
      </c>
      <c r="T228" s="197">
        <f>S228*H228</f>
        <v>0.352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245</v>
      </c>
      <c r="AT228" s="198" t="s">
        <v>150</v>
      </c>
      <c r="AU228" s="198" t="s">
        <v>84</v>
      </c>
      <c r="AY228" s="17" t="s">
        <v>148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82</v>
      </c>
      <c r="BK228" s="199">
        <f>ROUND(I228*H228,2)</f>
        <v>0</v>
      </c>
      <c r="BL228" s="17" t="s">
        <v>245</v>
      </c>
      <c r="BM228" s="198" t="s">
        <v>347</v>
      </c>
    </row>
    <row r="229" spans="1:47" s="2" customFormat="1" ht="11.25">
      <c r="A229" s="34"/>
      <c r="B229" s="35"/>
      <c r="C229" s="36"/>
      <c r="D229" s="200" t="s">
        <v>157</v>
      </c>
      <c r="E229" s="36"/>
      <c r="F229" s="201" t="s">
        <v>348</v>
      </c>
      <c r="G229" s="36"/>
      <c r="H229" s="36"/>
      <c r="I229" s="202"/>
      <c r="J229" s="36"/>
      <c r="K229" s="36"/>
      <c r="L229" s="39"/>
      <c r="M229" s="203"/>
      <c r="N229" s="204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157</v>
      </c>
      <c r="AU229" s="17" t="s">
        <v>84</v>
      </c>
    </row>
    <row r="230" spans="2:51" s="13" customFormat="1" ht="11.25">
      <c r="B230" s="206"/>
      <c r="C230" s="207"/>
      <c r="D230" s="200" t="s">
        <v>161</v>
      </c>
      <c r="E230" s="208" t="s">
        <v>99</v>
      </c>
      <c r="F230" s="209" t="s">
        <v>100</v>
      </c>
      <c r="G230" s="207"/>
      <c r="H230" s="210">
        <v>88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161</v>
      </c>
      <c r="AU230" s="216" t="s">
        <v>84</v>
      </c>
      <c r="AV230" s="13" t="s">
        <v>84</v>
      </c>
      <c r="AW230" s="13" t="s">
        <v>31</v>
      </c>
      <c r="AX230" s="13" t="s">
        <v>82</v>
      </c>
      <c r="AY230" s="216" t="s">
        <v>148</v>
      </c>
    </row>
    <row r="231" spans="1:65" s="2" customFormat="1" ht="22.9" customHeight="1">
      <c r="A231" s="34"/>
      <c r="B231" s="35"/>
      <c r="C231" s="187" t="s">
        <v>349</v>
      </c>
      <c r="D231" s="187" t="s">
        <v>150</v>
      </c>
      <c r="E231" s="188" t="s">
        <v>350</v>
      </c>
      <c r="F231" s="189" t="s">
        <v>351</v>
      </c>
      <c r="G231" s="190" t="s">
        <v>167</v>
      </c>
      <c r="H231" s="191">
        <v>88</v>
      </c>
      <c r="I231" s="192"/>
      <c r="J231" s="193">
        <f>ROUND(I231*H231,2)</f>
        <v>0</v>
      </c>
      <c r="K231" s="189" t="s">
        <v>154</v>
      </c>
      <c r="L231" s="39"/>
      <c r="M231" s="194" t="s">
        <v>1</v>
      </c>
      <c r="N231" s="195" t="s">
        <v>39</v>
      </c>
      <c r="O231" s="71"/>
      <c r="P231" s="196">
        <f>O231*H231</f>
        <v>0</v>
      </c>
      <c r="Q231" s="196">
        <v>0.0004</v>
      </c>
      <c r="R231" s="196">
        <f>Q231*H231</f>
        <v>0.0352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245</v>
      </c>
      <c r="AT231" s="198" t="s">
        <v>150</v>
      </c>
      <c r="AU231" s="198" t="s">
        <v>84</v>
      </c>
      <c r="AY231" s="17" t="s">
        <v>148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" t="s">
        <v>82</v>
      </c>
      <c r="BK231" s="199">
        <f>ROUND(I231*H231,2)</f>
        <v>0</v>
      </c>
      <c r="BL231" s="17" t="s">
        <v>245</v>
      </c>
      <c r="BM231" s="198" t="s">
        <v>352</v>
      </c>
    </row>
    <row r="232" spans="1:47" s="2" customFormat="1" ht="19.5">
      <c r="A232" s="34"/>
      <c r="B232" s="35"/>
      <c r="C232" s="36"/>
      <c r="D232" s="200" t="s">
        <v>157</v>
      </c>
      <c r="E232" s="36"/>
      <c r="F232" s="201" t="s">
        <v>353</v>
      </c>
      <c r="G232" s="36"/>
      <c r="H232" s="36"/>
      <c r="I232" s="202"/>
      <c r="J232" s="36"/>
      <c r="K232" s="36"/>
      <c r="L232" s="39"/>
      <c r="M232" s="203"/>
      <c r="N232" s="204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157</v>
      </c>
      <c r="AU232" s="17" t="s">
        <v>84</v>
      </c>
    </row>
    <row r="233" spans="2:51" s="13" customFormat="1" ht="11.25">
      <c r="B233" s="206"/>
      <c r="C233" s="207"/>
      <c r="D233" s="200" t="s">
        <v>161</v>
      </c>
      <c r="E233" s="208" t="s">
        <v>1</v>
      </c>
      <c r="F233" s="209" t="s">
        <v>99</v>
      </c>
      <c r="G233" s="207"/>
      <c r="H233" s="210">
        <v>88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161</v>
      </c>
      <c r="AU233" s="216" t="s">
        <v>84</v>
      </c>
      <c r="AV233" s="13" t="s">
        <v>84</v>
      </c>
      <c r="AW233" s="13" t="s">
        <v>31</v>
      </c>
      <c r="AX233" s="13" t="s">
        <v>82</v>
      </c>
      <c r="AY233" s="216" t="s">
        <v>148</v>
      </c>
    </row>
    <row r="234" spans="1:65" s="2" customFormat="1" ht="41.45" customHeight="1">
      <c r="A234" s="34"/>
      <c r="B234" s="35"/>
      <c r="C234" s="217" t="s">
        <v>354</v>
      </c>
      <c r="D234" s="217" t="s">
        <v>224</v>
      </c>
      <c r="E234" s="218" t="s">
        <v>355</v>
      </c>
      <c r="F234" s="219" t="s">
        <v>356</v>
      </c>
      <c r="G234" s="220" t="s">
        <v>167</v>
      </c>
      <c r="H234" s="221">
        <v>102.564</v>
      </c>
      <c r="I234" s="222"/>
      <c r="J234" s="223">
        <f>ROUND(I234*H234,2)</f>
        <v>0</v>
      </c>
      <c r="K234" s="219" t="s">
        <v>154</v>
      </c>
      <c r="L234" s="224"/>
      <c r="M234" s="225" t="s">
        <v>1</v>
      </c>
      <c r="N234" s="226" t="s">
        <v>39</v>
      </c>
      <c r="O234" s="71"/>
      <c r="P234" s="196">
        <f>O234*H234</f>
        <v>0</v>
      </c>
      <c r="Q234" s="196">
        <v>0.0054</v>
      </c>
      <c r="R234" s="196">
        <f>Q234*H234</f>
        <v>0.5538455999999999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341</v>
      </c>
      <c r="AT234" s="198" t="s">
        <v>224</v>
      </c>
      <c r="AU234" s="198" t="s">
        <v>84</v>
      </c>
      <c r="AY234" s="17" t="s">
        <v>148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82</v>
      </c>
      <c r="BK234" s="199">
        <f>ROUND(I234*H234,2)</f>
        <v>0</v>
      </c>
      <c r="BL234" s="17" t="s">
        <v>245</v>
      </c>
      <c r="BM234" s="198" t="s">
        <v>357</v>
      </c>
    </row>
    <row r="235" spans="1:47" s="2" customFormat="1" ht="29.25">
      <c r="A235" s="34"/>
      <c r="B235" s="35"/>
      <c r="C235" s="36"/>
      <c r="D235" s="200" t="s">
        <v>157</v>
      </c>
      <c r="E235" s="36"/>
      <c r="F235" s="201" t="s">
        <v>356</v>
      </c>
      <c r="G235" s="36"/>
      <c r="H235" s="36"/>
      <c r="I235" s="202"/>
      <c r="J235" s="36"/>
      <c r="K235" s="36"/>
      <c r="L235" s="39"/>
      <c r="M235" s="203"/>
      <c r="N235" s="204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157</v>
      </c>
      <c r="AU235" s="17" t="s">
        <v>84</v>
      </c>
    </row>
    <row r="236" spans="2:51" s="13" customFormat="1" ht="11.25">
      <c r="B236" s="206"/>
      <c r="C236" s="207"/>
      <c r="D236" s="200" t="s">
        <v>161</v>
      </c>
      <c r="E236" s="208" t="s">
        <v>1</v>
      </c>
      <c r="F236" s="209" t="s">
        <v>358</v>
      </c>
      <c r="G236" s="207"/>
      <c r="H236" s="210">
        <v>102.564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161</v>
      </c>
      <c r="AU236" s="216" t="s">
        <v>84</v>
      </c>
      <c r="AV236" s="13" t="s">
        <v>84</v>
      </c>
      <c r="AW236" s="13" t="s">
        <v>31</v>
      </c>
      <c r="AX236" s="13" t="s">
        <v>82</v>
      </c>
      <c r="AY236" s="216" t="s">
        <v>148</v>
      </c>
    </row>
    <row r="237" spans="1:65" s="2" customFormat="1" ht="22.9" customHeight="1">
      <c r="A237" s="34"/>
      <c r="B237" s="35"/>
      <c r="C237" s="187" t="s">
        <v>359</v>
      </c>
      <c r="D237" s="187" t="s">
        <v>150</v>
      </c>
      <c r="E237" s="188" t="s">
        <v>360</v>
      </c>
      <c r="F237" s="189" t="s">
        <v>361</v>
      </c>
      <c r="G237" s="190" t="s">
        <v>303</v>
      </c>
      <c r="H237" s="191">
        <v>0.618</v>
      </c>
      <c r="I237" s="192"/>
      <c r="J237" s="193">
        <f>ROUND(I237*H237,2)</f>
        <v>0</v>
      </c>
      <c r="K237" s="189" t="s">
        <v>154</v>
      </c>
      <c r="L237" s="39"/>
      <c r="M237" s="194" t="s">
        <v>1</v>
      </c>
      <c r="N237" s="195" t="s">
        <v>39</v>
      </c>
      <c r="O237" s="71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245</v>
      </c>
      <c r="AT237" s="198" t="s">
        <v>150</v>
      </c>
      <c r="AU237" s="198" t="s">
        <v>84</v>
      </c>
      <c r="AY237" s="17" t="s">
        <v>148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82</v>
      </c>
      <c r="BK237" s="199">
        <f>ROUND(I237*H237,2)</f>
        <v>0</v>
      </c>
      <c r="BL237" s="17" t="s">
        <v>245</v>
      </c>
      <c r="BM237" s="198" t="s">
        <v>362</v>
      </c>
    </row>
    <row r="238" spans="1:47" s="2" customFormat="1" ht="29.25">
      <c r="A238" s="34"/>
      <c r="B238" s="35"/>
      <c r="C238" s="36"/>
      <c r="D238" s="200" t="s">
        <v>157</v>
      </c>
      <c r="E238" s="36"/>
      <c r="F238" s="201" t="s">
        <v>363</v>
      </c>
      <c r="G238" s="36"/>
      <c r="H238" s="36"/>
      <c r="I238" s="202"/>
      <c r="J238" s="36"/>
      <c r="K238" s="36"/>
      <c r="L238" s="39"/>
      <c r="M238" s="203"/>
      <c r="N238" s="204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157</v>
      </c>
      <c r="AU238" s="17" t="s">
        <v>84</v>
      </c>
    </row>
    <row r="239" spans="2:63" s="12" customFormat="1" ht="22.9" customHeight="1">
      <c r="B239" s="171"/>
      <c r="C239" s="172"/>
      <c r="D239" s="173" t="s">
        <v>73</v>
      </c>
      <c r="E239" s="185" t="s">
        <v>364</v>
      </c>
      <c r="F239" s="185" t="s">
        <v>365</v>
      </c>
      <c r="G239" s="172"/>
      <c r="H239" s="172"/>
      <c r="I239" s="175"/>
      <c r="J239" s="186">
        <f>BK239</f>
        <v>0</v>
      </c>
      <c r="K239" s="172"/>
      <c r="L239" s="177"/>
      <c r="M239" s="178"/>
      <c r="N239" s="179"/>
      <c r="O239" s="179"/>
      <c r="P239" s="180">
        <f>SUM(P240:P254)</f>
        <v>0</v>
      </c>
      <c r="Q239" s="179"/>
      <c r="R239" s="180">
        <f>SUM(R240:R254)</f>
        <v>2.9035095999999996</v>
      </c>
      <c r="S239" s="179"/>
      <c r="T239" s="181">
        <f>SUM(T240:T254)</f>
        <v>0</v>
      </c>
      <c r="AR239" s="182" t="s">
        <v>84</v>
      </c>
      <c r="AT239" s="183" t="s">
        <v>73</v>
      </c>
      <c r="AU239" s="183" t="s">
        <v>82</v>
      </c>
      <c r="AY239" s="182" t="s">
        <v>148</v>
      </c>
      <c r="BK239" s="184">
        <f>SUM(BK240:BK254)</f>
        <v>0</v>
      </c>
    </row>
    <row r="240" spans="1:65" s="2" customFormat="1" ht="14.45" customHeight="1">
      <c r="A240" s="34"/>
      <c r="B240" s="35"/>
      <c r="C240" s="187" t="s">
        <v>366</v>
      </c>
      <c r="D240" s="187" t="s">
        <v>150</v>
      </c>
      <c r="E240" s="188" t="s">
        <v>367</v>
      </c>
      <c r="F240" s="189" t="s">
        <v>368</v>
      </c>
      <c r="G240" s="190" t="s">
        <v>167</v>
      </c>
      <c r="H240" s="191">
        <v>88.36</v>
      </c>
      <c r="I240" s="192"/>
      <c r="J240" s="193">
        <f>ROUND(I240*H240,2)</f>
        <v>0</v>
      </c>
      <c r="K240" s="189" t="s">
        <v>154</v>
      </c>
      <c r="L240" s="39"/>
      <c r="M240" s="194" t="s">
        <v>1</v>
      </c>
      <c r="N240" s="195" t="s">
        <v>39</v>
      </c>
      <c r="O240" s="71"/>
      <c r="P240" s="196">
        <f>O240*H240</f>
        <v>0</v>
      </c>
      <c r="Q240" s="196">
        <v>0.0003</v>
      </c>
      <c r="R240" s="196">
        <f>Q240*H240</f>
        <v>0.026507999999999997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245</v>
      </c>
      <c r="AT240" s="198" t="s">
        <v>150</v>
      </c>
      <c r="AU240" s="198" t="s">
        <v>84</v>
      </c>
      <c r="AY240" s="17" t="s">
        <v>148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82</v>
      </c>
      <c r="BK240" s="199">
        <f>ROUND(I240*H240,2)</f>
        <v>0</v>
      </c>
      <c r="BL240" s="17" t="s">
        <v>245</v>
      </c>
      <c r="BM240" s="198" t="s">
        <v>369</v>
      </c>
    </row>
    <row r="241" spans="1:47" s="2" customFormat="1" ht="19.5">
      <c r="A241" s="34"/>
      <c r="B241" s="35"/>
      <c r="C241" s="36"/>
      <c r="D241" s="200" t="s">
        <v>157</v>
      </c>
      <c r="E241" s="36"/>
      <c r="F241" s="201" t="s">
        <v>370</v>
      </c>
      <c r="G241" s="36"/>
      <c r="H241" s="36"/>
      <c r="I241" s="202"/>
      <c r="J241" s="36"/>
      <c r="K241" s="36"/>
      <c r="L241" s="39"/>
      <c r="M241" s="203"/>
      <c r="N241" s="20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157</v>
      </c>
      <c r="AU241" s="17" t="s">
        <v>84</v>
      </c>
    </row>
    <row r="242" spans="2:51" s="13" customFormat="1" ht="11.25">
      <c r="B242" s="206"/>
      <c r="C242" s="207"/>
      <c r="D242" s="200" t="s">
        <v>161</v>
      </c>
      <c r="E242" s="208" t="s">
        <v>1</v>
      </c>
      <c r="F242" s="209" t="s">
        <v>113</v>
      </c>
      <c r="G242" s="207"/>
      <c r="H242" s="210">
        <v>88.36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161</v>
      </c>
      <c r="AU242" s="216" t="s">
        <v>84</v>
      </c>
      <c r="AV242" s="13" t="s">
        <v>84</v>
      </c>
      <c r="AW242" s="13" t="s">
        <v>31</v>
      </c>
      <c r="AX242" s="13" t="s">
        <v>82</v>
      </c>
      <c r="AY242" s="216" t="s">
        <v>148</v>
      </c>
    </row>
    <row r="243" spans="1:65" s="2" customFormat="1" ht="20.45" customHeight="1">
      <c r="A243" s="34"/>
      <c r="B243" s="35"/>
      <c r="C243" s="187" t="s">
        <v>371</v>
      </c>
      <c r="D243" s="187" t="s">
        <v>150</v>
      </c>
      <c r="E243" s="188" t="s">
        <v>372</v>
      </c>
      <c r="F243" s="189" t="s">
        <v>373</v>
      </c>
      <c r="G243" s="190" t="s">
        <v>167</v>
      </c>
      <c r="H243" s="191">
        <v>88.36</v>
      </c>
      <c r="I243" s="192"/>
      <c r="J243" s="193">
        <f>ROUND(I243*H243,2)</f>
        <v>0</v>
      </c>
      <c r="K243" s="189" t="s">
        <v>154</v>
      </c>
      <c r="L243" s="39"/>
      <c r="M243" s="194" t="s">
        <v>1</v>
      </c>
      <c r="N243" s="195" t="s">
        <v>39</v>
      </c>
      <c r="O243" s="71"/>
      <c r="P243" s="196">
        <f>O243*H243</f>
        <v>0</v>
      </c>
      <c r="Q243" s="196">
        <v>0.00455</v>
      </c>
      <c r="R243" s="196">
        <f>Q243*H243</f>
        <v>0.402038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245</v>
      </c>
      <c r="AT243" s="198" t="s">
        <v>150</v>
      </c>
      <c r="AU243" s="198" t="s">
        <v>84</v>
      </c>
      <c r="AY243" s="17" t="s">
        <v>148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82</v>
      </c>
      <c r="BK243" s="199">
        <f>ROUND(I243*H243,2)</f>
        <v>0</v>
      </c>
      <c r="BL243" s="17" t="s">
        <v>245</v>
      </c>
      <c r="BM243" s="198" t="s">
        <v>374</v>
      </c>
    </row>
    <row r="244" spans="1:47" s="2" customFormat="1" ht="19.5">
      <c r="A244" s="34"/>
      <c r="B244" s="35"/>
      <c r="C244" s="36"/>
      <c r="D244" s="200" t="s">
        <v>157</v>
      </c>
      <c r="E244" s="36"/>
      <c r="F244" s="201" t="s">
        <v>375</v>
      </c>
      <c r="G244" s="36"/>
      <c r="H244" s="36"/>
      <c r="I244" s="202"/>
      <c r="J244" s="36"/>
      <c r="K244" s="36"/>
      <c r="L244" s="39"/>
      <c r="M244" s="203"/>
      <c r="N244" s="204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157</v>
      </c>
      <c r="AU244" s="17" t="s">
        <v>84</v>
      </c>
    </row>
    <row r="245" spans="2:51" s="13" customFormat="1" ht="11.25">
      <c r="B245" s="206"/>
      <c r="C245" s="207"/>
      <c r="D245" s="200" t="s">
        <v>161</v>
      </c>
      <c r="E245" s="208" t="s">
        <v>1</v>
      </c>
      <c r="F245" s="209" t="s">
        <v>113</v>
      </c>
      <c r="G245" s="207"/>
      <c r="H245" s="210">
        <v>88.36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161</v>
      </c>
      <c r="AU245" s="216" t="s">
        <v>84</v>
      </c>
      <c r="AV245" s="13" t="s">
        <v>84</v>
      </c>
      <c r="AW245" s="13" t="s">
        <v>31</v>
      </c>
      <c r="AX245" s="13" t="s">
        <v>82</v>
      </c>
      <c r="AY245" s="216" t="s">
        <v>148</v>
      </c>
    </row>
    <row r="246" spans="1:65" s="2" customFormat="1" ht="35.85" customHeight="1">
      <c r="A246" s="34"/>
      <c r="B246" s="35"/>
      <c r="C246" s="187" t="s">
        <v>376</v>
      </c>
      <c r="D246" s="187" t="s">
        <v>150</v>
      </c>
      <c r="E246" s="188" t="s">
        <v>377</v>
      </c>
      <c r="F246" s="189" t="s">
        <v>378</v>
      </c>
      <c r="G246" s="190" t="s">
        <v>167</v>
      </c>
      <c r="H246" s="191">
        <v>88.36</v>
      </c>
      <c r="I246" s="192"/>
      <c r="J246" s="193">
        <f>ROUND(I246*H246,2)</f>
        <v>0</v>
      </c>
      <c r="K246" s="189" t="s">
        <v>154</v>
      </c>
      <c r="L246" s="39"/>
      <c r="M246" s="194" t="s">
        <v>1</v>
      </c>
      <c r="N246" s="195" t="s">
        <v>39</v>
      </c>
      <c r="O246" s="71"/>
      <c r="P246" s="196">
        <f>O246*H246</f>
        <v>0</v>
      </c>
      <c r="Q246" s="196">
        <v>0.00689</v>
      </c>
      <c r="R246" s="196">
        <f>Q246*H246</f>
        <v>0.6088004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245</v>
      </c>
      <c r="AT246" s="198" t="s">
        <v>150</v>
      </c>
      <c r="AU246" s="198" t="s">
        <v>84</v>
      </c>
      <c r="AY246" s="17" t="s">
        <v>148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82</v>
      </c>
      <c r="BK246" s="199">
        <f>ROUND(I246*H246,2)</f>
        <v>0</v>
      </c>
      <c r="BL246" s="17" t="s">
        <v>245</v>
      </c>
      <c r="BM246" s="198" t="s">
        <v>379</v>
      </c>
    </row>
    <row r="247" spans="1:47" s="2" customFormat="1" ht="29.25">
      <c r="A247" s="34"/>
      <c r="B247" s="35"/>
      <c r="C247" s="36"/>
      <c r="D247" s="200" t="s">
        <v>157</v>
      </c>
      <c r="E247" s="36"/>
      <c r="F247" s="201" t="s">
        <v>380</v>
      </c>
      <c r="G247" s="36"/>
      <c r="H247" s="36"/>
      <c r="I247" s="202"/>
      <c r="J247" s="36"/>
      <c r="K247" s="36"/>
      <c r="L247" s="39"/>
      <c r="M247" s="203"/>
      <c r="N247" s="20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157</v>
      </c>
      <c r="AU247" s="17" t="s">
        <v>84</v>
      </c>
    </row>
    <row r="248" spans="2:51" s="13" customFormat="1" ht="11.25">
      <c r="B248" s="206"/>
      <c r="C248" s="207"/>
      <c r="D248" s="200" t="s">
        <v>161</v>
      </c>
      <c r="E248" s="208" t="s">
        <v>113</v>
      </c>
      <c r="F248" s="209" t="s">
        <v>381</v>
      </c>
      <c r="G248" s="207"/>
      <c r="H248" s="210">
        <v>88.36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161</v>
      </c>
      <c r="AU248" s="216" t="s">
        <v>84</v>
      </c>
      <c r="AV248" s="13" t="s">
        <v>84</v>
      </c>
      <c r="AW248" s="13" t="s">
        <v>31</v>
      </c>
      <c r="AX248" s="13" t="s">
        <v>82</v>
      </c>
      <c r="AY248" s="216" t="s">
        <v>148</v>
      </c>
    </row>
    <row r="249" spans="1:65" s="2" customFormat="1" ht="35.85" customHeight="1">
      <c r="A249" s="34"/>
      <c r="B249" s="35"/>
      <c r="C249" s="217" t="s">
        <v>382</v>
      </c>
      <c r="D249" s="217" t="s">
        <v>224</v>
      </c>
      <c r="E249" s="218" t="s">
        <v>383</v>
      </c>
      <c r="F249" s="219" t="s">
        <v>384</v>
      </c>
      <c r="G249" s="220" t="s">
        <v>167</v>
      </c>
      <c r="H249" s="221">
        <v>97.196</v>
      </c>
      <c r="I249" s="222"/>
      <c r="J249" s="223">
        <f>ROUND(I249*H249,2)</f>
        <v>0</v>
      </c>
      <c r="K249" s="219" t="s">
        <v>154</v>
      </c>
      <c r="L249" s="224"/>
      <c r="M249" s="225" t="s">
        <v>1</v>
      </c>
      <c r="N249" s="226" t="s">
        <v>39</v>
      </c>
      <c r="O249" s="71"/>
      <c r="P249" s="196">
        <f>O249*H249</f>
        <v>0</v>
      </c>
      <c r="Q249" s="196">
        <v>0.0192</v>
      </c>
      <c r="R249" s="196">
        <f>Q249*H249</f>
        <v>1.8661631999999997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341</v>
      </c>
      <c r="AT249" s="198" t="s">
        <v>224</v>
      </c>
      <c r="AU249" s="198" t="s">
        <v>84</v>
      </c>
      <c r="AY249" s="17" t="s">
        <v>148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82</v>
      </c>
      <c r="BK249" s="199">
        <f>ROUND(I249*H249,2)</f>
        <v>0</v>
      </c>
      <c r="BL249" s="17" t="s">
        <v>245</v>
      </c>
      <c r="BM249" s="198" t="s">
        <v>385</v>
      </c>
    </row>
    <row r="250" spans="1:47" s="2" customFormat="1" ht="19.5">
      <c r="A250" s="34"/>
      <c r="B250" s="35"/>
      <c r="C250" s="36"/>
      <c r="D250" s="200" t="s">
        <v>157</v>
      </c>
      <c r="E250" s="36"/>
      <c r="F250" s="201" t="s">
        <v>384</v>
      </c>
      <c r="G250" s="36"/>
      <c r="H250" s="36"/>
      <c r="I250" s="202"/>
      <c r="J250" s="36"/>
      <c r="K250" s="36"/>
      <c r="L250" s="39"/>
      <c r="M250" s="203"/>
      <c r="N250" s="204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157</v>
      </c>
      <c r="AU250" s="17" t="s">
        <v>84</v>
      </c>
    </row>
    <row r="251" spans="1:47" s="2" customFormat="1" ht="19.5">
      <c r="A251" s="34"/>
      <c r="B251" s="35"/>
      <c r="C251" s="36"/>
      <c r="D251" s="200" t="s">
        <v>159</v>
      </c>
      <c r="E251" s="36"/>
      <c r="F251" s="205" t="s">
        <v>386</v>
      </c>
      <c r="G251" s="36"/>
      <c r="H251" s="36"/>
      <c r="I251" s="202"/>
      <c r="J251" s="36"/>
      <c r="K251" s="36"/>
      <c r="L251" s="39"/>
      <c r="M251" s="203"/>
      <c r="N251" s="204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159</v>
      </c>
      <c r="AU251" s="17" t="s">
        <v>84</v>
      </c>
    </row>
    <row r="252" spans="2:51" s="13" customFormat="1" ht="11.25">
      <c r="B252" s="206"/>
      <c r="C252" s="207"/>
      <c r="D252" s="200" t="s">
        <v>161</v>
      </c>
      <c r="E252" s="208" t="s">
        <v>1</v>
      </c>
      <c r="F252" s="209" t="s">
        <v>387</v>
      </c>
      <c r="G252" s="207"/>
      <c r="H252" s="210">
        <v>97.196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161</v>
      </c>
      <c r="AU252" s="216" t="s">
        <v>84</v>
      </c>
      <c r="AV252" s="13" t="s">
        <v>84</v>
      </c>
      <c r="AW252" s="13" t="s">
        <v>31</v>
      </c>
      <c r="AX252" s="13" t="s">
        <v>82</v>
      </c>
      <c r="AY252" s="216" t="s">
        <v>148</v>
      </c>
    </row>
    <row r="253" spans="1:65" s="2" customFormat="1" ht="22.9" customHeight="1">
      <c r="A253" s="34"/>
      <c r="B253" s="35"/>
      <c r="C253" s="187" t="s">
        <v>388</v>
      </c>
      <c r="D253" s="187" t="s">
        <v>150</v>
      </c>
      <c r="E253" s="188" t="s">
        <v>389</v>
      </c>
      <c r="F253" s="189" t="s">
        <v>390</v>
      </c>
      <c r="G253" s="190" t="s">
        <v>303</v>
      </c>
      <c r="H253" s="191">
        <v>2.904</v>
      </c>
      <c r="I253" s="192"/>
      <c r="J253" s="193">
        <f>ROUND(I253*H253,2)</f>
        <v>0</v>
      </c>
      <c r="K253" s="189" t="s">
        <v>154</v>
      </c>
      <c r="L253" s="39"/>
      <c r="M253" s="194" t="s">
        <v>1</v>
      </c>
      <c r="N253" s="195" t="s">
        <v>39</v>
      </c>
      <c r="O253" s="71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245</v>
      </c>
      <c r="AT253" s="198" t="s">
        <v>150</v>
      </c>
      <c r="AU253" s="198" t="s">
        <v>84</v>
      </c>
      <c r="AY253" s="17" t="s">
        <v>148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82</v>
      </c>
      <c r="BK253" s="199">
        <f>ROUND(I253*H253,2)</f>
        <v>0</v>
      </c>
      <c r="BL253" s="17" t="s">
        <v>245</v>
      </c>
      <c r="BM253" s="198" t="s">
        <v>391</v>
      </c>
    </row>
    <row r="254" spans="1:47" s="2" customFormat="1" ht="29.25">
      <c r="A254" s="34"/>
      <c r="B254" s="35"/>
      <c r="C254" s="36"/>
      <c r="D254" s="200" t="s">
        <v>157</v>
      </c>
      <c r="E254" s="36"/>
      <c r="F254" s="201" t="s">
        <v>392</v>
      </c>
      <c r="G254" s="36"/>
      <c r="H254" s="36"/>
      <c r="I254" s="202"/>
      <c r="J254" s="36"/>
      <c r="K254" s="36"/>
      <c r="L254" s="39"/>
      <c r="M254" s="203"/>
      <c r="N254" s="204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157</v>
      </c>
      <c r="AU254" s="17" t="s">
        <v>84</v>
      </c>
    </row>
    <row r="255" spans="2:63" s="12" customFormat="1" ht="22.9" customHeight="1">
      <c r="B255" s="171"/>
      <c r="C255" s="172"/>
      <c r="D255" s="173" t="s">
        <v>73</v>
      </c>
      <c r="E255" s="185" t="s">
        <v>393</v>
      </c>
      <c r="F255" s="185" t="s">
        <v>394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SUM(P256:P267)</f>
        <v>0</v>
      </c>
      <c r="Q255" s="179"/>
      <c r="R255" s="180">
        <f>SUM(R256:R267)</f>
        <v>0.0893214</v>
      </c>
      <c r="S255" s="179"/>
      <c r="T255" s="181">
        <f>SUM(T256:T267)</f>
        <v>0</v>
      </c>
      <c r="AR255" s="182" t="s">
        <v>84</v>
      </c>
      <c r="AT255" s="183" t="s">
        <v>73</v>
      </c>
      <c r="AU255" s="183" t="s">
        <v>82</v>
      </c>
      <c r="AY255" s="182" t="s">
        <v>148</v>
      </c>
      <c r="BK255" s="184">
        <f>SUM(BK256:BK267)</f>
        <v>0</v>
      </c>
    </row>
    <row r="256" spans="1:65" s="2" customFormat="1" ht="14.45" customHeight="1">
      <c r="A256" s="34"/>
      <c r="B256" s="35"/>
      <c r="C256" s="187" t="s">
        <v>395</v>
      </c>
      <c r="D256" s="187" t="s">
        <v>150</v>
      </c>
      <c r="E256" s="188" t="s">
        <v>396</v>
      </c>
      <c r="F256" s="189" t="s">
        <v>397</v>
      </c>
      <c r="G256" s="190" t="s">
        <v>167</v>
      </c>
      <c r="H256" s="191">
        <v>4.59</v>
      </c>
      <c r="I256" s="192"/>
      <c r="J256" s="193">
        <f>ROUND(I256*H256,2)</f>
        <v>0</v>
      </c>
      <c r="K256" s="189" t="s">
        <v>154</v>
      </c>
      <c r="L256" s="39"/>
      <c r="M256" s="194" t="s">
        <v>1</v>
      </c>
      <c r="N256" s="195" t="s">
        <v>39</v>
      </c>
      <c r="O256" s="71"/>
      <c r="P256" s="196">
        <f>O256*H256</f>
        <v>0</v>
      </c>
      <c r="Q256" s="196">
        <v>0.0003</v>
      </c>
      <c r="R256" s="196">
        <f>Q256*H256</f>
        <v>0.0013769999999999998</v>
      </c>
      <c r="S256" s="196">
        <v>0</v>
      </c>
      <c r="T256" s="197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245</v>
      </c>
      <c r="AT256" s="198" t="s">
        <v>150</v>
      </c>
      <c r="AU256" s="198" t="s">
        <v>84</v>
      </c>
      <c r="AY256" s="17" t="s">
        <v>148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7" t="s">
        <v>82</v>
      </c>
      <c r="BK256" s="199">
        <f>ROUND(I256*H256,2)</f>
        <v>0</v>
      </c>
      <c r="BL256" s="17" t="s">
        <v>245</v>
      </c>
      <c r="BM256" s="198" t="s">
        <v>398</v>
      </c>
    </row>
    <row r="257" spans="1:47" s="2" customFormat="1" ht="19.5">
      <c r="A257" s="34"/>
      <c r="B257" s="35"/>
      <c r="C257" s="36"/>
      <c r="D257" s="200" t="s">
        <v>157</v>
      </c>
      <c r="E257" s="36"/>
      <c r="F257" s="201" t="s">
        <v>399</v>
      </c>
      <c r="G257" s="36"/>
      <c r="H257" s="36"/>
      <c r="I257" s="202"/>
      <c r="J257" s="36"/>
      <c r="K257" s="36"/>
      <c r="L257" s="39"/>
      <c r="M257" s="203"/>
      <c r="N257" s="204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157</v>
      </c>
      <c r="AU257" s="17" t="s">
        <v>84</v>
      </c>
    </row>
    <row r="258" spans="2:51" s="13" customFormat="1" ht="11.25">
      <c r="B258" s="206"/>
      <c r="C258" s="207"/>
      <c r="D258" s="200" t="s">
        <v>161</v>
      </c>
      <c r="E258" s="208" t="s">
        <v>1</v>
      </c>
      <c r="F258" s="209" t="s">
        <v>111</v>
      </c>
      <c r="G258" s="207"/>
      <c r="H258" s="210">
        <v>4.59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161</v>
      </c>
      <c r="AU258" s="216" t="s">
        <v>84</v>
      </c>
      <c r="AV258" s="13" t="s">
        <v>84</v>
      </c>
      <c r="AW258" s="13" t="s">
        <v>31</v>
      </c>
      <c r="AX258" s="13" t="s">
        <v>82</v>
      </c>
      <c r="AY258" s="216" t="s">
        <v>148</v>
      </c>
    </row>
    <row r="259" spans="1:65" s="2" customFormat="1" ht="30.95" customHeight="1">
      <c r="A259" s="34"/>
      <c r="B259" s="35"/>
      <c r="C259" s="187" t="s">
        <v>400</v>
      </c>
      <c r="D259" s="187" t="s">
        <v>150</v>
      </c>
      <c r="E259" s="188" t="s">
        <v>401</v>
      </c>
      <c r="F259" s="189" t="s">
        <v>402</v>
      </c>
      <c r="G259" s="190" t="s">
        <v>167</v>
      </c>
      <c r="H259" s="191">
        <v>4.59</v>
      </c>
      <c r="I259" s="192"/>
      <c r="J259" s="193">
        <f>ROUND(I259*H259,2)</f>
        <v>0</v>
      </c>
      <c r="K259" s="189" t="s">
        <v>154</v>
      </c>
      <c r="L259" s="39"/>
      <c r="M259" s="194" t="s">
        <v>1</v>
      </c>
      <c r="N259" s="195" t="s">
        <v>39</v>
      </c>
      <c r="O259" s="71"/>
      <c r="P259" s="196">
        <f>O259*H259</f>
        <v>0</v>
      </c>
      <c r="Q259" s="196">
        <v>0.0053</v>
      </c>
      <c r="R259" s="196">
        <f>Q259*H259</f>
        <v>0.024326999999999998</v>
      </c>
      <c r="S259" s="196">
        <v>0</v>
      </c>
      <c r="T259" s="197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245</v>
      </c>
      <c r="AT259" s="198" t="s">
        <v>150</v>
      </c>
      <c r="AU259" s="198" t="s">
        <v>84</v>
      </c>
      <c r="AY259" s="17" t="s">
        <v>148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82</v>
      </c>
      <c r="BK259" s="199">
        <f>ROUND(I259*H259,2)</f>
        <v>0</v>
      </c>
      <c r="BL259" s="17" t="s">
        <v>245</v>
      </c>
      <c r="BM259" s="198" t="s">
        <v>403</v>
      </c>
    </row>
    <row r="260" spans="1:47" s="2" customFormat="1" ht="19.5">
      <c r="A260" s="34"/>
      <c r="B260" s="35"/>
      <c r="C260" s="36"/>
      <c r="D260" s="200" t="s">
        <v>157</v>
      </c>
      <c r="E260" s="36"/>
      <c r="F260" s="201" t="s">
        <v>404</v>
      </c>
      <c r="G260" s="36"/>
      <c r="H260" s="36"/>
      <c r="I260" s="202"/>
      <c r="J260" s="36"/>
      <c r="K260" s="36"/>
      <c r="L260" s="39"/>
      <c r="M260" s="203"/>
      <c r="N260" s="20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157</v>
      </c>
      <c r="AU260" s="17" t="s">
        <v>84</v>
      </c>
    </row>
    <row r="261" spans="2:51" s="13" customFormat="1" ht="11.25">
      <c r="B261" s="206"/>
      <c r="C261" s="207"/>
      <c r="D261" s="200" t="s">
        <v>161</v>
      </c>
      <c r="E261" s="208" t="s">
        <v>1</v>
      </c>
      <c r="F261" s="209" t="s">
        <v>111</v>
      </c>
      <c r="G261" s="207"/>
      <c r="H261" s="210">
        <v>4.59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161</v>
      </c>
      <c r="AU261" s="216" t="s">
        <v>84</v>
      </c>
      <c r="AV261" s="13" t="s">
        <v>84</v>
      </c>
      <c r="AW261" s="13" t="s">
        <v>31</v>
      </c>
      <c r="AX261" s="13" t="s">
        <v>82</v>
      </c>
      <c r="AY261" s="216" t="s">
        <v>148</v>
      </c>
    </row>
    <row r="262" spans="1:65" s="2" customFormat="1" ht="14.45" customHeight="1">
      <c r="A262" s="34"/>
      <c r="B262" s="35"/>
      <c r="C262" s="217" t="s">
        <v>405</v>
      </c>
      <c r="D262" s="217" t="s">
        <v>224</v>
      </c>
      <c r="E262" s="218" t="s">
        <v>406</v>
      </c>
      <c r="F262" s="219" t="s">
        <v>407</v>
      </c>
      <c r="G262" s="220" t="s">
        <v>167</v>
      </c>
      <c r="H262" s="221">
        <v>5.049</v>
      </c>
      <c r="I262" s="222"/>
      <c r="J262" s="223">
        <f>ROUND(I262*H262,2)</f>
        <v>0</v>
      </c>
      <c r="K262" s="219" t="s">
        <v>154</v>
      </c>
      <c r="L262" s="224"/>
      <c r="M262" s="225" t="s">
        <v>1</v>
      </c>
      <c r="N262" s="226" t="s">
        <v>39</v>
      </c>
      <c r="O262" s="71"/>
      <c r="P262" s="196">
        <f>O262*H262</f>
        <v>0</v>
      </c>
      <c r="Q262" s="196">
        <v>0.0126</v>
      </c>
      <c r="R262" s="196">
        <f>Q262*H262</f>
        <v>0.0636174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341</v>
      </c>
      <c r="AT262" s="198" t="s">
        <v>224</v>
      </c>
      <c r="AU262" s="198" t="s">
        <v>84</v>
      </c>
      <c r="AY262" s="17" t="s">
        <v>148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82</v>
      </c>
      <c r="BK262" s="199">
        <f>ROUND(I262*H262,2)</f>
        <v>0</v>
      </c>
      <c r="BL262" s="17" t="s">
        <v>245</v>
      </c>
      <c r="BM262" s="198" t="s">
        <v>408</v>
      </c>
    </row>
    <row r="263" spans="1:47" s="2" customFormat="1" ht="11.25">
      <c r="A263" s="34"/>
      <c r="B263" s="35"/>
      <c r="C263" s="36"/>
      <c r="D263" s="200" t="s">
        <v>157</v>
      </c>
      <c r="E263" s="36"/>
      <c r="F263" s="201" t="s">
        <v>407</v>
      </c>
      <c r="G263" s="36"/>
      <c r="H263" s="36"/>
      <c r="I263" s="202"/>
      <c r="J263" s="36"/>
      <c r="K263" s="36"/>
      <c r="L263" s="39"/>
      <c r="M263" s="203"/>
      <c r="N263" s="204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157</v>
      </c>
      <c r="AU263" s="17" t="s">
        <v>84</v>
      </c>
    </row>
    <row r="264" spans="1:47" s="2" customFormat="1" ht="19.5">
      <c r="A264" s="34"/>
      <c r="B264" s="35"/>
      <c r="C264" s="36"/>
      <c r="D264" s="200" t="s">
        <v>159</v>
      </c>
      <c r="E264" s="36"/>
      <c r="F264" s="205" t="s">
        <v>409</v>
      </c>
      <c r="G264" s="36"/>
      <c r="H264" s="36"/>
      <c r="I264" s="202"/>
      <c r="J264" s="36"/>
      <c r="K264" s="36"/>
      <c r="L264" s="39"/>
      <c r="M264" s="203"/>
      <c r="N264" s="204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159</v>
      </c>
      <c r="AU264" s="17" t="s">
        <v>84</v>
      </c>
    </row>
    <row r="265" spans="2:51" s="13" customFormat="1" ht="11.25">
      <c r="B265" s="206"/>
      <c r="C265" s="207"/>
      <c r="D265" s="200" t="s">
        <v>161</v>
      </c>
      <c r="E265" s="208" t="s">
        <v>1</v>
      </c>
      <c r="F265" s="209" t="s">
        <v>410</v>
      </c>
      <c r="G265" s="207"/>
      <c r="H265" s="210">
        <v>5.049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161</v>
      </c>
      <c r="AU265" s="216" t="s">
        <v>84</v>
      </c>
      <c r="AV265" s="13" t="s">
        <v>84</v>
      </c>
      <c r="AW265" s="13" t="s">
        <v>31</v>
      </c>
      <c r="AX265" s="13" t="s">
        <v>82</v>
      </c>
      <c r="AY265" s="216" t="s">
        <v>148</v>
      </c>
    </row>
    <row r="266" spans="1:65" s="2" customFormat="1" ht="22.9" customHeight="1">
      <c r="A266" s="34"/>
      <c r="B266" s="35"/>
      <c r="C266" s="187" t="s">
        <v>411</v>
      </c>
      <c r="D266" s="187" t="s">
        <v>150</v>
      </c>
      <c r="E266" s="188" t="s">
        <v>412</v>
      </c>
      <c r="F266" s="189" t="s">
        <v>413</v>
      </c>
      <c r="G266" s="190" t="s">
        <v>303</v>
      </c>
      <c r="H266" s="191">
        <v>0.089</v>
      </c>
      <c r="I266" s="192"/>
      <c r="J266" s="193">
        <f>ROUND(I266*H266,2)</f>
        <v>0</v>
      </c>
      <c r="K266" s="189" t="s">
        <v>154</v>
      </c>
      <c r="L266" s="39"/>
      <c r="M266" s="194" t="s">
        <v>1</v>
      </c>
      <c r="N266" s="195" t="s">
        <v>39</v>
      </c>
      <c r="O266" s="7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245</v>
      </c>
      <c r="AT266" s="198" t="s">
        <v>150</v>
      </c>
      <c r="AU266" s="198" t="s">
        <v>84</v>
      </c>
      <c r="AY266" s="17" t="s">
        <v>148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82</v>
      </c>
      <c r="BK266" s="199">
        <f>ROUND(I266*H266,2)</f>
        <v>0</v>
      </c>
      <c r="BL266" s="17" t="s">
        <v>245</v>
      </c>
      <c r="BM266" s="198" t="s">
        <v>414</v>
      </c>
    </row>
    <row r="267" spans="1:47" s="2" customFormat="1" ht="29.25">
      <c r="A267" s="34"/>
      <c r="B267" s="35"/>
      <c r="C267" s="36"/>
      <c r="D267" s="200" t="s">
        <v>157</v>
      </c>
      <c r="E267" s="36"/>
      <c r="F267" s="201" t="s">
        <v>415</v>
      </c>
      <c r="G267" s="36"/>
      <c r="H267" s="36"/>
      <c r="I267" s="202"/>
      <c r="J267" s="36"/>
      <c r="K267" s="36"/>
      <c r="L267" s="39"/>
      <c r="M267" s="203"/>
      <c r="N267" s="204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157</v>
      </c>
      <c r="AU267" s="17" t="s">
        <v>84</v>
      </c>
    </row>
    <row r="268" spans="2:63" s="12" customFormat="1" ht="22.9" customHeight="1">
      <c r="B268" s="171"/>
      <c r="C268" s="172"/>
      <c r="D268" s="173" t="s">
        <v>73</v>
      </c>
      <c r="E268" s="185" t="s">
        <v>416</v>
      </c>
      <c r="F268" s="185" t="s">
        <v>417</v>
      </c>
      <c r="G268" s="172"/>
      <c r="H268" s="172"/>
      <c r="I268" s="175"/>
      <c r="J268" s="186">
        <f>BK268</f>
        <v>0</v>
      </c>
      <c r="K268" s="172"/>
      <c r="L268" s="177"/>
      <c r="M268" s="178"/>
      <c r="N268" s="179"/>
      <c r="O268" s="179"/>
      <c r="P268" s="180">
        <f>SUM(P269:P271)</f>
        <v>0</v>
      </c>
      <c r="Q268" s="179"/>
      <c r="R268" s="180">
        <f>SUM(R269:R271)</f>
        <v>0.0017632</v>
      </c>
      <c r="S268" s="179"/>
      <c r="T268" s="181">
        <f>SUM(T269:T271)</f>
        <v>0</v>
      </c>
      <c r="AR268" s="182" t="s">
        <v>84</v>
      </c>
      <c r="AT268" s="183" t="s">
        <v>73</v>
      </c>
      <c r="AU268" s="183" t="s">
        <v>82</v>
      </c>
      <c r="AY268" s="182" t="s">
        <v>148</v>
      </c>
      <c r="BK268" s="184">
        <f>SUM(BK269:BK271)</f>
        <v>0</v>
      </c>
    </row>
    <row r="269" spans="1:65" s="2" customFormat="1" ht="22.9" customHeight="1">
      <c r="A269" s="34"/>
      <c r="B269" s="35"/>
      <c r="C269" s="187" t="s">
        <v>418</v>
      </c>
      <c r="D269" s="187" t="s">
        <v>150</v>
      </c>
      <c r="E269" s="188" t="s">
        <v>419</v>
      </c>
      <c r="F269" s="189" t="s">
        <v>420</v>
      </c>
      <c r="G269" s="190" t="s">
        <v>167</v>
      </c>
      <c r="H269" s="191">
        <v>6.08</v>
      </c>
      <c r="I269" s="192"/>
      <c r="J269" s="193">
        <f>ROUND(I269*H269,2)</f>
        <v>0</v>
      </c>
      <c r="K269" s="189" t="s">
        <v>154</v>
      </c>
      <c r="L269" s="39"/>
      <c r="M269" s="194" t="s">
        <v>1</v>
      </c>
      <c r="N269" s="195" t="s">
        <v>39</v>
      </c>
      <c r="O269" s="71"/>
      <c r="P269" s="196">
        <f>O269*H269</f>
        <v>0</v>
      </c>
      <c r="Q269" s="196">
        <v>0.00029</v>
      </c>
      <c r="R269" s="196">
        <f>Q269*H269</f>
        <v>0.0017632</v>
      </c>
      <c r="S269" s="196">
        <v>0</v>
      </c>
      <c r="T269" s="19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8" t="s">
        <v>245</v>
      </c>
      <c r="AT269" s="198" t="s">
        <v>150</v>
      </c>
      <c r="AU269" s="198" t="s">
        <v>84</v>
      </c>
      <c r="AY269" s="17" t="s">
        <v>148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7" t="s">
        <v>82</v>
      </c>
      <c r="BK269" s="199">
        <f>ROUND(I269*H269,2)</f>
        <v>0</v>
      </c>
      <c r="BL269" s="17" t="s">
        <v>245</v>
      </c>
      <c r="BM269" s="198" t="s">
        <v>421</v>
      </c>
    </row>
    <row r="270" spans="1:47" s="2" customFormat="1" ht="19.5">
      <c r="A270" s="34"/>
      <c r="B270" s="35"/>
      <c r="C270" s="36"/>
      <c r="D270" s="200" t="s">
        <v>157</v>
      </c>
      <c r="E270" s="36"/>
      <c r="F270" s="201" t="s">
        <v>422</v>
      </c>
      <c r="G270" s="36"/>
      <c r="H270" s="36"/>
      <c r="I270" s="202"/>
      <c r="J270" s="36"/>
      <c r="K270" s="36"/>
      <c r="L270" s="39"/>
      <c r="M270" s="203"/>
      <c r="N270" s="204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157</v>
      </c>
      <c r="AU270" s="17" t="s">
        <v>84</v>
      </c>
    </row>
    <row r="271" spans="2:51" s="13" customFormat="1" ht="11.25">
      <c r="B271" s="206"/>
      <c r="C271" s="207"/>
      <c r="D271" s="200" t="s">
        <v>161</v>
      </c>
      <c r="E271" s="208" t="s">
        <v>1</v>
      </c>
      <c r="F271" s="209" t="s">
        <v>105</v>
      </c>
      <c r="G271" s="207"/>
      <c r="H271" s="210">
        <v>6.08</v>
      </c>
      <c r="I271" s="211"/>
      <c r="J271" s="207"/>
      <c r="K271" s="207"/>
      <c r="L271" s="212"/>
      <c r="M271" s="238"/>
      <c r="N271" s="239"/>
      <c r="O271" s="239"/>
      <c r="P271" s="239"/>
      <c r="Q271" s="239"/>
      <c r="R271" s="239"/>
      <c r="S271" s="239"/>
      <c r="T271" s="240"/>
      <c r="AT271" s="216" t="s">
        <v>161</v>
      </c>
      <c r="AU271" s="216" t="s">
        <v>84</v>
      </c>
      <c r="AV271" s="13" t="s">
        <v>84</v>
      </c>
      <c r="AW271" s="13" t="s">
        <v>31</v>
      </c>
      <c r="AX271" s="13" t="s">
        <v>82</v>
      </c>
      <c r="AY271" s="216" t="s">
        <v>148</v>
      </c>
    </row>
    <row r="272" spans="1:31" s="2" customFormat="1" ht="6.95" customHeight="1">
      <c r="A272" s="34"/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39"/>
      <c r="M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</sheetData>
  <sheetProtection algorithmName="SHA-512" hashValue="QzCCHDg/BIzbDKzEXYGNjH89uuuRek8Cnqqsa8k8ou1uTzFAqLY8WlN7q2C9+wM6Z9vySA6Vhg1xBn4g74GhBQ==" saltValue="SvJmlCC2/t3g/9sbFDjNfH0+yZ2JerQYoBOMQTDjZAFPLmVZ4QwPjKe4Gw8QN93eSV+usq0L0Xsou4hDYPSkZQ==" spinCount="100000" sheet="1" objects="1" scenarios="1" formatColumns="0" formatRows="0" autoFilter="0"/>
  <autoFilter ref="C127:K27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98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4.45" customHeight="1">
      <c r="B7" s="20"/>
      <c r="E7" s="311" t="str">
        <f>'Rekapitulace stavby'!K6</f>
        <v>Oprava ležaté kanalizace v budově čp. 68/18 a čp. 77/16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3" t="s">
        <v>107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28.5" customHeight="1">
      <c r="A9" s="34"/>
      <c r="B9" s="39"/>
      <c r="C9" s="34"/>
      <c r="D9" s="34"/>
      <c r="E9" s="313" t="s">
        <v>423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115</v>
      </c>
      <c r="G12" s="34"/>
      <c r="H12" s="34"/>
      <c r="I12" s="113" t="s">
        <v>22</v>
      </c>
      <c r="J12" s="115" t="str">
        <f>'Rekapitulace stavby'!AN8</f>
        <v>31. 12. 2021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424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424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38</v>
      </c>
      <c r="E33" s="113" t="s">
        <v>39</v>
      </c>
      <c r="F33" s="124">
        <f>ROUND((SUM(BE124:BE270)),2)</f>
        <v>0</v>
      </c>
      <c r="G33" s="34"/>
      <c r="H33" s="34"/>
      <c r="I33" s="125">
        <v>0.21</v>
      </c>
      <c r="J33" s="124">
        <f>ROUND(((SUM(BE124:BE270))*I33),2)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40</v>
      </c>
      <c r="F34" s="124">
        <f>ROUND((SUM(BF124:BF270)),2)</f>
        <v>0</v>
      </c>
      <c r="G34" s="34"/>
      <c r="H34" s="34"/>
      <c r="I34" s="125">
        <v>0.15</v>
      </c>
      <c r="J34" s="124">
        <f>ROUND(((SUM(BF124:BF270))*I34),2)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41</v>
      </c>
      <c r="F35" s="124">
        <f>ROUND((SUM(BG124:BG270)),2)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42</v>
      </c>
      <c r="F36" s="124">
        <f>ROUND((SUM(BH124:BH270)),2)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ROUND((SUM(BI124:BI270)),2)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18" t="str">
        <f>E7</f>
        <v>Oprava ležaté kanalizace v budově čp. 68/18 a čp. 77/16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8.5" customHeight="1">
      <c r="A87" s="34"/>
      <c r="B87" s="35"/>
      <c r="C87" s="36"/>
      <c r="D87" s="36"/>
      <c r="E87" s="270" t="str">
        <f>E9</f>
        <v>zti - Oprava kanalizace vnitřní - ZDRAVOTNĚ TECHNICKÉ INSTALACE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Hradec Králové, Pražská 68, SOŠ veterinární</v>
      </c>
      <c r="G89" s="36"/>
      <c r="H89" s="36"/>
      <c r="I89" s="29" t="s">
        <v>22</v>
      </c>
      <c r="J89" s="66" t="str">
        <f>IF(J12="","",J12)</f>
        <v>31. 12. 2021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4.8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>LIBOR KREJČÍ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4.8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LIBOR KREJČÍ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117</v>
      </c>
      <c r="D94" s="145"/>
      <c r="E94" s="145"/>
      <c r="F94" s="145"/>
      <c r="G94" s="145"/>
      <c r="H94" s="145"/>
      <c r="I94" s="145"/>
      <c r="J94" s="146" t="s">
        <v>118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119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8"/>
      <c r="C97" s="149"/>
      <c r="D97" s="150" t="s">
        <v>121</v>
      </c>
      <c r="E97" s="151"/>
      <c r="F97" s="151"/>
      <c r="G97" s="151"/>
      <c r="H97" s="151"/>
      <c r="I97" s="151"/>
      <c r="J97" s="152">
        <f>J125</f>
        <v>0</v>
      </c>
      <c r="K97" s="149"/>
      <c r="L97" s="153"/>
    </row>
    <row r="98" spans="2:12" s="10" customFormat="1" ht="19.9" customHeight="1">
      <c r="B98" s="154"/>
      <c r="C98" s="155"/>
      <c r="D98" s="156" t="s">
        <v>425</v>
      </c>
      <c r="E98" s="157"/>
      <c r="F98" s="157"/>
      <c r="G98" s="157"/>
      <c r="H98" s="157"/>
      <c r="I98" s="157"/>
      <c r="J98" s="158">
        <f>J126</f>
        <v>0</v>
      </c>
      <c r="K98" s="155"/>
      <c r="L98" s="159"/>
    </row>
    <row r="99" spans="2:12" s="10" customFormat="1" ht="19.9" customHeight="1">
      <c r="B99" s="154"/>
      <c r="C99" s="155"/>
      <c r="D99" s="156" t="s">
        <v>426</v>
      </c>
      <c r="E99" s="157"/>
      <c r="F99" s="157"/>
      <c r="G99" s="157"/>
      <c r="H99" s="157"/>
      <c r="I99" s="157"/>
      <c r="J99" s="158">
        <f>J155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427</v>
      </c>
      <c r="E100" s="157"/>
      <c r="F100" s="157"/>
      <c r="G100" s="157"/>
      <c r="H100" s="157"/>
      <c r="I100" s="157"/>
      <c r="J100" s="158">
        <f>J160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125</v>
      </c>
      <c r="E101" s="157"/>
      <c r="F101" s="157"/>
      <c r="G101" s="157"/>
      <c r="H101" s="157"/>
      <c r="I101" s="157"/>
      <c r="J101" s="158">
        <f>J167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128</v>
      </c>
      <c r="E102" s="151"/>
      <c r="F102" s="151"/>
      <c r="G102" s="151"/>
      <c r="H102" s="151"/>
      <c r="I102" s="151"/>
      <c r="J102" s="152">
        <f>J174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428</v>
      </c>
      <c r="E103" s="157"/>
      <c r="F103" s="157"/>
      <c r="G103" s="157"/>
      <c r="H103" s="157"/>
      <c r="I103" s="157"/>
      <c r="J103" s="158">
        <f>J175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429</v>
      </c>
      <c r="E104" s="157"/>
      <c r="F104" s="157"/>
      <c r="G104" s="157"/>
      <c r="H104" s="157"/>
      <c r="I104" s="157"/>
      <c r="J104" s="158">
        <f>J246</f>
        <v>0</v>
      </c>
      <c r="K104" s="155"/>
      <c r="L104" s="15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133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4.45" customHeight="1">
      <c r="A114" s="34"/>
      <c r="B114" s="35"/>
      <c r="C114" s="36"/>
      <c r="D114" s="36"/>
      <c r="E114" s="318" t="str">
        <f>E7</f>
        <v>Oprava ležaté kanalizace v budově čp. 68/18 a čp. 77/16</v>
      </c>
      <c r="F114" s="319"/>
      <c r="G114" s="319"/>
      <c r="H114" s="31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8.5" customHeight="1">
      <c r="A116" s="34"/>
      <c r="B116" s="35"/>
      <c r="C116" s="36"/>
      <c r="D116" s="36"/>
      <c r="E116" s="270" t="str">
        <f>E9</f>
        <v>zti - Oprava kanalizace vnitřní - ZDRAVOTNĚ TECHNICKÉ INSTALACE</v>
      </c>
      <c r="F116" s="320"/>
      <c r="G116" s="320"/>
      <c r="H116" s="32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Hradec Králové, Pražská 68, SOŠ veterinární</v>
      </c>
      <c r="G118" s="36"/>
      <c r="H118" s="36"/>
      <c r="I118" s="29" t="s">
        <v>22</v>
      </c>
      <c r="J118" s="66" t="str">
        <f>IF(J12="","",J12)</f>
        <v>31. 12. 2021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4.85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30</v>
      </c>
      <c r="J120" s="32" t="str">
        <f>E21</f>
        <v>LIBOR KREJČÍ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4.85" customHeight="1">
      <c r="A121" s="34"/>
      <c r="B121" s="35"/>
      <c r="C121" s="29" t="s">
        <v>28</v>
      </c>
      <c r="D121" s="36"/>
      <c r="E121" s="36"/>
      <c r="F121" s="27" t="str">
        <f>IF(E18="","",E18)</f>
        <v>Vyplň údaj</v>
      </c>
      <c r="G121" s="36"/>
      <c r="H121" s="36"/>
      <c r="I121" s="29" t="s">
        <v>32</v>
      </c>
      <c r="J121" s="32" t="str">
        <f>E24</f>
        <v>LIBOR KREJČÍ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0"/>
      <c r="B123" s="161"/>
      <c r="C123" s="162" t="s">
        <v>134</v>
      </c>
      <c r="D123" s="163" t="s">
        <v>59</v>
      </c>
      <c r="E123" s="163" t="s">
        <v>55</v>
      </c>
      <c r="F123" s="163" t="s">
        <v>56</v>
      </c>
      <c r="G123" s="163" t="s">
        <v>135</v>
      </c>
      <c r="H123" s="163" t="s">
        <v>136</v>
      </c>
      <c r="I123" s="163" t="s">
        <v>137</v>
      </c>
      <c r="J123" s="163" t="s">
        <v>118</v>
      </c>
      <c r="K123" s="164" t="s">
        <v>138</v>
      </c>
      <c r="L123" s="165"/>
      <c r="M123" s="75" t="s">
        <v>1</v>
      </c>
      <c r="N123" s="76" t="s">
        <v>38</v>
      </c>
      <c r="O123" s="76" t="s">
        <v>139</v>
      </c>
      <c r="P123" s="76" t="s">
        <v>140</v>
      </c>
      <c r="Q123" s="76" t="s">
        <v>141</v>
      </c>
      <c r="R123" s="76" t="s">
        <v>142</v>
      </c>
      <c r="S123" s="76" t="s">
        <v>143</v>
      </c>
      <c r="T123" s="77" t="s">
        <v>144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1:63" s="2" customFormat="1" ht="22.9" customHeight="1">
      <c r="A124" s="34"/>
      <c r="B124" s="35"/>
      <c r="C124" s="82" t="s">
        <v>145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P125+P174</f>
        <v>0</v>
      </c>
      <c r="Q124" s="79"/>
      <c r="R124" s="168">
        <f>R125+R174</f>
        <v>48.10901</v>
      </c>
      <c r="S124" s="79"/>
      <c r="T124" s="169">
        <f>T125+T174</f>
        <v>20.60734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120</v>
      </c>
      <c r="BK124" s="170">
        <f>BK125+BK174</f>
        <v>0</v>
      </c>
    </row>
    <row r="125" spans="2:63" s="12" customFormat="1" ht="25.9" customHeight="1">
      <c r="B125" s="171"/>
      <c r="C125" s="172"/>
      <c r="D125" s="173" t="s">
        <v>73</v>
      </c>
      <c r="E125" s="174" t="s">
        <v>146</v>
      </c>
      <c r="F125" s="174" t="s">
        <v>147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P126+P155+P160+P167</f>
        <v>0</v>
      </c>
      <c r="Q125" s="179"/>
      <c r="R125" s="180">
        <f>R126+R155+R160+R167</f>
        <v>46.81724</v>
      </c>
      <c r="S125" s="179"/>
      <c r="T125" s="181">
        <f>T126+T155+T160+T167</f>
        <v>16.114</v>
      </c>
      <c r="AR125" s="182" t="s">
        <v>82</v>
      </c>
      <c r="AT125" s="183" t="s">
        <v>73</v>
      </c>
      <c r="AU125" s="183" t="s">
        <v>74</v>
      </c>
      <c r="AY125" s="182" t="s">
        <v>148</v>
      </c>
      <c r="BK125" s="184">
        <f>BK126+BK155+BK160+BK167</f>
        <v>0</v>
      </c>
    </row>
    <row r="126" spans="2:63" s="12" customFormat="1" ht="22.9" customHeight="1">
      <c r="B126" s="171"/>
      <c r="C126" s="172"/>
      <c r="D126" s="173" t="s">
        <v>73</v>
      </c>
      <c r="E126" s="185" t="s">
        <v>82</v>
      </c>
      <c r="F126" s="185" t="s">
        <v>430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SUM(P127:P154)</f>
        <v>0</v>
      </c>
      <c r="Q126" s="179"/>
      <c r="R126" s="180">
        <f>SUM(R127:R154)</f>
        <v>16.86716</v>
      </c>
      <c r="S126" s="179"/>
      <c r="T126" s="181">
        <f>SUM(T127:T154)</f>
        <v>15.580000000000002</v>
      </c>
      <c r="AR126" s="182" t="s">
        <v>82</v>
      </c>
      <c r="AT126" s="183" t="s">
        <v>73</v>
      </c>
      <c r="AU126" s="183" t="s">
        <v>82</v>
      </c>
      <c r="AY126" s="182" t="s">
        <v>148</v>
      </c>
      <c r="BK126" s="184">
        <f>SUM(BK127:BK154)</f>
        <v>0</v>
      </c>
    </row>
    <row r="127" spans="1:65" s="2" customFormat="1" ht="22.9" customHeight="1">
      <c r="A127" s="34"/>
      <c r="B127" s="35"/>
      <c r="C127" s="187" t="s">
        <v>82</v>
      </c>
      <c r="D127" s="187" t="s">
        <v>150</v>
      </c>
      <c r="E127" s="188" t="s">
        <v>431</v>
      </c>
      <c r="F127" s="189" t="s">
        <v>432</v>
      </c>
      <c r="G127" s="190" t="s">
        <v>167</v>
      </c>
      <c r="H127" s="191">
        <v>24</v>
      </c>
      <c r="I127" s="192"/>
      <c r="J127" s="193">
        <f>ROUND(I127*H127,2)</f>
        <v>0</v>
      </c>
      <c r="K127" s="189" t="s">
        <v>1</v>
      </c>
      <c r="L127" s="39"/>
      <c r="M127" s="194" t="s">
        <v>1</v>
      </c>
      <c r="N127" s="195" t="s">
        <v>39</v>
      </c>
      <c r="O127" s="71"/>
      <c r="P127" s="196">
        <f>O127*H127</f>
        <v>0</v>
      </c>
      <c r="Q127" s="196">
        <v>0</v>
      </c>
      <c r="R127" s="196">
        <f>Q127*H127</f>
        <v>0</v>
      </c>
      <c r="S127" s="196">
        <v>0.26</v>
      </c>
      <c r="T127" s="197">
        <f>S127*H127</f>
        <v>6.24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155</v>
      </c>
      <c r="AT127" s="198" t="s">
        <v>150</v>
      </c>
      <c r="AU127" s="198" t="s">
        <v>84</v>
      </c>
      <c r="AY127" s="17" t="s">
        <v>148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82</v>
      </c>
      <c r="BK127" s="199">
        <f>ROUND(I127*H127,2)</f>
        <v>0</v>
      </c>
      <c r="BL127" s="17" t="s">
        <v>155</v>
      </c>
      <c r="BM127" s="198" t="s">
        <v>433</v>
      </c>
    </row>
    <row r="128" spans="1:47" s="2" customFormat="1" ht="11.25">
      <c r="A128" s="34"/>
      <c r="B128" s="35"/>
      <c r="C128" s="36"/>
      <c r="D128" s="200" t="s">
        <v>157</v>
      </c>
      <c r="E128" s="36"/>
      <c r="F128" s="201" t="s">
        <v>432</v>
      </c>
      <c r="G128" s="36"/>
      <c r="H128" s="36"/>
      <c r="I128" s="202"/>
      <c r="J128" s="36"/>
      <c r="K128" s="36"/>
      <c r="L128" s="39"/>
      <c r="M128" s="203"/>
      <c r="N128" s="204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157</v>
      </c>
      <c r="AU128" s="17" t="s">
        <v>84</v>
      </c>
    </row>
    <row r="129" spans="1:65" s="2" customFormat="1" ht="22.9" customHeight="1">
      <c r="A129" s="34"/>
      <c r="B129" s="35"/>
      <c r="C129" s="187" t="s">
        <v>84</v>
      </c>
      <c r="D129" s="187" t="s">
        <v>150</v>
      </c>
      <c r="E129" s="188" t="s">
        <v>434</v>
      </c>
      <c r="F129" s="189" t="s">
        <v>435</v>
      </c>
      <c r="G129" s="190" t="s">
        <v>167</v>
      </c>
      <c r="H129" s="191">
        <v>24</v>
      </c>
      <c r="I129" s="192"/>
      <c r="J129" s="193">
        <f>ROUND(I129*H129,2)</f>
        <v>0</v>
      </c>
      <c r="K129" s="189" t="s">
        <v>1</v>
      </c>
      <c r="L129" s="39"/>
      <c r="M129" s="194" t="s">
        <v>1</v>
      </c>
      <c r="N129" s="195" t="s">
        <v>39</v>
      </c>
      <c r="O129" s="71"/>
      <c r="P129" s="196">
        <f>O129*H129</f>
        <v>0</v>
      </c>
      <c r="Q129" s="196">
        <v>0</v>
      </c>
      <c r="R129" s="196">
        <f>Q129*H129</f>
        <v>0</v>
      </c>
      <c r="S129" s="196">
        <v>0.18</v>
      </c>
      <c r="T129" s="197">
        <f>S129*H129</f>
        <v>4.32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155</v>
      </c>
      <c r="AT129" s="198" t="s">
        <v>150</v>
      </c>
      <c r="AU129" s="198" t="s">
        <v>84</v>
      </c>
      <c r="AY129" s="17" t="s">
        <v>148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82</v>
      </c>
      <c r="BK129" s="199">
        <f>ROUND(I129*H129,2)</f>
        <v>0</v>
      </c>
      <c r="BL129" s="17" t="s">
        <v>155</v>
      </c>
      <c r="BM129" s="198" t="s">
        <v>436</v>
      </c>
    </row>
    <row r="130" spans="1:47" s="2" customFormat="1" ht="19.5">
      <c r="A130" s="34"/>
      <c r="B130" s="35"/>
      <c r="C130" s="36"/>
      <c r="D130" s="200" t="s">
        <v>157</v>
      </c>
      <c r="E130" s="36"/>
      <c r="F130" s="201" t="s">
        <v>435</v>
      </c>
      <c r="G130" s="36"/>
      <c r="H130" s="36"/>
      <c r="I130" s="202"/>
      <c r="J130" s="36"/>
      <c r="K130" s="36"/>
      <c r="L130" s="39"/>
      <c r="M130" s="203"/>
      <c r="N130" s="204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157</v>
      </c>
      <c r="AU130" s="17" t="s">
        <v>84</v>
      </c>
    </row>
    <row r="131" spans="1:65" s="2" customFormat="1" ht="22.9" customHeight="1">
      <c r="A131" s="34"/>
      <c r="B131" s="35"/>
      <c r="C131" s="187" t="s">
        <v>163</v>
      </c>
      <c r="D131" s="187" t="s">
        <v>150</v>
      </c>
      <c r="E131" s="188" t="s">
        <v>437</v>
      </c>
      <c r="F131" s="189" t="s">
        <v>438</v>
      </c>
      <c r="G131" s="190" t="s">
        <v>167</v>
      </c>
      <c r="H131" s="191">
        <v>24</v>
      </c>
      <c r="I131" s="192"/>
      <c r="J131" s="193">
        <f>ROUND(I131*H131,2)</f>
        <v>0</v>
      </c>
      <c r="K131" s="189" t="s">
        <v>1</v>
      </c>
      <c r="L131" s="39"/>
      <c r="M131" s="194" t="s">
        <v>1</v>
      </c>
      <c r="N131" s="195" t="s">
        <v>39</v>
      </c>
      <c r="O131" s="71"/>
      <c r="P131" s="196">
        <f>O131*H131</f>
        <v>0</v>
      </c>
      <c r="Q131" s="196">
        <v>0</v>
      </c>
      <c r="R131" s="196">
        <f>Q131*H131</f>
        <v>0</v>
      </c>
      <c r="S131" s="196">
        <v>0.19</v>
      </c>
      <c r="T131" s="197">
        <f>S131*H131</f>
        <v>4.5600000000000005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155</v>
      </c>
      <c r="AT131" s="198" t="s">
        <v>150</v>
      </c>
      <c r="AU131" s="198" t="s">
        <v>84</v>
      </c>
      <c r="AY131" s="17" t="s">
        <v>148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82</v>
      </c>
      <c r="BK131" s="199">
        <f>ROUND(I131*H131,2)</f>
        <v>0</v>
      </c>
      <c r="BL131" s="17" t="s">
        <v>155</v>
      </c>
      <c r="BM131" s="198" t="s">
        <v>439</v>
      </c>
    </row>
    <row r="132" spans="1:47" s="2" customFormat="1" ht="19.5">
      <c r="A132" s="34"/>
      <c r="B132" s="35"/>
      <c r="C132" s="36"/>
      <c r="D132" s="200" t="s">
        <v>157</v>
      </c>
      <c r="E132" s="36"/>
      <c r="F132" s="201" t="s">
        <v>438</v>
      </c>
      <c r="G132" s="36"/>
      <c r="H132" s="36"/>
      <c r="I132" s="202"/>
      <c r="J132" s="36"/>
      <c r="K132" s="36"/>
      <c r="L132" s="39"/>
      <c r="M132" s="203"/>
      <c r="N132" s="20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157</v>
      </c>
      <c r="AU132" s="17" t="s">
        <v>84</v>
      </c>
    </row>
    <row r="133" spans="1:65" s="2" customFormat="1" ht="14.45" customHeight="1">
      <c r="A133" s="34"/>
      <c r="B133" s="35"/>
      <c r="C133" s="187" t="s">
        <v>155</v>
      </c>
      <c r="D133" s="187" t="s">
        <v>150</v>
      </c>
      <c r="E133" s="188" t="s">
        <v>440</v>
      </c>
      <c r="F133" s="189" t="s">
        <v>441</v>
      </c>
      <c r="G133" s="190" t="s">
        <v>266</v>
      </c>
      <c r="H133" s="191">
        <v>2</v>
      </c>
      <c r="I133" s="192"/>
      <c r="J133" s="193">
        <f>ROUND(I133*H133,2)</f>
        <v>0</v>
      </c>
      <c r="K133" s="189" t="s">
        <v>1</v>
      </c>
      <c r="L133" s="39"/>
      <c r="M133" s="194" t="s">
        <v>1</v>
      </c>
      <c r="N133" s="195" t="s">
        <v>39</v>
      </c>
      <c r="O133" s="71"/>
      <c r="P133" s="196">
        <f>O133*H133</f>
        <v>0</v>
      </c>
      <c r="Q133" s="196">
        <v>0</v>
      </c>
      <c r="R133" s="196">
        <f>Q133*H133</f>
        <v>0</v>
      </c>
      <c r="S133" s="196">
        <v>0.23</v>
      </c>
      <c r="T133" s="197">
        <f>S133*H133</f>
        <v>0.46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155</v>
      </c>
      <c r="AT133" s="198" t="s">
        <v>150</v>
      </c>
      <c r="AU133" s="198" t="s">
        <v>84</v>
      </c>
      <c r="AY133" s="17" t="s">
        <v>148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82</v>
      </c>
      <c r="BK133" s="199">
        <f>ROUND(I133*H133,2)</f>
        <v>0</v>
      </c>
      <c r="BL133" s="17" t="s">
        <v>155</v>
      </c>
      <c r="BM133" s="198" t="s">
        <v>442</v>
      </c>
    </row>
    <row r="134" spans="1:47" s="2" customFormat="1" ht="11.25">
      <c r="A134" s="34"/>
      <c r="B134" s="35"/>
      <c r="C134" s="36"/>
      <c r="D134" s="200" t="s">
        <v>157</v>
      </c>
      <c r="E134" s="36"/>
      <c r="F134" s="201" t="s">
        <v>441</v>
      </c>
      <c r="G134" s="36"/>
      <c r="H134" s="36"/>
      <c r="I134" s="202"/>
      <c r="J134" s="36"/>
      <c r="K134" s="36"/>
      <c r="L134" s="39"/>
      <c r="M134" s="203"/>
      <c r="N134" s="204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157</v>
      </c>
      <c r="AU134" s="17" t="s">
        <v>84</v>
      </c>
    </row>
    <row r="135" spans="1:65" s="2" customFormat="1" ht="30.95" customHeight="1">
      <c r="A135" s="34"/>
      <c r="B135" s="35"/>
      <c r="C135" s="187" t="s">
        <v>182</v>
      </c>
      <c r="D135" s="187" t="s">
        <v>150</v>
      </c>
      <c r="E135" s="188" t="s">
        <v>443</v>
      </c>
      <c r="F135" s="189" t="s">
        <v>444</v>
      </c>
      <c r="G135" s="190" t="s">
        <v>153</v>
      </c>
      <c r="H135" s="191">
        <v>13</v>
      </c>
      <c r="I135" s="192"/>
      <c r="J135" s="193">
        <f>ROUND(I135*H135,2)</f>
        <v>0</v>
      </c>
      <c r="K135" s="189" t="s">
        <v>1</v>
      </c>
      <c r="L135" s="39"/>
      <c r="M135" s="194" t="s">
        <v>1</v>
      </c>
      <c r="N135" s="195" t="s">
        <v>39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155</v>
      </c>
      <c r="AT135" s="198" t="s">
        <v>150</v>
      </c>
      <c r="AU135" s="198" t="s">
        <v>84</v>
      </c>
      <c r="AY135" s="17" t="s">
        <v>148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82</v>
      </c>
      <c r="BK135" s="199">
        <f>ROUND(I135*H135,2)</f>
        <v>0</v>
      </c>
      <c r="BL135" s="17" t="s">
        <v>155</v>
      </c>
      <c r="BM135" s="198" t="s">
        <v>445</v>
      </c>
    </row>
    <row r="136" spans="1:47" s="2" customFormat="1" ht="19.5">
      <c r="A136" s="34"/>
      <c r="B136" s="35"/>
      <c r="C136" s="36"/>
      <c r="D136" s="200" t="s">
        <v>157</v>
      </c>
      <c r="E136" s="36"/>
      <c r="F136" s="201" t="s">
        <v>444</v>
      </c>
      <c r="G136" s="36"/>
      <c r="H136" s="36"/>
      <c r="I136" s="202"/>
      <c r="J136" s="36"/>
      <c r="K136" s="36"/>
      <c r="L136" s="39"/>
      <c r="M136" s="203"/>
      <c r="N136" s="204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157</v>
      </c>
      <c r="AU136" s="17" t="s">
        <v>84</v>
      </c>
    </row>
    <row r="137" spans="1:65" s="2" customFormat="1" ht="30.95" customHeight="1">
      <c r="A137" s="34"/>
      <c r="B137" s="35"/>
      <c r="C137" s="187" t="s">
        <v>180</v>
      </c>
      <c r="D137" s="187" t="s">
        <v>150</v>
      </c>
      <c r="E137" s="188" t="s">
        <v>446</v>
      </c>
      <c r="F137" s="189" t="s">
        <v>447</v>
      </c>
      <c r="G137" s="190" t="s">
        <v>153</v>
      </c>
      <c r="H137" s="191">
        <v>40</v>
      </c>
      <c r="I137" s="192"/>
      <c r="J137" s="193">
        <f>ROUND(I137*H137,2)</f>
        <v>0</v>
      </c>
      <c r="K137" s="189" t="s">
        <v>1</v>
      </c>
      <c r="L137" s="39"/>
      <c r="M137" s="194" t="s">
        <v>1</v>
      </c>
      <c r="N137" s="195" t="s">
        <v>39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155</v>
      </c>
      <c r="AT137" s="198" t="s">
        <v>150</v>
      </c>
      <c r="AU137" s="198" t="s">
        <v>84</v>
      </c>
      <c r="AY137" s="17" t="s">
        <v>148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82</v>
      </c>
      <c r="BK137" s="199">
        <f>ROUND(I137*H137,2)</f>
        <v>0</v>
      </c>
      <c r="BL137" s="17" t="s">
        <v>155</v>
      </c>
      <c r="BM137" s="198" t="s">
        <v>448</v>
      </c>
    </row>
    <row r="138" spans="1:47" s="2" customFormat="1" ht="19.5">
      <c r="A138" s="34"/>
      <c r="B138" s="35"/>
      <c r="C138" s="36"/>
      <c r="D138" s="200" t="s">
        <v>157</v>
      </c>
      <c r="E138" s="36"/>
      <c r="F138" s="201" t="s">
        <v>447</v>
      </c>
      <c r="G138" s="36"/>
      <c r="H138" s="36"/>
      <c r="I138" s="202"/>
      <c r="J138" s="36"/>
      <c r="K138" s="36"/>
      <c r="L138" s="39"/>
      <c r="M138" s="203"/>
      <c r="N138" s="204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157</v>
      </c>
      <c r="AU138" s="17" t="s">
        <v>84</v>
      </c>
    </row>
    <row r="139" spans="1:65" s="2" customFormat="1" ht="20.45" customHeight="1">
      <c r="A139" s="34"/>
      <c r="B139" s="35"/>
      <c r="C139" s="187" t="s">
        <v>193</v>
      </c>
      <c r="D139" s="187" t="s">
        <v>150</v>
      </c>
      <c r="E139" s="188" t="s">
        <v>449</v>
      </c>
      <c r="F139" s="189" t="s">
        <v>450</v>
      </c>
      <c r="G139" s="190" t="s">
        <v>167</v>
      </c>
      <c r="H139" s="191">
        <v>84</v>
      </c>
      <c r="I139" s="192"/>
      <c r="J139" s="193">
        <f>ROUND(I139*H139,2)</f>
        <v>0</v>
      </c>
      <c r="K139" s="189" t="s">
        <v>1</v>
      </c>
      <c r="L139" s="39"/>
      <c r="M139" s="194" t="s">
        <v>1</v>
      </c>
      <c r="N139" s="195" t="s">
        <v>39</v>
      </c>
      <c r="O139" s="71"/>
      <c r="P139" s="196">
        <f>O139*H139</f>
        <v>0</v>
      </c>
      <c r="Q139" s="196">
        <v>0.00199</v>
      </c>
      <c r="R139" s="196">
        <f>Q139*H139</f>
        <v>0.16716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155</v>
      </c>
      <c r="AT139" s="198" t="s">
        <v>150</v>
      </c>
      <c r="AU139" s="198" t="s">
        <v>84</v>
      </c>
      <c r="AY139" s="17" t="s">
        <v>148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82</v>
      </c>
      <c r="BK139" s="199">
        <f>ROUND(I139*H139,2)</f>
        <v>0</v>
      </c>
      <c r="BL139" s="17" t="s">
        <v>155</v>
      </c>
      <c r="BM139" s="198" t="s">
        <v>451</v>
      </c>
    </row>
    <row r="140" spans="1:47" s="2" customFormat="1" ht="11.25">
      <c r="A140" s="34"/>
      <c r="B140" s="35"/>
      <c r="C140" s="36"/>
      <c r="D140" s="200" t="s">
        <v>157</v>
      </c>
      <c r="E140" s="36"/>
      <c r="F140" s="201" t="s">
        <v>450</v>
      </c>
      <c r="G140" s="36"/>
      <c r="H140" s="36"/>
      <c r="I140" s="202"/>
      <c r="J140" s="36"/>
      <c r="K140" s="36"/>
      <c r="L140" s="39"/>
      <c r="M140" s="203"/>
      <c r="N140" s="204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157</v>
      </c>
      <c r="AU140" s="17" t="s">
        <v>84</v>
      </c>
    </row>
    <row r="141" spans="1:65" s="2" customFormat="1" ht="22.9" customHeight="1">
      <c r="A141" s="34"/>
      <c r="B141" s="35"/>
      <c r="C141" s="187" t="s">
        <v>198</v>
      </c>
      <c r="D141" s="187" t="s">
        <v>150</v>
      </c>
      <c r="E141" s="188" t="s">
        <v>452</v>
      </c>
      <c r="F141" s="189" t="s">
        <v>453</v>
      </c>
      <c r="G141" s="190" t="s">
        <v>167</v>
      </c>
      <c r="H141" s="191">
        <v>84</v>
      </c>
      <c r="I141" s="192"/>
      <c r="J141" s="193">
        <f>ROUND(I141*H141,2)</f>
        <v>0</v>
      </c>
      <c r="K141" s="189" t="s">
        <v>1</v>
      </c>
      <c r="L141" s="39"/>
      <c r="M141" s="194" t="s">
        <v>1</v>
      </c>
      <c r="N141" s="195" t="s">
        <v>39</v>
      </c>
      <c r="O141" s="71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155</v>
      </c>
      <c r="AT141" s="198" t="s">
        <v>150</v>
      </c>
      <c r="AU141" s="198" t="s">
        <v>84</v>
      </c>
      <c r="AY141" s="17" t="s">
        <v>148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82</v>
      </c>
      <c r="BK141" s="199">
        <f>ROUND(I141*H141,2)</f>
        <v>0</v>
      </c>
      <c r="BL141" s="17" t="s">
        <v>155</v>
      </c>
      <c r="BM141" s="198" t="s">
        <v>454</v>
      </c>
    </row>
    <row r="142" spans="1:47" s="2" customFormat="1" ht="11.25">
      <c r="A142" s="34"/>
      <c r="B142" s="35"/>
      <c r="C142" s="36"/>
      <c r="D142" s="200" t="s">
        <v>157</v>
      </c>
      <c r="E142" s="36"/>
      <c r="F142" s="201" t="s">
        <v>453</v>
      </c>
      <c r="G142" s="36"/>
      <c r="H142" s="36"/>
      <c r="I142" s="202"/>
      <c r="J142" s="36"/>
      <c r="K142" s="36"/>
      <c r="L142" s="39"/>
      <c r="M142" s="203"/>
      <c r="N142" s="204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157</v>
      </c>
      <c r="AU142" s="17" t="s">
        <v>84</v>
      </c>
    </row>
    <row r="143" spans="1:65" s="2" customFormat="1" ht="35.85" customHeight="1">
      <c r="A143" s="34"/>
      <c r="B143" s="35"/>
      <c r="C143" s="187" t="s">
        <v>204</v>
      </c>
      <c r="D143" s="187" t="s">
        <v>150</v>
      </c>
      <c r="E143" s="188" t="s">
        <v>455</v>
      </c>
      <c r="F143" s="189" t="s">
        <v>456</v>
      </c>
      <c r="G143" s="190" t="s">
        <v>153</v>
      </c>
      <c r="H143" s="191">
        <v>28</v>
      </c>
      <c r="I143" s="192"/>
      <c r="J143" s="193">
        <f>ROUND(I143*H143,2)</f>
        <v>0</v>
      </c>
      <c r="K143" s="189" t="s">
        <v>1</v>
      </c>
      <c r="L143" s="39"/>
      <c r="M143" s="194" t="s">
        <v>1</v>
      </c>
      <c r="N143" s="195" t="s">
        <v>39</v>
      </c>
      <c r="O143" s="71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155</v>
      </c>
      <c r="AT143" s="198" t="s">
        <v>150</v>
      </c>
      <c r="AU143" s="198" t="s">
        <v>84</v>
      </c>
      <c r="AY143" s="17" t="s">
        <v>148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82</v>
      </c>
      <c r="BK143" s="199">
        <f>ROUND(I143*H143,2)</f>
        <v>0</v>
      </c>
      <c r="BL143" s="17" t="s">
        <v>155</v>
      </c>
      <c r="BM143" s="198" t="s">
        <v>457</v>
      </c>
    </row>
    <row r="144" spans="1:47" s="2" customFormat="1" ht="19.5">
      <c r="A144" s="34"/>
      <c r="B144" s="35"/>
      <c r="C144" s="36"/>
      <c r="D144" s="200" t="s">
        <v>157</v>
      </c>
      <c r="E144" s="36"/>
      <c r="F144" s="201" t="s">
        <v>456</v>
      </c>
      <c r="G144" s="36"/>
      <c r="H144" s="36"/>
      <c r="I144" s="202"/>
      <c r="J144" s="36"/>
      <c r="K144" s="36"/>
      <c r="L144" s="39"/>
      <c r="M144" s="203"/>
      <c r="N144" s="204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157</v>
      </c>
      <c r="AU144" s="17" t="s">
        <v>84</v>
      </c>
    </row>
    <row r="145" spans="1:65" s="2" customFormat="1" ht="22.9" customHeight="1">
      <c r="A145" s="34"/>
      <c r="B145" s="35"/>
      <c r="C145" s="187" t="s">
        <v>211</v>
      </c>
      <c r="D145" s="187" t="s">
        <v>150</v>
      </c>
      <c r="E145" s="188" t="s">
        <v>458</v>
      </c>
      <c r="F145" s="189" t="s">
        <v>459</v>
      </c>
      <c r="G145" s="190" t="s">
        <v>153</v>
      </c>
      <c r="H145" s="191">
        <v>28</v>
      </c>
      <c r="I145" s="192"/>
      <c r="J145" s="193">
        <f>ROUND(I145*H145,2)</f>
        <v>0</v>
      </c>
      <c r="K145" s="189" t="s">
        <v>1</v>
      </c>
      <c r="L145" s="39"/>
      <c r="M145" s="194" t="s">
        <v>1</v>
      </c>
      <c r="N145" s="195" t="s">
        <v>39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155</v>
      </c>
      <c r="AT145" s="198" t="s">
        <v>150</v>
      </c>
      <c r="AU145" s="198" t="s">
        <v>84</v>
      </c>
      <c r="AY145" s="17" t="s">
        <v>148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82</v>
      </c>
      <c r="BK145" s="199">
        <f>ROUND(I145*H145,2)</f>
        <v>0</v>
      </c>
      <c r="BL145" s="17" t="s">
        <v>155</v>
      </c>
      <c r="BM145" s="198" t="s">
        <v>460</v>
      </c>
    </row>
    <row r="146" spans="1:47" s="2" customFormat="1" ht="19.5">
      <c r="A146" s="34"/>
      <c r="B146" s="35"/>
      <c r="C146" s="36"/>
      <c r="D146" s="200" t="s">
        <v>157</v>
      </c>
      <c r="E146" s="36"/>
      <c r="F146" s="201" t="s">
        <v>459</v>
      </c>
      <c r="G146" s="36"/>
      <c r="H146" s="36"/>
      <c r="I146" s="202"/>
      <c r="J146" s="36"/>
      <c r="K146" s="36"/>
      <c r="L146" s="39"/>
      <c r="M146" s="203"/>
      <c r="N146" s="20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157</v>
      </c>
      <c r="AU146" s="17" t="s">
        <v>84</v>
      </c>
    </row>
    <row r="147" spans="1:65" s="2" customFormat="1" ht="20.45" customHeight="1">
      <c r="A147" s="34"/>
      <c r="B147" s="35"/>
      <c r="C147" s="187" t="s">
        <v>218</v>
      </c>
      <c r="D147" s="187" t="s">
        <v>150</v>
      </c>
      <c r="E147" s="188" t="s">
        <v>461</v>
      </c>
      <c r="F147" s="189" t="s">
        <v>462</v>
      </c>
      <c r="G147" s="190" t="s">
        <v>153</v>
      </c>
      <c r="H147" s="191">
        <v>28</v>
      </c>
      <c r="I147" s="192"/>
      <c r="J147" s="193">
        <f>ROUND(I147*H147,2)</f>
        <v>0</v>
      </c>
      <c r="K147" s="189" t="s">
        <v>1</v>
      </c>
      <c r="L147" s="39"/>
      <c r="M147" s="194" t="s">
        <v>1</v>
      </c>
      <c r="N147" s="195" t="s">
        <v>39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155</v>
      </c>
      <c r="AT147" s="198" t="s">
        <v>150</v>
      </c>
      <c r="AU147" s="198" t="s">
        <v>84</v>
      </c>
      <c r="AY147" s="17" t="s">
        <v>148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82</v>
      </c>
      <c r="BK147" s="199">
        <f>ROUND(I147*H147,2)</f>
        <v>0</v>
      </c>
      <c r="BL147" s="17" t="s">
        <v>155</v>
      </c>
      <c r="BM147" s="198" t="s">
        <v>463</v>
      </c>
    </row>
    <row r="148" spans="1:47" s="2" customFormat="1" ht="11.25">
      <c r="A148" s="34"/>
      <c r="B148" s="35"/>
      <c r="C148" s="36"/>
      <c r="D148" s="200" t="s">
        <v>157</v>
      </c>
      <c r="E148" s="36"/>
      <c r="F148" s="201" t="s">
        <v>462</v>
      </c>
      <c r="G148" s="36"/>
      <c r="H148" s="36"/>
      <c r="I148" s="202"/>
      <c r="J148" s="36"/>
      <c r="K148" s="36"/>
      <c r="L148" s="39"/>
      <c r="M148" s="203"/>
      <c r="N148" s="20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157</v>
      </c>
      <c r="AU148" s="17" t="s">
        <v>84</v>
      </c>
    </row>
    <row r="149" spans="1:65" s="2" customFormat="1" ht="22.9" customHeight="1">
      <c r="A149" s="34"/>
      <c r="B149" s="35"/>
      <c r="C149" s="187" t="s">
        <v>223</v>
      </c>
      <c r="D149" s="187" t="s">
        <v>150</v>
      </c>
      <c r="E149" s="188" t="s">
        <v>464</v>
      </c>
      <c r="F149" s="189" t="s">
        <v>465</v>
      </c>
      <c r="G149" s="190" t="s">
        <v>153</v>
      </c>
      <c r="H149" s="191">
        <v>28</v>
      </c>
      <c r="I149" s="192"/>
      <c r="J149" s="193">
        <f>ROUND(I149*H149,2)</f>
        <v>0</v>
      </c>
      <c r="K149" s="189" t="s">
        <v>1</v>
      </c>
      <c r="L149" s="39"/>
      <c r="M149" s="194" t="s">
        <v>1</v>
      </c>
      <c r="N149" s="195" t="s">
        <v>39</v>
      </c>
      <c r="O149" s="7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155</v>
      </c>
      <c r="AT149" s="198" t="s">
        <v>150</v>
      </c>
      <c r="AU149" s="198" t="s">
        <v>84</v>
      </c>
      <c r="AY149" s="17" t="s">
        <v>148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82</v>
      </c>
      <c r="BK149" s="199">
        <f>ROUND(I149*H149,2)</f>
        <v>0</v>
      </c>
      <c r="BL149" s="17" t="s">
        <v>155</v>
      </c>
      <c r="BM149" s="198" t="s">
        <v>466</v>
      </c>
    </row>
    <row r="150" spans="1:47" s="2" customFormat="1" ht="19.5">
      <c r="A150" s="34"/>
      <c r="B150" s="35"/>
      <c r="C150" s="36"/>
      <c r="D150" s="200" t="s">
        <v>157</v>
      </c>
      <c r="E150" s="36"/>
      <c r="F150" s="201" t="s">
        <v>465</v>
      </c>
      <c r="G150" s="36"/>
      <c r="H150" s="36"/>
      <c r="I150" s="202"/>
      <c r="J150" s="36"/>
      <c r="K150" s="36"/>
      <c r="L150" s="39"/>
      <c r="M150" s="203"/>
      <c r="N150" s="204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157</v>
      </c>
      <c r="AU150" s="17" t="s">
        <v>84</v>
      </c>
    </row>
    <row r="151" spans="1:65" s="2" customFormat="1" ht="22.9" customHeight="1">
      <c r="A151" s="34"/>
      <c r="B151" s="35"/>
      <c r="C151" s="187" t="s">
        <v>229</v>
      </c>
      <c r="D151" s="187" t="s">
        <v>150</v>
      </c>
      <c r="E151" s="188" t="s">
        <v>467</v>
      </c>
      <c r="F151" s="189" t="s">
        <v>468</v>
      </c>
      <c r="G151" s="190" t="s">
        <v>153</v>
      </c>
      <c r="H151" s="191">
        <v>10</v>
      </c>
      <c r="I151" s="192"/>
      <c r="J151" s="193">
        <f>ROUND(I151*H151,2)</f>
        <v>0</v>
      </c>
      <c r="K151" s="189" t="s">
        <v>1</v>
      </c>
      <c r="L151" s="39"/>
      <c r="M151" s="194" t="s">
        <v>1</v>
      </c>
      <c r="N151" s="195" t="s">
        <v>39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155</v>
      </c>
      <c r="AT151" s="198" t="s">
        <v>150</v>
      </c>
      <c r="AU151" s="198" t="s">
        <v>84</v>
      </c>
      <c r="AY151" s="17" t="s">
        <v>148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82</v>
      </c>
      <c r="BK151" s="199">
        <f>ROUND(I151*H151,2)</f>
        <v>0</v>
      </c>
      <c r="BL151" s="17" t="s">
        <v>155</v>
      </c>
      <c r="BM151" s="198" t="s">
        <v>469</v>
      </c>
    </row>
    <row r="152" spans="1:47" s="2" customFormat="1" ht="11.25">
      <c r="A152" s="34"/>
      <c r="B152" s="35"/>
      <c r="C152" s="36"/>
      <c r="D152" s="200" t="s">
        <v>157</v>
      </c>
      <c r="E152" s="36"/>
      <c r="F152" s="201" t="s">
        <v>468</v>
      </c>
      <c r="G152" s="36"/>
      <c r="H152" s="36"/>
      <c r="I152" s="202"/>
      <c r="J152" s="36"/>
      <c r="K152" s="36"/>
      <c r="L152" s="39"/>
      <c r="M152" s="203"/>
      <c r="N152" s="20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157</v>
      </c>
      <c r="AU152" s="17" t="s">
        <v>84</v>
      </c>
    </row>
    <row r="153" spans="1:65" s="2" customFormat="1" ht="14.45" customHeight="1">
      <c r="A153" s="34"/>
      <c r="B153" s="35"/>
      <c r="C153" s="217" t="s">
        <v>234</v>
      </c>
      <c r="D153" s="217" t="s">
        <v>224</v>
      </c>
      <c r="E153" s="218" t="s">
        <v>470</v>
      </c>
      <c r="F153" s="219" t="s">
        <v>471</v>
      </c>
      <c r="G153" s="220" t="s">
        <v>303</v>
      </c>
      <c r="H153" s="221">
        <v>16.7</v>
      </c>
      <c r="I153" s="222"/>
      <c r="J153" s="223">
        <f>ROUND(I153*H153,2)</f>
        <v>0</v>
      </c>
      <c r="K153" s="219" t="s">
        <v>1</v>
      </c>
      <c r="L153" s="224"/>
      <c r="M153" s="225" t="s">
        <v>1</v>
      </c>
      <c r="N153" s="226" t="s">
        <v>39</v>
      </c>
      <c r="O153" s="71"/>
      <c r="P153" s="196">
        <f>O153*H153</f>
        <v>0</v>
      </c>
      <c r="Q153" s="196">
        <v>1</v>
      </c>
      <c r="R153" s="196">
        <f>Q153*H153</f>
        <v>16.7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198</v>
      </c>
      <c r="AT153" s="198" t="s">
        <v>224</v>
      </c>
      <c r="AU153" s="198" t="s">
        <v>84</v>
      </c>
      <c r="AY153" s="17" t="s">
        <v>148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82</v>
      </c>
      <c r="BK153" s="199">
        <f>ROUND(I153*H153,2)</f>
        <v>0</v>
      </c>
      <c r="BL153" s="17" t="s">
        <v>155</v>
      </c>
      <c r="BM153" s="198" t="s">
        <v>472</v>
      </c>
    </row>
    <row r="154" spans="1:47" s="2" customFormat="1" ht="11.25">
      <c r="A154" s="34"/>
      <c r="B154" s="35"/>
      <c r="C154" s="36"/>
      <c r="D154" s="200" t="s">
        <v>157</v>
      </c>
      <c r="E154" s="36"/>
      <c r="F154" s="201" t="s">
        <v>471</v>
      </c>
      <c r="G154" s="36"/>
      <c r="H154" s="36"/>
      <c r="I154" s="202"/>
      <c r="J154" s="36"/>
      <c r="K154" s="36"/>
      <c r="L154" s="39"/>
      <c r="M154" s="203"/>
      <c r="N154" s="20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157</v>
      </c>
      <c r="AU154" s="17" t="s">
        <v>84</v>
      </c>
    </row>
    <row r="155" spans="2:63" s="12" customFormat="1" ht="22.9" customHeight="1">
      <c r="B155" s="171"/>
      <c r="C155" s="172"/>
      <c r="D155" s="173" t="s">
        <v>73</v>
      </c>
      <c r="E155" s="185" t="s">
        <v>155</v>
      </c>
      <c r="F155" s="185" t="s">
        <v>473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SUM(P156:P159)</f>
        <v>0</v>
      </c>
      <c r="Q155" s="179"/>
      <c r="R155" s="180">
        <f>SUM(R156:R159)</f>
        <v>0</v>
      </c>
      <c r="S155" s="179"/>
      <c r="T155" s="181">
        <f>SUM(T156:T159)</f>
        <v>0</v>
      </c>
      <c r="AR155" s="182" t="s">
        <v>82</v>
      </c>
      <c r="AT155" s="183" t="s">
        <v>73</v>
      </c>
      <c r="AU155" s="183" t="s">
        <v>82</v>
      </c>
      <c r="AY155" s="182" t="s">
        <v>148</v>
      </c>
      <c r="BK155" s="184">
        <f>SUM(BK156:BK159)</f>
        <v>0</v>
      </c>
    </row>
    <row r="156" spans="1:65" s="2" customFormat="1" ht="14.45" customHeight="1">
      <c r="A156" s="34"/>
      <c r="B156" s="35"/>
      <c r="C156" s="187" t="s">
        <v>8</v>
      </c>
      <c r="D156" s="187" t="s">
        <v>150</v>
      </c>
      <c r="E156" s="188" t="s">
        <v>474</v>
      </c>
      <c r="F156" s="189" t="s">
        <v>475</v>
      </c>
      <c r="G156" s="190" t="s">
        <v>153</v>
      </c>
      <c r="H156" s="191">
        <v>4</v>
      </c>
      <c r="I156" s="192"/>
      <c r="J156" s="193">
        <f>ROUND(I156*H156,2)</f>
        <v>0</v>
      </c>
      <c r="K156" s="189" t="s">
        <v>1</v>
      </c>
      <c r="L156" s="39"/>
      <c r="M156" s="194" t="s">
        <v>1</v>
      </c>
      <c r="N156" s="195" t="s">
        <v>39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155</v>
      </c>
      <c r="AT156" s="198" t="s">
        <v>150</v>
      </c>
      <c r="AU156" s="198" t="s">
        <v>84</v>
      </c>
      <c r="AY156" s="17" t="s">
        <v>148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82</v>
      </c>
      <c r="BK156" s="199">
        <f>ROUND(I156*H156,2)</f>
        <v>0</v>
      </c>
      <c r="BL156" s="17" t="s">
        <v>155</v>
      </c>
      <c r="BM156" s="198" t="s">
        <v>476</v>
      </c>
    </row>
    <row r="157" spans="1:47" s="2" customFormat="1" ht="11.25">
      <c r="A157" s="34"/>
      <c r="B157" s="35"/>
      <c r="C157" s="36"/>
      <c r="D157" s="200" t="s">
        <v>157</v>
      </c>
      <c r="E157" s="36"/>
      <c r="F157" s="201" t="s">
        <v>475</v>
      </c>
      <c r="G157" s="36"/>
      <c r="H157" s="36"/>
      <c r="I157" s="202"/>
      <c r="J157" s="36"/>
      <c r="K157" s="36"/>
      <c r="L157" s="39"/>
      <c r="M157" s="203"/>
      <c r="N157" s="20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157</v>
      </c>
      <c r="AU157" s="17" t="s">
        <v>84</v>
      </c>
    </row>
    <row r="158" spans="1:65" s="2" customFormat="1" ht="22.9" customHeight="1">
      <c r="A158" s="34"/>
      <c r="B158" s="35"/>
      <c r="C158" s="187" t="s">
        <v>245</v>
      </c>
      <c r="D158" s="187" t="s">
        <v>150</v>
      </c>
      <c r="E158" s="188" t="s">
        <v>477</v>
      </c>
      <c r="F158" s="189" t="s">
        <v>478</v>
      </c>
      <c r="G158" s="190" t="s">
        <v>153</v>
      </c>
      <c r="H158" s="191">
        <v>15</v>
      </c>
      <c r="I158" s="192"/>
      <c r="J158" s="193">
        <f>ROUND(I158*H158,2)</f>
        <v>0</v>
      </c>
      <c r="K158" s="189" t="s">
        <v>1</v>
      </c>
      <c r="L158" s="39"/>
      <c r="M158" s="194" t="s">
        <v>1</v>
      </c>
      <c r="N158" s="195" t="s">
        <v>39</v>
      </c>
      <c r="O158" s="71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155</v>
      </c>
      <c r="AT158" s="198" t="s">
        <v>150</v>
      </c>
      <c r="AU158" s="198" t="s">
        <v>84</v>
      </c>
      <c r="AY158" s="17" t="s">
        <v>148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82</v>
      </c>
      <c r="BK158" s="199">
        <f>ROUND(I158*H158,2)</f>
        <v>0</v>
      </c>
      <c r="BL158" s="17" t="s">
        <v>155</v>
      </c>
      <c r="BM158" s="198" t="s">
        <v>479</v>
      </c>
    </row>
    <row r="159" spans="1:47" s="2" customFormat="1" ht="11.25">
      <c r="A159" s="34"/>
      <c r="B159" s="35"/>
      <c r="C159" s="36"/>
      <c r="D159" s="200" t="s">
        <v>157</v>
      </c>
      <c r="E159" s="36"/>
      <c r="F159" s="201" t="s">
        <v>478</v>
      </c>
      <c r="G159" s="36"/>
      <c r="H159" s="36"/>
      <c r="I159" s="202"/>
      <c r="J159" s="36"/>
      <c r="K159" s="36"/>
      <c r="L159" s="39"/>
      <c r="M159" s="203"/>
      <c r="N159" s="20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157</v>
      </c>
      <c r="AU159" s="17" t="s">
        <v>84</v>
      </c>
    </row>
    <row r="160" spans="2:63" s="12" customFormat="1" ht="22.9" customHeight="1">
      <c r="B160" s="171"/>
      <c r="C160" s="172"/>
      <c r="D160" s="173" t="s">
        <v>73</v>
      </c>
      <c r="E160" s="185" t="s">
        <v>182</v>
      </c>
      <c r="F160" s="185" t="s">
        <v>480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SUM(P161:P166)</f>
        <v>0</v>
      </c>
      <c r="Q160" s="179"/>
      <c r="R160" s="180">
        <f>SUM(R161:R166)</f>
        <v>29.950080000000003</v>
      </c>
      <c r="S160" s="179"/>
      <c r="T160" s="181">
        <f>SUM(T161:T166)</f>
        <v>0</v>
      </c>
      <c r="AR160" s="182" t="s">
        <v>82</v>
      </c>
      <c r="AT160" s="183" t="s">
        <v>73</v>
      </c>
      <c r="AU160" s="183" t="s">
        <v>82</v>
      </c>
      <c r="AY160" s="182" t="s">
        <v>148</v>
      </c>
      <c r="BK160" s="184">
        <f>SUM(BK161:BK166)</f>
        <v>0</v>
      </c>
    </row>
    <row r="161" spans="1:65" s="2" customFormat="1" ht="22.9" customHeight="1">
      <c r="A161" s="34"/>
      <c r="B161" s="35"/>
      <c r="C161" s="187" t="s">
        <v>252</v>
      </c>
      <c r="D161" s="187" t="s">
        <v>150</v>
      </c>
      <c r="E161" s="188" t="s">
        <v>481</v>
      </c>
      <c r="F161" s="189" t="s">
        <v>482</v>
      </c>
      <c r="G161" s="190" t="s">
        <v>167</v>
      </c>
      <c r="H161" s="191">
        <v>24</v>
      </c>
      <c r="I161" s="192"/>
      <c r="J161" s="193">
        <f>ROUND(I161*H161,2)</f>
        <v>0</v>
      </c>
      <c r="K161" s="189" t="s">
        <v>1</v>
      </c>
      <c r="L161" s="39"/>
      <c r="M161" s="194" t="s">
        <v>1</v>
      </c>
      <c r="N161" s="195" t="s">
        <v>39</v>
      </c>
      <c r="O161" s="71"/>
      <c r="P161" s="196">
        <f>O161*H161</f>
        <v>0</v>
      </c>
      <c r="Q161" s="196">
        <v>0.46</v>
      </c>
      <c r="R161" s="196">
        <f>Q161*H161</f>
        <v>11.040000000000001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155</v>
      </c>
      <c r="AT161" s="198" t="s">
        <v>150</v>
      </c>
      <c r="AU161" s="198" t="s">
        <v>84</v>
      </c>
      <c r="AY161" s="17" t="s">
        <v>148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82</v>
      </c>
      <c r="BK161" s="199">
        <f>ROUND(I161*H161,2)</f>
        <v>0</v>
      </c>
      <c r="BL161" s="17" t="s">
        <v>155</v>
      </c>
      <c r="BM161" s="198" t="s">
        <v>483</v>
      </c>
    </row>
    <row r="162" spans="1:47" s="2" customFormat="1" ht="19.5">
      <c r="A162" s="34"/>
      <c r="B162" s="35"/>
      <c r="C162" s="36"/>
      <c r="D162" s="200" t="s">
        <v>157</v>
      </c>
      <c r="E162" s="36"/>
      <c r="F162" s="201" t="s">
        <v>482</v>
      </c>
      <c r="G162" s="36"/>
      <c r="H162" s="36"/>
      <c r="I162" s="202"/>
      <c r="J162" s="36"/>
      <c r="K162" s="36"/>
      <c r="L162" s="39"/>
      <c r="M162" s="203"/>
      <c r="N162" s="20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157</v>
      </c>
      <c r="AU162" s="17" t="s">
        <v>84</v>
      </c>
    </row>
    <row r="163" spans="1:65" s="2" customFormat="1" ht="35.85" customHeight="1">
      <c r="A163" s="34"/>
      <c r="B163" s="35"/>
      <c r="C163" s="187" t="s">
        <v>257</v>
      </c>
      <c r="D163" s="187" t="s">
        <v>150</v>
      </c>
      <c r="E163" s="188" t="s">
        <v>484</v>
      </c>
      <c r="F163" s="189" t="s">
        <v>485</v>
      </c>
      <c r="G163" s="190" t="s">
        <v>167</v>
      </c>
      <c r="H163" s="191">
        <v>24</v>
      </c>
      <c r="I163" s="192"/>
      <c r="J163" s="193">
        <f>ROUND(I163*H163,2)</f>
        <v>0</v>
      </c>
      <c r="K163" s="189" t="s">
        <v>1</v>
      </c>
      <c r="L163" s="39"/>
      <c r="M163" s="194" t="s">
        <v>1</v>
      </c>
      <c r="N163" s="195" t="s">
        <v>39</v>
      </c>
      <c r="O163" s="71"/>
      <c r="P163" s="196">
        <f>O163*H163</f>
        <v>0</v>
      </c>
      <c r="Q163" s="196">
        <v>0.38</v>
      </c>
      <c r="R163" s="196">
        <f>Q163*H163</f>
        <v>9.120000000000001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155</v>
      </c>
      <c r="AT163" s="198" t="s">
        <v>150</v>
      </c>
      <c r="AU163" s="198" t="s">
        <v>84</v>
      </c>
      <c r="AY163" s="17" t="s">
        <v>148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82</v>
      </c>
      <c r="BK163" s="199">
        <f>ROUND(I163*H163,2)</f>
        <v>0</v>
      </c>
      <c r="BL163" s="17" t="s">
        <v>155</v>
      </c>
      <c r="BM163" s="198" t="s">
        <v>486</v>
      </c>
    </row>
    <row r="164" spans="1:47" s="2" customFormat="1" ht="19.5">
      <c r="A164" s="34"/>
      <c r="B164" s="35"/>
      <c r="C164" s="36"/>
      <c r="D164" s="200" t="s">
        <v>157</v>
      </c>
      <c r="E164" s="36"/>
      <c r="F164" s="201" t="s">
        <v>485</v>
      </c>
      <c r="G164" s="36"/>
      <c r="H164" s="36"/>
      <c r="I164" s="202"/>
      <c r="J164" s="36"/>
      <c r="K164" s="36"/>
      <c r="L164" s="39"/>
      <c r="M164" s="203"/>
      <c r="N164" s="20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157</v>
      </c>
      <c r="AU164" s="17" t="s">
        <v>84</v>
      </c>
    </row>
    <row r="165" spans="1:65" s="2" customFormat="1" ht="22.9" customHeight="1">
      <c r="A165" s="34"/>
      <c r="B165" s="35"/>
      <c r="C165" s="187" t="s">
        <v>263</v>
      </c>
      <c r="D165" s="187" t="s">
        <v>150</v>
      </c>
      <c r="E165" s="188" t="s">
        <v>487</v>
      </c>
      <c r="F165" s="189" t="s">
        <v>488</v>
      </c>
      <c r="G165" s="190" t="s">
        <v>167</v>
      </c>
      <c r="H165" s="191">
        <v>24</v>
      </c>
      <c r="I165" s="192"/>
      <c r="J165" s="193">
        <f>ROUND(I165*H165,2)</f>
        <v>0</v>
      </c>
      <c r="K165" s="189" t="s">
        <v>1</v>
      </c>
      <c r="L165" s="39"/>
      <c r="M165" s="194" t="s">
        <v>1</v>
      </c>
      <c r="N165" s="195" t="s">
        <v>39</v>
      </c>
      <c r="O165" s="71"/>
      <c r="P165" s="196">
        <f>O165*H165</f>
        <v>0</v>
      </c>
      <c r="Q165" s="196">
        <v>0.40792</v>
      </c>
      <c r="R165" s="196">
        <f>Q165*H165</f>
        <v>9.79008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155</v>
      </c>
      <c r="AT165" s="198" t="s">
        <v>150</v>
      </c>
      <c r="AU165" s="198" t="s">
        <v>84</v>
      </c>
      <c r="AY165" s="17" t="s">
        <v>148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82</v>
      </c>
      <c r="BK165" s="199">
        <f>ROUND(I165*H165,2)</f>
        <v>0</v>
      </c>
      <c r="BL165" s="17" t="s">
        <v>155</v>
      </c>
      <c r="BM165" s="198" t="s">
        <v>489</v>
      </c>
    </row>
    <row r="166" spans="1:47" s="2" customFormat="1" ht="19.5">
      <c r="A166" s="34"/>
      <c r="B166" s="35"/>
      <c r="C166" s="36"/>
      <c r="D166" s="200" t="s">
        <v>157</v>
      </c>
      <c r="E166" s="36"/>
      <c r="F166" s="201" t="s">
        <v>488</v>
      </c>
      <c r="G166" s="36"/>
      <c r="H166" s="36"/>
      <c r="I166" s="202"/>
      <c r="J166" s="36"/>
      <c r="K166" s="36"/>
      <c r="L166" s="39"/>
      <c r="M166" s="203"/>
      <c r="N166" s="204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157</v>
      </c>
      <c r="AU166" s="17" t="s">
        <v>84</v>
      </c>
    </row>
    <row r="167" spans="2:63" s="12" customFormat="1" ht="22.9" customHeight="1">
      <c r="B167" s="171"/>
      <c r="C167" s="172"/>
      <c r="D167" s="173" t="s">
        <v>73</v>
      </c>
      <c r="E167" s="185" t="s">
        <v>204</v>
      </c>
      <c r="F167" s="185" t="s">
        <v>210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SUM(P168:P173)</f>
        <v>0</v>
      </c>
      <c r="Q167" s="179"/>
      <c r="R167" s="180">
        <f>SUM(R168:R173)</f>
        <v>0</v>
      </c>
      <c r="S167" s="179"/>
      <c r="T167" s="181">
        <f>SUM(T168:T173)</f>
        <v>0.534</v>
      </c>
      <c r="AR167" s="182" t="s">
        <v>82</v>
      </c>
      <c r="AT167" s="183" t="s">
        <v>73</v>
      </c>
      <c r="AU167" s="183" t="s">
        <v>82</v>
      </c>
      <c r="AY167" s="182" t="s">
        <v>148</v>
      </c>
      <c r="BK167" s="184">
        <f>SUM(BK168:BK173)</f>
        <v>0</v>
      </c>
    </row>
    <row r="168" spans="1:65" s="2" customFormat="1" ht="22.9" customHeight="1">
      <c r="A168" s="34"/>
      <c r="B168" s="35"/>
      <c r="C168" s="187" t="s">
        <v>270</v>
      </c>
      <c r="D168" s="187" t="s">
        <v>150</v>
      </c>
      <c r="E168" s="188" t="s">
        <v>490</v>
      </c>
      <c r="F168" s="189" t="s">
        <v>491</v>
      </c>
      <c r="G168" s="190" t="s">
        <v>176</v>
      </c>
      <c r="H168" s="191">
        <v>6</v>
      </c>
      <c r="I168" s="192"/>
      <c r="J168" s="193">
        <f>ROUND(I168*H168,2)</f>
        <v>0</v>
      </c>
      <c r="K168" s="189" t="s">
        <v>1</v>
      </c>
      <c r="L168" s="39"/>
      <c r="M168" s="194" t="s">
        <v>1</v>
      </c>
      <c r="N168" s="195" t="s">
        <v>39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0.089</v>
      </c>
      <c r="T168" s="197">
        <f>S168*H168</f>
        <v>0.534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155</v>
      </c>
      <c r="AT168" s="198" t="s">
        <v>150</v>
      </c>
      <c r="AU168" s="198" t="s">
        <v>84</v>
      </c>
      <c r="AY168" s="17" t="s">
        <v>148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82</v>
      </c>
      <c r="BK168" s="199">
        <f>ROUND(I168*H168,2)</f>
        <v>0</v>
      </c>
      <c r="BL168" s="17" t="s">
        <v>155</v>
      </c>
      <c r="BM168" s="198" t="s">
        <v>492</v>
      </c>
    </row>
    <row r="169" spans="1:47" s="2" customFormat="1" ht="19.5">
      <c r="A169" s="34"/>
      <c r="B169" s="35"/>
      <c r="C169" s="36"/>
      <c r="D169" s="200" t="s">
        <v>157</v>
      </c>
      <c r="E169" s="36"/>
      <c r="F169" s="201" t="s">
        <v>491</v>
      </c>
      <c r="G169" s="36"/>
      <c r="H169" s="36"/>
      <c r="I169" s="202"/>
      <c r="J169" s="36"/>
      <c r="K169" s="36"/>
      <c r="L169" s="39"/>
      <c r="M169" s="203"/>
      <c r="N169" s="20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157</v>
      </c>
      <c r="AU169" s="17" t="s">
        <v>84</v>
      </c>
    </row>
    <row r="170" spans="1:65" s="2" customFormat="1" ht="22.9" customHeight="1">
      <c r="A170" s="34"/>
      <c r="B170" s="35"/>
      <c r="C170" s="187" t="s">
        <v>7</v>
      </c>
      <c r="D170" s="187" t="s">
        <v>150</v>
      </c>
      <c r="E170" s="188" t="s">
        <v>493</v>
      </c>
      <c r="F170" s="189" t="s">
        <v>494</v>
      </c>
      <c r="G170" s="190" t="s">
        <v>266</v>
      </c>
      <c r="H170" s="191">
        <v>2</v>
      </c>
      <c r="I170" s="192"/>
      <c r="J170" s="193">
        <f>ROUND(I170*H170,2)</f>
        <v>0</v>
      </c>
      <c r="K170" s="189" t="s">
        <v>1</v>
      </c>
      <c r="L170" s="39"/>
      <c r="M170" s="194" t="s">
        <v>1</v>
      </c>
      <c r="N170" s="195" t="s">
        <v>39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155</v>
      </c>
      <c r="AT170" s="198" t="s">
        <v>150</v>
      </c>
      <c r="AU170" s="198" t="s">
        <v>84</v>
      </c>
      <c r="AY170" s="17" t="s">
        <v>148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82</v>
      </c>
      <c r="BK170" s="199">
        <f>ROUND(I170*H170,2)</f>
        <v>0</v>
      </c>
      <c r="BL170" s="17" t="s">
        <v>155</v>
      </c>
      <c r="BM170" s="198" t="s">
        <v>495</v>
      </c>
    </row>
    <row r="171" spans="1:47" s="2" customFormat="1" ht="19.5">
      <c r="A171" s="34"/>
      <c r="B171" s="35"/>
      <c r="C171" s="36"/>
      <c r="D171" s="200" t="s">
        <v>157</v>
      </c>
      <c r="E171" s="36"/>
      <c r="F171" s="201" t="s">
        <v>494</v>
      </c>
      <c r="G171" s="36"/>
      <c r="H171" s="36"/>
      <c r="I171" s="202"/>
      <c r="J171" s="36"/>
      <c r="K171" s="36"/>
      <c r="L171" s="39"/>
      <c r="M171" s="203"/>
      <c r="N171" s="20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157</v>
      </c>
      <c r="AU171" s="17" t="s">
        <v>84</v>
      </c>
    </row>
    <row r="172" spans="1:65" s="2" customFormat="1" ht="30.95" customHeight="1">
      <c r="A172" s="34"/>
      <c r="B172" s="35"/>
      <c r="C172" s="187" t="s">
        <v>280</v>
      </c>
      <c r="D172" s="187" t="s">
        <v>150</v>
      </c>
      <c r="E172" s="188" t="s">
        <v>496</v>
      </c>
      <c r="F172" s="189" t="s">
        <v>497</v>
      </c>
      <c r="G172" s="190" t="s">
        <v>167</v>
      </c>
      <c r="H172" s="191">
        <v>12</v>
      </c>
      <c r="I172" s="192"/>
      <c r="J172" s="193">
        <f>ROUND(I172*H172,2)</f>
        <v>0</v>
      </c>
      <c r="K172" s="189" t="s">
        <v>1</v>
      </c>
      <c r="L172" s="39"/>
      <c r="M172" s="194" t="s">
        <v>1</v>
      </c>
      <c r="N172" s="195" t="s">
        <v>39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155</v>
      </c>
      <c r="AT172" s="198" t="s">
        <v>150</v>
      </c>
      <c r="AU172" s="198" t="s">
        <v>84</v>
      </c>
      <c r="AY172" s="17" t="s">
        <v>148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82</v>
      </c>
      <c r="BK172" s="199">
        <f>ROUND(I172*H172,2)</f>
        <v>0</v>
      </c>
      <c r="BL172" s="17" t="s">
        <v>155</v>
      </c>
      <c r="BM172" s="198" t="s">
        <v>498</v>
      </c>
    </row>
    <row r="173" spans="1:47" s="2" customFormat="1" ht="19.5">
      <c r="A173" s="34"/>
      <c r="B173" s="35"/>
      <c r="C173" s="36"/>
      <c r="D173" s="200" t="s">
        <v>157</v>
      </c>
      <c r="E173" s="36"/>
      <c r="F173" s="201" t="s">
        <v>497</v>
      </c>
      <c r="G173" s="36"/>
      <c r="H173" s="36"/>
      <c r="I173" s="202"/>
      <c r="J173" s="36"/>
      <c r="K173" s="36"/>
      <c r="L173" s="39"/>
      <c r="M173" s="203"/>
      <c r="N173" s="20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157</v>
      </c>
      <c r="AU173" s="17" t="s">
        <v>84</v>
      </c>
    </row>
    <row r="174" spans="2:63" s="12" customFormat="1" ht="25.9" customHeight="1">
      <c r="B174" s="171"/>
      <c r="C174" s="172"/>
      <c r="D174" s="173" t="s">
        <v>73</v>
      </c>
      <c r="E174" s="174" t="s">
        <v>329</v>
      </c>
      <c r="F174" s="174" t="s">
        <v>330</v>
      </c>
      <c r="G174" s="172"/>
      <c r="H174" s="172"/>
      <c r="I174" s="175"/>
      <c r="J174" s="176">
        <f>BK174</f>
        <v>0</v>
      </c>
      <c r="K174" s="172"/>
      <c r="L174" s="177"/>
      <c r="M174" s="178"/>
      <c r="N174" s="179"/>
      <c r="O174" s="179"/>
      <c r="P174" s="180">
        <f>P175+P246</f>
        <v>0</v>
      </c>
      <c r="Q174" s="179"/>
      <c r="R174" s="180">
        <f>R175+R246</f>
        <v>1.2917699999999999</v>
      </c>
      <c r="S174" s="179"/>
      <c r="T174" s="181">
        <f>T175+T246</f>
        <v>4.493340000000001</v>
      </c>
      <c r="AR174" s="182" t="s">
        <v>84</v>
      </c>
      <c r="AT174" s="183" t="s">
        <v>73</v>
      </c>
      <c r="AU174" s="183" t="s">
        <v>74</v>
      </c>
      <c r="AY174" s="182" t="s">
        <v>148</v>
      </c>
      <c r="BK174" s="184">
        <f>BK175+BK246</f>
        <v>0</v>
      </c>
    </row>
    <row r="175" spans="2:63" s="12" customFormat="1" ht="22.9" customHeight="1">
      <c r="B175" s="171"/>
      <c r="C175" s="172"/>
      <c r="D175" s="173" t="s">
        <v>73</v>
      </c>
      <c r="E175" s="185" t="s">
        <v>499</v>
      </c>
      <c r="F175" s="185" t="s">
        <v>500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SUM(P176:P245)</f>
        <v>0</v>
      </c>
      <c r="Q175" s="179"/>
      <c r="R175" s="180">
        <f>SUM(R176:R245)</f>
        <v>1.28653</v>
      </c>
      <c r="S175" s="179"/>
      <c r="T175" s="181">
        <f>SUM(T176:T245)</f>
        <v>4.4215800000000005</v>
      </c>
      <c r="AR175" s="182" t="s">
        <v>84</v>
      </c>
      <c r="AT175" s="183" t="s">
        <v>73</v>
      </c>
      <c r="AU175" s="183" t="s">
        <v>82</v>
      </c>
      <c r="AY175" s="182" t="s">
        <v>148</v>
      </c>
      <c r="BK175" s="184">
        <f>SUM(BK176:BK245)</f>
        <v>0</v>
      </c>
    </row>
    <row r="176" spans="1:65" s="2" customFormat="1" ht="20.45" customHeight="1">
      <c r="A176" s="34"/>
      <c r="B176" s="35"/>
      <c r="C176" s="187" t="s">
        <v>286</v>
      </c>
      <c r="D176" s="187" t="s">
        <v>150</v>
      </c>
      <c r="E176" s="188" t="s">
        <v>501</v>
      </c>
      <c r="F176" s="189" t="s">
        <v>502</v>
      </c>
      <c r="G176" s="190" t="s">
        <v>266</v>
      </c>
      <c r="H176" s="191">
        <v>140</v>
      </c>
      <c r="I176" s="192"/>
      <c r="J176" s="193">
        <f>ROUND(I176*H176,2)</f>
        <v>0</v>
      </c>
      <c r="K176" s="189" t="s">
        <v>1</v>
      </c>
      <c r="L176" s="39"/>
      <c r="M176" s="194" t="s">
        <v>1</v>
      </c>
      <c r="N176" s="195" t="s">
        <v>39</v>
      </c>
      <c r="O176" s="71"/>
      <c r="P176" s="196">
        <f>O176*H176</f>
        <v>0</v>
      </c>
      <c r="Q176" s="196">
        <v>0</v>
      </c>
      <c r="R176" s="196">
        <f>Q176*H176</f>
        <v>0</v>
      </c>
      <c r="S176" s="196">
        <v>0.0267</v>
      </c>
      <c r="T176" s="197">
        <f>S176*H176</f>
        <v>3.7380000000000004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245</v>
      </c>
      <c r="AT176" s="198" t="s">
        <v>150</v>
      </c>
      <c r="AU176" s="198" t="s">
        <v>84</v>
      </c>
      <c r="AY176" s="17" t="s">
        <v>148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82</v>
      </c>
      <c r="BK176" s="199">
        <f>ROUND(I176*H176,2)</f>
        <v>0</v>
      </c>
      <c r="BL176" s="17" t="s">
        <v>245</v>
      </c>
      <c r="BM176" s="198" t="s">
        <v>503</v>
      </c>
    </row>
    <row r="177" spans="1:47" s="2" customFormat="1" ht="11.25">
      <c r="A177" s="34"/>
      <c r="B177" s="35"/>
      <c r="C177" s="36"/>
      <c r="D177" s="200" t="s">
        <v>157</v>
      </c>
      <c r="E177" s="36"/>
      <c r="F177" s="201" t="s">
        <v>502</v>
      </c>
      <c r="G177" s="36"/>
      <c r="H177" s="36"/>
      <c r="I177" s="202"/>
      <c r="J177" s="36"/>
      <c r="K177" s="36"/>
      <c r="L177" s="39"/>
      <c r="M177" s="203"/>
      <c r="N177" s="204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157</v>
      </c>
      <c r="AU177" s="17" t="s">
        <v>84</v>
      </c>
    </row>
    <row r="178" spans="1:65" s="2" customFormat="1" ht="14.45" customHeight="1">
      <c r="A178" s="34"/>
      <c r="B178" s="35"/>
      <c r="C178" s="187" t="s">
        <v>292</v>
      </c>
      <c r="D178" s="187" t="s">
        <v>150</v>
      </c>
      <c r="E178" s="188" t="s">
        <v>504</v>
      </c>
      <c r="F178" s="189" t="s">
        <v>505</v>
      </c>
      <c r="G178" s="190" t="s">
        <v>176</v>
      </c>
      <c r="H178" s="191">
        <v>1</v>
      </c>
      <c r="I178" s="192"/>
      <c r="J178" s="193">
        <f>ROUND(I178*H178,2)</f>
        <v>0</v>
      </c>
      <c r="K178" s="189" t="s">
        <v>1</v>
      </c>
      <c r="L178" s="39"/>
      <c r="M178" s="194" t="s">
        <v>1</v>
      </c>
      <c r="N178" s="195" t="s">
        <v>39</v>
      </c>
      <c r="O178" s="71"/>
      <c r="P178" s="196">
        <f>O178*H178</f>
        <v>0</v>
      </c>
      <c r="Q178" s="196">
        <v>0.01502</v>
      </c>
      <c r="R178" s="196">
        <f>Q178*H178</f>
        <v>0.01502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245</v>
      </c>
      <c r="AT178" s="198" t="s">
        <v>150</v>
      </c>
      <c r="AU178" s="198" t="s">
        <v>84</v>
      </c>
      <c r="AY178" s="17" t="s">
        <v>148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82</v>
      </c>
      <c r="BK178" s="199">
        <f>ROUND(I178*H178,2)</f>
        <v>0</v>
      </c>
      <c r="BL178" s="17" t="s">
        <v>245</v>
      </c>
      <c r="BM178" s="198" t="s">
        <v>506</v>
      </c>
    </row>
    <row r="179" spans="1:47" s="2" customFormat="1" ht="11.25">
      <c r="A179" s="34"/>
      <c r="B179" s="35"/>
      <c r="C179" s="36"/>
      <c r="D179" s="200" t="s">
        <v>157</v>
      </c>
      <c r="E179" s="36"/>
      <c r="F179" s="201" t="s">
        <v>505</v>
      </c>
      <c r="G179" s="36"/>
      <c r="H179" s="36"/>
      <c r="I179" s="202"/>
      <c r="J179" s="36"/>
      <c r="K179" s="36"/>
      <c r="L179" s="39"/>
      <c r="M179" s="203"/>
      <c r="N179" s="20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157</v>
      </c>
      <c r="AU179" s="17" t="s">
        <v>84</v>
      </c>
    </row>
    <row r="180" spans="1:65" s="2" customFormat="1" ht="14.45" customHeight="1">
      <c r="A180" s="34"/>
      <c r="B180" s="35"/>
      <c r="C180" s="187" t="s">
        <v>300</v>
      </c>
      <c r="D180" s="187" t="s">
        <v>150</v>
      </c>
      <c r="E180" s="188" t="s">
        <v>507</v>
      </c>
      <c r="F180" s="189" t="s">
        <v>508</v>
      </c>
      <c r="G180" s="190" t="s">
        <v>176</v>
      </c>
      <c r="H180" s="191">
        <v>1</v>
      </c>
      <c r="I180" s="192"/>
      <c r="J180" s="193">
        <f>ROUND(I180*H180,2)</f>
        <v>0</v>
      </c>
      <c r="K180" s="189" t="s">
        <v>1</v>
      </c>
      <c r="L180" s="39"/>
      <c r="M180" s="194" t="s">
        <v>1</v>
      </c>
      <c r="N180" s="195" t="s">
        <v>39</v>
      </c>
      <c r="O180" s="71"/>
      <c r="P180" s="196">
        <f>O180*H180</f>
        <v>0</v>
      </c>
      <c r="Q180" s="196">
        <v>0.01902</v>
      </c>
      <c r="R180" s="196">
        <f>Q180*H180</f>
        <v>0.01902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245</v>
      </c>
      <c r="AT180" s="198" t="s">
        <v>150</v>
      </c>
      <c r="AU180" s="198" t="s">
        <v>84</v>
      </c>
      <c r="AY180" s="17" t="s">
        <v>148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82</v>
      </c>
      <c r="BK180" s="199">
        <f>ROUND(I180*H180,2)</f>
        <v>0</v>
      </c>
      <c r="BL180" s="17" t="s">
        <v>245</v>
      </c>
      <c r="BM180" s="198" t="s">
        <v>509</v>
      </c>
    </row>
    <row r="181" spans="1:47" s="2" customFormat="1" ht="11.25">
      <c r="A181" s="34"/>
      <c r="B181" s="35"/>
      <c r="C181" s="36"/>
      <c r="D181" s="200" t="s">
        <v>157</v>
      </c>
      <c r="E181" s="36"/>
      <c r="F181" s="201" t="s">
        <v>508</v>
      </c>
      <c r="G181" s="36"/>
      <c r="H181" s="36"/>
      <c r="I181" s="202"/>
      <c r="J181" s="36"/>
      <c r="K181" s="36"/>
      <c r="L181" s="39"/>
      <c r="M181" s="203"/>
      <c r="N181" s="204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157</v>
      </c>
      <c r="AU181" s="17" t="s">
        <v>84</v>
      </c>
    </row>
    <row r="182" spans="1:65" s="2" customFormat="1" ht="14.45" customHeight="1">
      <c r="A182" s="34"/>
      <c r="B182" s="35"/>
      <c r="C182" s="187" t="s">
        <v>306</v>
      </c>
      <c r="D182" s="187" t="s">
        <v>150</v>
      </c>
      <c r="E182" s="188" t="s">
        <v>510</v>
      </c>
      <c r="F182" s="189" t="s">
        <v>511</v>
      </c>
      <c r="G182" s="190" t="s">
        <v>176</v>
      </c>
      <c r="H182" s="191">
        <v>1</v>
      </c>
      <c r="I182" s="192"/>
      <c r="J182" s="193">
        <f>ROUND(I182*H182,2)</f>
        <v>0</v>
      </c>
      <c r="K182" s="189" t="s">
        <v>1</v>
      </c>
      <c r="L182" s="39"/>
      <c r="M182" s="194" t="s">
        <v>1</v>
      </c>
      <c r="N182" s="195" t="s">
        <v>39</v>
      </c>
      <c r="O182" s="7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245</v>
      </c>
      <c r="AT182" s="198" t="s">
        <v>150</v>
      </c>
      <c r="AU182" s="198" t="s">
        <v>84</v>
      </c>
      <c r="AY182" s="17" t="s">
        <v>148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82</v>
      </c>
      <c r="BK182" s="199">
        <f>ROUND(I182*H182,2)</f>
        <v>0</v>
      </c>
      <c r="BL182" s="17" t="s">
        <v>245</v>
      </c>
      <c r="BM182" s="198" t="s">
        <v>512</v>
      </c>
    </row>
    <row r="183" spans="1:47" s="2" customFormat="1" ht="11.25">
      <c r="A183" s="34"/>
      <c r="B183" s="35"/>
      <c r="C183" s="36"/>
      <c r="D183" s="200" t="s">
        <v>157</v>
      </c>
      <c r="E183" s="36"/>
      <c r="F183" s="201" t="s">
        <v>511</v>
      </c>
      <c r="G183" s="36"/>
      <c r="H183" s="36"/>
      <c r="I183" s="202"/>
      <c r="J183" s="36"/>
      <c r="K183" s="36"/>
      <c r="L183" s="39"/>
      <c r="M183" s="203"/>
      <c r="N183" s="204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157</v>
      </c>
      <c r="AU183" s="17" t="s">
        <v>84</v>
      </c>
    </row>
    <row r="184" spans="1:65" s="2" customFormat="1" ht="14.45" customHeight="1">
      <c r="A184" s="34"/>
      <c r="B184" s="35"/>
      <c r="C184" s="187" t="s">
        <v>311</v>
      </c>
      <c r="D184" s="187" t="s">
        <v>150</v>
      </c>
      <c r="E184" s="188" t="s">
        <v>513</v>
      </c>
      <c r="F184" s="189" t="s">
        <v>514</v>
      </c>
      <c r="G184" s="190" t="s">
        <v>266</v>
      </c>
      <c r="H184" s="191">
        <v>40</v>
      </c>
      <c r="I184" s="192"/>
      <c r="J184" s="193">
        <f>ROUND(I184*H184,2)</f>
        <v>0</v>
      </c>
      <c r="K184" s="189" t="s">
        <v>1</v>
      </c>
      <c r="L184" s="39"/>
      <c r="M184" s="194" t="s">
        <v>1</v>
      </c>
      <c r="N184" s="195" t="s">
        <v>39</v>
      </c>
      <c r="O184" s="71"/>
      <c r="P184" s="196">
        <f>O184*H184</f>
        <v>0</v>
      </c>
      <c r="Q184" s="196">
        <v>0</v>
      </c>
      <c r="R184" s="196">
        <f>Q184*H184</f>
        <v>0</v>
      </c>
      <c r="S184" s="196">
        <v>0.01492</v>
      </c>
      <c r="T184" s="197">
        <f>S184*H184</f>
        <v>0.5968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245</v>
      </c>
      <c r="AT184" s="198" t="s">
        <v>150</v>
      </c>
      <c r="AU184" s="198" t="s">
        <v>84</v>
      </c>
      <c r="AY184" s="17" t="s">
        <v>148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82</v>
      </c>
      <c r="BK184" s="199">
        <f>ROUND(I184*H184,2)</f>
        <v>0</v>
      </c>
      <c r="BL184" s="17" t="s">
        <v>245</v>
      </c>
      <c r="BM184" s="198" t="s">
        <v>515</v>
      </c>
    </row>
    <row r="185" spans="1:47" s="2" customFormat="1" ht="11.25">
      <c r="A185" s="34"/>
      <c r="B185" s="35"/>
      <c r="C185" s="36"/>
      <c r="D185" s="200" t="s">
        <v>157</v>
      </c>
      <c r="E185" s="36"/>
      <c r="F185" s="201" t="s">
        <v>514</v>
      </c>
      <c r="G185" s="36"/>
      <c r="H185" s="36"/>
      <c r="I185" s="202"/>
      <c r="J185" s="36"/>
      <c r="K185" s="36"/>
      <c r="L185" s="39"/>
      <c r="M185" s="203"/>
      <c r="N185" s="204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157</v>
      </c>
      <c r="AU185" s="17" t="s">
        <v>84</v>
      </c>
    </row>
    <row r="186" spans="1:65" s="2" customFormat="1" ht="14.45" customHeight="1">
      <c r="A186" s="34"/>
      <c r="B186" s="35"/>
      <c r="C186" s="187" t="s">
        <v>317</v>
      </c>
      <c r="D186" s="187" t="s">
        <v>150</v>
      </c>
      <c r="E186" s="188" t="s">
        <v>516</v>
      </c>
      <c r="F186" s="189" t="s">
        <v>517</v>
      </c>
      <c r="G186" s="190" t="s">
        <v>176</v>
      </c>
      <c r="H186" s="191">
        <v>5</v>
      </c>
      <c r="I186" s="192"/>
      <c r="J186" s="193">
        <f>ROUND(I186*H186,2)</f>
        <v>0</v>
      </c>
      <c r="K186" s="189" t="s">
        <v>1</v>
      </c>
      <c r="L186" s="39"/>
      <c r="M186" s="194" t="s">
        <v>1</v>
      </c>
      <c r="N186" s="195" t="s">
        <v>39</v>
      </c>
      <c r="O186" s="71"/>
      <c r="P186" s="196">
        <f>O186*H186</f>
        <v>0</v>
      </c>
      <c r="Q186" s="196">
        <v>0.00157</v>
      </c>
      <c r="R186" s="196">
        <f>Q186*H186</f>
        <v>0.00785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245</v>
      </c>
      <c r="AT186" s="198" t="s">
        <v>150</v>
      </c>
      <c r="AU186" s="198" t="s">
        <v>84</v>
      </c>
      <c r="AY186" s="17" t="s">
        <v>148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82</v>
      </c>
      <c r="BK186" s="199">
        <f>ROUND(I186*H186,2)</f>
        <v>0</v>
      </c>
      <c r="BL186" s="17" t="s">
        <v>245</v>
      </c>
      <c r="BM186" s="198" t="s">
        <v>518</v>
      </c>
    </row>
    <row r="187" spans="1:47" s="2" customFormat="1" ht="11.25">
      <c r="A187" s="34"/>
      <c r="B187" s="35"/>
      <c r="C187" s="36"/>
      <c r="D187" s="200" t="s">
        <v>157</v>
      </c>
      <c r="E187" s="36"/>
      <c r="F187" s="201" t="s">
        <v>517</v>
      </c>
      <c r="G187" s="36"/>
      <c r="H187" s="36"/>
      <c r="I187" s="202"/>
      <c r="J187" s="36"/>
      <c r="K187" s="36"/>
      <c r="L187" s="39"/>
      <c r="M187" s="203"/>
      <c r="N187" s="20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157</v>
      </c>
      <c r="AU187" s="17" t="s">
        <v>84</v>
      </c>
    </row>
    <row r="188" spans="1:65" s="2" customFormat="1" ht="14.45" customHeight="1">
      <c r="A188" s="34"/>
      <c r="B188" s="35"/>
      <c r="C188" s="187" t="s">
        <v>324</v>
      </c>
      <c r="D188" s="187" t="s">
        <v>150</v>
      </c>
      <c r="E188" s="188" t="s">
        <v>519</v>
      </c>
      <c r="F188" s="189" t="s">
        <v>520</v>
      </c>
      <c r="G188" s="190" t="s">
        <v>176</v>
      </c>
      <c r="H188" s="191">
        <v>6</v>
      </c>
      <c r="I188" s="192"/>
      <c r="J188" s="193">
        <f>ROUND(I188*H188,2)</f>
        <v>0</v>
      </c>
      <c r="K188" s="189" t="s">
        <v>1</v>
      </c>
      <c r="L188" s="39"/>
      <c r="M188" s="194" t="s">
        <v>1</v>
      </c>
      <c r="N188" s="195" t="s">
        <v>39</v>
      </c>
      <c r="O188" s="71"/>
      <c r="P188" s="196">
        <f>O188*H188</f>
        <v>0</v>
      </c>
      <c r="Q188" s="196">
        <v>0.00202</v>
      </c>
      <c r="R188" s="196">
        <f>Q188*H188</f>
        <v>0.01212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245</v>
      </c>
      <c r="AT188" s="198" t="s">
        <v>150</v>
      </c>
      <c r="AU188" s="198" t="s">
        <v>84</v>
      </c>
      <c r="AY188" s="17" t="s">
        <v>148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82</v>
      </c>
      <c r="BK188" s="199">
        <f>ROUND(I188*H188,2)</f>
        <v>0</v>
      </c>
      <c r="BL188" s="17" t="s">
        <v>245</v>
      </c>
      <c r="BM188" s="198" t="s">
        <v>521</v>
      </c>
    </row>
    <row r="189" spans="1:47" s="2" customFormat="1" ht="11.25">
      <c r="A189" s="34"/>
      <c r="B189" s="35"/>
      <c r="C189" s="36"/>
      <c r="D189" s="200" t="s">
        <v>157</v>
      </c>
      <c r="E189" s="36"/>
      <c r="F189" s="201" t="s">
        <v>520</v>
      </c>
      <c r="G189" s="36"/>
      <c r="H189" s="36"/>
      <c r="I189" s="202"/>
      <c r="J189" s="36"/>
      <c r="K189" s="36"/>
      <c r="L189" s="39"/>
      <c r="M189" s="203"/>
      <c r="N189" s="204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157</v>
      </c>
      <c r="AU189" s="17" t="s">
        <v>84</v>
      </c>
    </row>
    <row r="190" spans="1:65" s="2" customFormat="1" ht="14.45" customHeight="1">
      <c r="A190" s="34"/>
      <c r="B190" s="35"/>
      <c r="C190" s="187" t="s">
        <v>333</v>
      </c>
      <c r="D190" s="187" t="s">
        <v>150</v>
      </c>
      <c r="E190" s="188" t="s">
        <v>522</v>
      </c>
      <c r="F190" s="189" t="s">
        <v>523</v>
      </c>
      <c r="G190" s="190" t="s">
        <v>176</v>
      </c>
      <c r="H190" s="191">
        <v>5</v>
      </c>
      <c r="I190" s="192"/>
      <c r="J190" s="193">
        <f>ROUND(I190*H190,2)</f>
        <v>0</v>
      </c>
      <c r="K190" s="189" t="s">
        <v>1</v>
      </c>
      <c r="L190" s="39"/>
      <c r="M190" s="194" t="s">
        <v>1</v>
      </c>
      <c r="N190" s="195" t="s">
        <v>39</v>
      </c>
      <c r="O190" s="71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245</v>
      </c>
      <c r="AT190" s="198" t="s">
        <v>150</v>
      </c>
      <c r="AU190" s="198" t="s">
        <v>84</v>
      </c>
      <c r="AY190" s="17" t="s">
        <v>148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82</v>
      </c>
      <c r="BK190" s="199">
        <f>ROUND(I190*H190,2)</f>
        <v>0</v>
      </c>
      <c r="BL190" s="17" t="s">
        <v>245</v>
      </c>
      <c r="BM190" s="198" t="s">
        <v>524</v>
      </c>
    </row>
    <row r="191" spans="1:47" s="2" customFormat="1" ht="11.25">
      <c r="A191" s="34"/>
      <c r="B191" s="35"/>
      <c r="C191" s="36"/>
      <c r="D191" s="200" t="s">
        <v>157</v>
      </c>
      <c r="E191" s="36"/>
      <c r="F191" s="201" t="s">
        <v>523</v>
      </c>
      <c r="G191" s="36"/>
      <c r="H191" s="36"/>
      <c r="I191" s="202"/>
      <c r="J191" s="36"/>
      <c r="K191" s="36"/>
      <c r="L191" s="39"/>
      <c r="M191" s="203"/>
      <c r="N191" s="204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157</v>
      </c>
      <c r="AU191" s="17" t="s">
        <v>84</v>
      </c>
    </row>
    <row r="192" spans="1:65" s="2" customFormat="1" ht="14.45" customHeight="1">
      <c r="A192" s="34"/>
      <c r="B192" s="35"/>
      <c r="C192" s="187" t="s">
        <v>338</v>
      </c>
      <c r="D192" s="187" t="s">
        <v>150</v>
      </c>
      <c r="E192" s="188" t="s">
        <v>525</v>
      </c>
      <c r="F192" s="189" t="s">
        <v>526</v>
      </c>
      <c r="G192" s="190" t="s">
        <v>176</v>
      </c>
      <c r="H192" s="191">
        <v>6</v>
      </c>
      <c r="I192" s="192"/>
      <c r="J192" s="193">
        <f>ROUND(I192*H192,2)</f>
        <v>0</v>
      </c>
      <c r="K192" s="189" t="s">
        <v>1</v>
      </c>
      <c r="L192" s="39"/>
      <c r="M192" s="194" t="s">
        <v>1</v>
      </c>
      <c r="N192" s="195" t="s">
        <v>39</v>
      </c>
      <c r="O192" s="71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245</v>
      </c>
      <c r="AT192" s="198" t="s">
        <v>150</v>
      </c>
      <c r="AU192" s="198" t="s">
        <v>84</v>
      </c>
      <c r="AY192" s="17" t="s">
        <v>148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82</v>
      </c>
      <c r="BK192" s="199">
        <f>ROUND(I192*H192,2)</f>
        <v>0</v>
      </c>
      <c r="BL192" s="17" t="s">
        <v>245</v>
      </c>
      <c r="BM192" s="198" t="s">
        <v>527</v>
      </c>
    </row>
    <row r="193" spans="1:47" s="2" customFormat="1" ht="11.25">
      <c r="A193" s="34"/>
      <c r="B193" s="35"/>
      <c r="C193" s="36"/>
      <c r="D193" s="200" t="s">
        <v>157</v>
      </c>
      <c r="E193" s="36"/>
      <c r="F193" s="201" t="s">
        <v>526</v>
      </c>
      <c r="G193" s="36"/>
      <c r="H193" s="36"/>
      <c r="I193" s="202"/>
      <c r="J193" s="36"/>
      <c r="K193" s="36"/>
      <c r="L193" s="39"/>
      <c r="M193" s="203"/>
      <c r="N193" s="204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157</v>
      </c>
      <c r="AU193" s="17" t="s">
        <v>84</v>
      </c>
    </row>
    <row r="194" spans="1:65" s="2" customFormat="1" ht="14.45" customHeight="1">
      <c r="A194" s="34"/>
      <c r="B194" s="35"/>
      <c r="C194" s="187" t="s">
        <v>341</v>
      </c>
      <c r="D194" s="187" t="s">
        <v>150</v>
      </c>
      <c r="E194" s="188" t="s">
        <v>528</v>
      </c>
      <c r="F194" s="189" t="s">
        <v>529</v>
      </c>
      <c r="G194" s="190" t="s">
        <v>176</v>
      </c>
      <c r="H194" s="191">
        <v>2</v>
      </c>
      <c r="I194" s="192"/>
      <c r="J194" s="193">
        <f>ROUND(I194*H194,2)</f>
        <v>0</v>
      </c>
      <c r="K194" s="189" t="s">
        <v>1</v>
      </c>
      <c r="L194" s="39"/>
      <c r="M194" s="194" t="s">
        <v>1</v>
      </c>
      <c r="N194" s="195" t="s">
        <v>39</v>
      </c>
      <c r="O194" s="7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245</v>
      </c>
      <c r="AT194" s="198" t="s">
        <v>150</v>
      </c>
      <c r="AU194" s="198" t="s">
        <v>84</v>
      </c>
      <c r="AY194" s="17" t="s">
        <v>148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82</v>
      </c>
      <c r="BK194" s="199">
        <f>ROUND(I194*H194,2)</f>
        <v>0</v>
      </c>
      <c r="BL194" s="17" t="s">
        <v>245</v>
      </c>
      <c r="BM194" s="198" t="s">
        <v>530</v>
      </c>
    </row>
    <row r="195" spans="1:47" s="2" customFormat="1" ht="11.25">
      <c r="A195" s="34"/>
      <c r="B195" s="35"/>
      <c r="C195" s="36"/>
      <c r="D195" s="200" t="s">
        <v>157</v>
      </c>
      <c r="E195" s="36"/>
      <c r="F195" s="201" t="s">
        <v>529</v>
      </c>
      <c r="G195" s="36"/>
      <c r="H195" s="36"/>
      <c r="I195" s="202"/>
      <c r="J195" s="36"/>
      <c r="K195" s="36"/>
      <c r="L195" s="39"/>
      <c r="M195" s="203"/>
      <c r="N195" s="20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157</v>
      </c>
      <c r="AU195" s="17" t="s">
        <v>84</v>
      </c>
    </row>
    <row r="196" spans="1:65" s="2" customFormat="1" ht="14.45" customHeight="1">
      <c r="A196" s="34"/>
      <c r="B196" s="35"/>
      <c r="C196" s="187" t="s">
        <v>349</v>
      </c>
      <c r="D196" s="187" t="s">
        <v>150</v>
      </c>
      <c r="E196" s="188" t="s">
        <v>531</v>
      </c>
      <c r="F196" s="189" t="s">
        <v>532</v>
      </c>
      <c r="G196" s="190" t="s">
        <v>176</v>
      </c>
      <c r="H196" s="191">
        <v>4</v>
      </c>
      <c r="I196" s="192"/>
      <c r="J196" s="193">
        <f>ROUND(I196*H196,2)</f>
        <v>0</v>
      </c>
      <c r="K196" s="189" t="s">
        <v>1</v>
      </c>
      <c r="L196" s="39"/>
      <c r="M196" s="194" t="s">
        <v>1</v>
      </c>
      <c r="N196" s="195" t="s">
        <v>39</v>
      </c>
      <c r="O196" s="7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245</v>
      </c>
      <c r="AT196" s="198" t="s">
        <v>150</v>
      </c>
      <c r="AU196" s="198" t="s">
        <v>84</v>
      </c>
      <c r="AY196" s="17" t="s">
        <v>148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82</v>
      </c>
      <c r="BK196" s="199">
        <f>ROUND(I196*H196,2)</f>
        <v>0</v>
      </c>
      <c r="BL196" s="17" t="s">
        <v>245</v>
      </c>
      <c r="BM196" s="198" t="s">
        <v>533</v>
      </c>
    </row>
    <row r="197" spans="1:47" s="2" customFormat="1" ht="11.25">
      <c r="A197" s="34"/>
      <c r="B197" s="35"/>
      <c r="C197" s="36"/>
      <c r="D197" s="200" t="s">
        <v>157</v>
      </c>
      <c r="E197" s="36"/>
      <c r="F197" s="201" t="s">
        <v>532</v>
      </c>
      <c r="G197" s="36"/>
      <c r="H197" s="36"/>
      <c r="I197" s="202"/>
      <c r="J197" s="36"/>
      <c r="K197" s="36"/>
      <c r="L197" s="39"/>
      <c r="M197" s="203"/>
      <c r="N197" s="204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157</v>
      </c>
      <c r="AU197" s="17" t="s">
        <v>84</v>
      </c>
    </row>
    <row r="198" spans="1:65" s="2" customFormat="1" ht="14.45" customHeight="1">
      <c r="A198" s="34"/>
      <c r="B198" s="35"/>
      <c r="C198" s="187" t="s">
        <v>354</v>
      </c>
      <c r="D198" s="187" t="s">
        <v>150</v>
      </c>
      <c r="E198" s="188" t="s">
        <v>534</v>
      </c>
      <c r="F198" s="189" t="s">
        <v>535</v>
      </c>
      <c r="G198" s="190" t="s">
        <v>176</v>
      </c>
      <c r="H198" s="191">
        <v>2</v>
      </c>
      <c r="I198" s="192"/>
      <c r="J198" s="193">
        <f>ROUND(I198*H198,2)</f>
        <v>0</v>
      </c>
      <c r="K198" s="189" t="s">
        <v>1</v>
      </c>
      <c r="L198" s="39"/>
      <c r="M198" s="194" t="s">
        <v>1</v>
      </c>
      <c r="N198" s="195" t="s">
        <v>39</v>
      </c>
      <c r="O198" s="71"/>
      <c r="P198" s="196">
        <f>O198*H198</f>
        <v>0</v>
      </c>
      <c r="Q198" s="196">
        <v>0.00031</v>
      </c>
      <c r="R198" s="196">
        <f>Q198*H198</f>
        <v>0.00062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245</v>
      </c>
      <c r="AT198" s="198" t="s">
        <v>150</v>
      </c>
      <c r="AU198" s="198" t="s">
        <v>84</v>
      </c>
      <c r="AY198" s="17" t="s">
        <v>148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82</v>
      </c>
      <c r="BK198" s="199">
        <f>ROUND(I198*H198,2)</f>
        <v>0</v>
      </c>
      <c r="BL198" s="17" t="s">
        <v>245</v>
      </c>
      <c r="BM198" s="198" t="s">
        <v>536</v>
      </c>
    </row>
    <row r="199" spans="1:47" s="2" customFormat="1" ht="11.25">
      <c r="A199" s="34"/>
      <c r="B199" s="35"/>
      <c r="C199" s="36"/>
      <c r="D199" s="200" t="s">
        <v>157</v>
      </c>
      <c r="E199" s="36"/>
      <c r="F199" s="201" t="s">
        <v>535</v>
      </c>
      <c r="G199" s="36"/>
      <c r="H199" s="36"/>
      <c r="I199" s="202"/>
      <c r="J199" s="36"/>
      <c r="K199" s="36"/>
      <c r="L199" s="39"/>
      <c r="M199" s="203"/>
      <c r="N199" s="204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157</v>
      </c>
      <c r="AU199" s="17" t="s">
        <v>84</v>
      </c>
    </row>
    <row r="200" spans="1:65" s="2" customFormat="1" ht="14.45" customHeight="1">
      <c r="A200" s="34"/>
      <c r="B200" s="35"/>
      <c r="C200" s="187" t="s">
        <v>359</v>
      </c>
      <c r="D200" s="187" t="s">
        <v>150</v>
      </c>
      <c r="E200" s="188" t="s">
        <v>537</v>
      </c>
      <c r="F200" s="189" t="s">
        <v>538</v>
      </c>
      <c r="G200" s="190" t="s">
        <v>176</v>
      </c>
      <c r="H200" s="191">
        <v>4</v>
      </c>
      <c r="I200" s="192"/>
      <c r="J200" s="193">
        <f>ROUND(I200*H200,2)</f>
        <v>0</v>
      </c>
      <c r="K200" s="189" t="s">
        <v>1</v>
      </c>
      <c r="L200" s="39"/>
      <c r="M200" s="194" t="s">
        <v>1</v>
      </c>
      <c r="N200" s="195" t="s">
        <v>39</v>
      </c>
      <c r="O200" s="71"/>
      <c r="P200" s="196">
        <f>O200*H200</f>
        <v>0</v>
      </c>
      <c r="Q200" s="196">
        <v>0.001</v>
      </c>
      <c r="R200" s="196">
        <f>Q200*H200</f>
        <v>0.004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245</v>
      </c>
      <c r="AT200" s="198" t="s">
        <v>150</v>
      </c>
      <c r="AU200" s="198" t="s">
        <v>84</v>
      </c>
      <c r="AY200" s="17" t="s">
        <v>148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82</v>
      </c>
      <c r="BK200" s="199">
        <f>ROUND(I200*H200,2)</f>
        <v>0</v>
      </c>
      <c r="BL200" s="17" t="s">
        <v>245</v>
      </c>
      <c r="BM200" s="198" t="s">
        <v>539</v>
      </c>
    </row>
    <row r="201" spans="1:47" s="2" customFormat="1" ht="11.25">
      <c r="A201" s="34"/>
      <c r="B201" s="35"/>
      <c r="C201" s="36"/>
      <c r="D201" s="200" t="s">
        <v>157</v>
      </c>
      <c r="E201" s="36"/>
      <c r="F201" s="201" t="s">
        <v>538</v>
      </c>
      <c r="G201" s="36"/>
      <c r="H201" s="36"/>
      <c r="I201" s="202"/>
      <c r="J201" s="36"/>
      <c r="K201" s="36"/>
      <c r="L201" s="39"/>
      <c r="M201" s="203"/>
      <c r="N201" s="20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157</v>
      </c>
      <c r="AU201" s="17" t="s">
        <v>84</v>
      </c>
    </row>
    <row r="202" spans="1:65" s="2" customFormat="1" ht="20.45" customHeight="1">
      <c r="A202" s="34"/>
      <c r="B202" s="35"/>
      <c r="C202" s="187" t="s">
        <v>366</v>
      </c>
      <c r="D202" s="187" t="s">
        <v>150</v>
      </c>
      <c r="E202" s="188" t="s">
        <v>540</v>
      </c>
      <c r="F202" s="189" t="s">
        <v>541</v>
      </c>
      <c r="G202" s="190" t="s">
        <v>266</v>
      </c>
      <c r="H202" s="191">
        <v>44</v>
      </c>
      <c r="I202" s="192"/>
      <c r="J202" s="193">
        <f>ROUND(I202*H202,2)</f>
        <v>0</v>
      </c>
      <c r="K202" s="189" t="s">
        <v>1</v>
      </c>
      <c r="L202" s="39"/>
      <c r="M202" s="194" t="s">
        <v>1</v>
      </c>
      <c r="N202" s="195" t="s">
        <v>39</v>
      </c>
      <c r="O202" s="71"/>
      <c r="P202" s="196">
        <f>O202*H202</f>
        <v>0</v>
      </c>
      <c r="Q202" s="196">
        <v>0.00142</v>
      </c>
      <c r="R202" s="196">
        <f>Q202*H202</f>
        <v>0.06248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245</v>
      </c>
      <c r="AT202" s="198" t="s">
        <v>150</v>
      </c>
      <c r="AU202" s="198" t="s">
        <v>84</v>
      </c>
      <c r="AY202" s="17" t="s">
        <v>148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82</v>
      </c>
      <c r="BK202" s="199">
        <f>ROUND(I202*H202,2)</f>
        <v>0</v>
      </c>
      <c r="BL202" s="17" t="s">
        <v>245</v>
      </c>
      <c r="BM202" s="198" t="s">
        <v>542</v>
      </c>
    </row>
    <row r="203" spans="1:47" s="2" customFormat="1" ht="11.25">
      <c r="A203" s="34"/>
      <c r="B203" s="35"/>
      <c r="C203" s="36"/>
      <c r="D203" s="200" t="s">
        <v>157</v>
      </c>
      <c r="E203" s="36"/>
      <c r="F203" s="201" t="s">
        <v>541</v>
      </c>
      <c r="G203" s="36"/>
      <c r="H203" s="36"/>
      <c r="I203" s="202"/>
      <c r="J203" s="36"/>
      <c r="K203" s="36"/>
      <c r="L203" s="39"/>
      <c r="M203" s="203"/>
      <c r="N203" s="204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157</v>
      </c>
      <c r="AU203" s="17" t="s">
        <v>84</v>
      </c>
    </row>
    <row r="204" spans="1:65" s="2" customFormat="1" ht="20.45" customHeight="1">
      <c r="A204" s="34"/>
      <c r="B204" s="35"/>
      <c r="C204" s="187" t="s">
        <v>371</v>
      </c>
      <c r="D204" s="187" t="s">
        <v>150</v>
      </c>
      <c r="E204" s="188" t="s">
        <v>543</v>
      </c>
      <c r="F204" s="189" t="s">
        <v>544</v>
      </c>
      <c r="G204" s="190" t="s">
        <v>266</v>
      </c>
      <c r="H204" s="191">
        <v>39</v>
      </c>
      <c r="I204" s="192"/>
      <c r="J204" s="193">
        <f>ROUND(I204*H204,2)</f>
        <v>0</v>
      </c>
      <c r="K204" s="189" t="s">
        <v>1</v>
      </c>
      <c r="L204" s="39"/>
      <c r="M204" s="194" t="s">
        <v>1</v>
      </c>
      <c r="N204" s="195" t="s">
        <v>39</v>
      </c>
      <c r="O204" s="71"/>
      <c r="P204" s="196">
        <f>O204*H204</f>
        <v>0</v>
      </c>
      <c r="Q204" s="196">
        <v>0.00744</v>
      </c>
      <c r="R204" s="196">
        <f>Q204*H204</f>
        <v>0.29016000000000003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245</v>
      </c>
      <c r="AT204" s="198" t="s">
        <v>150</v>
      </c>
      <c r="AU204" s="198" t="s">
        <v>84</v>
      </c>
      <c r="AY204" s="17" t="s">
        <v>148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82</v>
      </c>
      <c r="BK204" s="199">
        <f>ROUND(I204*H204,2)</f>
        <v>0</v>
      </c>
      <c r="BL204" s="17" t="s">
        <v>245</v>
      </c>
      <c r="BM204" s="198" t="s">
        <v>545</v>
      </c>
    </row>
    <row r="205" spans="1:47" s="2" customFormat="1" ht="11.25">
      <c r="A205" s="34"/>
      <c r="B205" s="35"/>
      <c r="C205" s="36"/>
      <c r="D205" s="200" t="s">
        <v>157</v>
      </c>
      <c r="E205" s="36"/>
      <c r="F205" s="201" t="s">
        <v>544</v>
      </c>
      <c r="G205" s="36"/>
      <c r="H205" s="36"/>
      <c r="I205" s="202"/>
      <c r="J205" s="36"/>
      <c r="K205" s="36"/>
      <c r="L205" s="39"/>
      <c r="M205" s="203"/>
      <c r="N205" s="204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157</v>
      </c>
      <c r="AU205" s="17" t="s">
        <v>84</v>
      </c>
    </row>
    <row r="206" spans="1:65" s="2" customFormat="1" ht="20.45" customHeight="1">
      <c r="A206" s="34"/>
      <c r="B206" s="35"/>
      <c r="C206" s="187" t="s">
        <v>376</v>
      </c>
      <c r="D206" s="187" t="s">
        <v>150</v>
      </c>
      <c r="E206" s="188" t="s">
        <v>546</v>
      </c>
      <c r="F206" s="189" t="s">
        <v>547</v>
      </c>
      <c r="G206" s="190" t="s">
        <v>266</v>
      </c>
      <c r="H206" s="191">
        <v>63</v>
      </c>
      <c r="I206" s="192"/>
      <c r="J206" s="193">
        <f>ROUND(I206*H206,2)</f>
        <v>0</v>
      </c>
      <c r="K206" s="189" t="s">
        <v>1</v>
      </c>
      <c r="L206" s="39"/>
      <c r="M206" s="194" t="s">
        <v>1</v>
      </c>
      <c r="N206" s="195" t="s">
        <v>39</v>
      </c>
      <c r="O206" s="71"/>
      <c r="P206" s="196">
        <f>O206*H206</f>
        <v>0</v>
      </c>
      <c r="Q206" s="196">
        <v>0.01232</v>
      </c>
      <c r="R206" s="196">
        <f>Q206*H206</f>
        <v>0.77616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245</v>
      </c>
      <c r="AT206" s="198" t="s">
        <v>150</v>
      </c>
      <c r="AU206" s="198" t="s">
        <v>84</v>
      </c>
      <c r="AY206" s="17" t="s">
        <v>148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7" t="s">
        <v>82</v>
      </c>
      <c r="BK206" s="199">
        <f>ROUND(I206*H206,2)</f>
        <v>0</v>
      </c>
      <c r="BL206" s="17" t="s">
        <v>245</v>
      </c>
      <c r="BM206" s="198" t="s">
        <v>548</v>
      </c>
    </row>
    <row r="207" spans="1:47" s="2" customFormat="1" ht="11.25">
      <c r="A207" s="34"/>
      <c r="B207" s="35"/>
      <c r="C207" s="36"/>
      <c r="D207" s="200" t="s">
        <v>157</v>
      </c>
      <c r="E207" s="36"/>
      <c r="F207" s="201" t="s">
        <v>547</v>
      </c>
      <c r="G207" s="36"/>
      <c r="H207" s="36"/>
      <c r="I207" s="202"/>
      <c r="J207" s="36"/>
      <c r="K207" s="36"/>
      <c r="L207" s="39"/>
      <c r="M207" s="203"/>
      <c r="N207" s="204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157</v>
      </c>
      <c r="AU207" s="17" t="s">
        <v>84</v>
      </c>
    </row>
    <row r="208" spans="1:65" s="2" customFormat="1" ht="14.45" customHeight="1">
      <c r="A208" s="34"/>
      <c r="B208" s="35"/>
      <c r="C208" s="187" t="s">
        <v>382</v>
      </c>
      <c r="D208" s="187" t="s">
        <v>150</v>
      </c>
      <c r="E208" s="188" t="s">
        <v>549</v>
      </c>
      <c r="F208" s="189" t="s">
        <v>550</v>
      </c>
      <c r="G208" s="190" t="s">
        <v>167</v>
      </c>
      <c r="H208" s="191">
        <v>14</v>
      </c>
      <c r="I208" s="192"/>
      <c r="J208" s="193">
        <f>ROUND(I208*H208,2)</f>
        <v>0</v>
      </c>
      <c r="K208" s="189" t="s">
        <v>1</v>
      </c>
      <c r="L208" s="39"/>
      <c r="M208" s="194" t="s">
        <v>1</v>
      </c>
      <c r="N208" s="195" t="s">
        <v>39</v>
      </c>
      <c r="O208" s="7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245</v>
      </c>
      <c r="AT208" s="198" t="s">
        <v>150</v>
      </c>
      <c r="AU208" s="198" t="s">
        <v>84</v>
      </c>
      <c r="AY208" s="17" t="s">
        <v>148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7" t="s">
        <v>82</v>
      </c>
      <c r="BK208" s="199">
        <f>ROUND(I208*H208,2)</f>
        <v>0</v>
      </c>
      <c r="BL208" s="17" t="s">
        <v>245</v>
      </c>
      <c r="BM208" s="198" t="s">
        <v>551</v>
      </c>
    </row>
    <row r="209" spans="1:47" s="2" customFormat="1" ht="11.25">
      <c r="A209" s="34"/>
      <c r="B209" s="35"/>
      <c r="C209" s="36"/>
      <c r="D209" s="200" t="s">
        <v>157</v>
      </c>
      <c r="E209" s="36"/>
      <c r="F209" s="201" t="s">
        <v>550</v>
      </c>
      <c r="G209" s="36"/>
      <c r="H209" s="36"/>
      <c r="I209" s="202"/>
      <c r="J209" s="36"/>
      <c r="K209" s="36"/>
      <c r="L209" s="39"/>
      <c r="M209" s="203"/>
      <c r="N209" s="20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157</v>
      </c>
      <c r="AU209" s="17" t="s">
        <v>84</v>
      </c>
    </row>
    <row r="210" spans="1:65" s="2" customFormat="1" ht="14.45" customHeight="1">
      <c r="A210" s="34"/>
      <c r="B210" s="35"/>
      <c r="C210" s="187" t="s">
        <v>388</v>
      </c>
      <c r="D210" s="187" t="s">
        <v>150</v>
      </c>
      <c r="E210" s="188" t="s">
        <v>552</v>
      </c>
      <c r="F210" s="189" t="s">
        <v>553</v>
      </c>
      <c r="G210" s="190" t="s">
        <v>266</v>
      </c>
      <c r="H210" s="191">
        <v>18</v>
      </c>
      <c r="I210" s="192"/>
      <c r="J210" s="193">
        <f>ROUND(I210*H210,2)</f>
        <v>0</v>
      </c>
      <c r="K210" s="189" t="s">
        <v>1</v>
      </c>
      <c r="L210" s="39"/>
      <c r="M210" s="194" t="s">
        <v>1</v>
      </c>
      <c r="N210" s="195" t="s">
        <v>39</v>
      </c>
      <c r="O210" s="71"/>
      <c r="P210" s="196">
        <f>O210*H210</f>
        <v>0</v>
      </c>
      <c r="Q210" s="196">
        <v>0.00059</v>
      </c>
      <c r="R210" s="196">
        <f>Q210*H210</f>
        <v>0.010620000000000001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245</v>
      </c>
      <c r="AT210" s="198" t="s">
        <v>150</v>
      </c>
      <c r="AU210" s="198" t="s">
        <v>84</v>
      </c>
      <c r="AY210" s="17" t="s">
        <v>148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82</v>
      </c>
      <c r="BK210" s="199">
        <f>ROUND(I210*H210,2)</f>
        <v>0</v>
      </c>
      <c r="BL210" s="17" t="s">
        <v>245</v>
      </c>
      <c r="BM210" s="198" t="s">
        <v>554</v>
      </c>
    </row>
    <row r="211" spans="1:47" s="2" customFormat="1" ht="11.25">
      <c r="A211" s="34"/>
      <c r="B211" s="35"/>
      <c r="C211" s="36"/>
      <c r="D211" s="200" t="s">
        <v>157</v>
      </c>
      <c r="E211" s="36"/>
      <c r="F211" s="201" t="s">
        <v>553</v>
      </c>
      <c r="G211" s="36"/>
      <c r="H211" s="36"/>
      <c r="I211" s="202"/>
      <c r="J211" s="36"/>
      <c r="K211" s="36"/>
      <c r="L211" s="39"/>
      <c r="M211" s="203"/>
      <c r="N211" s="20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157</v>
      </c>
      <c r="AU211" s="17" t="s">
        <v>84</v>
      </c>
    </row>
    <row r="212" spans="1:65" s="2" customFormat="1" ht="14.45" customHeight="1">
      <c r="A212" s="34"/>
      <c r="B212" s="35"/>
      <c r="C212" s="187" t="s">
        <v>395</v>
      </c>
      <c r="D212" s="187" t="s">
        <v>150</v>
      </c>
      <c r="E212" s="188" t="s">
        <v>555</v>
      </c>
      <c r="F212" s="189" t="s">
        <v>556</v>
      </c>
      <c r="G212" s="190" t="s">
        <v>266</v>
      </c>
      <c r="H212" s="191">
        <v>35</v>
      </c>
      <c r="I212" s="192"/>
      <c r="J212" s="193">
        <f>ROUND(I212*H212,2)</f>
        <v>0</v>
      </c>
      <c r="K212" s="189" t="s">
        <v>1</v>
      </c>
      <c r="L212" s="39"/>
      <c r="M212" s="194" t="s">
        <v>1</v>
      </c>
      <c r="N212" s="195" t="s">
        <v>39</v>
      </c>
      <c r="O212" s="71"/>
      <c r="P212" s="196">
        <f>O212*H212</f>
        <v>0</v>
      </c>
      <c r="Q212" s="196">
        <v>0.00201</v>
      </c>
      <c r="R212" s="196">
        <f>Q212*H212</f>
        <v>0.07035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245</v>
      </c>
      <c r="AT212" s="198" t="s">
        <v>150</v>
      </c>
      <c r="AU212" s="198" t="s">
        <v>84</v>
      </c>
      <c r="AY212" s="17" t="s">
        <v>148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82</v>
      </c>
      <c r="BK212" s="199">
        <f>ROUND(I212*H212,2)</f>
        <v>0</v>
      </c>
      <c r="BL212" s="17" t="s">
        <v>245</v>
      </c>
      <c r="BM212" s="198" t="s">
        <v>557</v>
      </c>
    </row>
    <row r="213" spans="1:47" s="2" customFormat="1" ht="11.25">
      <c r="A213" s="34"/>
      <c r="B213" s="35"/>
      <c r="C213" s="36"/>
      <c r="D213" s="200" t="s">
        <v>157</v>
      </c>
      <c r="E213" s="36"/>
      <c r="F213" s="201" t="s">
        <v>556</v>
      </c>
      <c r="G213" s="36"/>
      <c r="H213" s="36"/>
      <c r="I213" s="202"/>
      <c r="J213" s="36"/>
      <c r="K213" s="36"/>
      <c r="L213" s="39"/>
      <c r="M213" s="203"/>
      <c r="N213" s="20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157</v>
      </c>
      <c r="AU213" s="17" t="s">
        <v>84</v>
      </c>
    </row>
    <row r="214" spans="1:65" s="2" customFormat="1" ht="14.45" customHeight="1">
      <c r="A214" s="34"/>
      <c r="B214" s="35"/>
      <c r="C214" s="187" t="s">
        <v>400</v>
      </c>
      <c r="D214" s="187" t="s">
        <v>150</v>
      </c>
      <c r="E214" s="188" t="s">
        <v>558</v>
      </c>
      <c r="F214" s="189" t="s">
        <v>559</v>
      </c>
      <c r="G214" s="190" t="s">
        <v>266</v>
      </c>
      <c r="H214" s="191">
        <v>5</v>
      </c>
      <c r="I214" s="192"/>
      <c r="J214" s="193">
        <f>ROUND(I214*H214,2)</f>
        <v>0</v>
      </c>
      <c r="K214" s="189" t="s">
        <v>1</v>
      </c>
      <c r="L214" s="39"/>
      <c r="M214" s="194" t="s">
        <v>1</v>
      </c>
      <c r="N214" s="195" t="s">
        <v>39</v>
      </c>
      <c r="O214" s="71"/>
      <c r="P214" s="196">
        <f>O214*H214</f>
        <v>0</v>
      </c>
      <c r="Q214" s="196">
        <v>0.00145</v>
      </c>
      <c r="R214" s="196">
        <f>Q214*H214</f>
        <v>0.0072499999999999995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245</v>
      </c>
      <c r="AT214" s="198" t="s">
        <v>150</v>
      </c>
      <c r="AU214" s="198" t="s">
        <v>84</v>
      </c>
      <c r="AY214" s="17" t="s">
        <v>148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82</v>
      </c>
      <c r="BK214" s="199">
        <f>ROUND(I214*H214,2)</f>
        <v>0</v>
      </c>
      <c r="BL214" s="17" t="s">
        <v>245</v>
      </c>
      <c r="BM214" s="198" t="s">
        <v>560</v>
      </c>
    </row>
    <row r="215" spans="1:47" s="2" customFormat="1" ht="11.25">
      <c r="A215" s="34"/>
      <c r="B215" s="35"/>
      <c r="C215" s="36"/>
      <c r="D215" s="200" t="s">
        <v>157</v>
      </c>
      <c r="E215" s="36"/>
      <c r="F215" s="201" t="s">
        <v>559</v>
      </c>
      <c r="G215" s="36"/>
      <c r="H215" s="36"/>
      <c r="I215" s="202"/>
      <c r="J215" s="36"/>
      <c r="K215" s="36"/>
      <c r="L215" s="39"/>
      <c r="M215" s="203"/>
      <c r="N215" s="204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157</v>
      </c>
      <c r="AU215" s="17" t="s">
        <v>84</v>
      </c>
    </row>
    <row r="216" spans="1:65" s="2" customFormat="1" ht="14.45" customHeight="1">
      <c r="A216" s="34"/>
      <c r="B216" s="35"/>
      <c r="C216" s="187" t="s">
        <v>405</v>
      </c>
      <c r="D216" s="187" t="s">
        <v>150</v>
      </c>
      <c r="E216" s="188" t="s">
        <v>561</v>
      </c>
      <c r="F216" s="189" t="s">
        <v>562</v>
      </c>
      <c r="G216" s="190" t="s">
        <v>266</v>
      </c>
      <c r="H216" s="191">
        <v>2</v>
      </c>
      <c r="I216" s="192"/>
      <c r="J216" s="193">
        <f>ROUND(I216*H216,2)</f>
        <v>0</v>
      </c>
      <c r="K216" s="189" t="s">
        <v>1</v>
      </c>
      <c r="L216" s="39"/>
      <c r="M216" s="194" t="s">
        <v>1</v>
      </c>
      <c r="N216" s="195" t="s">
        <v>39</v>
      </c>
      <c r="O216" s="71"/>
      <c r="P216" s="196">
        <f>O216*H216</f>
        <v>0</v>
      </c>
      <c r="Q216" s="196">
        <v>0.00041</v>
      </c>
      <c r="R216" s="196">
        <f>Q216*H216</f>
        <v>0.00082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245</v>
      </c>
      <c r="AT216" s="198" t="s">
        <v>150</v>
      </c>
      <c r="AU216" s="198" t="s">
        <v>84</v>
      </c>
      <c r="AY216" s="17" t="s">
        <v>148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82</v>
      </c>
      <c r="BK216" s="199">
        <f>ROUND(I216*H216,2)</f>
        <v>0</v>
      </c>
      <c r="BL216" s="17" t="s">
        <v>245</v>
      </c>
      <c r="BM216" s="198" t="s">
        <v>563</v>
      </c>
    </row>
    <row r="217" spans="1:47" s="2" customFormat="1" ht="11.25">
      <c r="A217" s="34"/>
      <c r="B217" s="35"/>
      <c r="C217" s="36"/>
      <c r="D217" s="200" t="s">
        <v>157</v>
      </c>
      <c r="E217" s="36"/>
      <c r="F217" s="201" t="s">
        <v>562</v>
      </c>
      <c r="G217" s="36"/>
      <c r="H217" s="36"/>
      <c r="I217" s="202"/>
      <c r="J217" s="36"/>
      <c r="K217" s="36"/>
      <c r="L217" s="39"/>
      <c r="M217" s="203"/>
      <c r="N217" s="204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157</v>
      </c>
      <c r="AU217" s="17" t="s">
        <v>84</v>
      </c>
    </row>
    <row r="218" spans="1:65" s="2" customFormat="1" ht="14.45" customHeight="1">
      <c r="A218" s="34"/>
      <c r="B218" s="35"/>
      <c r="C218" s="187" t="s">
        <v>411</v>
      </c>
      <c r="D218" s="187" t="s">
        <v>150</v>
      </c>
      <c r="E218" s="188" t="s">
        <v>564</v>
      </c>
      <c r="F218" s="189" t="s">
        <v>565</v>
      </c>
      <c r="G218" s="190" t="s">
        <v>266</v>
      </c>
      <c r="H218" s="191">
        <v>5</v>
      </c>
      <c r="I218" s="192"/>
      <c r="J218" s="193">
        <f>ROUND(I218*H218,2)</f>
        <v>0</v>
      </c>
      <c r="K218" s="189" t="s">
        <v>1</v>
      </c>
      <c r="L218" s="39"/>
      <c r="M218" s="194" t="s">
        <v>1</v>
      </c>
      <c r="N218" s="195" t="s">
        <v>39</v>
      </c>
      <c r="O218" s="71"/>
      <c r="P218" s="196">
        <f>O218*H218</f>
        <v>0</v>
      </c>
      <c r="Q218" s="196">
        <v>0.00048</v>
      </c>
      <c r="R218" s="196">
        <f>Q218*H218</f>
        <v>0.0024000000000000002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245</v>
      </c>
      <c r="AT218" s="198" t="s">
        <v>150</v>
      </c>
      <c r="AU218" s="198" t="s">
        <v>84</v>
      </c>
      <c r="AY218" s="17" t="s">
        <v>148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82</v>
      </c>
      <c r="BK218" s="199">
        <f>ROUND(I218*H218,2)</f>
        <v>0</v>
      </c>
      <c r="BL218" s="17" t="s">
        <v>245</v>
      </c>
      <c r="BM218" s="198" t="s">
        <v>566</v>
      </c>
    </row>
    <row r="219" spans="1:47" s="2" customFormat="1" ht="11.25">
      <c r="A219" s="34"/>
      <c r="B219" s="35"/>
      <c r="C219" s="36"/>
      <c r="D219" s="200" t="s">
        <v>157</v>
      </c>
      <c r="E219" s="36"/>
      <c r="F219" s="201" t="s">
        <v>565</v>
      </c>
      <c r="G219" s="36"/>
      <c r="H219" s="36"/>
      <c r="I219" s="202"/>
      <c r="J219" s="36"/>
      <c r="K219" s="36"/>
      <c r="L219" s="39"/>
      <c r="M219" s="203"/>
      <c r="N219" s="204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157</v>
      </c>
      <c r="AU219" s="17" t="s">
        <v>84</v>
      </c>
    </row>
    <row r="220" spans="1:65" s="2" customFormat="1" ht="14.45" customHeight="1">
      <c r="A220" s="34"/>
      <c r="B220" s="35"/>
      <c r="C220" s="187" t="s">
        <v>418</v>
      </c>
      <c r="D220" s="187" t="s">
        <v>150</v>
      </c>
      <c r="E220" s="188" t="s">
        <v>567</v>
      </c>
      <c r="F220" s="189" t="s">
        <v>568</v>
      </c>
      <c r="G220" s="190" t="s">
        <v>266</v>
      </c>
      <c r="H220" s="191">
        <v>1.5</v>
      </c>
      <c r="I220" s="192"/>
      <c r="J220" s="193">
        <f>ROUND(I220*H220,2)</f>
        <v>0</v>
      </c>
      <c r="K220" s="189" t="s">
        <v>1</v>
      </c>
      <c r="L220" s="39"/>
      <c r="M220" s="194" t="s">
        <v>1</v>
      </c>
      <c r="N220" s="195" t="s">
        <v>39</v>
      </c>
      <c r="O220" s="71"/>
      <c r="P220" s="196">
        <f>O220*H220</f>
        <v>0</v>
      </c>
      <c r="Q220" s="196">
        <v>0.00224</v>
      </c>
      <c r="R220" s="196">
        <f>Q220*H220</f>
        <v>0.0033599999999999997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245</v>
      </c>
      <c r="AT220" s="198" t="s">
        <v>150</v>
      </c>
      <c r="AU220" s="198" t="s">
        <v>84</v>
      </c>
      <c r="AY220" s="17" t="s">
        <v>148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82</v>
      </c>
      <c r="BK220" s="199">
        <f>ROUND(I220*H220,2)</f>
        <v>0</v>
      </c>
      <c r="BL220" s="17" t="s">
        <v>245</v>
      </c>
      <c r="BM220" s="198" t="s">
        <v>569</v>
      </c>
    </row>
    <row r="221" spans="1:47" s="2" customFormat="1" ht="11.25">
      <c r="A221" s="34"/>
      <c r="B221" s="35"/>
      <c r="C221" s="36"/>
      <c r="D221" s="200" t="s">
        <v>157</v>
      </c>
      <c r="E221" s="36"/>
      <c r="F221" s="201" t="s">
        <v>568</v>
      </c>
      <c r="G221" s="36"/>
      <c r="H221" s="36"/>
      <c r="I221" s="202"/>
      <c r="J221" s="36"/>
      <c r="K221" s="36"/>
      <c r="L221" s="39"/>
      <c r="M221" s="203"/>
      <c r="N221" s="204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157</v>
      </c>
      <c r="AU221" s="17" t="s">
        <v>84</v>
      </c>
    </row>
    <row r="222" spans="1:65" s="2" customFormat="1" ht="20.45" customHeight="1">
      <c r="A222" s="34"/>
      <c r="B222" s="35"/>
      <c r="C222" s="187" t="s">
        <v>570</v>
      </c>
      <c r="D222" s="187" t="s">
        <v>150</v>
      </c>
      <c r="E222" s="188" t="s">
        <v>571</v>
      </c>
      <c r="F222" s="189" t="s">
        <v>572</v>
      </c>
      <c r="G222" s="190" t="s">
        <v>176</v>
      </c>
      <c r="H222" s="191">
        <v>1</v>
      </c>
      <c r="I222" s="192"/>
      <c r="J222" s="193">
        <f>ROUND(I222*H222,2)</f>
        <v>0</v>
      </c>
      <c r="K222" s="189" t="s">
        <v>1</v>
      </c>
      <c r="L222" s="39"/>
      <c r="M222" s="194" t="s">
        <v>1</v>
      </c>
      <c r="N222" s="195" t="s">
        <v>39</v>
      </c>
      <c r="O222" s="71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245</v>
      </c>
      <c r="AT222" s="198" t="s">
        <v>150</v>
      </c>
      <c r="AU222" s="198" t="s">
        <v>84</v>
      </c>
      <c r="AY222" s="17" t="s">
        <v>148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82</v>
      </c>
      <c r="BK222" s="199">
        <f>ROUND(I222*H222,2)</f>
        <v>0</v>
      </c>
      <c r="BL222" s="17" t="s">
        <v>245</v>
      </c>
      <c r="BM222" s="198" t="s">
        <v>573</v>
      </c>
    </row>
    <row r="223" spans="1:47" s="2" customFormat="1" ht="11.25">
      <c r="A223" s="34"/>
      <c r="B223" s="35"/>
      <c r="C223" s="36"/>
      <c r="D223" s="200" t="s">
        <v>157</v>
      </c>
      <c r="E223" s="36"/>
      <c r="F223" s="201" t="s">
        <v>572</v>
      </c>
      <c r="G223" s="36"/>
      <c r="H223" s="36"/>
      <c r="I223" s="202"/>
      <c r="J223" s="36"/>
      <c r="K223" s="36"/>
      <c r="L223" s="39"/>
      <c r="M223" s="203"/>
      <c r="N223" s="204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157</v>
      </c>
      <c r="AU223" s="17" t="s">
        <v>84</v>
      </c>
    </row>
    <row r="224" spans="1:65" s="2" customFormat="1" ht="20.45" customHeight="1">
      <c r="A224" s="34"/>
      <c r="B224" s="35"/>
      <c r="C224" s="187" t="s">
        <v>574</v>
      </c>
      <c r="D224" s="187" t="s">
        <v>150</v>
      </c>
      <c r="E224" s="188" t="s">
        <v>575</v>
      </c>
      <c r="F224" s="189" t="s">
        <v>576</v>
      </c>
      <c r="G224" s="190" t="s">
        <v>176</v>
      </c>
      <c r="H224" s="191">
        <v>2</v>
      </c>
      <c r="I224" s="192"/>
      <c r="J224" s="193">
        <f>ROUND(I224*H224,2)</f>
        <v>0</v>
      </c>
      <c r="K224" s="189" t="s">
        <v>1</v>
      </c>
      <c r="L224" s="39"/>
      <c r="M224" s="194" t="s">
        <v>1</v>
      </c>
      <c r="N224" s="195" t="s">
        <v>39</v>
      </c>
      <c r="O224" s="71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245</v>
      </c>
      <c r="AT224" s="198" t="s">
        <v>150</v>
      </c>
      <c r="AU224" s="198" t="s">
        <v>84</v>
      </c>
      <c r="AY224" s="17" t="s">
        <v>148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82</v>
      </c>
      <c r="BK224" s="199">
        <f>ROUND(I224*H224,2)</f>
        <v>0</v>
      </c>
      <c r="BL224" s="17" t="s">
        <v>245</v>
      </c>
      <c r="BM224" s="198" t="s">
        <v>577</v>
      </c>
    </row>
    <row r="225" spans="1:47" s="2" customFormat="1" ht="11.25">
      <c r="A225" s="34"/>
      <c r="B225" s="35"/>
      <c r="C225" s="36"/>
      <c r="D225" s="200" t="s">
        <v>157</v>
      </c>
      <c r="E225" s="36"/>
      <c r="F225" s="201" t="s">
        <v>576</v>
      </c>
      <c r="G225" s="36"/>
      <c r="H225" s="36"/>
      <c r="I225" s="202"/>
      <c r="J225" s="36"/>
      <c r="K225" s="36"/>
      <c r="L225" s="39"/>
      <c r="M225" s="203"/>
      <c r="N225" s="20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157</v>
      </c>
      <c r="AU225" s="17" t="s">
        <v>84</v>
      </c>
    </row>
    <row r="226" spans="1:65" s="2" customFormat="1" ht="20.45" customHeight="1">
      <c r="A226" s="34"/>
      <c r="B226" s="35"/>
      <c r="C226" s="187" t="s">
        <v>578</v>
      </c>
      <c r="D226" s="187" t="s">
        <v>150</v>
      </c>
      <c r="E226" s="188" t="s">
        <v>579</v>
      </c>
      <c r="F226" s="189" t="s">
        <v>580</v>
      </c>
      <c r="G226" s="190" t="s">
        <v>176</v>
      </c>
      <c r="H226" s="191">
        <v>4</v>
      </c>
      <c r="I226" s="192"/>
      <c r="J226" s="193">
        <f>ROUND(I226*H226,2)</f>
        <v>0</v>
      </c>
      <c r="K226" s="189" t="s">
        <v>1</v>
      </c>
      <c r="L226" s="39"/>
      <c r="M226" s="194" t="s">
        <v>1</v>
      </c>
      <c r="N226" s="195" t="s">
        <v>39</v>
      </c>
      <c r="O226" s="71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245</v>
      </c>
      <c r="AT226" s="198" t="s">
        <v>150</v>
      </c>
      <c r="AU226" s="198" t="s">
        <v>84</v>
      </c>
      <c r="AY226" s="17" t="s">
        <v>148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82</v>
      </c>
      <c r="BK226" s="199">
        <f>ROUND(I226*H226,2)</f>
        <v>0</v>
      </c>
      <c r="BL226" s="17" t="s">
        <v>245</v>
      </c>
      <c r="BM226" s="198" t="s">
        <v>581</v>
      </c>
    </row>
    <row r="227" spans="1:47" s="2" customFormat="1" ht="11.25">
      <c r="A227" s="34"/>
      <c r="B227" s="35"/>
      <c r="C227" s="36"/>
      <c r="D227" s="200" t="s">
        <v>157</v>
      </c>
      <c r="E227" s="36"/>
      <c r="F227" s="201" t="s">
        <v>580</v>
      </c>
      <c r="G227" s="36"/>
      <c r="H227" s="36"/>
      <c r="I227" s="202"/>
      <c r="J227" s="36"/>
      <c r="K227" s="36"/>
      <c r="L227" s="39"/>
      <c r="M227" s="203"/>
      <c r="N227" s="20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157</v>
      </c>
      <c r="AU227" s="17" t="s">
        <v>84</v>
      </c>
    </row>
    <row r="228" spans="1:65" s="2" customFormat="1" ht="20.45" customHeight="1">
      <c r="A228" s="34"/>
      <c r="B228" s="35"/>
      <c r="C228" s="187" t="s">
        <v>582</v>
      </c>
      <c r="D228" s="187" t="s">
        <v>150</v>
      </c>
      <c r="E228" s="188" t="s">
        <v>583</v>
      </c>
      <c r="F228" s="189" t="s">
        <v>584</v>
      </c>
      <c r="G228" s="190" t="s">
        <v>176</v>
      </c>
      <c r="H228" s="191">
        <v>3</v>
      </c>
      <c r="I228" s="192"/>
      <c r="J228" s="193">
        <f>ROUND(I228*H228,2)</f>
        <v>0</v>
      </c>
      <c r="K228" s="189" t="s">
        <v>1</v>
      </c>
      <c r="L228" s="39"/>
      <c r="M228" s="194" t="s">
        <v>1</v>
      </c>
      <c r="N228" s="195" t="s">
        <v>39</v>
      </c>
      <c r="O228" s="71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245</v>
      </c>
      <c r="AT228" s="198" t="s">
        <v>150</v>
      </c>
      <c r="AU228" s="198" t="s">
        <v>84</v>
      </c>
      <c r="AY228" s="17" t="s">
        <v>148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82</v>
      </c>
      <c r="BK228" s="199">
        <f>ROUND(I228*H228,2)</f>
        <v>0</v>
      </c>
      <c r="BL228" s="17" t="s">
        <v>245</v>
      </c>
      <c r="BM228" s="198" t="s">
        <v>585</v>
      </c>
    </row>
    <row r="229" spans="1:47" s="2" customFormat="1" ht="11.25">
      <c r="A229" s="34"/>
      <c r="B229" s="35"/>
      <c r="C229" s="36"/>
      <c r="D229" s="200" t="s">
        <v>157</v>
      </c>
      <c r="E229" s="36"/>
      <c r="F229" s="201" t="s">
        <v>584</v>
      </c>
      <c r="G229" s="36"/>
      <c r="H229" s="36"/>
      <c r="I229" s="202"/>
      <c r="J229" s="36"/>
      <c r="K229" s="36"/>
      <c r="L229" s="39"/>
      <c r="M229" s="203"/>
      <c r="N229" s="204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157</v>
      </c>
      <c r="AU229" s="17" t="s">
        <v>84</v>
      </c>
    </row>
    <row r="230" spans="1:65" s="2" customFormat="1" ht="22.9" customHeight="1">
      <c r="A230" s="34"/>
      <c r="B230" s="35"/>
      <c r="C230" s="187" t="s">
        <v>586</v>
      </c>
      <c r="D230" s="187" t="s">
        <v>150</v>
      </c>
      <c r="E230" s="188" t="s">
        <v>587</v>
      </c>
      <c r="F230" s="189" t="s">
        <v>588</v>
      </c>
      <c r="G230" s="190" t="s">
        <v>176</v>
      </c>
      <c r="H230" s="191">
        <v>1</v>
      </c>
      <c r="I230" s="192"/>
      <c r="J230" s="193">
        <f>ROUND(I230*H230,2)</f>
        <v>0</v>
      </c>
      <c r="K230" s="189" t="s">
        <v>1</v>
      </c>
      <c r="L230" s="39"/>
      <c r="M230" s="194" t="s">
        <v>1</v>
      </c>
      <c r="N230" s="195" t="s">
        <v>39</v>
      </c>
      <c r="O230" s="71"/>
      <c r="P230" s="196">
        <f>O230*H230</f>
        <v>0</v>
      </c>
      <c r="Q230" s="196">
        <v>0</v>
      </c>
      <c r="R230" s="196">
        <f>Q230*H230</f>
        <v>0</v>
      </c>
      <c r="S230" s="196">
        <v>0.02756</v>
      </c>
      <c r="T230" s="197">
        <f>S230*H230</f>
        <v>0.02756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245</v>
      </c>
      <c r="AT230" s="198" t="s">
        <v>150</v>
      </c>
      <c r="AU230" s="198" t="s">
        <v>84</v>
      </c>
      <c r="AY230" s="17" t="s">
        <v>148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" t="s">
        <v>82</v>
      </c>
      <c r="BK230" s="199">
        <f>ROUND(I230*H230,2)</f>
        <v>0</v>
      </c>
      <c r="BL230" s="17" t="s">
        <v>245</v>
      </c>
      <c r="BM230" s="198" t="s">
        <v>589</v>
      </c>
    </row>
    <row r="231" spans="1:47" s="2" customFormat="1" ht="11.25">
      <c r="A231" s="34"/>
      <c r="B231" s="35"/>
      <c r="C231" s="36"/>
      <c r="D231" s="200" t="s">
        <v>157</v>
      </c>
      <c r="E231" s="36"/>
      <c r="F231" s="201" t="s">
        <v>588</v>
      </c>
      <c r="G231" s="36"/>
      <c r="H231" s="36"/>
      <c r="I231" s="202"/>
      <c r="J231" s="36"/>
      <c r="K231" s="36"/>
      <c r="L231" s="39"/>
      <c r="M231" s="203"/>
      <c r="N231" s="20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157</v>
      </c>
      <c r="AU231" s="17" t="s">
        <v>84</v>
      </c>
    </row>
    <row r="232" spans="1:65" s="2" customFormat="1" ht="22.9" customHeight="1">
      <c r="A232" s="34"/>
      <c r="B232" s="35"/>
      <c r="C232" s="187" t="s">
        <v>590</v>
      </c>
      <c r="D232" s="187" t="s">
        <v>150</v>
      </c>
      <c r="E232" s="188" t="s">
        <v>591</v>
      </c>
      <c r="F232" s="189" t="s">
        <v>592</v>
      </c>
      <c r="G232" s="190" t="s">
        <v>176</v>
      </c>
      <c r="H232" s="191">
        <v>2</v>
      </c>
      <c r="I232" s="192"/>
      <c r="J232" s="193">
        <f>ROUND(I232*H232,2)</f>
        <v>0</v>
      </c>
      <c r="K232" s="189" t="s">
        <v>1</v>
      </c>
      <c r="L232" s="39"/>
      <c r="M232" s="194" t="s">
        <v>1</v>
      </c>
      <c r="N232" s="195" t="s">
        <v>39</v>
      </c>
      <c r="O232" s="71"/>
      <c r="P232" s="196">
        <f>O232*H232</f>
        <v>0</v>
      </c>
      <c r="Q232" s="196">
        <v>0</v>
      </c>
      <c r="R232" s="196">
        <f>Q232*H232</f>
        <v>0</v>
      </c>
      <c r="S232" s="196">
        <v>0.02961</v>
      </c>
      <c r="T232" s="197">
        <f>S232*H232</f>
        <v>0.05922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245</v>
      </c>
      <c r="AT232" s="198" t="s">
        <v>150</v>
      </c>
      <c r="AU232" s="198" t="s">
        <v>84</v>
      </c>
      <c r="AY232" s="17" t="s">
        <v>148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82</v>
      </c>
      <c r="BK232" s="199">
        <f>ROUND(I232*H232,2)</f>
        <v>0</v>
      </c>
      <c r="BL232" s="17" t="s">
        <v>245</v>
      </c>
      <c r="BM232" s="198" t="s">
        <v>593</v>
      </c>
    </row>
    <row r="233" spans="1:47" s="2" customFormat="1" ht="11.25">
      <c r="A233" s="34"/>
      <c r="B233" s="35"/>
      <c r="C233" s="36"/>
      <c r="D233" s="200" t="s">
        <v>157</v>
      </c>
      <c r="E233" s="36"/>
      <c r="F233" s="201" t="s">
        <v>592</v>
      </c>
      <c r="G233" s="36"/>
      <c r="H233" s="36"/>
      <c r="I233" s="202"/>
      <c r="J233" s="36"/>
      <c r="K233" s="36"/>
      <c r="L233" s="39"/>
      <c r="M233" s="203"/>
      <c r="N233" s="204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157</v>
      </c>
      <c r="AU233" s="17" t="s">
        <v>84</v>
      </c>
    </row>
    <row r="234" spans="1:65" s="2" customFormat="1" ht="22.9" customHeight="1">
      <c r="A234" s="34"/>
      <c r="B234" s="35"/>
      <c r="C234" s="187" t="s">
        <v>594</v>
      </c>
      <c r="D234" s="187" t="s">
        <v>150</v>
      </c>
      <c r="E234" s="188" t="s">
        <v>595</v>
      </c>
      <c r="F234" s="189" t="s">
        <v>596</v>
      </c>
      <c r="G234" s="190" t="s">
        <v>176</v>
      </c>
      <c r="H234" s="191">
        <v>1</v>
      </c>
      <c r="I234" s="192"/>
      <c r="J234" s="193">
        <f>ROUND(I234*H234,2)</f>
        <v>0</v>
      </c>
      <c r="K234" s="189" t="s">
        <v>1</v>
      </c>
      <c r="L234" s="39"/>
      <c r="M234" s="194" t="s">
        <v>1</v>
      </c>
      <c r="N234" s="195" t="s">
        <v>39</v>
      </c>
      <c r="O234" s="71"/>
      <c r="P234" s="196">
        <f>O234*H234</f>
        <v>0</v>
      </c>
      <c r="Q234" s="196">
        <v>0.0009</v>
      </c>
      <c r="R234" s="196">
        <f>Q234*H234</f>
        <v>0.0009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245</v>
      </c>
      <c r="AT234" s="198" t="s">
        <v>150</v>
      </c>
      <c r="AU234" s="198" t="s">
        <v>84</v>
      </c>
      <c r="AY234" s="17" t="s">
        <v>148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82</v>
      </c>
      <c r="BK234" s="199">
        <f>ROUND(I234*H234,2)</f>
        <v>0</v>
      </c>
      <c r="BL234" s="17" t="s">
        <v>245</v>
      </c>
      <c r="BM234" s="198" t="s">
        <v>597</v>
      </c>
    </row>
    <row r="235" spans="1:47" s="2" customFormat="1" ht="19.5">
      <c r="A235" s="34"/>
      <c r="B235" s="35"/>
      <c r="C235" s="36"/>
      <c r="D235" s="200" t="s">
        <v>157</v>
      </c>
      <c r="E235" s="36"/>
      <c r="F235" s="201" t="s">
        <v>596</v>
      </c>
      <c r="G235" s="36"/>
      <c r="H235" s="36"/>
      <c r="I235" s="202"/>
      <c r="J235" s="36"/>
      <c r="K235" s="36"/>
      <c r="L235" s="39"/>
      <c r="M235" s="203"/>
      <c r="N235" s="204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157</v>
      </c>
      <c r="AU235" s="17" t="s">
        <v>84</v>
      </c>
    </row>
    <row r="236" spans="1:65" s="2" customFormat="1" ht="22.9" customHeight="1">
      <c r="A236" s="34"/>
      <c r="B236" s="35"/>
      <c r="C236" s="187" t="s">
        <v>598</v>
      </c>
      <c r="D236" s="187" t="s">
        <v>150</v>
      </c>
      <c r="E236" s="188" t="s">
        <v>599</v>
      </c>
      <c r="F236" s="189" t="s">
        <v>600</v>
      </c>
      <c r="G236" s="190" t="s">
        <v>176</v>
      </c>
      <c r="H236" s="191">
        <v>2</v>
      </c>
      <c r="I236" s="192"/>
      <c r="J236" s="193">
        <f>ROUND(I236*H236,2)</f>
        <v>0</v>
      </c>
      <c r="K236" s="189" t="s">
        <v>1</v>
      </c>
      <c r="L236" s="39"/>
      <c r="M236" s="194" t="s">
        <v>1</v>
      </c>
      <c r="N236" s="195" t="s">
        <v>39</v>
      </c>
      <c r="O236" s="71"/>
      <c r="P236" s="196">
        <f>O236*H236</f>
        <v>0</v>
      </c>
      <c r="Q236" s="196">
        <v>0.00148</v>
      </c>
      <c r="R236" s="196">
        <f>Q236*H236</f>
        <v>0.00296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245</v>
      </c>
      <c r="AT236" s="198" t="s">
        <v>150</v>
      </c>
      <c r="AU236" s="198" t="s">
        <v>84</v>
      </c>
      <c r="AY236" s="17" t="s">
        <v>148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82</v>
      </c>
      <c r="BK236" s="199">
        <f>ROUND(I236*H236,2)</f>
        <v>0</v>
      </c>
      <c r="BL236" s="17" t="s">
        <v>245</v>
      </c>
      <c r="BM236" s="198" t="s">
        <v>601</v>
      </c>
    </row>
    <row r="237" spans="1:47" s="2" customFormat="1" ht="19.5">
      <c r="A237" s="34"/>
      <c r="B237" s="35"/>
      <c r="C237" s="36"/>
      <c r="D237" s="200" t="s">
        <v>157</v>
      </c>
      <c r="E237" s="36"/>
      <c r="F237" s="201" t="s">
        <v>600</v>
      </c>
      <c r="G237" s="36"/>
      <c r="H237" s="36"/>
      <c r="I237" s="202"/>
      <c r="J237" s="36"/>
      <c r="K237" s="36"/>
      <c r="L237" s="39"/>
      <c r="M237" s="203"/>
      <c r="N237" s="204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157</v>
      </c>
      <c r="AU237" s="17" t="s">
        <v>84</v>
      </c>
    </row>
    <row r="238" spans="1:65" s="2" customFormat="1" ht="22.9" customHeight="1">
      <c r="A238" s="34"/>
      <c r="B238" s="35"/>
      <c r="C238" s="187" t="s">
        <v>602</v>
      </c>
      <c r="D238" s="187" t="s">
        <v>150</v>
      </c>
      <c r="E238" s="188" t="s">
        <v>603</v>
      </c>
      <c r="F238" s="189" t="s">
        <v>604</v>
      </c>
      <c r="G238" s="190" t="s">
        <v>176</v>
      </c>
      <c r="H238" s="191">
        <v>2</v>
      </c>
      <c r="I238" s="192"/>
      <c r="J238" s="193">
        <f>ROUND(I238*H238,2)</f>
        <v>0</v>
      </c>
      <c r="K238" s="189" t="s">
        <v>1</v>
      </c>
      <c r="L238" s="39"/>
      <c r="M238" s="194" t="s">
        <v>1</v>
      </c>
      <c r="N238" s="195" t="s">
        <v>39</v>
      </c>
      <c r="O238" s="71"/>
      <c r="P238" s="196">
        <f>O238*H238</f>
        <v>0</v>
      </c>
      <c r="Q238" s="196">
        <v>0.00022</v>
      </c>
      <c r="R238" s="196">
        <f>Q238*H238</f>
        <v>0.00044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245</v>
      </c>
      <c r="AT238" s="198" t="s">
        <v>150</v>
      </c>
      <c r="AU238" s="198" t="s">
        <v>84</v>
      </c>
      <c r="AY238" s="17" t="s">
        <v>148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7" t="s">
        <v>82</v>
      </c>
      <c r="BK238" s="199">
        <f>ROUND(I238*H238,2)</f>
        <v>0</v>
      </c>
      <c r="BL238" s="17" t="s">
        <v>245</v>
      </c>
      <c r="BM238" s="198" t="s">
        <v>605</v>
      </c>
    </row>
    <row r="239" spans="1:47" s="2" customFormat="1" ht="11.25">
      <c r="A239" s="34"/>
      <c r="B239" s="35"/>
      <c r="C239" s="36"/>
      <c r="D239" s="200" t="s">
        <v>157</v>
      </c>
      <c r="E239" s="36"/>
      <c r="F239" s="201" t="s">
        <v>604</v>
      </c>
      <c r="G239" s="36"/>
      <c r="H239" s="36"/>
      <c r="I239" s="202"/>
      <c r="J239" s="36"/>
      <c r="K239" s="36"/>
      <c r="L239" s="39"/>
      <c r="M239" s="203"/>
      <c r="N239" s="204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157</v>
      </c>
      <c r="AU239" s="17" t="s">
        <v>84</v>
      </c>
    </row>
    <row r="240" spans="1:65" s="2" customFormat="1" ht="20.45" customHeight="1">
      <c r="A240" s="34"/>
      <c r="B240" s="35"/>
      <c r="C240" s="187" t="s">
        <v>606</v>
      </c>
      <c r="D240" s="187" t="s">
        <v>150</v>
      </c>
      <c r="E240" s="188" t="s">
        <v>607</v>
      </c>
      <c r="F240" s="189" t="s">
        <v>608</v>
      </c>
      <c r="G240" s="190" t="s">
        <v>266</v>
      </c>
      <c r="H240" s="191">
        <v>83</v>
      </c>
      <c r="I240" s="192"/>
      <c r="J240" s="193">
        <f>ROUND(I240*H240,2)</f>
        <v>0</v>
      </c>
      <c r="K240" s="189" t="s">
        <v>1</v>
      </c>
      <c r="L240" s="39"/>
      <c r="M240" s="194" t="s">
        <v>1</v>
      </c>
      <c r="N240" s="195" t="s">
        <v>39</v>
      </c>
      <c r="O240" s="71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245</v>
      </c>
      <c r="AT240" s="198" t="s">
        <v>150</v>
      </c>
      <c r="AU240" s="198" t="s">
        <v>84</v>
      </c>
      <c r="AY240" s="17" t="s">
        <v>148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82</v>
      </c>
      <c r="BK240" s="199">
        <f>ROUND(I240*H240,2)</f>
        <v>0</v>
      </c>
      <c r="BL240" s="17" t="s">
        <v>245</v>
      </c>
      <c r="BM240" s="198" t="s">
        <v>609</v>
      </c>
    </row>
    <row r="241" spans="1:47" s="2" customFormat="1" ht="11.25">
      <c r="A241" s="34"/>
      <c r="B241" s="35"/>
      <c r="C241" s="36"/>
      <c r="D241" s="200" t="s">
        <v>157</v>
      </c>
      <c r="E241" s="36"/>
      <c r="F241" s="201" t="s">
        <v>608</v>
      </c>
      <c r="G241" s="36"/>
      <c r="H241" s="36"/>
      <c r="I241" s="202"/>
      <c r="J241" s="36"/>
      <c r="K241" s="36"/>
      <c r="L241" s="39"/>
      <c r="M241" s="203"/>
      <c r="N241" s="20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157</v>
      </c>
      <c r="AU241" s="17" t="s">
        <v>84</v>
      </c>
    </row>
    <row r="242" spans="1:65" s="2" customFormat="1" ht="22.9" customHeight="1">
      <c r="A242" s="34"/>
      <c r="B242" s="35"/>
      <c r="C242" s="187" t="s">
        <v>610</v>
      </c>
      <c r="D242" s="187" t="s">
        <v>150</v>
      </c>
      <c r="E242" s="188" t="s">
        <v>611</v>
      </c>
      <c r="F242" s="189" t="s">
        <v>612</v>
      </c>
      <c r="G242" s="190" t="s">
        <v>266</v>
      </c>
      <c r="H242" s="191">
        <v>63</v>
      </c>
      <c r="I242" s="192"/>
      <c r="J242" s="193">
        <f>ROUND(I242*H242,2)</f>
        <v>0</v>
      </c>
      <c r="K242" s="189" t="s">
        <v>1</v>
      </c>
      <c r="L242" s="39"/>
      <c r="M242" s="194" t="s">
        <v>1</v>
      </c>
      <c r="N242" s="195" t="s">
        <v>39</v>
      </c>
      <c r="O242" s="71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245</v>
      </c>
      <c r="AT242" s="198" t="s">
        <v>150</v>
      </c>
      <c r="AU242" s="198" t="s">
        <v>84</v>
      </c>
      <c r="AY242" s="17" t="s">
        <v>148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7" t="s">
        <v>82</v>
      </c>
      <c r="BK242" s="199">
        <f>ROUND(I242*H242,2)</f>
        <v>0</v>
      </c>
      <c r="BL242" s="17" t="s">
        <v>245</v>
      </c>
      <c r="BM242" s="198" t="s">
        <v>613</v>
      </c>
    </row>
    <row r="243" spans="1:47" s="2" customFormat="1" ht="11.25">
      <c r="A243" s="34"/>
      <c r="B243" s="35"/>
      <c r="C243" s="36"/>
      <c r="D243" s="200" t="s">
        <v>157</v>
      </c>
      <c r="E243" s="36"/>
      <c r="F243" s="201" t="s">
        <v>612</v>
      </c>
      <c r="G243" s="36"/>
      <c r="H243" s="36"/>
      <c r="I243" s="202"/>
      <c r="J243" s="36"/>
      <c r="K243" s="36"/>
      <c r="L243" s="39"/>
      <c r="M243" s="203"/>
      <c r="N243" s="204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157</v>
      </c>
      <c r="AU243" s="17" t="s">
        <v>84</v>
      </c>
    </row>
    <row r="244" spans="1:65" s="2" customFormat="1" ht="22.9" customHeight="1">
      <c r="A244" s="34"/>
      <c r="B244" s="35"/>
      <c r="C244" s="187" t="s">
        <v>614</v>
      </c>
      <c r="D244" s="187" t="s">
        <v>150</v>
      </c>
      <c r="E244" s="188" t="s">
        <v>615</v>
      </c>
      <c r="F244" s="189" t="s">
        <v>616</v>
      </c>
      <c r="G244" s="190" t="s">
        <v>303</v>
      </c>
      <c r="H244" s="191">
        <v>1.287</v>
      </c>
      <c r="I244" s="192"/>
      <c r="J244" s="193">
        <f>ROUND(I244*H244,2)</f>
        <v>0</v>
      </c>
      <c r="K244" s="189" t="s">
        <v>1</v>
      </c>
      <c r="L244" s="39"/>
      <c r="M244" s="194" t="s">
        <v>1</v>
      </c>
      <c r="N244" s="195" t="s">
        <v>39</v>
      </c>
      <c r="O244" s="71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245</v>
      </c>
      <c r="AT244" s="198" t="s">
        <v>150</v>
      </c>
      <c r="AU244" s="198" t="s">
        <v>84</v>
      </c>
      <c r="AY244" s="17" t="s">
        <v>148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82</v>
      </c>
      <c r="BK244" s="199">
        <f>ROUND(I244*H244,2)</f>
        <v>0</v>
      </c>
      <c r="BL244" s="17" t="s">
        <v>245</v>
      </c>
      <c r="BM244" s="198" t="s">
        <v>617</v>
      </c>
    </row>
    <row r="245" spans="1:47" s="2" customFormat="1" ht="11.25">
      <c r="A245" s="34"/>
      <c r="B245" s="35"/>
      <c r="C245" s="36"/>
      <c r="D245" s="200" t="s">
        <v>157</v>
      </c>
      <c r="E245" s="36"/>
      <c r="F245" s="201" t="s">
        <v>616</v>
      </c>
      <c r="G245" s="36"/>
      <c r="H245" s="36"/>
      <c r="I245" s="202"/>
      <c r="J245" s="36"/>
      <c r="K245" s="36"/>
      <c r="L245" s="39"/>
      <c r="M245" s="203"/>
      <c r="N245" s="20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157</v>
      </c>
      <c r="AU245" s="17" t="s">
        <v>84</v>
      </c>
    </row>
    <row r="246" spans="2:63" s="12" customFormat="1" ht="22.9" customHeight="1">
      <c r="B246" s="171"/>
      <c r="C246" s="172"/>
      <c r="D246" s="173" t="s">
        <v>73</v>
      </c>
      <c r="E246" s="185" t="s">
        <v>618</v>
      </c>
      <c r="F246" s="185" t="s">
        <v>619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SUM(P247:P270)</f>
        <v>0</v>
      </c>
      <c r="Q246" s="179"/>
      <c r="R246" s="180">
        <f>SUM(R247:R270)</f>
        <v>0.005240000000000001</v>
      </c>
      <c r="S246" s="179"/>
      <c r="T246" s="181">
        <f>SUM(T247:T270)</f>
        <v>0.07175999999999999</v>
      </c>
      <c r="AR246" s="182" t="s">
        <v>84</v>
      </c>
      <c r="AT246" s="183" t="s">
        <v>73</v>
      </c>
      <c r="AU246" s="183" t="s">
        <v>82</v>
      </c>
      <c r="AY246" s="182" t="s">
        <v>148</v>
      </c>
      <c r="BK246" s="184">
        <f>SUM(BK247:BK270)</f>
        <v>0</v>
      </c>
    </row>
    <row r="247" spans="1:65" s="2" customFormat="1" ht="14.45" customHeight="1">
      <c r="A247" s="34"/>
      <c r="B247" s="35"/>
      <c r="C247" s="187" t="s">
        <v>620</v>
      </c>
      <c r="D247" s="187" t="s">
        <v>150</v>
      </c>
      <c r="E247" s="188" t="s">
        <v>621</v>
      </c>
      <c r="F247" s="189" t="s">
        <v>622</v>
      </c>
      <c r="G247" s="190" t="s">
        <v>176</v>
      </c>
      <c r="H247" s="191">
        <v>2</v>
      </c>
      <c r="I247" s="192"/>
      <c r="J247" s="193">
        <f>ROUND(I247*H247,2)</f>
        <v>0</v>
      </c>
      <c r="K247" s="189" t="s">
        <v>1</v>
      </c>
      <c r="L247" s="39"/>
      <c r="M247" s="194" t="s">
        <v>1</v>
      </c>
      <c r="N247" s="195" t="s">
        <v>39</v>
      </c>
      <c r="O247" s="71"/>
      <c r="P247" s="196">
        <f>O247*H247</f>
        <v>0</v>
      </c>
      <c r="Q247" s="196">
        <v>5E-05</v>
      </c>
      <c r="R247" s="196">
        <f>Q247*H247</f>
        <v>0.0001</v>
      </c>
      <c r="S247" s="196">
        <v>0</v>
      </c>
      <c r="T247" s="197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245</v>
      </c>
      <c r="AT247" s="198" t="s">
        <v>150</v>
      </c>
      <c r="AU247" s="198" t="s">
        <v>84</v>
      </c>
      <c r="AY247" s="17" t="s">
        <v>148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82</v>
      </c>
      <c r="BK247" s="199">
        <f>ROUND(I247*H247,2)</f>
        <v>0</v>
      </c>
      <c r="BL247" s="17" t="s">
        <v>245</v>
      </c>
      <c r="BM247" s="198" t="s">
        <v>623</v>
      </c>
    </row>
    <row r="248" spans="1:47" s="2" customFormat="1" ht="11.25">
      <c r="A248" s="34"/>
      <c r="B248" s="35"/>
      <c r="C248" s="36"/>
      <c r="D248" s="200" t="s">
        <v>157</v>
      </c>
      <c r="E248" s="36"/>
      <c r="F248" s="201" t="s">
        <v>622</v>
      </c>
      <c r="G248" s="36"/>
      <c r="H248" s="36"/>
      <c r="I248" s="202"/>
      <c r="J248" s="36"/>
      <c r="K248" s="36"/>
      <c r="L248" s="39"/>
      <c r="M248" s="203"/>
      <c r="N248" s="20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157</v>
      </c>
      <c r="AU248" s="17" t="s">
        <v>84</v>
      </c>
    </row>
    <row r="249" spans="1:65" s="2" customFormat="1" ht="14.45" customHeight="1">
      <c r="A249" s="34"/>
      <c r="B249" s="35"/>
      <c r="C249" s="187" t="s">
        <v>624</v>
      </c>
      <c r="D249" s="187" t="s">
        <v>150</v>
      </c>
      <c r="E249" s="188" t="s">
        <v>625</v>
      </c>
      <c r="F249" s="189" t="s">
        <v>626</v>
      </c>
      <c r="G249" s="190" t="s">
        <v>176</v>
      </c>
      <c r="H249" s="191">
        <v>2</v>
      </c>
      <c r="I249" s="192"/>
      <c r="J249" s="193">
        <f>ROUND(I249*H249,2)</f>
        <v>0</v>
      </c>
      <c r="K249" s="189" t="s">
        <v>1</v>
      </c>
      <c r="L249" s="39"/>
      <c r="M249" s="194" t="s">
        <v>1</v>
      </c>
      <c r="N249" s="195" t="s">
        <v>39</v>
      </c>
      <c r="O249" s="71"/>
      <c r="P249" s="196">
        <f>O249*H249</f>
        <v>0</v>
      </c>
      <c r="Q249" s="196">
        <v>0.00072</v>
      </c>
      <c r="R249" s="196">
        <f>Q249*H249</f>
        <v>0.00144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245</v>
      </c>
      <c r="AT249" s="198" t="s">
        <v>150</v>
      </c>
      <c r="AU249" s="198" t="s">
        <v>84</v>
      </c>
      <c r="AY249" s="17" t="s">
        <v>148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82</v>
      </c>
      <c r="BK249" s="199">
        <f>ROUND(I249*H249,2)</f>
        <v>0</v>
      </c>
      <c r="BL249" s="17" t="s">
        <v>245</v>
      </c>
      <c r="BM249" s="198" t="s">
        <v>627</v>
      </c>
    </row>
    <row r="250" spans="1:47" s="2" customFormat="1" ht="11.25">
      <c r="A250" s="34"/>
      <c r="B250" s="35"/>
      <c r="C250" s="36"/>
      <c r="D250" s="200" t="s">
        <v>157</v>
      </c>
      <c r="E250" s="36"/>
      <c r="F250" s="201" t="s">
        <v>626</v>
      </c>
      <c r="G250" s="36"/>
      <c r="H250" s="36"/>
      <c r="I250" s="202"/>
      <c r="J250" s="36"/>
      <c r="K250" s="36"/>
      <c r="L250" s="39"/>
      <c r="M250" s="203"/>
      <c r="N250" s="204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157</v>
      </c>
      <c r="AU250" s="17" t="s">
        <v>84</v>
      </c>
    </row>
    <row r="251" spans="1:65" s="2" customFormat="1" ht="22.9" customHeight="1">
      <c r="A251" s="34"/>
      <c r="B251" s="35"/>
      <c r="C251" s="187" t="s">
        <v>628</v>
      </c>
      <c r="D251" s="187" t="s">
        <v>150</v>
      </c>
      <c r="E251" s="188" t="s">
        <v>629</v>
      </c>
      <c r="F251" s="189" t="s">
        <v>630</v>
      </c>
      <c r="G251" s="190" t="s">
        <v>176</v>
      </c>
      <c r="H251" s="191">
        <v>5</v>
      </c>
      <c r="I251" s="192"/>
      <c r="J251" s="193">
        <f>ROUND(I251*H251,2)</f>
        <v>0</v>
      </c>
      <c r="K251" s="189" t="s">
        <v>1</v>
      </c>
      <c r="L251" s="39"/>
      <c r="M251" s="194" t="s">
        <v>1</v>
      </c>
      <c r="N251" s="195" t="s">
        <v>39</v>
      </c>
      <c r="O251" s="71"/>
      <c r="P251" s="196">
        <f>O251*H251</f>
        <v>0</v>
      </c>
      <c r="Q251" s="196">
        <v>0.00034</v>
      </c>
      <c r="R251" s="196">
        <f>Q251*H251</f>
        <v>0.0017000000000000001</v>
      </c>
      <c r="S251" s="196">
        <v>0</v>
      </c>
      <c r="T251" s="197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245</v>
      </c>
      <c r="AT251" s="198" t="s">
        <v>150</v>
      </c>
      <c r="AU251" s="198" t="s">
        <v>84</v>
      </c>
      <c r="AY251" s="17" t="s">
        <v>148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82</v>
      </c>
      <c r="BK251" s="199">
        <f>ROUND(I251*H251,2)</f>
        <v>0</v>
      </c>
      <c r="BL251" s="17" t="s">
        <v>245</v>
      </c>
      <c r="BM251" s="198" t="s">
        <v>631</v>
      </c>
    </row>
    <row r="252" spans="1:47" s="2" customFormat="1" ht="19.5">
      <c r="A252" s="34"/>
      <c r="B252" s="35"/>
      <c r="C252" s="36"/>
      <c r="D252" s="200" t="s">
        <v>157</v>
      </c>
      <c r="E252" s="36"/>
      <c r="F252" s="201" t="s">
        <v>630</v>
      </c>
      <c r="G252" s="36"/>
      <c r="H252" s="36"/>
      <c r="I252" s="202"/>
      <c r="J252" s="36"/>
      <c r="K252" s="36"/>
      <c r="L252" s="39"/>
      <c r="M252" s="203"/>
      <c r="N252" s="204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157</v>
      </c>
      <c r="AU252" s="17" t="s">
        <v>84</v>
      </c>
    </row>
    <row r="253" spans="1:65" s="2" customFormat="1" ht="14.45" customHeight="1">
      <c r="A253" s="34"/>
      <c r="B253" s="35"/>
      <c r="C253" s="187" t="s">
        <v>632</v>
      </c>
      <c r="D253" s="187" t="s">
        <v>150</v>
      </c>
      <c r="E253" s="188" t="s">
        <v>633</v>
      </c>
      <c r="F253" s="189" t="s">
        <v>634</v>
      </c>
      <c r="G253" s="190" t="s">
        <v>176</v>
      </c>
      <c r="H253" s="191">
        <v>1</v>
      </c>
      <c r="I253" s="192"/>
      <c r="J253" s="193">
        <f>ROUND(I253*H253,2)</f>
        <v>0</v>
      </c>
      <c r="K253" s="189" t="s">
        <v>1</v>
      </c>
      <c r="L253" s="39"/>
      <c r="M253" s="194" t="s">
        <v>1</v>
      </c>
      <c r="N253" s="195" t="s">
        <v>39</v>
      </c>
      <c r="O253" s="71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245</v>
      </c>
      <c r="AT253" s="198" t="s">
        <v>150</v>
      </c>
      <c r="AU253" s="198" t="s">
        <v>84</v>
      </c>
      <c r="AY253" s="17" t="s">
        <v>148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82</v>
      </c>
      <c r="BK253" s="199">
        <f>ROUND(I253*H253,2)</f>
        <v>0</v>
      </c>
      <c r="BL253" s="17" t="s">
        <v>245</v>
      </c>
      <c r="BM253" s="198" t="s">
        <v>635</v>
      </c>
    </row>
    <row r="254" spans="1:47" s="2" customFormat="1" ht="11.25">
      <c r="A254" s="34"/>
      <c r="B254" s="35"/>
      <c r="C254" s="36"/>
      <c r="D254" s="200" t="s">
        <v>157</v>
      </c>
      <c r="E254" s="36"/>
      <c r="F254" s="201" t="s">
        <v>634</v>
      </c>
      <c r="G254" s="36"/>
      <c r="H254" s="36"/>
      <c r="I254" s="202"/>
      <c r="J254" s="36"/>
      <c r="K254" s="36"/>
      <c r="L254" s="39"/>
      <c r="M254" s="203"/>
      <c r="N254" s="204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157</v>
      </c>
      <c r="AU254" s="17" t="s">
        <v>84</v>
      </c>
    </row>
    <row r="255" spans="1:65" s="2" customFormat="1" ht="20.45" customHeight="1">
      <c r="A255" s="34"/>
      <c r="B255" s="35"/>
      <c r="C255" s="187" t="s">
        <v>636</v>
      </c>
      <c r="D255" s="187" t="s">
        <v>150</v>
      </c>
      <c r="E255" s="188" t="s">
        <v>637</v>
      </c>
      <c r="F255" s="189" t="s">
        <v>638</v>
      </c>
      <c r="G255" s="190" t="s">
        <v>176</v>
      </c>
      <c r="H255" s="191">
        <v>1</v>
      </c>
      <c r="I255" s="192"/>
      <c r="J255" s="193">
        <f>ROUND(I255*H255,2)</f>
        <v>0</v>
      </c>
      <c r="K255" s="189" t="s">
        <v>1</v>
      </c>
      <c r="L255" s="39"/>
      <c r="M255" s="194" t="s">
        <v>1</v>
      </c>
      <c r="N255" s="195" t="s">
        <v>39</v>
      </c>
      <c r="O255" s="71"/>
      <c r="P255" s="196">
        <f>O255*H255</f>
        <v>0</v>
      </c>
      <c r="Q255" s="196">
        <v>0.00036</v>
      </c>
      <c r="R255" s="196">
        <f>Q255*H255</f>
        <v>0.00036</v>
      </c>
      <c r="S255" s="196">
        <v>0</v>
      </c>
      <c r="T255" s="197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8" t="s">
        <v>245</v>
      </c>
      <c r="AT255" s="198" t="s">
        <v>150</v>
      </c>
      <c r="AU255" s="198" t="s">
        <v>84</v>
      </c>
      <c r="AY255" s="17" t="s">
        <v>148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7" t="s">
        <v>82</v>
      </c>
      <c r="BK255" s="199">
        <f>ROUND(I255*H255,2)</f>
        <v>0</v>
      </c>
      <c r="BL255" s="17" t="s">
        <v>245</v>
      </c>
      <c r="BM255" s="198" t="s">
        <v>639</v>
      </c>
    </row>
    <row r="256" spans="1:47" s="2" customFormat="1" ht="11.25">
      <c r="A256" s="34"/>
      <c r="B256" s="35"/>
      <c r="C256" s="36"/>
      <c r="D256" s="200" t="s">
        <v>157</v>
      </c>
      <c r="E256" s="36"/>
      <c r="F256" s="201" t="s">
        <v>638</v>
      </c>
      <c r="G256" s="36"/>
      <c r="H256" s="36"/>
      <c r="I256" s="202"/>
      <c r="J256" s="36"/>
      <c r="K256" s="36"/>
      <c r="L256" s="39"/>
      <c r="M256" s="203"/>
      <c r="N256" s="20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157</v>
      </c>
      <c r="AU256" s="17" t="s">
        <v>84</v>
      </c>
    </row>
    <row r="257" spans="1:65" s="2" customFormat="1" ht="14.45" customHeight="1">
      <c r="A257" s="34"/>
      <c r="B257" s="35"/>
      <c r="C257" s="187" t="s">
        <v>640</v>
      </c>
      <c r="D257" s="187" t="s">
        <v>150</v>
      </c>
      <c r="E257" s="188" t="s">
        <v>641</v>
      </c>
      <c r="F257" s="189" t="s">
        <v>642</v>
      </c>
      <c r="G257" s="190" t="s">
        <v>176</v>
      </c>
      <c r="H257" s="191">
        <v>1</v>
      </c>
      <c r="I257" s="192"/>
      <c r="J257" s="193">
        <f>ROUND(I257*H257,2)</f>
        <v>0</v>
      </c>
      <c r="K257" s="189" t="s">
        <v>1</v>
      </c>
      <c r="L257" s="39"/>
      <c r="M257" s="194" t="s">
        <v>1</v>
      </c>
      <c r="N257" s="195" t="s">
        <v>39</v>
      </c>
      <c r="O257" s="71"/>
      <c r="P257" s="196">
        <f>O257*H257</f>
        <v>0</v>
      </c>
      <c r="Q257" s="196">
        <v>0.00065</v>
      </c>
      <c r="R257" s="196">
        <f>Q257*H257</f>
        <v>0.00065</v>
      </c>
      <c r="S257" s="196">
        <v>0.00026</v>
      </c>
      <c r="T257" s="197">
        <f>S257*H257</f>
        <v>0.00026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245</v>
      </c>
      <c r="AT257" s="198" t="s">
        <v>150</v>
      </c>
      <c r="AU257" s="198" t="s">
        <v>84</v>
      </c>
      <c r="AY257" s="17" t="s">
        <v>148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82</v>
      </c>
      <c r="BK257" s="199">
        <f>ROUND(I257*H257,2)</f>
        <v>0</v>
      </c>
      <c r="BL257" s="17" t="s">
        <v>245</v>
      </c>
      <c r="BM257" s="198" t="s">
        <v>643</v>
      </c>
    </row>
    <row r="258" spans="1:47" s="2" customFormat="1" ht="11.25">
      <c r="A258" s="34"/>
      <c r="B258" s="35"/>
      <c r="C258" s="36"/>
      <c r="D258" s="200" t="s">
        <v>157</v>
      </c>
      <c r="E258" s="36"/>
      <c r="F258" s="201" t="s">
        <v>642</v>
      </c>
      <c r="G258" s="36"/>
      <c r="H258" s="36"/>
      <c r="I258" s="202"/>
      <c r="J258" s="36"/>
      <c r="K258" s="36"/>
      <c r="L258" s="39"/>
      <c r="M258" s="203"/>
      <c r="N258" s="204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157</v>
      </c>
      <c r="AU258" s="17" t="s">
        <v>84</v>
      </c>
    </row>
    <row r="259" spans="1:65" s="2" customFormat="1" ht="14.45" customHeight="1">
      <c r="A259" s="34"/>
      <c r="B259" s="35"/>
      <c r="C259" s="187" t="s">
        <v>644</v>
      </c>
      <c r="D259" s="187" t="s">
        <v>150</v>
      </c>
      <c r="E259" s="188" t="s">
        <v>645</v>
      </c>
      <c r="F259" s="189" t="s">
        <v>646</v>
      </c>
      <c r="G259" s="190" t="s">
        <v>176</v>
      </c>
      <c r="H259" s="191">
        <v>1</v>
      </c>
      <c r="I259" s="192"/>
      <c r="J259" s="193">
        <f>ROUND(I259*H259,2)</f>
        <v>0</v>
      </c>
      <c r="K259" s="189" t="s">
        <v>1</v>
      </c>
      <c r="L259" s="39"/>
      <c r="M259" s="194" t="s">
        <v>1</v>
      </c>
      <c r="N259" s="195" t="s">
        <v>39</v>
      </c>
      <c r="O259" s="71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245</v>
      </c>
      <c r="AT259" s="198" t="s">
        <v>150</v>
      </c>
      <c r="AU259" s="198" t="s">
        <v>84</v>
      </c>
      <c r="AY259" s="17" t="s">
        <v>148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82</v>
      </c>
      <c r="BK259" s="199">
        <f>ROUND(I259*H259,2)</f>
        <v>0</v>
      </c>
      <c r="BL259" s="17" t="s">
        <v>245</v>
      </c>
      <c r="BM259" s="198" t="s">
        <v>647</v>
      </c>
    </row>
    <row r="260" spans="1:47" s="2" customFormat="1" ht="11.25">
      <c r="A260" s="34"/>
      <c r="B260" s="35"/>
      <c r="C260" s="36"/>
      <c r="D260" s="200" t="s">
        <v>157</v>
      </c>
      <c r="E260" s="36"/>
      <c r="F260" s="201" t="s">
        <v>646</v>
      </c>
      <c r="G260" s="36"/>
      <c r="H260" s="36"/>
      <c r="I260" s="202"/>
      <c r="J260" s="36"/>
      <c r="K260" s="36"/>
      <c r="L260" s="39"/>
      <c r="M260" s="203"/>
      <c r="N260" s="20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157</v>
      </c>
      <c r="AU260" s="17" t="s">
        <v>84</v>
      </c>
    </row>
    <row r="261" spans="1:65" s="2" customFormat="1" ht="22.9" customHeight="1">
      <c r="A261" s="34"/>
      <c r="B261" s="35"/>
      <c r="C261" s="187" t="s">
        <v>648</v>
      </c>
      <c r="D261" s="187" t="s">
        <v>150</v>
      </c>
      <c r="E261" s="188" t="s">
        <v>649</v>
      </c>
      <c r="F261" s="189" t="s">
        <v>650</v>
      </c>
      <c r="G261" s="190" t="s">
        <v>651</v>
      </c>
      <c r="H261" s="191">
        <v>1</v>
      </c>
      <c r="I261" s="192"/>
      <c r="J261" s="193">
        <f>ROUND(I261*H261,2)</f>
        <v>0</v>
      </c>
      <c r="K261" s="189" t="s">
        <v>1</v>
      </c>
      <c r="L261" s="39"/>
      <c r="M261" s="194" t="s">
        <v>1</v>
      </c>
      <c r="N261" s="195" t="s">
        <v>39</v>
      </c>
      <c r="O261" s="71"/>
      <c r="P261" s="196">
        <f>O261*H261</f>
        <v>0</v>
      </c>
      <c r="Q261" s="196">
        <v>0</v>
      </c>
      <c r="R261" s="196">
        <f>Q261*H261</f>
        <v>0</v>
      </c>
      <c r="S261" s="196">
        <v>0.0715</v>
      </c>
      <c r="T261" s="197">
        <f>S261*H261</f>
        <v>0.0715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245</v>
      </c>
      <c r="AT261" s="198" t="s">
        <v>150</v>
      </c>
      <c r="AU261" s="198" t="s">
        <v>84</v>
      </c>
      <c r="AY261" s="17" t="s">
        <v>148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7" t="s">
        <v>82</v>
      </c>
      <c r="BK261" s="199">
        <f>ROUND(I261*H261,2)</f>
        <v>0</v>
      </c>
      <c r="BL261" s="17" t="s">
        <v>245</v>
      </c>
      <c r="BM261" s="198" t="s">
        <v>652</v>
      </c>
    </row>
    <row r="262" spans="1:47" s="2" customFormat="1" ht="11.25">
      <c r="A262" s="34"/>
      <c r="B262" s="35"/>
      <c r="C262" s="36"/>
      <c r="D262" s="200" t="s">
        <v>157</v>
      </c>
      <c r="E262" s="36"/>
      <c r="F262" s="201" t="s">
        <v>650</v>
      </c>
      <c r="G262" s="36"/>
      <c r="H262" s="36"/>
      <c r="I262" s="202"/>
      <c r="J262" s="36"/>
      <c r="K262" s="36"/>
      <c r="L262" s="39"/>
      <c r="M262" s="203"/>
      <c r="N262" s="204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157</v>
      </c>
      <c r="AU262" s="17" t="s">
        <v>84</v>
      </c>
    </row>
    <row r="263" spans="1:65" s="2" customFormat="1" ht="14.45" customHeight="1">
      <c r="A263" s="34"/>
      <c r="B263" s="35"/>
      <c r="C263" s="187" t="s">
        <v>653</v>
      </c>
      <c r="D263" s="187" t="s">
        <v>150</v>
      </c>
      <c r="E263" s="188" t="s">
        <v>654</v>
      </c>
      <c r="F263" s="189" t="s">
        <v>655</v>
      </c>
      <c r="G263" s="190" t="s">
        <v>176</v>
      </c>
      <c r="H263" s="191">
        <v>1</v>
      </c>
      <c r="I263" s="192"/>
      <c r="J263" s="193">
        <f>ROUND(I263*H263,2)</f>
        <v>0</v>
      </c>
      <c r="K263" s="189" t="s">
        <v>1</v>
      </c>
      <c r="L263" s="39"/>
      <c r="M263" s="194" t="s">
        <v>1</v>
      </c>
      <c r="N263" s="195" t="s">
        <v>39</v>
      </c>
      <c r="O263" s="71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245</v>
      </c>
      <c r="AT263" s="198" t="s">
        <v>150</v>
      </c>
      <c r="AU263" s="198" t="s">
        <v>84</v>
      </c>
      <c r="AY263" s="17" t="s">
        <v>148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7" t="s">
        <v>82</v>
      </c>
      <c r="BK263" s="199">
        <f>ROUND(I263*H263,2)</f>
        <v>0</v>
      </c>
      <c r="BL263" s="17" t="s">
        <v>245</v>
      </c>
      <c r="BM263" s="198" t="s">
        <v>656</v>
      </c>
    </row>
    <row r="264" spans="1:47" s="2" customFormat="1" ht="11.25">
      <c r="A264" s="34"/>
      <c r="B264" s="35"/>
      <c r="C264" s="36"/>
      <c r="D264" s="200" t="s">
        <v>157</v>
      </c>
      <c r="E264" s="36"/>
      <c r="F264" s="201" t="s">
        <v>655</v>
      </c>
      <c r="G264" s="36"/>
      <c r="H264" s="36"/>
      <c r="I264" s="202"/>
      <c r="J264" s="36"/>
      <c r="K264" s="36"/>
      <c r="L264" s="39"/>
      <c r="M264" s="203"/>
      <c r="N264" s="204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157</v>
      </c>
      <c r="AU264" s="17" t="s">
        <v>84</v>
      </c>
    </row>
    <row r="265" spans="1:65" s="2" customFormat="1" ht="20.45" customHeight="1">
      <c r="A265" s="34"/>
      <c r="B265" s="35"/>
      <c r="C265" s="187" t="s">
        <v>657</v>
      </c>
      <c r="D265" s="187" t="s">
        <v>150</v>
      </c>
      <c r="E265" s="188" t="s">
        <v>658</v>
      </c>
      <c r="F265" s="189" t="s">
        <v>659</v>
      </c>
      <c r="G265" s="190" t="s">
        <v>176</v>
      </c>
      <c r="H265" s="191">
        <v>1</v>
      </c>
      <c r="I265" s="192"/>
      <c r="J265" s="193">
        <f>ROUND(I265*H265,2)</f>
        <v>0</v>
      </c>
      <c r="K265" s="189" t="s">
        <v>1</v>
      </c>
      <c r="L265" s="39"/>
      <c r="M265" s="194" t="s">
        <v>1</v>
      </c>
      <c r="N265" s="195" t="s">
        <v>39</v>
      </c>
      <c r="O265" s="71"/>
      <c r="P265" s="196">
        <f>O265*H265</f>
        <v>0</v>
      </c>
      <c r="Q265" s="196">
        <v>0.00041</v>
      </c>
      <c r="R265" s="196">
        <f>Q265*H265</f>
        <v>0.00041</v>
      </c>
      <c r="S265" s="196">
        <v>0</v>
      </c>
      <c r="T265" s="19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245</v>
      </c>
      <c r="AT265" s="198" t="s">
        <v>150</v>
      </c>
      <c r="AU265" s="198" t="s">
        <v>84</v>
      </c>
      <c r="AY265" s="17" t="s">
        <v>148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7" t="s">
        <v>82</v>
      </c>
      <c r="BK265" s="199">
        <f>ROUND(I265*H265,2)</f>
        <v>0</v>
      </c>
      <c r="BL265" s="17" t="s">
        <v>245</v>
      </c>
      <c r="BM265" s="198" t="s">
        <v>660</v>
      </c>
    </row>
    <row r="266" spans="1:47" s="2" customFormat="1" ht="11.25">
      <c r="A266" s="34"/>
      <c r="B266" s="35"/>
      <c r="C266" s="36"/>
      <c r="D266" s="200" t="s">
        <v>157</v>
      </c>
      <c r="E266" s="36"/>
      <c r="F266" s="201" t="s">
        <v>659</v>
      </c>
      <c r="G266" s="36"/>
      <c r="H266" s="36"/>
      <c r="I266" s="202"/>
      <c r="J266" s="36"/>
      <c r="K266" s="36"/>
      <c r="L266" s="39"/>
      <c r="M266" s="203"/>
      <c r="N266" s="20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157</v>
      </c>
      <c r="AU266" s="17" t="s">
        <v>84</v>
      </c>
    </row>
    <row r="267" spans="1:65" s="2" customFormat="1" ht="14.45" customHeight="1">
      <c r="A267" s="34"/>
      <c r="B267" s="35"/>
      <c r="C267" s="187" t="s">
        <v>661</v>
      </c>
      <c r="D267" s="187" t="s">
        <v>150</v>
      </c>
      <c r="E267" s="188" t="s">
        <v>662</v>
      </c>
      <c r="F267" s="189" t="s">
        <v>663</v>
      </c>
      <c r="G267" s="190" t="s">
        <v>176</v>
      </c>
      <c r="H267" s="191">
        <v>3</v>
      </c>
      <c r="I267" s="192"/>
      <c r="J267" s="193">
        <f>ROUND(I267*H267,2)</f>
        <v>0</v>
      </c>
      <c r="K267" s="189" t="s">
        <v>1</v>
      </c>
      <c r="L267" s="39"/>
      <c r="M267" s="194" t="s">
        <v>1</v>
      </c>
      <c r="N267" s="195" t="s">
        <v>39</v>
      </c>
      <c r="O267" s="71"/>
      <c r="P267" s="196">
        <f>O267*H267</f>
        <v>0</v>
      </c>
      <c r="Q267" s="196">
        <v>9E-05</v>
      </c>
      <c r="R267" s="196">
        <f>Q267*H267</f>
        <v>0.00027</v>
      </c>
      <c r="S267" s="196">
        <v>0</v>
      </c>
      <c r="T267" s="19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8" t="s">
        <v>245</v>
      </c>
      <c r="AT267" s="198" t="s">
        <v>150</v>
      </c>
      <c r="AU267" s="198" t="s">
        <v>84</v>
      </c>
      <c r="AY267" s="17" t="s">
        <v>148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7" t="s">
        <v>82</v>
      </c>
      <c r="BK267" s="199">
        <f>ROUND(I267*H267,2)</f>
        <v>0</v>
      </c>
      <c r="BL267" s="17" t="s">
        <v>245</v>
      </c>
      <c r="BM267" s="198" t="s">
        <v>664</v>
      </c>
    </row>
    <row r="268" spans="1:47" s="2" customFormat="1" ht="11.25">
      <c r="A268" s="34"/>
      <c r="B268" s="35"/>
      <c r="C268" s="36"/>
      <c r="D268" s="200" t="s">
        <v>157</v>
      </c>
      <c r="E268" s="36"/>
      <c r="F268" s="201" t="s">
        <v>663</v>
      </c>
      <c r="G268" s="36"/>
      <c r="H268" s="36"/>
      <c r="I268" s="202"/>
      <c r="J268" s="36"/>
      <c r="K268" s="36"/>
      <c r="L268" s="39"/>
      <c r="M268" s="203"/>
      <c r="N268" s="204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157</v>
      </c>
      <c r="AU268" s="17" t="s">
        <v>84</v>
      </c>
    </row>
    <row r="269" spans="1:65" s="2" customFormat="1" ht="14.45" customHeight="1">
      <c r="A269" s="34"/>
      <c r="B269" s="35"/>
      <c r="C269" s="187" t="s">
        <v>665</v>
      </c>
      <c r="D269" s="187" t="s">
        <v>150</v>
      </c>
      <c r="E269" s="188" t="s">
        <v>666</v>
      </c>
      <c r="F269" s="189" t="s">
        <v>667</v>
      </c>
      <c r="G269" s="190" t="s">
        <v>176</v>
      </c>
      <c r="H269" s="191">
        <v>1</v>
      </c>
      <c r="I269" s="192"/>
      <c r="J269" s="193">
        <f>ROUND(I269*H269,2)</f>
        <v>0</v>
      </c>
      <c r="K269" s="189" t="s">
        <v>1</v>
      </c>
      <c r="L269" s="39"/>
      <c r="M269" s="194" t="s">
        <v>1</v>
      </c>
      <c r="N269" s="195" t="s">
        <v>39</v>
      </c>
      <c r="O269" s="71"/>
      <c r="P269" s="196">
        <f>O269*H269</f>
        <v>0</v>
      </c>
      <c r="Q269" s="196">
        <v>0.00031</v>
      </c>
      <c r="R269" s="196">
        <f>Q269*H269</f>
        <v>0.00031</v>
      </c>
      <c r="S269" s="196">
        <v>0</v>
      </c>
      <c r="T269" s="19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8" t="s">
        <v>245</v>
      </c>
      <c r="AT269" s="198" t="s">
        <v>150</v>
      </c>
      <c r="AU269" s="198" t="s">
        <v>84</v>
      </c>
      <c r="AY269" s="17" t="s">
        <v>148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7" t="s">
        <v>82</v>
      </c>
      <c r="BK269" s="199">
        <f>ROUND(I269*H269,2)</f>
        <v>0</v>
      </c>
      <c r="BL269" s="17" t="s">
        <v>245</v>
      </c>
      <c r="BM269" s="198" t="s">
        <v>668</v>
      </c>
    </row>
    <row r="270" spans="1:47" s="2" customFormat="1" ht="11.25">
      <c r="A270" s="34"/>
      <c r="B270" s="35"/>
      <c r="C270" s="36"/>
      <c r="D270" s="200" t="s">
        <v>157</v>
      </c>
      <c r="E270" s="36"/>
      <c r="F270" s="201" t="s">
        <v>667</v>
      </c>
      <c r="G270" s="36"/>
      <c r="H270" s="36"/>
      <c r="I270" s="202"/>
      <c r="J270" s="36"/>
      <c r="K270" s="36"/>
      <c r="L270" s="39"/>
      <c r="M270" s="241"/>
      <c r="N270" s="242"/>
      <c r="O270" s="243"/>
      <c r="P270" s="243"/>
      <c r="Q270" s="243"/>
      <c r="R270" s="243"/>
      <c r="S270" s="243"/>
      <c r="T270" s="24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157</v>
      </c>
      <c r="AU270" s="17" t="s">
        <v>84</v>
      </c>
    </row>
    <row r="271" spans="1:31" s="2" customFormat="1" ht="6.95" customHeight="1">
      <c r="A271" s="34"/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39"/>
      <c r="M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</sheetData>
  <sheetProtection algorithmName="SHA-512" hashValue="Vt4BmKh1gT1mF/tGeitOoEqVMC4x1zGz9B7nJM+kJXDkN+dZ4zesZbCBo4ME3uiv9AXU5FSqt+217ZZb9U04Vw==" saltValue="7IhUiaJCNI9RW4GWebo9VzKelKd+7q9v4jnRLQ4SXALIalso2SRQltwv9egWjvisfdugnGwuy4JyWTBMBn21qA==" spinCount="100000" sheet="1" objects="1" scenarios="1" formatColumns="0" formatRows="0" autoFilter="0"/>
  <autoFilter ref="C123:K27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98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4.45" customHeight="1">
      <c r="B7" s="20"/>
      <c r="E7" s="311" t="str">
        <f>'Rekapitulace stavby'!K6</f>
        <v>Oprava ležaté kanalizace v budově čp. 68/18 a čp. 77/16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3" t="s">
        <v>107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13" t="s">
        <v>669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26</v>
      </c>
      <c r="G12" s="34"/>
      <c r="H12" s="34"/>
      <c r="I12" s="113" t="s">
        <v>22</v>
      </c>
      <c r="J12" s="115" t="str">
        <f>'Rekapitulace stavby'!AN8</f>
        <v>31. 12. 2021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27</v>
      </c>
      <c r="J15" s="114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27</v>
      </c>
      <c r="J21" s="114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27</v>
      </c>
      <c r="J24" s="114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38</v>
      </c>
      <c r="E33" s="113" t="s">
        <v>39</v>
      </c>
      <c r="F33" s="124">
        <f>ROUND((SUM(BE128:BE302)),2)</f>
        <v>0</v>
      </c>
      <c r="G33" s="34"/>
      <c r="H33" s="34"/>
      <c r="I33" s="125">
        <v>0.21</v>
      </c>
      <c r="J33" s="124">
        <f>ROUND(((SUM(BE128:BE302))*I33),2)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40</v>
      </c>
      <c r="F34" s="124">
        <f>ROUND((SUM(BF128:BF302)),2)</f>
        <v>0</v>
      </c>
      <c r="G34" s="34"/>
      <c r="H34" s="34"/>
      <c r="I34" s="125">
        <v>0.15</v>
      </c>
      <c r="J34" s="124">
        <f>ROUND(((SUM(BF128:BF302))*I34),2)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41</v>
      </c>
      <c r="F35" s="124">
        <f>ROUND((SUM(BG128:BG302)),2)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42</v>
      </c>
      <c r="F36" s="124">
        <f>ROUND((SUM(BH128:BH302)),2)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ROUND((SUM(BI128:BI302)),2)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18" t="str">
        <f>E7</f>
        <v>Oprava ležaté kanalizace v budově čp. 68/18 a čp. 77/16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4.45" customHeight="1">
      <c r="A87" s="34"/>
      <c r="B87" s="35"/>
      <c r="C87" s="36"/>
      <c r="D87" s="36"/>
      <c r="E87" s="270" t="str">
        <f>E9</f>
        <v>kan - Oprava venkovní ležaté kanalizace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31. 12. 2021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4.8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4.8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117</v>
      </c>
      <c r="D94" s="145"/>
      <c r="E94" s="145"/>
      <c r="F94" s="145"/>
      <c r="G94" s="145"/>
      <c r="H94" s="145"/>
      <c r="I94" s="145"/>
      <c r="J94" s="146" t="s">
        <v>118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119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8"/>
      <c r="C97" s="149"/>
      <c r="D97" s="150" t="s">
        <v>121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425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122</v>
      </c>
      <c r="E99" s="157"/>
      <c r="F99" s="157"/>
      <c r="G99" s="157"/>
      <c r="H99" s="157"/>
      <c r="I99" s="157"/>
      <c r="J99" s="158">
        <f>J181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123</v>
      </c>
      <c r="E100" s="157"/>
      <c r="F100" s="157"/>
      <c r="G100" s="157"/>
      <c r="H100" s="157"/>
      <c r="I100" s="157"/>
      <c r="J100" s="158">
        <f>J185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426</v>
      </c>
      <c r="E101" s="157"/>
      <c r="F101" s="157"/>
      <c r="G101" s="157"/>
      <c r="H101" s="157"/>
      <c r="I101" s="157"/>
      <c r="J101" s="158">
        <f>J207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427</v>
      </c>
      <c r="E102" s="157"/>
      <c r="F102" s="157"/>
      <c r="G102" s="157"/>
      <c r="H102" s="157"/>
      <c r="I102" s="157"/>
      <c r="J102" s="158">
        <f>J211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670</v>
      </c>
      <c r="E103" s="157"/>
      <c r="F103" s="157"/>
      <c r="G103" s="157"/>
      <c r="H103" s="157"/>
      <c r="I103" s="157"/>
      <c r="J103" s="158">
        <f>J221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125</v>
      </c>
      <c r="E104" s="157"/>
      <c r="F104" s="157"/>
      <c r="G104" s="157"/>
      <c r="H104" s="157"/>
      <c r="I104" s="157"/>
      <c r="J104" s="158">
        <f>J281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126</v>
      </c>
      <c r="E105" s="157"/>
      <c r="F105" s="157"/>
      <c r="G105" s="157"/>
      <c r="H105" s="157"/>
      <c r="I105" s="157"/>
      <c r="J105" s="158">
        <f>J286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127</v>
      </c>
      <c r="E106" s="157"/>
      <c r="F106" s="157"/>
      <c r="G106" s="157"/>
      <c r="H106" s="157"/>
      <c r="I106" s="157"/>
      <c r="J106" s="158">
        <f>J294</f>
        <v>0</v>
      </c>
      <c r="K106" s="155"/>
      <c r="L106" s="159"/>
    </row>
    <row r="107" spans="2:12" s="9" customFormat="1" ht="24.95" customHeight="1">
      <c r="B107" s="148"/>
      <c r="C107" s="149"/>
      <c r="D107" s="150" t="s">
        <v>128</v>
      </c>
      <c r="E107" s="151"/>
      <c r="F107" s="151"/>
      <c r="G107" s="151"/>
      <c r="H107" s="151"/>
      <c r="I107" s="151"/>
      <c r="J107" s="152">
        <f>J297</f>
        <v>0</v>
      </c>
      <c r="K107" s="149"/>
      <c r="L107" s="153"/>
    </row>
    <row r="108" spans="2:12" s="10" customFormat="1" ht="19.9" customHeight="1">
      <c r="B108" s="154"/>
      <c r="C108" s="155"/>
      <c r="D108" s="156" t="s">
        <v>428</v>
      </c>
      <c r="E108" s="157"/>
      <c r="F108" s="157"/>
      <c r="G108" s="157"/>
      <c r="H108" s="157"/>
      <c r="I108" s="157"/>
      <c r="J108" s="158">
        <f>J298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4.45" customHeight="1">
      <c r="A118" s="34"/>
      <c r="B118" s="35"/>
      <c r="C118" s="36"/>
      <c r="D118" s="36"/>
      <c r="E118" s="318" t="str">
        <f>E7</f>
        <v>Oprava ležaté kanalizace v budově čp. 68/18 a čp. 77/16</v>
      </c>
      <c r="F118" s="319"/>
      <c r="G118" s="319"/>
      <c r="H118" s="31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4.45" customHeight="1">
      <c r="A120" s="34"/>
      <c r="B120" s="35"/>
      <c r="C120" s="36"/>
      <c r="D120" s="36"/>
      <c r="E120" s="270" t="str">
        <f>E9</f>
        <v>kan - Oprava venkovní ležaté kanalizace</v>
      </c>
      <c r="F120" s="320"/>
      <c r="G120" s="320"/>
      <c r="H120" s="32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31. 12. 2021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4.85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30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4.8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0"/>
      <c r="B127" s="161"/>
      <c r="C127" s="162" t="s">
        <v>134</v>
      </c>
      <c r="D127" s="163" t="s">
        <v>59</v>
      </c>
      <c r="E127" s="163" t="s">
        <v>55</v>
      </c>
      <c r="F127" s="163" t="s">
        <v>56</v>
      </c>
      <c r="G127" s="163" t="s">
        <v>135</v>
      </c>
      <c r="H127" s="163" t="s">
        <v>136</v>
      </c>
      <c r="I127" s="163" t="s">
        <v>137</v>
      </c>
      <c r="J127" s="163" t="s">
        <v>118</v>
      </c>
      <c r="K127" s="164" t="s">
        <v>138</v>
      </c>
      <c r="L127" s="165"/>
      <c r="M127" s="75" t="s">
        <v>1</v>
      </c>
      <c r="N127" s="76" t="s">
        <v>38</v>
      </c>
      <c r="O127" s="76" t="s">
        <v>139</v>
      </c>
      <c r="P127" s="76" t="s">
        <v>140</v>
      </c>
      <c r="Q127" s="76" t="s">
        <v>141</v>
      </c>
      <c r="R127" s="76" t="s">
        <v>142</v>
      </c>
      <c r="S127" s="76" t="s">
        <v>143</v>
      </c>
      <c r="T127" s="77" t="s">
        <v>144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2" t="s">
        <v>145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P129+P297</f>
        <v>0</v>
      </c>
      <c r="Q128" s="79"/>
      <c r="R128" s="168">
        <f>R129+R297</f>
        <v>39.513341652</v>
      </c>
      <c r="S128" s="79"/>
      <c r="T128" s="169">
        <f>T129+T297</f>
        <v>39.1275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120</v>
      </c>
      <c r="BK128" s="170">
        <f>BK129+BK297</f>
        <v>0</v>
      </c>
    </row>
    <row r="129" spans="2:63" s="12" customFormat="1" ht="25.9" customHeight="1">
      <c r="B129" s="171"/>
      <c r="C129" s="172"/>
      <c r="D129" s="173" t="s">
        <v>73</v>
      </c>
      <c r="E129" s="174" t="s">
        <v>146</v>
      </c>
      <c r="F129" s="174" t="s">
        <v>147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P130+P181+P185+P207+P211+P221+P281+P286+P294</f>
        <v>0</v>
      </c>
      <c r="Q129" s="179"/>
      <c r="R129" s="180">
        <f>R130+R181+R185+R207+R211+R221+R281+R286+R294</f>
        <v>39.513051652</v>
      </c>
      <c r="S129" s="179"/>
      <c r="T129" s="181">
        <f>T130+T181+T185+T207+T211+T221+T281+T286+T294</f>
        <v>39.1275</v>
      </c>
      <c r="AR129" s="182" t="s">
        <v>82</v>
      </c>
      <c r="AT129" s="183" t="s">
        <v>73</v>
      </c>
      <c r="AU129" s="183" t="s">
        <v>74</v>
      </c>
      <c r="AY129" s="182" t="s">
        <v>148</v>
      </c>
      <c r="BK129" s="184">
        <f>BK130+BK181+BK185+BK207+BK211+BK221+BK281+BK286+BK294</f>
        <v>0</v>
      </c>
    </row>
    <row r="130" spans="2:63" s="12" customFormat="1" ht="22.9" customHeight="1">
      <c r="B130" s="171"/>
      <c r="C130" s="172"/>
      <c r="D130" s="173" t="s">
        <v>73</v>
      </c>
      <c r="E130" s="185" t="s">
        <v>82</v>
      </c>
      <c r="F130" s="185" t="s">
        <v>430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SUM(P131:P180)</f>
        <v>0</v>
      </c>
      <c r="Q130" s="179"/>
      <c r="R130" s="180">
        <f>SUM(R131:R180)</f>
        <v>0.377923952</v>
      </c>
      <c r="S130" s="179"/>
      <c r="T130" s="181">
        <f>SUM(T131:T180)</f>
        <v>10.3275</v>
      </c>
      <c r="AR130" s="182" t="s">
        <v>82</v>
      </c>
      <c r="AT130" s="183" t="s">
        <v>73</v>
      </c>
      <c r="AU130" s="183" t="s">
        <v>82</v>
      </c>
      <c r="AY130" s="182" t="s">
        <v>148</v>
      </c>
      <c r="BK130" s="184">
        <f>SUM(BK131:BK180)</f>
        <v>0</v>
      </c>
    </row>
    <row r="131" spans="1:65" s="2" customFormat="1" ht="22.9" customHeight="1">
      <c r="A131" s="34"/>
      <c r="B131" s="35"/>
      <c r="C131" s="187" t="s">
        <v>82</v>
      </c>
      <c r="D131" s="187" t="s">
        <v>150</v>
      </c>
      <c r="E131" s="188" t="s">
        <v>671</v>
      </c>
      <c r="F131" s="189" t="s">
        <v>672</v>
      </c>
      <c r="G131" s="190" t="s">
        <v>167</v>
      </c>
      <c r="H131" s="191">
        <v>40.5</v>
      </c>
      <c r="I131" s="192"/>
      <c r="J131" s="193">
        <f>ROUND(I131*H131,2)</f>
        <v>0</v>
      </c>
      <c r="K131" s="189" t="s">
        <v>154</v>
      </c>
      <c r="L131" s="39"/>
      <c r="M131" s="194" t="s">
        <v>1</v>
      </c>
      <c r="N131" s="195" t="s">
        <v>39</v>
      </c>
      <c r="O131" s="71"/>
      <c r="P131" s="196">
        <f>O131*H131</f>
        <v>0</v>
      </c>
      <c r="Q131" s="196">
        <v>0</v>
      </c>
      <c r="R131" s="196">
        <f>Q131*H131</f>
        <v>0</v>
      </c>
      <c r="S131" s="196">
        <v>0.255</v>
      </c>
      <c r="T131" s="197">
        <f>S131*H131</f>
        <v>10.3275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155</v>
      </c>
      <c r="AT131" s="198" t="s">
        <v>150</v>
      </c>
      <c r="AU131" s="198" t="s">
        <v>84</v>
      </c>
      <c r="AY131" s="17" t="s">
        <v>148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82</v>
      </c>
      <c r="BK131" s="199">
        <f>ROUND(I131*H131,2)</f>
        <v>0</v>
      </c>
      <c r="BL131" s="17" t="s">
        <v>155</v>
      </c>
      <c r="BM131" s="198" t="s">
        <v>673</v>
      </c>
    </row>
    <row r="132" spans="1:47" s="2" customFormat="1" ht="48.75">
      <c r="A132" s="34"/>
      <c r="B132" s="35"/>
      <c r="C132" s="36"/>
      <c r="D132" s="200" t="s">
        <v>157</v>
      </c>
      <c r="E132" s="36"/>
      <c r="F132" s="201" t="s">
        <v>674</v>
      </c>
      <c r="G132" s="36"/>
      <c r="H132" s="36"/>
      <c r="I132" s="202"/>
      <c r="J132" s="36"/>
      <c r="K132" s="36"/>
      <c r="L132" s="39"/>
      <c r="M132" s="203"/>
      <c r="N132" s="20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157</v>
      </c>
      <c r="AU132" s="17" t="s">
        <v>84</v>
      </c>
    </row>
    <row r="133" spans="2:51" s="13" customFormat="1" ht="11.25">
      <c r="B133" s="206"/>
      <c r="C133" s="207"/>
      <c r="D133" s="200" t="s">
        <v>161</v>
      </c>
      <c r="E133" s="208" t="s">
        <v>1</v>
      </c>
      <c r="F133" s="209" t="s">
        <v>675</v>
      </c>
      <c r="G133" s="207"/>
      <c r="H133" s="210">
        <v>40.5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161</v>
      </c>
      <c r="AU133" s="216" t="s">
        <v>84</v>
      </c>
      <c r="AV133" s="13" t="s">
        <v>84</v>
      </c>
      <c r="AW133" s="13" t="s">
        <v>31</v>
      </c>
      <c r="AX133" s="13" t="s">
        <v>82</v>
      </c>
      <c r="AY133" s="216" t="s">
        <v>148</v>
      </c>
    </row>
    <row r="134" spans="1:65" s="2" customFormat="1" ht="22.9" customHeight="1">
      <c r="A134" s="34"/>
      <c r="B134" s="35"/>
      <c r="C134" s="187" t="s">
        <v>84</v>
      </c>
      <c r="D134" s="187" t="s">
        <v>150</v>
      </c>
      <c r="E134" s="188" t="s">
        <v>676</v>
      </c>
      <c r="F134" s="189" t="s">
        <v>677</v>
      </c>
      <c r="G134" s="190" t="s">
        <v>153</v>
      </c>
      <c r="H134" s="191">
        <v>16</v>
      </c>
      <c r="I134" s="192"/>
      <c r="J134" s="193">
        <f>ROUND(I134*H134,2)</f>
        <v>0</v>
      </c>
      <c r="K134" s="189" t="s">
        <v>154</v>
      </c>
      <c r="L134" s="39"/>
      <c r="M134" s="194" t="s">
        <v>1</v>
      </c>
      <c r="N134" s="195" t="s">
        <v>39</v>
      </c>
      <c r="O134" s="71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155</v>
      </c>
      <c r="AT134" s="198" t="s">
        <v>150</v>
      </c>
      <c r="AU134" s="198" t="s">
        <v>84</v>
      </c>
      <c r="AY134" s="17" t="s">
        <v>148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82</v>
      </c>
      <c r="BK134" s="199">
        <f>ROUND(I134*H134,2)</f>
        <v>0</v>
      </c>
      <c r="BL134" s="17" t="s">
        <v>155</v>
      </c>
      <c r="BM134" s="198" t="s">
        <v>678</v>
      </c>
    </row>
    <row r="135" spans="1:47" s="2" customFormat="1" ht="29.25">
      <c r="A135" s="34"/>
      <c r="B135" s="35"/>
      <c r="C135" s="36"/>
      <c r="D135" s="200" t="s">
        <v>157</v>
      </c>
      <c r="E135" s="36"/>
      <c r="F135" s="201" t="s">
        <v>679</v>
      </c>
      <c r="G135" s="36"/>
      <c r="H135" s="36"/>
      <c r="I135" s="202"/>
      <c r="J135" s="36"/>
      <c r="K135" s="36"/>
      <c r="L135" s="39"/>
      <c r="M135" s="203"/>
      <c r="N135" s="204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157</v>
      </c>
      <c r="AU135" s="17" t="s">
        <v>84</v>
      </c>
    </row>
    <row r="136" spans="2:51" s="13" customFormat="1" ht="11.25">
      <c r="B136" s="206"/>
      <c r="C136" s="207"/>
      <c r="D136" s="200" t="s">
        <v>161</v>
      </c>
      <c r="E136" s="208" t="s">
        <v>1</v>
      </c>
      <c r="F136" s="209" t="s">
        <v>680</v>
      </c>
      <c r="G136" s="207"/>
      <c r="H136" s="210">
        <v>16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161</v>
      </c>
      <c r="AU136" s="216" t="s">
        <v>84</v>
      </c>
      <c r="AV136" s="13" t="s">
        <v>84</v>
      </c>
      <c r="AW136" s="13" t="s">
        <v>31</v>
      </c>
      <c r="AX136" s="13" t="s">
        <v>82</v>
      </c>
      <c r="AY136" s="216" t="s">
        <v>148</v>
      </c>
    </row>
    <row r="137" spans="1:65" s="2" customFormat="1" ht="30.95" customHeight="1">
      <c r="A137" s="34"/>
      <c r="B137" s="35"/>
      <c r="C137" s="187" t="s">
        <v>163</v>
      </c>
      <c r="D137" s="187" t="s">
        <v>150</v>
      </c>
      <c r="E137" s="188" t="s">
        <v>681</v>
      </c>
      <c r="F137" s="189" t="s">
        <v>682</v>
      </c>
      <c r="G137" s="190" t="s">
        <v>153</v>
      </c>
      <c r="H137" s="191">
        <v>379.5</v>
      </c>
      <c r="I137" s="192"/>
      <c r="J137" s="193">
        <f>ROUND(I137*H137,2)</f>
        <v>0</v>
      </c>
      <c r="K137" s="189" t="s">
        <v>154</v>
      </c>
      <c r="L137" s="39"/>
      <c r="M137" s="194" t="s">
        <v>1</v>
      </c>
      <c r="N137" s="195" t="s">
        <v>39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155</v>
      </c>
      <c r="AT137" s="198" t="s">
        <v>150</v>
      </c>
      <c r="AU137" s="198" t="s">
        <v>84</v>
      </c>
      <c r="AY137" s="17" t="s">
        <v>148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82</v>
      </c>
      <c r="BK137" s="199">
        <f>ROUND(I137*H137,2)</f>
        <v>0</v>
      </c>
      <c r="BL137" s="17" t="s">
        <v>155</v>
      </c>
      <c r="BM137" s="198" t="s">
        <v>683</v>
      </c>
    </row>
    <row r="138" spans="1:47" s="2" customFormat="1" ht="29.25">
      <c r="A138" s="34"/>
      <c r="B138" s="35"/>
      <c r="C138" s="36"/>
      <c r="D138" s="200" t="s">
        <v>157</v>
      </c>
      <c r="E138" s="36"/>
      <c r="F138" s="201" t="s">
        <v>684</v>
      </c>
      <c r="G138" s="36"/>
      <c r="H138" s="36"/>
      <c r="I138" s="202"/>
      <c r="J138" s="36"/>
      <c r="K138" s="36"/>
      <c r="L138" s="39"/>
      <c r="M138" s="203"/>
      <c r="N138" s="204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157</v>
      </c>
      <c r="AU138" s="17" t="s">
        <v>84</v>
      </c>
    </row>
    <row r="139" spans="2:51" s="13" customFormat="1" ht="11.25">
      <c r="B139" s="206"/>
      <c r="C139" s="207"/>
      <c r="D139" s="200" t="s">
        <v>161</v>
      </c>
      <c r="E139" s="208" t="s">
        <v>1</v>
      </c>
      <c r="F139" s="209" t="s">
        <v>685</v>
      </c>
      <c r="G139" s="207"/>
      <c r="H139" s="210">
        <v>379.5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161</v>
      </c>
      <c r="AU139" s="216" t="s">
        <v>84</v>
      </c>
      <c r="AV139" s="13" t="s">
        <v>84</v>
      </c>
      <c r="AW139" s="13" t="s">
        <v>31</v>
      </c>
      <c r="AX139" s="13" t="s">
        <v>82</v>
      </c>
      <c r="AY139" s="216" t="s">
        <v>148</v>
      </c>
    </row>
    <row r="140" spans="1:65" s="2" customFormat="1" ht="22.9" customHeight="1">
      <c r="A140" s="34"/>
      <c r="B140" s="35"/>
      <c r="C140" s="187" t="s">
        <v>155</v>
      </c>
      <c r="D140" s="187" t="s">
        <v>150</v>
      </c>
      <c r="E140" s="188" t="s">
        <v>686</v>
      </c>
      <c r="F140" s="189" t="s">
        <v>687</v>
      </c>
      <c r="G140" s="190" t="s">
        <v>153</v>
      </c>
      <c r="H140" s="191">
        <v>379.5</v>
      </c>
      <c r="I140" s="192"/>
      <c r="J140" s="193">
        <f>ROUND(I140*H140,2)</f>
        <v>0</v>
      </c>
      <c r="K140" s="189" t="s">
        <v>154</v>
      </c>
      <c r="L140" s="39"/>
      <c r="M140" s="194" t="s">
        <v>1</v>
      </c>
      <c r="N140" s="195" t="s">
        <v>39</v>
      </c>
      <c r="O140" s="71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155</v>
      </c>
      <c r="AT140" s="198" t="s">
        <v>150</v>
      </c>
      <c r="AU140" s="198" t="s">
        <v>84</v>
      </c>
      <c r="AY140" s="17" t="s">
        <v>148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82</v>
      </c>
      <c r="BK140" s="199">
        <f>ROUND(I140*H140,2)</f>
        <v>0</v>
      </c>
      <c r="BL140" s="17" t="s">
        <v>155</v>
      </c>
      <c r="BM140" s="198" t="s">
        <v>688</v>
      </c>
    </row>
    <row r="141" spans="1:47" s="2" customFormat="1" ht="29.25">
      <c r="A141" s="34"/>
      <c r="B141" s="35"/>
      <c r="C141" s="36"/>
      <c r="D141" s="200" t="s">
        <v>157</v>
      </c>
      <c r="E141" s="36"/>
      <c r="F141" s="201" t="s">
        <v>689</v>
      </c>
      <c r="G141" s="36"/>
      <c r="H141" s="36"/>
      <c r="I141" s="202"/>
      <c r="J141" s="36"/>
      <c r="K141" s="36"/>
      <c r="L141" s="39"/>
      <c r="M141" s="203"/>
      <c r="N141" s="20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157</v>
      </c>
      <c r="AU141" s="17" t="s">
        <v>84</v>
      </c>
    </row>
    <row r="142" spans="1:65" s="2" customFormat="1" ht="20.45" customHeight="1">
      <c r="A142" s="34"/>
      <c r="B142" s="35"/>
      <c r="C142" s="187" t="s">
        <v>182</v>
      </c>
      <c r="D142" s="187" t="s">
        <v>150</v>
      </c>
      <c r="E142" s="188" t="s">
        <v>690</v>
      </c>
      <c r="F142" s="189" t="s">
        <v>691</v>
      </c>
      <c r="G142" s="190" t="s">
        <v>167</v>
      </c>
      <c r="H142" s="191">
        <v>638.2</v>
      </c>
      <c r="I142" s="192"/>
      <c r="J142" s="193">
        <f>ROUND(I142*H142,2)</f>
        <v>0</v>
      </c>
      <c r="K142" s="189" t="s">
        <v>154</v>
      </c>
      <c r="L142" s="39"/>
      <c r="M142" s="194" t="s">
        <v>1</v>
      </c>
      <c r="N142" s="195" t="s">
        <v>39</v>
      </c>
      <c r="O142" s="71"/>
      <c r="P142" s="196">
        <f>O142*H142</f>
        <v>0</v>
      </c>
      <c r="Q142" s="196">
        <v>0.00058136</v>
      </c>
      <c r="R142" s="196">
        <f>Q142*H142</f>
        <v>0.371023952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155</v>
      </c>
      <c r="AT142" s="198" t="s">
        <v>150</v>
      </c>
      <c r="AU142" s="198" t="s">
        <v>84</v>
      </c>
      <c r="AY142" s="17" t="s">
        <v>148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82</v>
      </c>
      <c r="BK142" s="199">
        <f>ROUND(I142*H142,2)</f>
        <v>0</v>
      </c>
      <c r="BL142" s="17" t="s">
        <v>155</v>
      </c>
      <c r="BM142" s="198" t="s">
        <v>692</v>
      </c>
    </row>
    <row r="143" spans="1:47" s="2" customFormat="1" ht="19.5">
      <c r="A143" s="34"/>
      <c r="B143" s="35"/>
      <c r="C143" s="36"/>
      <c r="D143" s="200" t="s">
        <v>157</v>
      </c>
      <c r="E143" s="36"/>
      <c r="F143" s="201" t="s">
        <v>693</v>
      </c>
      <c r="G143" s="36"/>
      <c r="H143" s="36"/>
      <c r="I143" s="202"/>
      <c r="J143" s="36"/>
      <c r="K143" s="36"/>
      <c r="L143" s="39"/>
      <c r="M143" s="203"/>
      <c r="N143" s="20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157</v>
      </c>
      <c r="AU143" s="17" t="s">
        <v>84</v>
      </c>
    </row>
    <row r="144" spans="2:51" s="13" customFormat="1" ht="11.25">
      <c r="B144" s="206"/>
      <c r="C144" s="207"/>
      <c r="D144" s="200" t="s">
        <v>161</v>
      </c>
      <c r="E144" s="208" t="s">
        <v>1</v>
      </c>
      <c r="F144" s="209" t="s">
        <v>694</v>
      </c>
      <c r="G144" s="207"/>
      <c r="H144" s="210">
        <v>638.2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161</v>
      </c>
      <c r="AU144" s="216" t="s">
        <v>84</v>
      </c>
      <c r="AV144" s="13" t="s">
        <v>84</v>
      </c>
      <c r="AW144" s="13" t="s">
        <v>31</v>
      </c>
      <c r="AX144" s="13" t="s">
        <v>82</v>
      </c>
      <c r="AY144" s="216" t="s">
        <v>148</v>
      </c>
    </row>
    <row r="145" spans="1:65" s="2" customFormat="1" ht="20.45" customHeight="1">
      <c r="A145" s="34"/>
      <c r="B145" s="35"/>
      <c r="C145" s="187" t="s">
        <v>180</v>
      </c>
      <c r="D145" s="187" t="s">
        <v>150</v>
      </c>
      <c r="E145" s="188" t="s">
        <v>695</v>
      </c>
      <c r="F145" s="189" t="s">
        <v>696</v>
      </c>
      <c r="G145" s="190" t="s">
        <v>167</v>
      </c>
      <c r="H145" s="191">
        <v>638.2</v>
      </c>
      <c r="I145" s="192"/>
      <c r="J145" s="193">
        <f>ROUND(I145*H145,2)</f>
        <v>0</v>
      </c>
      <c r="K145" s="189" t="s">
        <v>154</v>
      </c>
      <c r="L145" s="39"/>
      <c r="M145" s="194" t="s">
        <v>1</v>
      </c>
      <c r="N145" s="195" t="s">
        <v>39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155</v>
      </c>
      <c r="AT145" s="198" t="s">
        <v>150</v>
      </c>
      <c r="AU145" s="198" t="s">
        <v>84</v>
      </c>
      <c r="AY145" s="17" t="s">
        <v>148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82</v>
      </c>
      <c r="BK145" s="199">
        <f>ROUND(I145*H145,2)</f>
        <v>0</v>
      </c>
      <c r="BL145" s="17" t="s">
        <v>155</v>
      </c>
      <c r="BM145" s="198" t="s">
        <v>697</v>
      </c>
    </row>
    <row r="146" spans="1:47" s="2" customFormat="1" ht="19.5">
      <c r="A146" s="34"/>
      <c r="B146" s="35"/>
      <c r="C146" s="36"/>
      <c r="D146" s="200" t="s">
        <v>157</v>
      </c>
      <c r="E146" s="36"/>
      <c r="F146" s="201" t="s">
        <v>698</v>
      </c>
      <c r="G146" s="36"/>
      <c r="H146" s="36"/>
      <c r="I146" s="202"/>
      <c r="J146" s="36"/>
      <c r="K146" s="36"/>
      <c r="L146" s="39"/>
      <c r="M146" s="203"/>
      <c r="N146" s="20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157</v>
      </c>
      <c r="AU146" s="17" t="s">
        <v>84</v>
      </c>
    </row>
    <row r="147" spans="1:65" s="2" customFormat="1" ht="35.85" customHeight="1">
      <c r="A147" s="34"/>
      <c r="B147" s="35"/>
      <c r="C147" s="187" t="s">
        <v>193</v>
      </c>
      <c r="D147" s="187" t="s">
        <v>150</v>
      </c>
      <c r="E147" s="188" t="s">
        <v>699</v>
      </c>
      <c r="F147" s="189" t="s">
        <v>700</v>
      </c>
      <c r="G147" s="190" t="s">
        <v>153</v>
      </c>
      <c r="H147" s="191">
        <v>77.7</v>
      </c>
      <c r="I147" s="192"/>
      <c r="J147" s="193">
        <f>ROUND(I147*H147,2)</f>
        <v>0</v>
      </c>
      <c r="K147" s="189" t="s">
        <v>154</v>
      </c>
      <c r="L147" s="39"/>
      <c r="M147" s="194" t="s">
        <v>1</v>
      </c>
      <c r="N147" s="195" t="s">
        <v>39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155</v>
      </c>
      <c r="AT147" s="198" t="s">
        <v>150</v>
      </c>
      <c r="AU147" s="198" t="s">
        <v>84</v>
      </c>
      <c r="AY147" s="17" t="s">
        <v>148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82</v>
      </c>
      <c r="BK147" s="199">
        <f>ROUND(I147*H147,2)</f>
        <v>0</v>
      </c>
      <c r="BL147" s="17" t="s">
        <v>155</v>
      </c>
      <c r="BM147" s="198" t="s">
        <v>701</v>
      </c>
    </row>
    <row r="148" spans="1:47" s="2" customFormat="1" ht="39">
      <c r="A148" s="34"/>
      <c r="B148" s="35"/>
      <c r="C148" s="36"/>
      <c r="D148" s="200" t="s">
        <v>157</v>
      </c>
      <c r="E148" s="36"/>
      <c r="F148" s="201" t="s">
        <v>702</v>
      </c>
      <c r="G148" s="36"/>
      <c r="H148" s="36"/>
      <c r="I148" s="202"/>
      <c r="J148" s="36"/>
      <c r="K148" s="36"/>
      <c r="L148" s="39"/>
      <c r="M148" s="203"/>
      <c r="N148" s="20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157</v>
      </c>
      <c r="AU148" s="17" t="s">
        <v>84</v>
      </c>
    </row>
    <row r="149" spans="2:51" s="13" customFormat="1" ht="11.25">
      <c r="B149" s="206"/>
      <c r="C149" s="207"/>
      <c r="D149" s="200" t="s">
        <v>161</v>
      </c>
      <c r="E149" s="208" t="s">
        <v>1</v>
      </c>
      <c r="F149" s="209" t="s">
        <v>703</v>
      </c>
      <c r="G149" s="207"/>
      <c r="H149" s="210">
        <v>77.7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161</v>
      </c>
      <c r="AU149" s="216" t="s">
        <v>84</v>
      </c>
      <c r="AV149" s="13" t="s">
        <v>84</v>
      </c>
      <c r="AW149" s="13" t="s">
        <v>31</v>
      </c>
      <c r="AX149" s="13" t="s">
        <v>82</v>
      </c>
      <c r="AY149" s="216" t="s">
        <v>148</v>
      </c>
    </row>
    <row r="150" spans="1:65" s="2" customFormat="1" ht="35.85" customHeight="1">
      <c r="A150" s="34"/>
      <c r="B150" s="35"/>
      <c r="C150" s="187" t="s">
        <v>198</v>
      </c>
      <c r="D150" s="187" t="s">
        <v>150</v>
      </c>
      <c r="E150" s="188" t="s">
        <v>704</v>
      </c>
      <c r="F150" s="189" t="s">
        <v>705</v>
      </c>
      <c r="G150" s="190" t="s">
        <v>153</v>
      </c>
      <c r="H150" s="191">
        <v>388.5</v>
      </c>
      <c r="I150" s="192"/>
      <c r="J150" s="193">
        <f>ROUND(I150*H150,2)</f>
        <v>0</v>
      </c>
      <c r="K150" s="189" t="s">
        <v>154</v>
      </c>
      <c r="L150" s="39"/>
      <c r="M150" s="194" t="s">
        <v>1</v>
      </c>
      <c r="N150" s="195" t="s">
        <v>39</v>
      </c>
      <c r="O150" s="7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155</v>
      </c>
      <c r="AT150" s="198" t="s">
        <v>150</v>
      </c>
      <c r="AU150" s="198" t="s">
        <v>84</v>
      </c>
      <c r="AY150" s="17" t="s">
        <v>148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82</v>
      </c>
      <c r="BK150" s="199">
        <f>ROUND(I150*H150,2)</f>
        <v>0</v>
      </c>
      <c r="BL150" s="17" t="s">
        <v>155</v>
      </c>
      <c r="BM150" s="198" t="s">
        <v>706</v>
      </c>
    </row>
    <row r="151" spans="1:47" s="2" customFormat="1" ht="48.75">
      <c r="A151" s="34"/>
      <c r="B151" s="35"/>
      <c r="C151" s="36"/>
      <c r="D151" s="200" t="s">
        <v>157</v>
      </c>
      <c r="E151" s="36"/>
      <c r="F151" s="201" t="s">
        <v>707</v>
      </c>
      <c r="G151" s="36"/>
      <c r="H151" s="36"/>
      <c r="I151" s="202"/>
      <c r="J151" s="36"/>
      <c r="K151" s="36"/>
      <c r="L151" s="39"/>
      <c r="M151" s="203"/>
      <c r="N151" s="204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157</v>
      </c>
      <c r="AU151" s="17" t="s">
        <v>84</v>
      </c>
    </row>
    <row r="152" spans="2:51" s="13" customFormat="1" ht="11.25">
      <c r="B152" s="206"/>
      <c r="C152" s="207"/>
      <c r="D152" s="200" t="s">
        <v>161</v>
      </c>
      <c r="E152" s="207"/>
      <c r="F152" s="209" t="s">
        <v>708</v>
      </c>
      <c r="G152" s="207"/>
      <c r="H152" s="210">
        <v>388.5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161</v>
      </c>
      <c r="AU152" s="216" t="s">
        <v>84</v>
      </c>
      <c r="AV152" s="13" t="s">
        <v>84</v>
      </c>
      <c r="AW152" s="13" t="s">
        <v>4</v>
      </c>
      <c r="AX152" s="13" t="s">
        <v>82</v>
      </c>
      <c r="AY152" s="216" t="s">
        <v>148</v>
      </c>
    </row>
    <row r="153" spans="1:65" s="2" customFormat="1" ht="22.9" customHeight="1">
      <c r="A153" s="34"/>
      <c r="B153" s="35"/>
      <c r="C153" s="187" t="s">
        <v>204</v>
      </c>
      <c r="D153" s="187" t="s">
        <v>150</v>
      </c>
      <c r="E153" s="188" t="s">
        <v>709</v>
      </c>
      <c r="F153" s="189" t="s">
        <v>710</v>
      </c>
      <c r="G153" s="190" t="s">
        <v>303</v>
      </c>
      <c r="H153" s="191">
        <v>139.86</v>
      </c>
      <c r="I153" s="192"/>
      <c r="J153" s="193">
        <f>ROUND(I153*H153,2)</f>
        <v>0</v>
      </c>
      <c r="K153" s="189" t="s">
        <v>154</v>
      </c>
      <c r="L153" s="39"/>
      <c r="M153" s="194" t="s">
        <v>1</v>
      </c>
      <c r="N153" s="195" t="s">
        <v>39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155</v>
      </c>
      <c r="AT153" s="198" t="s">
        <v>150</v>
      </c>
      <c r="AU153" s="198" t="s">
        <v>84</v>
      </c>
      <c r="AY153" s="17" t="s">
        <v>148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82</v>
      </c>
      <c r="BK153" s="199">
        <f>ROUND(I153*H153,2)</f>
        <v>0</v>
      </c>
      <c r="BL153" s="17" t="s">
        <v>155</v>
      </c>
      <c r="BM153" s="198" t="s">
        <v>711</v>
      </c>
    </row>
    <row r="154" spans="1:47" s="2" customFormat="1" ht="29.25">
      <c r="A154" s="34"/>
      <c r="B154" s="35"/>
      <c r="C154" s="36"/>
      <c r="D154" s="200" t="s">
        <v>157</v>
      </c>
      <c r="E154" s="36"/>
      <c r="F154" s="201" t="s">
        <v>712</v>
      </c>
      <c r="G154" s="36"/>
      <c r="H154" s="36"/>
      <c r="I154" s="202"/>
      <c r="J154" s="36"/>
      <c r="K154" s="36"/>
      <c r="L154" s="39"/>
      <c r="M154" s="203"/>
      <c r="N154" s="20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157</v>
      </c>
      <c r="AU154" s="17" t="s">
        <v>84</v>
      </c>
    </row>
    <row r="155" spans="2:51" s="13" customFormat="1" ht="11.25">
      <c r="B155" s="206"/>
      <c r="C155" s="207"/>
      <c r="D155" s="200" t="s">
        <v>161</v>
      </c>
      <c r="E155" s="208" t="s">
        <v>1</v>
      </c>
      <c r="F155" s="209" t="s">
        <v>713</v>
      </c>
      <c r="G155" s="207"/>
      <c r="H155" s="210">
        <v>139.86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161</v>
      </c>
      <c r="AU155" s="216" t="s">
        <v>84</v>
      </c>
      <c r="AV155" s="13" t="s">
        <v>84</v>
      </c>
      <c r="AW155" s="13" t="s">
        <v>31</v>
      </c>
      <c r="AX155" s="13" t="s">
        <v>82</v>
      </c>
      <c r="AY155" s="216" t="s">
        <v>148</v>
      </c>
    </row>
    <row r="156" spans="1:65" s="2" customFormat="1" ht="14.45" customHeight="1">
      <c r="A156" s="34"/>
      <c r="B156" s="35"/>
      <c r="C156" s="187" t="s">
        <v>211</v>
      </c>
      <c r="D156" s="187" t="s">
        <v>150</v>
      </c>
      <c r="E156" s="188" t="s">
        <v>714</v>
      </c>
      <c r="F156" s="189" t="s">
        <v>715</v>
      </c>
      <c r="G156" s="190" t="s">
        <v>153</v>
      </c>
      <c r="H156" s="191">
        <v>77.7</v>
      </c>
      <c r="I156" s="192"/>
      <c r="J156" s="193">
        <f>ROUND(I156*H156,2)</f>
        <v>0</v>
      </c>
      <c r="K156" s="189" t="s">
        <v>154</v>
      </c>
      <c r="L156" s="39"/>
      <c r="M156" s="194" t="s">
        <v>1</v>
      </c>
      <c r="N156" s="195" t="s">
        <v>39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155</v>
      </c>
      <c r="AT156" s="198" t="s">
        <v>150</v>
      </c>
      <c r="AU156" s="198" t="s">
        <v>84</v>
      </c>
      <c r="AY156" s="17" t="s">
        <v>148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82</v>
      </c>
      <c r="BK156" s="199">
        <f>ROUND(I156*H156,2)</f>
        <v>0</v>
      </c>
      <c r="BL156" s="17" t="s">
        <v>155</v>
      </c>
      <c r="BM156" s="198" t="s">
        <v>716</v>
      </c>
    </row>
    <row r="157" spans="1:47" s="2" customFormat="1" ht="19.5">
      <c r="A157" s="34"/>
      <c r="B157" s="35"/>
      <c r="C157" s="36"/>
      <c r="D157" s="200" t="s">
        <v>157</v>
      </c>
      <c r="E157" s="36"/>
      <c r="F157" s="201" t="s">
        <v>717</v>
      </c>
      <c r="G157" s="36"/>
      <c r="H157" s="36"/>
      <c r="I157" s="202"/>
      <c r="J157" s="36"/>
      <c r="K157" s="36"/>
      <c r="L157" s="39"/>
      <c r="M157" s="203"/>
      <c r="N157" s="20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157</v>
      </c>
      <c r="AU157" s="17" t="s">
        <v>84</v>
      </c>
    </row>
    <row r="158" spans="1:65" s="2" customFormat="1" ht="22.9" customHeight="1">
      <c r="A158" s="34"/>
      <c r="B158" s="35"/>
      <c r="C158" s="187" t="s">
        <v>218</v>
      </c>
      <c r="D158" s="187" t="s">
        <v>150</v>
      </c>
      <c r="E158" s="188" t="s">
        <v>464</v>
      </c>
      <c r="F158" s="189" t="s">
        <v>465</v>
      </c>
      <c r="G158" s="190" t="s">
        <v>153</v>
      </c>
      <c r="H158" s="191">
        <v>301.8</v>
      </c>
      <c r="I158" s="192"/>
      <c r="J158" s="193">
        <f>ROUND(I158*H158,2)</f>
        <v>0</v>
      </c>
      <c r="K158" s="189" t="s">
        <v>154</v>
      </c>
      <c r="L158" s="39"/>
      <c r="M158" s="194" t="s">
        <v>1</v>
      </c>
      <c r="N158" s="195" t="s">
        <v>39</v>
      </c>
      <c r="O158" s="71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155</v>
      </c>
      <c r="AT158" s="198" t="s">
        <v>150</v>
      </c>
      <c r="AU158" s="198" t="s">
        <v>84</v>
      </c>
      <c r="AY158" s="17" t="s">
        <v>148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82</v>
      </c>
      <c r="BK158" s="199">
        <f>ROUND(I158*H158,2)</f>
        <v>0</v>
      </c>
      <c r="BL158" s="17" t="s">
        <v>155</v>
      </c>
      <c r="BM158" s="198" t="s">
        <v>718</v>
      </c>
    </row>
    <row r="159" spans="1:47" s="2" customFormat="1" ht="29.25">
      <c r="A159" s="34"/>
      <c r="B159" s="35"/>
      <c r="C159" s="36"/>
      <c r="D159" s="200" t="s">
        <v>157</v>
      </c>
      <c r="E159" s="36"/>
      <c r="F159" s="201" t="s">
        <v>719</v>
      </c>
      <c r="G159" s="36"/>
      <c r="H159" s="36"/>
      <c r="I159" s="202"/>
      <c r="J159" s="36"/>
      <c r="K159" s="36"/>
      <c r="L159" s="39"/>
      <c r="M159" s="203"/>
      <c r="N159" s="20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157</v>
      </c>
      <c r="AU159" s="17" t="s">
        <v>84</v>
      </c>
    </row>
    <row r="160" spans="2:51" s="13" customFormat="1" ht="11.25">
      <c r="B160" s="206"/>
      <c r="C160" s="207"/>
      <c r="D160" s="200" t="s">
        <v>161</v>
      </c>
      <c r="E160" s="208" t="s">
        <v>1</v>
      </c>
      <c r="F160" s="209" t="s">
        <v>720</v>
      </c>
      <c r="G160" s="207"/>
      <c r="H160" s="210">
        <v>301.8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161</v>
      </c>
      <c r="AU160" s="216" t="s">
        <v>84</v>
      </c>
      <c r="AV160" s="13" t="s">
        <v>84</v>
      </c>
      <c r="AW160" s="13" t="s">
        <v>31</v>
      </c>
      <c r="AX160" s="13" t="s">
        <v>82</v>
      </c>
      <c r="AY160" s="216" t="s">
        <v>148</v>
      </c>
    </row>
    <row r="161" spans="1:65" s="2" customFormat="1" ht="22.9" customHeight="1">
      <c r="A161" s="34"/>
      <c r="B161" s="35"/>
      <c r="C161" s="187" t="s">
        <v>223</v>
      </c>
      <c r="D161" s="187" t="s">
        <v>150</v>
      </c>
      <c r="E161" s="188" t="s">
        <v>721</v>
      </c>
      <c r="F161" s="189" t="s">
        <v>722</v>
      </c>
      <c r="G161" s="190" t="s">
        <v>153</v>
      </c>
      <c r="H161" s="191">
        <v>63.3</v>
      </c>
      <c r="I161" s="192"/>
      <c r="J161" s="193">
        <f>ROUND(I161*H161,2)</f>
        <v>0</v>
      </c>
      <c r="K161" s="189" t="s">
        <v>154</v>
      </c>
      <c r="L161" s="39"/>
      <c r="M161" s="194" t="s">
        <v>1</v>
      </c>
      <c r="N161" s="195" t="s">
        <v>39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155</v>
      </c>
      <c r="AT161" s="198" t="s">
        <v>150</v>
      </c>
      <c r="AU161" s="198" t="s">
        <v>84</v>
      </c>
      <c r="AY161" s="17" t="s">
        <v>148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82</v>
      </c>
      <c r="BK161" s="199">
        <f>ROUND(I161*H161,2)</f>
        <v>0</v>
      </c>
      <c r="BL161" s="17" t="s">
        <v>155</v>
      </c>
      <c r="BM161" s="198" t="s">
        <v>723</v>
      </c>
    </row>
    <row r="162" spans="1:47" s="2" customFormat="1" ht="39">
      <c r="A162" s="34"/>
      <c r="B162" s="35"/>
      <c r="C162" s="36"/>
      <c r="D162" s="200" t="s">
        <v>157</v>
      </c>
      <c r="E162" s="36"/>
      <c r="F162" s="201" t="s">
        <v>724</v>
      </c>
      <c r="G162" s="36"/>
      <c r="H162" s="36"/>
      <c r="I162" s="202"/>
      <c r="J162" s="36"/>
      <c r="K162" s="36"/>
      <c r="L162" s="39"/>
      <c r="M162" s="203"/>
      <c r="N162" s="20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157</v>
      </c>
      <c r="AU162" s="17" t="s">
        <v>84</v>
      </c>
    </row>
    <row r="163" spans="2:51" s="13" customFormat="1" ht="11.25">
      <c r="B163" s="206"/>
      <c r="C163" s="207"/>
      <c r="D163" s="200" t="s">
        <v>161</v>
      </c>
      <c r="E163" s="208" t="s">
        <v>1</v>
      </c>
      <c r="F163" s="209" t="s">
        <v>725</v>
      </c>
      <c r="G163" s="207"/>
      <c r="H163" s="210">
        <v>63.3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161</v>
      </c>
      <c r="AU163" s="216" t="s">
        <v>84</v>
      </c>
      <c r="AV163" s="13" t="s">
        <v>84</v>
      </c>
      <c r="AW163" s="13" t="s">
        <v>31</v>
      </c>
      <c r="AX163" s="13" t="s">
        <v>82</v>
      </c>
      <c r="AY163" s="216" t="s">
        <v>148</v>
      </c>
    </row>
    <row r="164" spans="1:65" s="2" customFormat="1" ht="14.45" customHeight="1">
      <c r="A164" s="34"/>
      <c r="B164" s="35"/>
      <c r="C164" s="217" t="s">
        <v>229</v>
      </c>
      <c r="D164" s="217" t="s">
        <v>224</v>
      </c>
      <c r="E164" s="218" t="s">
        <v>726</v>
      </c>
      <c r="F164" s="219" t="s">
        <v>727</v>
      </c>
      <c r="G164" s="220" t="s">
        <v>303</v>
      </c>
      <c r="H164" s="221">
        <v>120.27</v>
      </c>
      <c r="I164" s="222"/>
      <c r="J164" s="223">
        <f>ROUND(I164*H164,2)</f>
        <v>0</v>
      </c>
      <c r="K164" s="219" t="s">
        <v>154</v>
      </c>
      <c r="L164" s="224"/>
      <c r="M164" s="225" t="s">
        <v>1</v>
      </c>
      <c r="N164" s="226" t="s">
        <v>39</v>
      </c>
      <c r="O164" s="7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198</v>
      </c>
      <c r="AT164" s="198" t="s">
        <v>224</v>
      </c>
      <c r="AU164" s="198" t="s">
        <v>84</v>
      </c>
      <c r="AY164" s="17" t="s">
        <v>148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82</v>
      </c>
      <c r="BK164" s="199">
        <f>ROUND(I164*H164,2)</f>
        <v>0</v>
      </c>
      <c r="BL164" s="17" t="s">
        <v>155</v>
      </c>
      <c r="BM164" s="198" t="s">
        <v>728</v>
      </c>
    </row>
    <row r="165" spans="1:47" s="2" customFormat="1" ht="11.25">
      <c r="A165" s="34"/>
      <c r="B165" s="35"/>
      <c r="C165" s="36"/>
      <c r="D165" s="200" t="s">
        <v>157</v>
      </c>
      <c r="E165" s="36"/>
      <c r="F165" s="201" t="s">
        <v>727</v>
      </c>
      <c r="G165" s="36"/>
      <c r="H165" s="36"/>
      <c r="I165" s="202"/>
      <c r="J165" s="36"/>
      <c r="K165" s="36"/>
      <c r="L165" s="39"/>
      <c r="M165" s="203"/>
      <c r="N165" s="204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157</v>
      </c>
      <c r="AU165" s="17" t="s">
        <v>84</v>
      </c>
    </row>
    <row r="166" spans="2:51" s="13" customFormat="1" ht="11.25">
      <c r="B166" s="206"/>
      <c r="C166" s="207"/>
      <c r="D166" s="200" t="s">
        <v>161</v>
      </c>
      <c r="E166" s="208" t="s">
        <v>1</v>
      </c>
      <c r="F166" s="209" t="s">
        <v>729</v>
      </c>
      <c r="G166" s="207"/>
      <c r="H166" s="210">
        <v>120.27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161</v>
      </c>
      <c r="AU166" s="216" t="s">
        <v>84</v>
      </c>
      <c r="AV166" s="13" t="s">
        <v>84</v>
      </c>
      <c r="AW166" s="13" t="s">
        <v>31</v>
      </c>
      <c r="AX166" s="13" t="s">
        <v>82</v>
      </c>
      <c r="AY166" s="216" t="s">
        <v>148</v>
      </c>
    </row>
    <row r="167" spans="1:65" s="2" customFormat="1" ht="30.95" customHeight="1">
      <c r="A167" s="34"/>
      <c r="B167" s="35"/>
      <c r="C167" s="187" t="s">
        <v>234</v>
      </c>
      <c r="D167" s="187" t="s">
        <v>150</v>
      </c>
      <c r="E167" s="188" t="s">
        <v>730</v>
      </c>
      <c r="F167" s="189" t="s">
        <v>731</v>
      </c>
      <c r="G167" s="190" t="s">
        <v>153</v>
      </c>
      <c r="H167" s="191">
        <v>16</v>
      </c>
      <c r="I167" s="192"/>
      <c r="J167" s="193">
        <f>ROUND(I167*H167,2)</f>
        <v>0</v>
      </c>
      <c r="K167" s="189" t="s">
        <v>154</v>
      </c>
      <c r="L167" s="39"/>
      <c r="M167" s="194" t="s">
        <v>1</v>
      </c>
      <c r="N167" s="195" t="s">
        <v>39</v>
      </c>
      <c r="O167" s="7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155</v>
      </c>
      <c r="AT167" s="198" t="s">
        <v>150</v>
      </c>
      <c r="AU167" s="198" t="s">
        <v>84</v>
      </c>
      <c r="AY167" s="17" t="s">
        <v>148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82</v>
      </c>
      <c r="BK167" s="199">
        <f>ROUND(I167*H167,2)</f>
        <v>0</v>
      </c>
      <c r="BL167" s="17" t="s">
        <v>155</v>
      </c>
      <c r="BM167" s="198" t="s">
        <v>732</v>
      </c>
    </row>
    <row r="168" spans="1:47" s="2" customFormat="1" ht="39">
      <c r="A168" s="34"/>
      <c r="B168" s="35"/>
      <c r="C168" s="36"/>
      <c r="D168" s="200" t="s">
        <v>157</v>
      </c>
      <c r="E168" s="36"/>
      <c r="F168" s="201" t="s">
        <v>733</v>
      </c>
      <c r="G168" s="36"/>
      <c r="H168" s="36"/>
      <c r="I168" s="202"/>
      <c r="J168" s="36"/>
      <c r="K168" s="36"/>
      <c r="L168" s="39"/>
      <c r="M168" s="203"/>
      <c r="N168" s="20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157</v>
      </c>
      <c r="AU168" s="17" t="s">
        <v>84</v>
      </c>
    </row>
    <row r="169" spans="2:51" s="13" customFormat="1" ht="11.25">
      <c r="B169" s="206"/>
      <c r="C169" s="207"/>
      <c r="D169" s="200" t="s">
        <v>161</v>
      </c>
      <c r="E169" s="208" t="s">
        <v>1</v>
      </c>
      <c r="F169" s="209" t="s">
        <v>680</v>
      </c>
      <c r="G169" s="207"/>
      <c r="H169" s="210">
        <v>16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161</v>
      </c>
      <c r="AU169" s="216" t="s">
        <v>84</v>
      </c>
      <c r="AV169" s="13" t="s">
        <v>84</v>
      </c>
      <c r="AW169" s="13" t="s">
        <v>31</v>
      </c>
      <c r="AX169" s="13" t="s">
        <v>82</v>
      </c>
      <c r="AY169" s="216" t="s">
        <v>148</v>
      </c>
    </row>
    <row r="170" spans="1:65" s="2" customFormat="1" ht="22.9" customHeight="1">
      <c r="A170" s="34"/>
      <c r="B170" s="35"/>
      <c r="C170" s="187" t="s">
        <v>8</v>
      </c>
      <c r="D170" s="187" t="s">
        <v>150</v>
      </c>
      <c r="E170" s="188" t="s">
        <v>734</v>
      </c>
      <c r="F170" s="189" t="s">
        <v>735</v>
      </c>
      <c r="G170" s="190" t="s">
        <v>167</v>
      </c>
      <c r="H170" s="191">
        <v>172.5</v>
      </c>
      <c r="I170" s="192"/>
      <c r="J170" s="193">
        <f>ROUND(I170*H170,2)</f>
        <v>0</v>
      </c>
      <c r="K170" s="189" t="s">
        <v>154</v>
      </c>
      <c r="L170" s="39"/>
      <c r="M170" s="194" t="s">
        <v>1</v>
      </c>
      <c r="N170" s="195" t="s">
        <v>39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155</v>
      </c>
      <c r="AT170" s="198" t="s">
        <v>150</v>
      </c>
      <c r="AU170" s="198" t="s">
        <v>84</v>
      </c>
      <c r="AY170" s="17" t="s">
        <v>148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82</v>
      </c>
      <c r="BK170" s="199">
        <f>ROUND(I170*H170,2)</f>
        <v>0</v>
      </c>
      <c r="BL170" s="17" t="s">
        <v>155</v>
      </c>
      <c r="BM170" s="198" t="s">
        <v>736</v>
      </c>
    </row>
    <row r="171" spans="1:47" s="2" customFormat="1" ht="19.5">
      <c r="A171" s="34"/>
      <c r="B171" s="35"/>
      <c r="C171" s="36"/>
      <c r="D171" s="200" t="s">
        <v>157</v>
      </c>
      <c r="E171" s="36"/>
      <c r="F171" s="201" t="s">
        <v>737</v>
      </c>
      <c r="G171" s="36"/>
      <c r="H171" s="36"/>
      <c r="I171" s="202"/>
      <c r="J171" s="36"/>
      <c r="K171" s="36"/>
      <c r="L171" s="39"/>
      <c r="M171" s="203"/>
      <c r="N171" s="20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157</v>
      </c>
      <c r="AU171" s="17" t="s">
        <v>84</v>
      </c>
    </row>
    <row r="172" spans="2:51" s="13" customFormat="1" ht="11.25">
      <c r="B172" s="206"/>
      <c r="C172" s="207"/>
      <c r="D172" s="200" t="s">
        <v>161</v>
      </c>
      <c r="E172" s="208" t="s">
        <v>1</v>
      </c>
      <c r="F172" s="209" t="s">
        <v>738</v>
      </c>
      <c r="G172" s="207"/>
      <c r="H172" s="210">
        <v>172.5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161</v>
      </c>
      <c r="AU172" s="216" t="s">
        <v>84</v>
      </c>
      <c r="AV172" s="13" t="s">
        <v>84</v>
      </c>
      <c r="AW172" s="13" t="s">
        <v>31</v>
      </c>
      <c r="AX172" s="13" t="s">
        <v>82</v>
      </c>
      <c r="AY172" s="216" t="s">
        <v>148</v>
      </c>
    </row>
    <row r="173" spans="1:65" s="2" customFormat="1" ht="14.45" customHeight="1">
      <c r="A173" s="34"/>
      <c r="B173" s="35"/>
      <c r="C173" s="217" t="s">
        <v>245</v>
      </c>
      <c r="D173" s="217" t="s">
        <v>224</v>
      </c>
      <c r="E173" s="218" t="s">
        <v>739</v>
      </c>
      <c r="F173" s="219" t="s">
        <v>740</v>
      </c>
      <c r="G173" s="220" t="s">
        <v>303</v>
      </c>
      <c r="H173" s="221">
        <v>29.33</v>
      </c>
      <c r="I173" s="222"/>
      <c r="J173" s="223">
        <f>ROUND(I173*H173,2)</f>
        <v>0</v>
      </c>
      <c r="K173" s="219" t="s">
        <v>154</v>
      </c>
      <c r="L173" s="224"/>
      <c r="M173" s="225" t="s">
        <v>1</v>
      </c>
      <c r="N173" s="226" t="s">
        <v>39</v>
      </c>
      <c r="O173" s="71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198</v>
      </c>
      <c r="AT173" s="198" t="s">
        <v>224</v>
      </c>
      <c r="AU173" s="198" t="s">
        <v>84</v>
      </c>
      <c r="AY173" s="17" t="s">
        <v>148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82</v>
      </c>
      <c r="BK173" s="199">
        <f>ROUND(I173*H173,2)</f>
        <v>0</v>
      </c>
      <c r="BL173" s="17" t="s">
        <v>155</v>
      </c>
      <c r="BM173" s="198" t="s">
        <v>741</v>
      </c>
    </row>
    <row r="174" spans="1:47" s="2" customFormat="1" ht="11.25">
      <c r="A174" s="34"/>
      <c r="B174" s="35"/>
      <c r="C174" s="36"/>
      <c r="D174" s="200" t="s">
        <v>157</v>
      </c>
      <c r="E174" s="36"/>
      <c r="F174" s="201" t="s">
        <v>740</v>
      </c>
      <c r="G174" s="36"/>
      <c r="H174" s="36"/>
      <c r="I174" s="202"/>
      <c r="J174" s="36"/>
      <c r="K174" s="36"/>
      <c r="L174" s="39"/>
      <c r="M174" s="203"/>
      <c r="N174" s="204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157</v>
      </c>
      <c r="AU174" s="17" t="s">
        <v>84</v>
      </c>
    </row>
    <row r="175" spans="2:51" s="13" customFormat="1" ht="11.25">
      <c r="B175" s="206"/>
      <c r="C175" s="207"/>
      <c r="D175" s="200" t="s">
        <v>161</v>
      </c>
      <c r="E175" s="208" t="s">
        <v>1</v>
      </c>
      <c r="F175" s="209" t="s">
        <v>742</v>
      </c>
      <c r="G175" s="207"/>
      <c r="H175" s="210">
        <v>29.33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161</v>
      </c>
      <c r="AU175" s="216" t="s">
        <v>84</v>
      </c>
      <c r="AV175" s="13" t="s">
        <v>84</v>
      </c>
      <c r="AW175" s="13" t="s">
        <v>31</v>
      </c>
      <c r="AX175" s="13" t="s">
        <v>82</v>
      </c>
      <c r="AY175" s="216" t="s">
        <v>148</v>
      </c>
    </row>
    <row r="176" spans="1:65" s="2" customFormat="1" ht="22.9" customHeight="1">
      <c r="A176" s="34"/>
      <c r="B176" s="35"/>
      <c r="C176" s="187" t="s">
        <v>252</v>
      </c>
      <c r="D176" s="187" t="s">
        <v>150</v>
      </c>
      <c r="E176" s="188" t="s">
        <v>743</v>
      </c>
      <c r="F176" s="189" t="s">
        <v>744</v>
      </c>
      <c r="G176" s="190" t="s">
        <v>167</v>
      </c>
      <c r="H176" s="191">
        <v>172.5</v>
      </c>
      <c r="I176" s="192"/>
      <c r="J176" s="193">
        <f>ROUND(I176*H176,2)</f>
        <v>0</v>
      </c>
      <c r="K176" s="189" t="s">
        <v>154</v>
      </c>
      <c r="L176" s="39"/>
      <c r="M176" s="194" t="s">
        <v>1</v>
      </c>
      <c r="N176" s="195" t="s">
        <v>39</v>
      </c>
      <c r="O176" s="71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155</v>
      </c>
      <c r="AT176" s="198" t="s">
        <v>150</v>
      </c>
      <c r="AU176" s="198" t="s">
        <v>84</v>
      </c>
      <c r="AY176" s="17" t="s">
        <v>148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82</v>
      </c>
      <c r="BK176" s="199">
        <f>ROUND(I176*H176,2)</f>
        <v>0</v>
      </c>
      <c r="BL176" s="17" t="s">
        <v>155</v>
      </c>
      <c r="BM176" s="198" t="s">
        <v>745</v>
      </c>
    </row>
    <row r="177" spans="1:47" s="2" customFormat="1" ht="29.25">
      <c r="A177" s="34"/>
      <c r="B177" s="35"/>
      <c r="C177" s="36"/>
      <c r="D177" s="200" t="s">
        <v>157</v>
      </c>
      <c r="E177" s="36"/>
      <c r="F177" s="201" t="s">
        <v>746</v>
      </c>
      <c r="G177" s="36"/>
      <c r="H177" s="36"/>
      <c r="I177" s="202"/>
      <c r="J177" s="36"/>
      <c r="K177" s="36"/>
      <c r="L177" s="39"/>
      <c r="M177" s="203"/>
      <c r="N177" s="204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157</v>
      </c>
      <c r="AU177" s="17" t="s">
        <v>84</v>
      </c>
    </row>
    <row r="178" spans="1:65" s="2" customFormat="1" ht="14.45" customHeight="1">
      <c r="A178" s="34"/>
      <c r="B178" s="35"/>
      <c r="C178" s="217" t="s">
        <v>257</v>
      </c>
      <c r="D178" s="217" t="s">
        <v>224</v>
      </c>
      <c r="E178" s="218" t="s">
        <v>747</v>
      </c>
      <c r="F178" s="219" t="s">
        <v>748</v>
      </c>
      <c r="G178" s="220" t="s">
        <v>749</v>
      </c>
      <c r="H178" s="221">
        <v>6.9</v>
      </c>
      <c r="I178" s="222"/>
      <c r="J178" s="223">
        <f>ROUND(I178*H178,2)</f>
        <v>0</v>
      </c>
      <c r="K178" s="219" t="s">
        <v>154</v>
      </c>
      <c r="L178" s="224"/>
      <c r="M178" s="225" t="s">
        <v>1</v>
      </c>
      <c r="N178" s="226" t="s">
        <v>39</v>
      </c>
      <c r="O178" s="71"/>
      <c r="P178" s="196">
        <f>O178*H178</f>
        <v>0</v>
      </c>
      <c r="Q178" s="196">
        <v>0.001</v>
      </c>
      <c r="R178" s="196">
        <f>Q178*H178</f>
        <v>0.006900000000000001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198</v>
      </c>
      <c r="AT178" s="198" t="s">
        <v>224</v>
      </c>
      <c r="AU178" s="198" t="s">
        <v>84</v>
      </c>
      <c r="AY178" s="17" t="s">
        <v>148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82</v>
      </c>
      <c r="BK178" s="199">
        <f>ROUND(I178*H178,2)</f>
        <v>0</v>
      </c>
      <c r="BL178" s="17" t="s">
        <v>155</v>
      </c>
      <c r="BM178" s="198" t="s">
        <v>750</v>
      </c>
    </row>
    <row r="179" spans="1:47" s="2" customFormat="1" ht="11.25">
      <c r="A179" s="34"/>
      <c r="B179" s="35"/>
      <c r="C179" s="36"/>
      <c r="D179" s="200" t="s">
        <v>157</v>
      </c>
      <c r="E179" s="36"/>
      <c r="F179" s="201" t="s">
        <v>748</v>
      </c>
      <c r="G179" s="36"/>
      <c r="H179" s="36"/>
      <c r="I179" s="202"/>
      <c r="J179" s="36"/>
      <c r="K179" s="36"/>
      <c r="L179" s="39"/>
      <c r="M179" s="203"/>
      <c r="N179" s="20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157</v>
      </c>
      <c r="AU179" s="17" t="s">
        <v>84</v>
      </c>
    </row>
    <row r="180" spans="2:51" s="13" customFormat="1" ht="11.25">
      <c r="B180" s="206"/>
      <c r="C180" s="207"/>
      <c r="D180" s="200" t="s">
        <v>161</v>
      </c>
      <c r="E180" s="208" t="s">
        <v>1</v>
      </c>
      <c r="F180" s="209" t="s">
        <v>751</v>
      </c>
      <c r="G180" s="207"/>
      <c r="H180" s="210">
        <v>6.9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161</v>
      </c>
      <c r="AU180" s="216" t="s">
        <v>84</v>
      </c>
      <c r="AV180" s="13" t="s">
        <v>84</v>
      </c>
      <c r="AW180" s="13" t="s">
        <v>31</v>
      </c>
      <c r="AX180" s="13" t="s">
        <v>82</v>
      </c>
      <c r="AY180" s="216" t="s">
        <v>148</v>
      </c>
    </row>
    <row r="181" spans="2:63" s="12" customFormat="1" ht="22.9" customHeight="1">
      <c r="B181" s="171"/>
      <c r="C181" s="172"/>
      <c r="D181" s="173" t="s">
        <v>73</v>
      </c>
      <c r="E181" s="185" t="s">
        <v>84</v>
      </c>
      <c r="F181" s="185" t="s">
        <v>149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SUM(P182:P184)</f>
        <v>0</v>
      </c>
      <c r="Q181" s="179"/>
      <c r="R181" s="180">
        <f>SUM(R182:R184)</f>
        <v>0</v>
      </c>
      <c r="S181" s="179"/>
      <c r="T181" s="181">
        <f>SUM(T182:T184)</f>
        <v>0</v>
      </c>
      <c r="AR181" s="182" t="s">
        <v>82</v>
      </c>
      <c r="AT181" s="183" t="s">
        <v>73</v>
      </c>
      <c r="AU181" s="183" t="s">
        <v>82</v>
      </c>
      <c r="AY181" s="182" t="s">
        <v>148</v>
      </c>
      <c r="BK181" s="184">
        <f>SUM(BK182:BK184)</f>
        <v>0</v>
      </c>
    </row>
    <row r="182" spans="1:65" s="2" customFormat="1" ht="35.85" customHeight="1">
      <c r="A182" s="34"/>
      <c r="B182" s="35"/>
      <c r="C182" s="187" t="s">
        <v>263</v>
      </c>
      <c r="D182" s="187" t="s">
        <v>150</v>
      </c>
      <c r="E182" s="188" t="s">
        <v>752</v>
      </c>
      <c r="F182" s="189" t="s">
        <v>753</v>
      </c>
      <c r="G182" s="190" t="s">
        <v>266</v>
      </c>
      <c r="H182" s="191">
        <v>120</v>
      </c>
      <c r="I182" s="192"/>
      <c r="J182" s="193">
        <f>ROUND(I182*H182,2)</f>
        <v>0</v>
      </c>
      <c r="K182" s="189" t="s">
        <v>154</v>
      </c>
      <c r="L182" s="39"/>
      <c r="M182" s="194" t="s">
        <v>1</v>
      </c>
      <c r="N182" s="195" t="s">
        <v>39</v>
      </c>
      <c r="O182" s="7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155</v>
      </c>
      <c r="AT182" s="198" t="s">
        <v>150</v>
      </c>
      <c r="AU182" s="198" t="s">
        <v>84</v>
      </c>
      <c r="AY182" s="17" t="s">
        <v>148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82</v>
      </c>
      <c r="BK182" s="199">
        <f>ROUND(I182*H182,2)</f>
        <v>0</v>
      </c>
      <c r="BL182" s="17" t="s">
        <v>155</v>
      </c>
      <c r="BM182" s="198" t="s">
        <v>754</v>
      </c>
    </row>
    <row r="183" spans="1:47" s="2" customFormat="1" ht="39">
      <c r="A183" s="34"/>
      <c r="B183" s="35"/>
      <c r="C183" s="36"/>
      <c r="D183" s="200" t="s">
        <v>157</v>
      </c>
      <c r="E183" s="36"/>
      <c r="F183" s="201" t="s">
        <v>755</v>
      </c>
      <c r="G183" s="36"/>
      <c r="H183" s="36"/>
      <c r="I183" s="202"/>
      <c r="J183" s="36"/>
      <c r="K183" s="36"/>
      <c r="L183" s="39"/>
      <c r="M183" s="203"/>
      <c r="N183" s="204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157</v>
      </c>
      <c r="AU183" s="17" t="s">
        <v>84</v>
      </c>
    </row>
    <row r="184" spans="2:51" s="13" customFormat="1" ht="11.25">
      <c r="B184" s="206"/>
      <c r="C184" s="207"/>
      <c r="D184" s="200" t="s">
        <v>161</v>
      </c>
      <c r="E184" s="208" t="s">
        <v>1</v>
      </c>
      <c r="F184" s="209" t="s">
        <v>756</v>
      </c>
      <c r="G184" s="207"/>
      <c r="H184" s="210">
        <v>120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161</v>
      </c>
      <c r="AU184" s="216" t="s">
        <v>84</v>
      </c>
      <c r="AV184" s="13" t="s">
        <v>84</v>
      </c>
      <c r="AW184" s="13" t="s">
        <v>31</v>
      </c>
      <c r="AX184" s="13" t="s">
        <v>82</v>
      </c>
      <c r="AY184" s="216" t="s">
        <v>148</v>
      </c>
    </row>
    <row r="185" spans="2:63" s="12" customFormat="1" ht="22.9" customHeight="1">
      <c r="B185" s="171"/>
      <c r="C185" s="172"/>
      <c r="D185" s="173" t="s">
        <v>73</v>
      </c>
      <c r="E185" s="185" t="s">
        <v>163</v>
      </c>
      <c r="F185" s="185" t="s">
        <v>164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SUM(P186:P206)</f>
        <v>0</v>
      </c>
      <c r="Q185" s="179"/>
      <c r="R185" s="180">
        <f>SUM(R186:R206)</f>
        <v>2.9414176999999997</v>
      </c>
      <c r="S185" s="179"/>
      <c r="T185" s="181">
        <f>SUM(T186:T206)</f>
        <v>0</v>
      </c>
      <c r="AR185" s="182" t="s">
        <v>82</v>
      </c>
      <c r="AT185" s="183" t="s">
        <v>73</v>
      </c>
      <c r="AU185" s="183" t="s">
        <v>82</v>
      </c>
      <c r="AY185" s="182" t="s">
        <v>148</v>
      </c>
      <c r="BK185" s="184">
        <f>SUM(BK186:BK206)</f>
        <v>0</v>
      </c>
    </row>
    <row r="186" spans="1:65" s="2" customFormat="1" ht="22.9" customHeight="1">
      <c r="A186" s="34"/>
      <c r="B186" s="35"/>
      <c r="C186" s="187" t="s">
        <v>270</v>
      </c>
      <c r="D186" s="187" t="s">
        <v>150</v>
      </c>
      <c r="E186" s="188" t="s">
        <v>757</v>
      </c>
      <c r="F186" s="189" t="s">
        <v>758</v>
      </c>
      <c r="G186" s="190" t="s">
        <v>153</v>
      </c>
      <c r="H186" s="191">
        <v>0.63</v>
      </c>
      <c r="I186" s="192"/>
      <c r="J186" s="193">
        <f>ROUND(I186*H186,2)</f>
        <v>0</v>
      </c>
      <c r="K186" s="189" t="s">
        <v>154</v>
      </c>
      <c r="L186" s="39"/>
      <c r="M186" s="194" t="s">
        <v>1</v>
      </c>
      <c r="N186" s="195" t="s">
        <v>39</v>
      </c>
      <c r="O186" s="7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155</v>
      </c>
      <c r="AT186" s="198" t="s">
        <v>150</v>
      </c>
      <c r="AU186" s="198" t="s">
        <v>84</v>
      </c>
      <c r="AY186" s="17" t="s">
        <v>148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82</v>
      </c>
      <c r="BK186" s="199">
        <f>ROUND(I186*H186,2)</f>
        <v>0</v>
      </c>
      <c r="BL186" s="17" t="s">
        <v>155</v>
      </c>
      <c r="BM186" s="198" t="s">
        <v>759</v>
      </c>
    </row>
    <row r="187" spans="1:47" s="2" customFormat="1" ht="39">
      <c r="A187" s="34"/>
      <c r="B187" s="35"/>
      <c r="C187" s="36"/>
      <c r="D187" s="200" t="s">
        <v>157</v>
      </c>
      <c r="E187" s="36"/>
      <c r="F187" s="201" t="s">
        <v>760</v>
      </c>
      <c r="G187" s="36"/>
      <c r="H187" s="36"/>
      <c r="I187" s="202"/>
      <c r="J187" s="36"/>
      <c r="K187" s="36"/>
      <c r="L187" s="39"/>
      <c r="M187" s="203"/>
      <c r="N187" s="20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157</v>
      </c>
      <c r="AU187" s="17" t="s">
        <v>84</v>
      </c>
    </row>
    <row r="188" spans="2:51" s="13" customFormat="1" ht="11.25">
      <c r="B188" s="206"/>
      <c r="C188" s="207"/>
      <c r="D188" s="200" t="s">
        <v>161</v>
      </c>
      <c r="E188" s="208" t="s">
        <v>1</v>
      </c>
      <c r="F188" s="209" t="s">
        <v>761</v>
      </c>
      <c r="G188" s="207"/>
      <c r="H188" s="210">
        <v>0.63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161</v>
      </c>
      <c r="AU188" s="216" t="s">
        <v>84</v>
      </c>
      <c r="AV188" s="13" t="s">
        <v>84</v>
      </c>
      <c r="AW188" s="13" t="s">
        <v>31</v>
      </c>
      <c r="AX188" s="13" t="s">
        <v>82</v>
      </c>
      <c r="AY188" s="216" t="s">
        <v>148</v>
      </c>
    </row>
    <row r="189" spans="1:65" s="2" customFormat="1" ht="20.45" customHeight="1">
      <c r="A189" s="34"/>
      <c r="B189" s="35"/>
      <c r="C189" s="187" t="s">
        <v>7</v>
      </c>
      <c r="D189" s="187" t="s">
        <v>150</v>
      </c>
      <c r="E189" s="188" t="s">
        <v>762</v>
      </c>
      <c r="F189" s="189" t="s">
        <v>763</v>
      </c>
      <c r="G189" s="190" t="s">
        <v>167</v>
      </c>
      <c r="H189" s="191">
        <v>1.26</v>
      </c>
      <c r="I189" s="192"/>
      <c r="J189" s="193">
        <f>ROUND(I189*H189,2)</f>
        <v>0</v>
      </c>
      <c r="K189" s="189" t="s">
        <v>154</v>
      </c>
      <c r="L189" s="39"/>
      <c r="M189" s="194" t="s">
        <v>1</v>
      </c>
      <c r="N189" s="195" t="s">
        <v>39</v>
      </c>
      <c r="O189" s="71"/>
      <c r="P189" s="196">
        <f>O189*H189</f>
        <v>0</v>
      </c>
      <c r="Q189" s="196">
        <v>0.00726</v>
      </c>
      <c r="R189" s="196">
        <f>Q189*H189</f>
        <v>0.0091476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155</v>
      </c>
      <c r="AT189" s="198" t="s">
        <v>150</v>
      </c>
      <c r="AU189" s="198" t="s">
        <v>84</v>
      </c>
      <c r="AY189" s="17" t="s">
        <v>148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82</v>
      </c>
      <c r="BK189" s="199">
        <f>ROUND(I189*H189,2)</f>
        <v>0</v>
      </c>
      <c r="BL189" s="17" t="s">
        <v>155</v>
      </c>
      <c r="BM189" s="198" t="s">
        <v>764</v>
      </c>
    </row>
    <row r="190" spans="1:47" s="2" customFormat="1" ht="39">
      <c r="A190" s="34"/>
      <c r="B190" s="35"/>
      <c r="C190" s="36"/>
      <c r="D190" s="200" t="s">
        <v>157</v>
      </c>
      <c r="E190" s="36"/>
      <c r="F190" s="201" t="s">
        <v>765</v>
      </c>
      <c r="G190" s="36"/>
      <c r="H190" s="36"/>
      <c r="I190" s="202"/>
      <c r="J190" s="36"/>
      <c r="K190" s="36"/>
      <c r="L190" s="39"/>
      <c r="M190" s="203"/>
      <c r="N190" s="20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157</v>
      </c>
      <c r="AU190" s="17" t="s">
        <v>84</v>
      </c>
    </row>
    <row r="191" spans="2:51" s="13" customFormat="1" ht="11.25">
      <c r="B191" s="206"/>
      <c r="C191" s="207"/>
      <c r="D191" s="200" t="s">
        <v>161</v>
      </c>
      <c r="E191" s="208" t="s">
        <v>1</v>
      </c>
      <c r="F191" s="209" t="s">
        <v>766</v>
      </c>
      <c r="G191" s="207"/>
      <c r="H191" s="210">
        <v>1.26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161</v>
      </c>
      <c r="AU191" s="216" t="s">
        <v>84</v>
      </c>
      <c r="AV191" s="13" t="s">
        <v>84</v>
      </c>
      <c r="AW191" s="13" t="s">
        <v>31</v>
      </c>
      <c r="AX191" s="13" t="s">
        <v>82</v>
      </c>
      <c r="AY191" s="216" t="s">
        <v>148</v>
      </c>
    </row>
    <row r="192" spans="1:65" s="2" customFormat="1" ht="22.9" customHeight="1">
      <c r="A192" s="34"/>
      <c r="B192" s="35"/>
      <c r="C192" s="187" t="s">
        <v>280</v>
      </c>
      <c r="D192" s="187" t="s">
        <v>150</v>
      </c>
      <c r="E192" s="188" t="s">
        <v>767</v>
      </c>
      <c r="F192" s="189" t="s">
        <v>768</v>
      </c>
      <c r="G192" s="190" t="s">
        <v>167</v>
      </c>
      <c r="H192" s="191">
        <v>1.26</v>
      </c>
      <c r="I192" s="192"/>
      <c r="J192" s="193">
        <f>ROUND(I192*H192,2)</f>
        <v>0</v>
      </c>
      <c r="K192" s="189" t="s">
        <v>154</v>
      </c>
      <c r="L192" s="39"/>
      <c r="M192" s="194" t="s">
        <v>1</v>
      </c>
      <c r="N192" s="195" t="s">
        <v>39</v>
      </c>
      <c r="O192" s="71"/>
      <c r="P192" s="196">
        <f>O192*H192</f>
        <v>0</v>
      </c>
      <c r="Q192" s="196">
        <v>0.00086</v>
      </c>
      <c r="R192" s="196">
        <f>Q192*H192</f>
        <v>0.0010835999999999999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155</v>
      </c>
      <c r="AT192" s="198" t="s">
        <v>150</v>
      </c>
      <c r="AU192" s="198" t="s">
        <v>84</v>
      </c>
      <c r="AY192" s="17" t="s">
        <v>148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82</v>
      </c>
      <c r="BK192" s="199">
        <f>ROUND(I192*H192,2)</f>
        <v>0</v>
      </c>
      <c r="BL192" s="17" t="s">
        <v>155</v>
      </c>
      <c r="BM192" s="198" t="s">
        <v>769</v>
      </c>
    </row>
    <row r="193" spans="1:47" s="2" customFormat="1" ht="48.75">
      <c r="A193" s="34"/>
      <c r="B193" s="35"/>
      <c r="C193" s="36"/>
      <c r="D193" s="200" t="s">
        <v>157</v>
      </c>
      <c r="E193" s="36"/>
      <c r="F193" s="201" t="s">
        <v>770</v>
      </c>
      <c r="G193" s="36"/>
      <c r="H193" s="36"/>
      <c r="I193" s="202"/>
      <c r="J193" s="36"/>
      <c r="K193" s="36"/>
      <c r="L193" s="39"/>
      <c r="M193" s="203"/>
      <c r="N193" s="204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157</v>
      </c>
      <c r="AU193" s="17" t="s">
        <v>84</v>
      </c>
    </row>
    <row r="194" spans="1:65" s="2" customFormat="1" ht="22.9" customHeight="1">
      <c r="A194" s="34"/>
      <c r="B194" s="35"/>
      <c r="C194" s="187" t="s">
        <v>286</v>
      </c>
      <c r="D194" s="187" t="s">
        <v>150</v>
      </c>
      <c r="E194" s="188" t="s">
        <v>771</v>
      </c>
      <c r="F194" s="189" t="s">
        <v>772</v>
      </c>
      <c r="G194" s="190" t="s">
        <v>303</v>
      </c>
      <c r="H194" s="191">
        <v>0.03</v>
      </c>
      <c r="I194" s="192"/>
      <c r="J194" s="193">
        <f>ROUND(I194*H194,2)</f>
        <v>0</v>
      </c>
      <c r="K194" s="189" t="s">
        <v>154</v>
      </c>
      <c r="L194" s="39"/>
      <c r="M194" s="194" t="s">
        <v>1</v>
      </c>
      <c r="N194" s="195" t="s">
        <v>39</v>
      </c>
      <c r="O194" s="71"/>
      <c r="P194" s="196">
        <f>O194*H194</f>
        <v>0</v>
      </c>
      <c r="Q194" s="196">
        <v>1.03955</v>
      </c>
      <c r="R194" s="196">
        <f>Q194*H194</f>
        <v>0.0311865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155</v>
      </c>
      <c r="AT194" s="198" t="s">
        <v>150</v>
      </c>
      <c r="AU194" s="198" t="s">
        <v>84</v>
      </c>
      <c r="AY194" s="17" t="s">
        <v>148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82</v>
      </c>
      <c r="BK194" s="199">
        <f>ROUND(I194*H194,2)</f>
        <v>0</v>
      </c>
      <c r="BL194" s="17" t="s">
        <v>155</v>
      </c>
      <c r="BM194" s="198" t="s">
        <v>773</v>
      </c>
    </row>
    <row r="195" spans="1:47" s="2" customFormat="1" ht="48.75">
      <c r="A195" s="34"/>
      <c r="B195" s="35"/>
      <c r="C195" s="36"/>
      <c r="D195" s="200" t="s">
        <v>157</v>
      </c>
      <c r="E195" s="36"/>
      <c r="F195" s="201" t="s">
        <v>774</v>
      </c>
      <c r="G195" s="36"/>
      <c r="H195" s="36"/>
      <c r="I195" s="202"/>
      <c r="J195" s="36"/>
      <c r="K195" s="36"/>
      <c r="L195" s="39"/>
      <c r="M195" s="203"/>
      <c r="N195" s="20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157</v>
      </c>
      <c r="AU195" s="17" t="s">
        <v>84</v>
      </c>
    </row>
    <row r="196" spans="2:51" s="13" customFormat="1" ht="11.25">
      <c r="B196" s="206"/>
      <c r="C196" s="207"/>
      <c r="D196" s="200" t="s">
        <v>161</v>
      </c>
      <c r="E196" s="208" t="s">
        <v>1</v>
      </c>
      <c r="F196" s="209" t="s">
        <v>775</v>
      </c>
      <c r="G196" s="207"/>
      <c r="H196" s="210">
        <v>0.03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161</v>
      </c>
      <c r="AU196" s="216" t="s">
        <v>84</v>
      </c>
      <c r="AV196" s="13" t="s">
        <v>84</v>
      </c>
      <c r="AW196" s="13" t="s">
        <v>31</v>
      </c>
      <c r="AX196" s="13" t="s">
        <v>82</v>
      </c>
      <c r="AY196" s="216" t="s">
        <v>148</v>
      </c>
    </row>
    <row r="197" spans="1:65" s="2" customFormat="1" ht="14.45" customHeight="1">
      <c r="A197" s="34"/>
      <c r="B197" s="35"/>
      <c r="C197" s="187" t="s">
        <v>292</v>
      </c>
      <c r="D197" s="187" t="s">
        <v>150</v>
      </c>
      <c r="E197" s="188" t="s">
        <v>776</v>
      </c>
      <c r="F197" s="189" t="s">
        <v>777</v>
      </c>
      <c r="G197" s="190" t="s">
        <v>266</v>
      </c>
      <c r="H197" s="191">
        <v>120</v>
      </c>
      <c r="I197" s="192"/>
      <c r="J197" s="193">
        <f>ROUND(I197*H197,2)</f>
        <v>0</v>
      </c>
      <c r="K197" s="189" t="s">
        <v>154</v>
      </c>
      <c r="L197" s="39"/>
      <c r="M197" s="194" t="s">
        <v>1</v>
      </c>
      <c r="N197" s="195" t="s">
        <v>39</v>
      </c>
      <c r="O197" s="71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155</v>
      </c>
      <c r="AT197" s="198" t="s">
        <v>150</v>
      </c>
      <c r="AU197" s="198" t="s">
        <v>84</v>
      </c>
      <c r="AY197" s="17" t="s">
        <v>148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82</v>
      </c>
      <c r="BK197" s="199">
        <f>ROUND(I197*H197,2)</f>
        <v>0</v>
      </c>
      <c r="BL197" s="17" t="s">
        <v>155</v>
      </c>
      <c r="BM197" s="198" t="s">
        <v>778</v>
      </c>
    </row>
    <row r="198" spans="1:47" s="2" customFormat="1" ht="11.25">
      <c r="A198" s="34"/>
      <c r="B198" s="35"/>
      <c r="C198" s="36"/>
      <c r="D198" s="200" t="s">
        <v>157</v>
      </c>
      <c r="E198" s="36"/>
      <c r="F198" s="201" t="s">
        <v>779</v>
      </c>
      <c r="G198" s="36"/>
      <c r="H198" s="36"/>
      <c r="I198" s="202"/>
      <c r="J198" s="36"/>
      <c r="K198" s="36"/>
      <c r="L198" s="39"/>
      <c r="M198" s="203"/>
      <c r="N198" s="20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157</v>
      </c>
      <c r="AU198" s="17" t="s">
        <v>84</v>
      </c>
    </row>
    <row r="199" spans="2:51" s="13" customFormat="1" ht="11.25">
      <c r="B199" s="206"/>
      <c r="C199" s="207"/>
      <c r="D199" s="200" t="s">
        <v>161</v>
      </c>
      <c r="E199" s="208" t="s">
        <v>1</v>
      </c>
      <c r="F199" s="209" t="s">
        <v>780</v>
      </c>
      <c r="G199" s="207"/>
      <c r="H199" s="210">
        <v>120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161</v>
      </c>
      <c r="AU199" s="216" t="s">
        <v>84</v>
      </c>
      <c r="AV199" s="13" t="s">
        <v>84</v>
      </c>
      <c r="AW199" s="13" t="s">
        <v>31</v>
      </c>
      <c r="AX199" s="13" t="s">
        <v>82</v>
      </c>
      <c r="AY199" s="216" t="s">
        <v>148</v>
      </c>
    </row>
    <row r="200" spans="1:65" s="2" customFormat="1" ht="20.45" customHeight="1">
      <c r="A200" s="34"/>
      <c r="B200" s="35"/>
      <c r="C200" s="187" t="s">
        <v>300</v>
      </c>
      <c r="D200" s="187" t="s">
        <v>150</v>
      </c>
      <c r="E200" s="188" t="s">
        <v>781</v>
      </c>
      <c r="F200" s="189" t="s">
        <v>782</v>
      </c>
      <c r="G200" s="190" t="s">
        <v>266</v>
      </c>
      <c r="H200" s="191">
        <v>120</v>
      </c>
      <c r="I200" s="192"/>
      <c r="J200" s="193">
        <f>ROUND(I200*H200,2)</f>
        <v>0</v>
      </c>
      <c r="K200" s="189" t="s">
        <v>154</v>
      </c>
      <c r="L200" s="39"/>
      <c r="M200" s="194" t="s">
        <v>1</v>
      </c>
      <c r="N200" s="195" t="s">
        <v>39</v>
      </c>
      <c r="O200" s="71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155</v>
      </c>
      <c r="AT200" s="198" t="s">
        <v>150</v>
      </c>
      <c r="AU200" s="198" t="s">
        <v>84</v>
      </c>
      <c r="AY200" s="17" t="s">
        <v>148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82</v>
      </c>
      <c r="BK200" s="199">
        <f>ROUND(I200*H200,2)</f>
        <v>0</v>
      </c>
      <c r="BL200" s="17" t="s">
        <v>155</v>
      </c>
      <c r="BM200" s="198" t="s">
        <v>783</v>
      </c>
    </row>
    <row r="201" spans="1:47" s="2" customFormat="1" ht="11.25">
      <c r="A201" s="34"/>
      <c r="B201" s="35"/>
      <c r="C201" s="36"/>
      <c r="D201" s="200" t="s">
        <v>157</v>
      </c>
      <c r="E201" s="36"/>
      <c r="F201" s="201" t="s">
        <v>784</v>
      </c>
      <c r="G201" s="36"/>
      <c r="H201" s="36"/>
      <c r="I201" s="202"/>
      <c r="J201" s="36"/>
      <c r="K201" s="36"/>
      <c r="L201" s="39"/>
      <c r="M201" s="203"/>
      <c r="N201" s="20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157</v>
      </c>
      <c r="AU201" s="17" t="s">
        <v>84</v>
      </c>
    </row>
    <row r="202" spans="2:51" s="13" customFormat="1" ht="11.25">
      <c r="B202" s="206"/>
      <c r="C202" s="207"/>
      <c r="D202" s="200" t="s">
        <v>161</v>
      </c>
      <c r="E202" s="208" t="s">
        <v>1</v>
      </c>
      <c r="F202" s="209" t="s">
        <v>780</v>
      </c>
      <c r="G202" s="207"/>
      <c r="H202" s="210">
        <v>120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84</v>
      </c>
      <c r="AV202" s="13" t="s">
        <v>84</v>
      </c>
      <c r="AW202" s="13" t="s">
        <v>31</v>
      </c>
      <c r="AX202" s="13" t="s">
        <v>82</v>
      </c>
      <c r="AY202" s="216" t="s">
        <v>148</v>
      </c>
    </row>
    <row r="203" spans="1:65" s="2" customFormat="1" ht="22.9" customHeight="1">
      <c r="A203" s="34"/>
      <c r="B203" s="35"/>
      <c r="C203" s="187" t="s">
        <v>306</v>
      </c>
      <c r="D203" s="187" t="s">
        <v>150</v>
      </c>
      <c r="E203" s="188" t="s">
        <v>785</v>
      </c>
      <c r="F203" s="189" t="s">
        <v>786</v>
      </c>
      <c r="G203" s="190" t="s">
        <v>176</v>
      </c>
      <c r="H203" s="191">
        <v>1</v>
      </c>
      <c r="I203" s="192"/>
      <c r="J203" s="193">
        <f>ROUND(I203*H203,2)</f>
        <v>0</v>
      </c>
      <c r="K203" s="189" t="s">
        <v>154</v>
      </c>
      <c r="L203" s="39"/>
      <c r="M203" s="194" t="s">
        <v>1</v>
      </c>
      <c r="N203" s="195" t="s">
        <v>39</v>
      </c>
      <c r="O203" s="71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155</v>
      </c>
      <c r="AT203" s="198" t="s">
        <v>150</v>
      </c>
      <c r="AU203" s="198" t="s">
        <v>84</v>
      </c>
      <c r="AY203" s="17" t="s">
        <v>148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82</v>
      </c>
      <c r="BK203" s="199">
        <f>ROUND(I203*H203,2)</f>
        <v>0</v>
      </c>
      <c r="BL203" s="17" t="s">
        <v>155</v>
      </c>
      <c r="BM203" s="198" t="s">
        <v>787</v>
      </c>
    </row>
    <row r="204" spans="1:47" s="2" customFormat="1" ht="11.25">
      <c r="A204" s="34"/>
      <c r="B204" s="35"/>
      <c r="C204" s="36"/>
      <c r="D204" s="200" t="s">
        <v>157</v>
      </c>
      <c r="E204" s="36"/>
      <c r="F204" s="201" t="s">
        <v>788</v>
      </c>
      <c r="G204" s="36"/>
      <c r="H204" s="36"/>
      <c r="I204" s="202"/>
      <c r="J204" s="36"/>
      <c r="K204" s="36"/>
      <c r="L204" s="39"/>
      <c r="M204" s="203"/>
      <c r="N204" s="204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157</v>
      </c>
      <c r="AU204" s="17" t="s">
        <v>84</v>
      </c>
    </row>
    <row r="205" spans="1:65" s="2" customFormat="1" ht="22.9" customHeight="1">
      <c r="A205" s="34"/>
      <c r="B205" s="35"/>
      <c r="C205" s="217" t="s">
        <v>311</v>
      </c>
      <c r="D205" s="217" t="s">
        <v>224</v>
      </c>
      <c r="E205" s="218" t="s">
        <v>789</v>
      </c>
      <c r="F205" s="219" t="s">
        <v>790</v>
      </c>
      <c r="G205" s="220" t="s">
        <v>176</v>
      </c>
      <c r="H205" s="221">
        <v>1</v>
      </c>
      <c r="I205" s="222"/>
      <c r="J205" s="223">
        <f>ROUND(I205*H205,2)</f>
        <v>0</v>
      </c>
      <c r="K205" s="219" t="s">
        <v>154</v>
      </c>
      <c r="L205" s="224"/>
      <c r="M205" s="225" t="s">
        <v>1</v>
      </c>
      <c r="N205" s="226" t="s">
        <v>39</v>
      </c>
      <c r="O205" s="71"/>
      <c r="P205" s="196">
        <f>O205*H205</f>
        <v>0</v>
      </c>
      <c r="Q205" s="196">
        <v>2.9</v>
      </c>
      <c r="R205" s="196">
        <f>Q205*H205</f>
        <v>2.9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198</v>
      </c>
      <c r="AT205" s="198" t="s">
        <v>224</v>
      </c>
      <c r="AU205" s="198" t="s">
        <v>84</v>
      </c>
      <c r="AY205" s="17" t="s">
        <v>148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82</v>
      </c>
      <c r="BK205" s="199">
        <f>ROUND(I205*H205,2)</f>
        <v>0</v>
      </c>
      <c r="BL205" s="17" t="s">
        <v>155</v>
      </c>
      <c r="BM205" s="198" t="s">
        <v>791</v>
      </c>
    </row>
    <row r="206" spans="1:47" s="2" customFormat="1" ht="19.5">
      <c r="A206" s="34"/>
      <c r="B206" s="35"/>
      <c r="C206" s="36"/>
      <c r="D206" s="200" t="s">
        <v>157</v>
      </c>
      <c r="E206" s="36"/>
      <c r="F206" s="201" t="s">
        <v>790</v>
      </c>
      <c r="G206" s="36"/>
      <c r="H206" s="36"/>
      <c r="I206" s="202"/>
      <c r="J206" s="36"/>
      <c r="K206" s="36"/>
      <c r="L206" s="39"/>
      <c r="M206" s="203"/>
      <c r="N206" s="20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157</v>
      </c>
      <c r="AU206" s="17" t="s">
        <v>84</v>
      </c>
    </row>
    <row r="207" spans="2:63" s="12" customFormat="1" ht="22.9" customHeight="1">
      <c r="B207" s="171"/>
      <c r="C207" s="172"/>
      <c r="D207" s="173" t="s">
        <v>73</v>
      </c>
      <c r="E207" s="185" t="s">
        <v>155</v>
      </c>
      <c r="F207" s="185" t="s">
        <v>473</v>
      </c>
      <c r="G207" s="172"/>
      <c r="H207" s="172"/>
      <c r="I207" s="175"/>
      <c r="J207" s="186">
        <f>BK207</f>
        <v>0</v>
      </c>
      <c r="K207" s="172"/>
      <c r="L207" s="177"/>
      <c r="M207" s="178"/>
      <c r="N207" s="179"/>
      <c r="O207" s="179"/>
      <c r="P207" s="180">
        <f>SUM(P208:P210)</f>
        <v>0</v>
      </c>
      <c r="Q207" s="179"/>
      <c r="R207" s="180">
        <f>SUM(R208:R210)</f>
        <v>0</v>
      </c>
      <c r="S207" s="179"/>
      <c r="T207" s="181">
        <f>SUM(T208:T210)</f>
        <v>0</v>
      </c>
      <c r="AR207" s="182" t="s">
        <v>82</v>
      </c>
      <c r="AT207" s="183" t="s">
        <v>73</v>
      </c>
      <c r="AU207" s="183" t="s">
        <v>82</v>
      </c>
      <c r="AY207" s="182" t="s">
        <v>148</v>
      </c>
      <c r="BK207" s="184">
        <f>SUM(BK208:BK210)</f>
        <v>0</v>
      </c>
    </row>
    <row r="208" spans="1:65" s="2" customFormat="1" ht="14.45" customHeight="1">
      <c r="A208" s="34"/>
      <c r="B208" s="35"/>
      <c r="C208" s="187" t="s">
        <v>317</v>
      </c>
      <c r="D208" s="187" t="s">
        <v>150</v>
      </c>
      <c r="E208" s="188" t="s">
        <v>474</v>
      </c>
      <c r="F208" s="189" t="s">
        <v>475</v>
      </c>
      <c r="G208" s="190" t="s">
        <v>153</v>
      </c>
      <c r="H208" s="191">
        <v>14.4</v>
      </c>
      <c r="I208" s="192"/>
      <c r="J208" s="193">
        <f>ROUND(I208*H208,2)</f>
        <v>0</v>
      </c>
      <c r="K208" s="189" t="s">
        <v>154</v>
      </c>
      <c r="L208" s="39"/>
      <c r="M208" s="194" t="s">
        <v>1</v>
      </c>
      <c r="N208" s="195" t="s">
        <v>39</v>
      </c>
      <c r="O208" s="7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155</v>
      </c>
      <c r="AT208" s="198" t="s">
        <v>150</v>
      </c>
      <c r="AU208" s="198" t="s">
        <v>84</v>
      </c>
      <c r="AY208" s="17" t="s">
        <v>148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7" t="s">
        <v>82</v>
      </c>
      <c r="BK208" s="199">
        <f>ROUND(I208*H208,2)</f>
        <v>0</v>
      </c>
      <c r="BL208" s="17" t="s">
        <v>155</v>
      </c>
      <c r="BM208" s="198" t="s">
        <v>792</v>
      </c>
    </row>
    <row r="209" spans="1:47" s="2" customFormat="1" ht="19.5">
      <c r="A209" s="34"/>
      <c r="B209" s="35"/>
      <c r="C209" s="36"/>
      <c r="D209" s="200" t="s">
        <v>157</v>
      </c>
      <c r="E209" s="36"/>
      <c r="F209" s="201" t="s">
        <v>793</v>
      </c>
      <c r="G209" s="36"/>
      <c r="H209" s="36"/>
      <c r="I209" s="202"/>
      <c r="J209" s="36"/>
      <c r="K209" s="36"/>
      <c r="L209" s="39"/>
      <c r="M209" s="203"/>
      <c r="N209" s="20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157</v>
      </c>
      <c r="AU209" s="17" t="s">
        <v>84</v>
      </c>
    </row>
    <row r="210" spans="2:51" s="13" customFormat="1" ht="11.25">
      <c r="B210" s="206"/>
      <c r="C210" s="207"/>
      <c r="D210" s="200" t="s">
        <v>161</v>
      </c>
      <c r="E210" s="208" t="s">
        <v>1</v>
      </c>
      <c r="F210" s="209" t="s">
        <v>794</v>
      </c>
      <c r="G210" s="207"/>
      <c r="H210" s="210">
        <v>14.4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161</v>
      </c>
      <c r="AU210" s="216" t="s">
        <v>84</v>
      </c>
      <c r="AV210" s="13" t="s">
        <v>84</v>
      </c>
      <c r="AW210" s="13" t="s">
        <v>31</v>
      </c>
      <c r="AX210" s="13" t="s">
        <v>82</v>
      </c>
      <c r="AY210" s="216" t="s">
        <v>148</v>
      </c>
    </row>
    <row r="211" spans="2:63" s="12" customFormat="1" ht="22.9" customHeight="1">
      <c r="B211" s="171"/>
      <c r="C211" s="172"/>
      <c r="D211" s="173" t="s">
        <v>73</v>
      </c>
      <c r="E211" s="185" t="s">
        <v>182</v>
      </c>
      <c r="F211" s="185" t="s">
        <v>480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SUM(P212:P220)</f>
        <v>0</v>
      </c>
      <c r="Q211" s="179"/>
      <c r="R211" s="180">
        <f>SUM(R212:R220)</f>
        <v>0</v>
      </c>
      <c r="S211" s="179"/>
      <c r="T211" s="181">
        <f>SUM(T212:T220)</f>
        <v>0</v>
      </c>
      <c r="AR211" s="182" t="s">
        <v>82</v>
      </c>
      <c r="AT211" s="183" t="s">
        <v>73</v>
      </c>
      <c r="AU211" s="183" t="s">
        <v>82</v>
      </c>
      <c r="AY211" s="182" t="s">
        <v>148</v>
      </c>
      <c r="BK211" s="184">
        <f>SUM(BK212:BK220)</f>
        <v>0</v>
      </c>
    </row>
    <row r="212" spans="1:65" s="2" customFormat="1" ht="22.9" customHeight="1">
      <c r="A212" s="34"/>
      <c r="B212" s="35"/>
      <c r="C212" s="187" t="s">
        <v>324</v>
      </c>
      <c r="D212" s="187" t="s">
        <v>150</v>
      </c>
      <c r="E212" s="188" t="s">
        <v>795</v>
      </c>
      <c r="F212" s="189" t="s">
        <v>796</v>
      </c>
      <c r="G212" s="190" t="s">
        <v>167</v>
      </c>
      <c r="H212" s="191">
        <v>40.5</v>
      </c>
      <c r="I212" s="192"/>
      <c r="J212" s="193">
        <f>ROUND(I212*H212,2)</f>
        <v>0</v>
      </c>
      <c r="K212" s="189" t="s">
        <v>154</v>
      </c>
      <c r="L212" s="39"/>
      <c r="M212" s="194" t="s">
        <v>1</v>
      </c>
      <c r="N212" s="195" t="s">
        <v>39</v>
      </c>
      <c r="O212" s="71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155</v>
      </c>
      <c r="AT212" s="198" t="s">
        <v>150</v>
      </c>
      <c r="AU212" s="198" t="s">
        <v>84</v>
      </c>
      <c r="AY212" s="17" t="s">
        <v>148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82</v>
      </c>
      <c r="BK212" s="199">
        <f>ROUND(I212*H212,2)</f>
        <v>0</v>
      </c>
      <c r="BL212" s="17" t="s">
        <v>155</v>
      </c>
      <c r="BM212" s="198" t="s">
        <v>797</v>
      </c>
    </row>
    <row r="213" spans="1:47" s="2" customFormat="1" ht="19.5">
      <c r="A213" s="34"/>
      <c r="B213" s="35"/>
      <c r="C213" s="36"/>
      <c r="D213" s="200" t="s">
        <v>157</v>
      </c>
      <c r="E213" s="36"/>
      <c r="F213" s="201" t="s">
        <v>798</v>
      </c>
      <c r="G213" s="36"/>
      <c r="H213" s="36"/>
      <c r="I213" s="202"/>
      <c r="J213" s="36"/>
      <c r="K213" s="36"/>
      <c r="L213" s="39"/>
      <c r="M213" s="203"/>
      <c r="N213" s="20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157</v>
      </c>
      <c r="AU213" s="17" t="s">
        <v>84</v>
      </c>
    </row>
    <row r="214" spans="1:65" s="2" customFormat="1" ht="35.85" customHeight="1">
      <c r="A214" s="34"/>
      <c r="B214" s="35"/>
      <c r="C214" s="187" t="s">
        <v>333</v>
      </c>
      <c r="D214" s="187" t="s">
        <v>150</v>
      </c>
      <c r="E214" s="188" t="s">
        <v>799</v>
      </c>
      <c r="F214" s="189" t="s">
        <v>800</v>
      </c>
      <c r="G214" s="190" t="s">
        <v>167</v>
      </c>
      <c r="H214" s="191">
        <v>40.5</v>
      </c>
      <c r="I214" s="192"/>
      <c r="J214" s="193">
        <f>ROUND(I214*H214,2)</f>
        <v>0</v>
      </c>
      <c r="K214" s="189" t="s">
        <v>154</v>
      </c>
      <c r="L214" s="39"/>
      <c r="M214" s="194" t="s">
        <v>1</v>
      </c>
      <c r="N214" s="195" t="s">
        <v>39</v>
      </c>
      <c r="O214" s="71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155</v>
      </c>
      <c r="AT214" s="198" t="s">
        <v>150</v>
      </c>
      <c r="AU214" s="198" t="s">
        <v>84</v>
      </c>
      <c r="AY214" s="17" t="s">
        <v>148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82</v>
      </c>
      <c r="BK214" s="199">
        <f>ROUND(I214*H214,2)</f>
        <v>0</v>
      </c>
      <c r="BL214" s="17" t="s">
        <v>155</v>
      </c>
      <c r="BM214" s="198" t="s">
        <v>801</v>
      </c>
    </row>
    <row r="215" spans="1:47" s="2" customFormat="1" ht="29.25">
      <c r="A215" s="34"/>
      <c r="B215" s="35"/>
      <c r="C215" s="36"/>
      <c r="D215" s="200" t="s">
        <v>157</v>
      </c>
      <c r="E215" s="36"/>
      <c r="F215" s="201" t="s">
        <v>802</v>
      </c>
      <c r="G215" s="36"/>
      <c r="H215" s="36"/>
      <c r="I215" s="202"/>
      <c r="J215" s="36"/>
      <c r="K215" s="36"/>
      <c r="L215" s="39"/>
      <c r="M215" s="203"/>
      <c r="N215" s="204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157</v>
      </c>
      <c r="AU215" s="17" t="s">
        <v>84</v>
      </c>
    </row>
    <row r="216" spans="1:65" s="2" customFormat="1" ht="22.9" customHeight="1">
      <c r="A216" s="34"/>
      <c r="B216" s="35"/>
      <c r="C216" s="187" t="s">
        <v>338</v>
      </c>
      <c r="D216" s="187" t="s">
        <v>150</v>
      </c>
      <c r="E216" s="188" t="s">
        <v>803</v>
      </c>
      <c r="F216" s="189" t="s">
        <v>804</v>
      </c>
      <c r="G216" s="190" t="s">
        <v>167</v>
      </c>
      <c r="H216" s="191">
        <v>40.5</v>
      </c>
      <c r="I216" s="192"/>
      <c r="J216" s="193">
        <f>ROUND(I216*H216,2)</f>
        <v>0</v>
      </c>
      <c r="K216" s="189" t="s">
        <v>154</v>
      </c>
      <c r="L216" s="39"/>
      <c r="M216" s="194" t="s">
        <v>1</v>
      </c>
      <c r="N216" s="195" t="s">
        <v>39</v>
      </c>
      <c r="O216" s="71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155</v>
      </c>
      <c r="AT216" s="198" t="s">
        <v>150</v>
      </c>
      <c r="AU216" s="198" t="s">
        <v>84</v>
      </c>
      <c r="AY216" s="17" t="s">
        <v>148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82</v>
      </c>
      <c r="BK216" s="199">
        <f>ROUND(I216*H216,2)</f>
        <v>0</v>
      </c>
      <c r="BL216" s="17" t="s">
        <v>155</v>
      </c>
      <c r="BM216" s="198" t="s">
        <v>805</v>
      </c>
    </row>
    <row r="217" spans="1:47" s="2" customFormat="1" ht="48.75">
      <c r="A217" s="34"/>
      <c r="B217" s="35"/>
      <c r="C217" s="36"/>
      <c r="D217" s="200" t="s">
        <v>157</v>
      </c>
      <c r="E217" s="36"/>
      <c r="F217" s="201" t="s">
        <v>806</v>
      </c>
      <c r="G217" s="36"/>
      <c r="H217" s="36"/>
      <c r="I217" s="202"/>
      <c r="J217" s="36"/>
      <c r="K217" s="36"/>
      <c r="L217" s="39"/>
      <c r="M217" s="203"/>
      <c r="N217" s="204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157</v>
      </c>
      <c r="AU217" s="17" t="s">
        <v>84</v>
      </c>
    </row>
    <row r="218" spans="1:65" s="2" customFormat="1" ht="20.45" customHeight="1">
      <c r="A218" s="34"/>
      <c r="B218" s="35"/>
      <c r="C218" s="217" t="s">
        <v>341</v>
      </c>
      <c r="D218" s="217" t="s">
        <v>224</v>
      </c>
      <c r="E218" s="218" t="s">
        <v>807</v>
      </c>
      <c r="F218" s="219" t="s">
        <v>808</v>
      </c>
      <c r="G218" s="220" t="s">
        <v>167</v>
      </c>
      <c r="H218" s="221">
        <v>20</v>
      </c>
      <c r="I218" s="222"/>
      <c r="J218" s="223">
        <f>ROUND(I218*H218,2)</f>
        <v>0</v>
      </c>
      <c r="K218" s="219" t="s">
        <v>154</v>
      </c>
      <c r="L218" s="224"/>
      <c r="M218" s="225" t="s">
        <v>1</v>
      </c>
      <c r="N218" s="226" t="s">
        <v>39</v>
      </c>
      <c r="O218" s="71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198</v>
      </c>
      <c r="AT218" s="198" t="s">
        <v>224</v>
      </c>
      <c r="AU218" s="198" t="s">
        <v>84</v>
      </c>
      <c r="AY218" s="17" t="s">
        <v>148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82</v>
      </c>
      <c r="BK218" s="199">
        <f>ROUND(I218*H218,2)</f>
        <v>0</v>
      </c>
      <c r="BL218" s="17" t="s">
        <v>155</v>
      </c>
      <c r="BM218" s="198" t="s">
        <v>809</v>
      </c>
    </row>
    <row r="219" spans="1:47" s="2" customFormat="1" ht="11.25">
      <c r="A219" s="34"/>
      <c r="B219" s="35"/>
      <c r="C219" s="36"/>
      <c r="D219" s="200" t="s">
        <v>157</v>
      </c>
      <c r="E219" s="36"/>
      <c r="F219" s="201" t="s">
        <v>808</v>
      </c>
      <c r="G219" s="36"/>
      <c r="H219" s="36"/>
      <c r="I219" s="202"/>
      <c r="J219" s="36"/>
      <c r="K219" s="36"/>
      <c r="L219" s="39"/>
      <c r="M219" s="203"/>
      <c r="N219" s="204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157</v>
      </c>
      <c r="AU219" s="17" t="s">
        <v>84</v>
      </c>
    </row>
    <row r="220" spans="2:51" s="13" customFormat="1" ht="11.25">
      <c r="B220" s="206"/>
      <c r="C220" s="207"/>
      <c r="D220" s="200" t="s">
        <v>161</v>
      </c>
      <c r="E220" s="208" t="s">
        <v>1</v>
      </c>
      <c r="F220" s="209" t="s">
        <v>810</v>
      </c>
      <c r="G220" s="207"/>
      <c r="H220" s="210">
        <v>20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161</v>
      </c>
      <c r="AU220" s="216" t="s">
        <v>84</v>
      </c>
      <c r="AV220" s="13" t="s">
        <v>84</v>
      </c>
      <c r="AW220" s="13" t="s">
        <v>31</v>
      </c>
      <c r="AX220" s="13" t="s">
        <v>82</v>
      </c>
      <c r="AY220" s="216" t="s">
        <v>148</v>
      </c>
    </row>
    <row r="221" spans="2:63" s="12" customFormat="1" ht="22.9" customHeight="1">
      <c r="B221" s="171"/>
      <c r="C221" s="172"/>
      <c r="D221" s="173" t="s">
        <v>73</v>
      </c>
      <c r="E221" s="185" t="s">
        <v>198</v>
      </c>
      <c r="F221" s="185" t="s">
        <v>811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SUM(P222:P280)</f>
        <v>0</v>
      </c>
      <c r="Q221" s="179"/>
      <c r="R221" s="180">
        <f>SUM(R222:R280)</f>
        <v>36.19371</v>
      </c>
      <c r="S221" s="179"/>
      <c r="T221" s="181">
        <f>SUM(T222:T280)</f>
        <v>28.8</v>
      </c>
      <c r="AR221" s="182" t="s">
        <v>82</v>
      </c>
      <c r="AT221" s="183" t="s">
        <v>73</v>
      </c>
      <c r="AU221" s="183" t="s">
        <v>82</v>
      </c>
      <c r="AY221" s="182" t="s">
        <v>148</v>
      </c>
      <c r="BK221" s="184">
        <f>SUM(BK222:BK280)</f>
        <v>0</v>
      </c>
    </row>
    <row r="222" spans="1:65" s="2" customFormat="1" ht="22.9" customHeight="1">
      <c r="A222" s="34"/>
      <c r="B222" s="35"/>
      <c r="C222" s="187" t="s">
        <v>349</v>
      </c>
      <c r="D222" s="187" t="s">
        <v>150</v>
      </c>
      <c r="E222" s="188" t="s">
        <v>812</v>
      </c>
      <c r="F222" s="189" t="s">
        <v>813</v>
      </c>
      <c r="G222" s="190" t="s">
        <v>266</v>
      </c>
      <c r="H222" s="191">
        <v>46</v>
      </c>
      <c r="I222" s="192"/>
      <c r="J222" s="193">
        <f>ROUND(I222*H222,2)</f>
        <v>0</v>
      </c>
      <c r="K222" s="189" t="s">
        <v>154</v>
      </c>
      <c r="L222" s="39"/>
      <c r="M222" s="194" t="s">
        <v>1</v>
      </c>
      <c r="N222" s="195" t="s">
        <v>39</v>
      </c>
      <c r="O222" s="71"/>
      <c r="P222" s="196">
        <f>O222*H222</f>
        <v>0</v>
      </c>
      <c r="Q222" s="196">
        <v>0</v>
      </c>
      <c r="R222" s="196">
        <f>Q222*H222</f>
        <v>0</v>
      </c>
      <c r="S222" s="196">
        <v>0.065</v>
      </c>
      <c r="T222" s="197">
        <f>S222*H222</f>
        <v>2.99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155</v>
      </c>
      <c r="AT222" s="198" t="s">
        <v>150</v>
      </c>
      <c r="AU222" s="198" t="s">
        <v>84</v>
      </c>
      <c r="AY222" s="17" t="s">
        <v>148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82</v>
      </c>
      <c r="BK222" s="199">
        <f>ROUND(I222*H222,2)</f>
        <v>0</v>
      </c>
      <c r="BL222" s="17" t="s">
        <v>155</v>
      </c>
      <c r="BM222" s="198" t="s">
        <v>814</v>
      </c>
    </row>
    <row r="223" spans="1:47" s="2" customFormat="1" ht="19.5">
      <c r="A223" s="34"/>
      <c r="B223" s="35"/>
      <c r="C223" s="36"/>
      <c r="D223" s="200" t="s">
        <v>157</v>
      </c>
      <c r="E223" s="36"/>
      <c r="F223" s="201" t="s">
        <v>815</v>
      </c>
      <c r="G223" s="36"/>
      <c r="H223" s="36"/>
      <c r="I223" s="202"/>
      <c r="J223" s="36"/>
      <c r="K223" s="36"/>
      <c r="L223" s="39"/>
      <c r="M223" s="203"/>
      <c r="N223" s="204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157</v>
      </c>
      <c r="AU223" s="17" t="s">
        <v>84</v>
      </c>
    </row>
    <row r="224" spans="2:51" s="13" customFormat="1" ht="11.25">
      <c r="B224" s="206"/>
      <c r="C224" s="207"/>
      <c r="D224" s="200" t="s">
        <v>161</v>
      </c>
      <c r="E224" s="208" t="s">
        <v>1</v>
      </c>
      <c r="F224" s="209" t="s">
        <v>816</v>
      </c>
      <c r="G224" s="207"/>
      <c r="H224" s="210">
        <v>46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161</v>
      </c>
      <c r="AU224" s="216" t="s">
        <v>84</v>
      </c>
      <c r="AV224" s="13" t="s">
        <v>84</v>
      </c>
      <c r="AW224" s="13" t="s">
        <v>31</v>
      </c>
      <c r="AX224" s="13" t="s">
        <v>82</v>
      </c>
      <c r="AY224" s="216" t="s">
        <v>148</v>
      </c>
    </row>
    <row r="225" spans="1:65" s="2" customFormat="1" ht="22.9" customHeight="1">
      <c r="A225" s="34"/>
      <c r="B225" s="35"/>
      <c r="C225" s="187" t="s">
        <v>354</v>
      </c>
      <c r="D225" s="187" t="s">
        <v>150</v>
      </c>
      <c r="E225" s="188" t="s">
        <v>817</v>
      </c>
      <c r="F225" s="189" t="s">
        <v>818</v>
      </c>
      <c r="G225" s="190" t="s">
        <v>266</v>
      </c>
      <c r="H225" s="191">
        <v>74</v>
      </c>
      <c r="I225" s="192"/>
      <c r="J225" s="193">
        <f>ROUND(I225*H225,2)</f>
        <v>0</v>
      </c>
      <c r="K225" s="189" t="s">
        <v>154</v>
      </c>
      <c r="L225" s="39"/>
      <c r="M225" s="194" t="s">
        <v>1</v>
      </c>
      <c r="N225" s="195" t="s">
        <v>39</v>
      </c>
      <c r="O225" s="71"/>
      <c r="P225" s="196">
        <f>O225*H225</f>
        <v>0</v>
      </c>
      <c r="Q225" s="196">
        <v>0</v>
      </c>
      <c r="R225" s="196">
        <f>Q225*H225</f>
        <v>0</v>
      </c>
      <c r="S225" s="196">
        <v>0.155</v>
      </c>
      <c r="T225" s="197">
        <f>S225*H225</f>
        <v>11.47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155</v>
      </c>
      <c r="AT225" s="198" t="s">
        <v>150</v>
      </c>
      <c r="AU225" s="198" t="s">
        <v>84</v>
      </c>
      <c r="AY225" s="17" t="s">
        <v>148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82</v>
      </c>
      <c r="BK225" s="199">
        <f>ROUND(I225*H225,2)</f>
        <v>0</v>
      </c>
      <c r="BL225" s="17" t="s">
        <v>155</v>
      </c>
      <c r="BM225" s="198" t="s">
        <v>819</v>
      </c>
    </row>
    <row r="226" spans="1:47" s="2" customFormat="1" ht="19.5">
      <c r="A226" s="34"/>
      <c r="B226" s="35"/>
      <c r="C226" s="36"/>
      <c r="D226" s="200" t="s">
        <v>157</v>
      </c>
      <c r="E226" s="36"/>
      <c r="F226" s="201" t="s">
        <v>820</v>
      </c>
      <c r="G226" s="36"/>
      <c r="H226" s="36"/>
      <c r="I226" s="202"/>
      <c r="J226" s="36"/>
      <c r="K226" s="36"/>
      <c r="L226" s="39"/>
      <c r="M226" s="203"/>
      <c r="N226" s="204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157</v>
      </c>
      <c r="AU226" s="17" t="s">
        <v>84</v>
      </c>
    </row>
    <row r="227" spans="1:65" s="2" customFormat="1" ht="30.95" customHeight="1">
      <c r="A227" s="34"/>
      <c r="B227" s="35"/>
      <c r="C227" s="187" t="s">
        <v>359</v>
      </c>
      <c r="D227" s="187" t="s">
        <v>150</v>
      </c>
      <c r="E227" s="188" t="s">
        <v>821</v>
      </c>
      <c r="F227" s="189" t="s">
        <v>822</v>
      </c>
      <c r="G227" s="190" t="s">
        <v>266</v>
      </c>
      <c r="H227" s="191">
        <v>120</v>
      </c>
      <c r="I227" s="192"/>
      <c r="J227" s="193">
        <f>ROUND(I227*H227,2)</f>
        <v>0</v>
      </c>
      <c r="K227" s="189" t="s">
        <v>154</v>
      </c>
      <c r="L227" s="39"/>
      <c r="M227" s="194" t="s">
        <v>1</v>
      </c>
      <c r="N227" s="195" t="s">
        <v>39</v>
      </c>
      <c r="O227" s="71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155</v>
      </c>
      <c r="AT227" s="198" t="s">
        <v>150</v>
      </c>
      <c r="AU227" s="198" t="s">
        <v>84</v>
      </c>
      <c r="AY227" s="17" t="s">
        <v>148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82</v>
      </c>
      <c r="BK227" s="199">
        <f>ROUND(I227*H227,2)</f>
        <v>0</v>
      </c>
      <c r="BL227" s="17" t="s">
        <v>155</v>
      </c>
      <c r="BM227" s="198" t="s">
        <v>823</v>
      </c>
    </row>
    <row r="228" spans="1:47" s="2" customFormat="1" ht="29.25">
      <c r="A228" s="34"/>
      <c r="B228" s="35"/>
      <c r="C228" s="36"/>
      <c r="D228" s="200" t="s">
        <v>157</v>
      </c>
      <c r="E228" s="36"/>
      <c r="F228" s="201" t="s">
        <v>824</v>
      </c>
      <c r="G228" s="36"/>
      <c r="H228" s="36"/>
      <c r="I228" s="202"/>
      <c r="J228" s="36"/>
      <c r="K228" s="36"/>
      <c r="L228" s="39"/>
      <c r="M228" s="203"/>
      <c r="N228" s="204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157</v>
      </c>
      <c r="AU228" s="17" t="s">
        <v>84</v>
      </c>
    </row>
    <row r="229" spans="2:51" s="13" customFormat="1" ht="11.25">
      <c r="B229" s="206"/>
      <c r="C229" s="207"/>
      <c r="D229" s="200" t="s">
        <v>161</v>
      </c>
      <c r="E229" s="208" t="s">
        <v>1</v>
      </c>
      <c r="F229" s="209" t="s">
        <v>825</v>
      </c>
      <c r="G229" s="207"/>
      <c r="H229" s="210">
        <v>120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161</v>
      </c>
      <c r="AU229" s="216" t="s">
        <v>84</v>
      </c>
      <c r="AV229" s="13" t="s">
        <v>84</v>
      </c>
      <c r="AW229" s="13" t="s">
        <v>31</v>
      </c>
      <c r="AX229" s="13" t="s">
        <v>82</v>
      </c>
      <c r="AY229" s="216" t="s">
        <v>148</v>
      </c>
    </row>
    <row r="230" spans="1:65" s="2" customFormat="1" ht="22.9" customHeight="1">
      <c r="A230" s="34"/>
      <c r="B230" s="35"/>
      <c r="C230" s="187" t="s">
        <v>366</v>
      </c>
      <c r="D230" s="187" t="s">
        <v>150</v>
      </c>
      <c r="E230" s="188" t="s">
        <v>826</v>
      </c>
      <c r="F230" s="189" t="s">
        <v>827</v>
      </c>
      <c r="G230" s="190" t="s">
        <v>266</v>
      </c>
      <c r="H230" s="191">
        <v>12.5</v>
      </c>
      <c r="I230" s="192"/>
      <c r="J230" s="193">
        <f>ROUND(I230*H230,2)</f>
        <v>0</v>
      </c>
      <c r="K230" s="189" t="s">
        <v>154</v>
      </c>
      <c r="L230" s="39"/>
      <c r="M230" s="194" t="s">
        <v>1</v>
      </c>
      <c r="N230" s="195" t="s">
        <v>39</v>
      </c>
      <c r="O230" s="71"/>
      <c r="P230" s="196">
        <f>O230*H230</f>
        <v>0</v>
      </c>
      <c r="Q230" s="196">
        <v>0.0015</v>
      </c>
      <c r="R230" s="196">
        <f>Q230*H230</f>
        <v>0.01875</v>
      </c>
      <c r="S230" s="196">
        <v>0</v>
      </c>
      <c r="T230" s="197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155</v>
      </c>
      <c r="AT230" s="198" t="s">
        <v>150</v>
      </c>
      <c r="AU230" s="198" t="s">
        <v>84</v>
      </c>
      <c r="AY230" s="17" t="s">
        <v>148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" t="s">
        <v>82</v>
      </c>
      <c r="BK230" s="199">
        <f>ROUND(I230*H230,2)</f>
        <v>0</v>
      </c>
      <c r="BL230" s="17" t="s">
        <v>155</v>
      </c>
      <c r="BM230" s="198" t="s">
        <v>828</v>
      </c>
    </row>
    <row r="231" spans="1:47" s="2" customFormat="1" ht="29.25">
      <c r="A231" s="34"/>
      <c r="B231" s="35"/>
      <c r="C231" s="36"/>
      <c r="D231" s="200" t="s">
        <v>157</v>
      </c>
      <c r="E231" s="36"/>
      <c r="F231" s="201" t="s">
        <v>829</v>
      </c>
      <c r="G231" s="36"/>
      <c r="H231" s="36"/>
      <c r="I231" s="202"/>
      <c r="J231" s="36"/>
      <c r="K231" s="36"/>
      <c r="L231" s="39"/>
      <c r="M231" s="203"/>
      <c r="N231" s="20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157</v>
      </c>
      <c r="AU231" s="17" t="s">
        <v>84</v>
      </c>
    </row>
    <row r="232" spans="2:51" s="13" customFormat="1" ht="11.25">
      <c r="B232" s="206"/>
      <c r="C232" s="207"/>
      <c r="D232" s="200" t="s">
        <v>161</v>
      </c>
      <c r="E232" s="208" t="s">
        <v>1</v>
      </c>
      <c r="F232" s="209" t="s">
        <v>830</v>
      </c>
      <c r="G232" s="207"/>
      <c r="H232" s="210">
        <v>12.5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161</v>
      </c>
      <c r="AU232" s="216" t="s">
        <v>84</v>
      </c>
      <c r="AV232" s="13" t="s">
        <v>84</v>
      </c>
      <c r="AW232" s="13" t="s">
        <v>31</v>
      </c>
      <c r="AX232" s="13" t="s">
        <v>82</v>
      </c>
      <c r="AY232" s="216" t="s">
        <v>148</v>
      </c>
    </row>
    <row r="233" spans="1:65" s="2" customFormat="1" ht="30.95" customHeight="1">
      <c r="A233" s="34"/>
      <c r="B233" s="35"/>
      <c r="C233" s="187" t="s">
        <v>371</v>
      </c>
      <c r="D233" s="187" t="s">
        <v>150</v>
      </c>
      <c r="E233" s="188" t="s">
        <v>831</v>
      </c>
      <c r="F233" s="189" t="s">
        <v>832</v>
      </c>
      <c r="G233" s="190" t="s">
        <v>266</v>
      </c>
      <c r="H233" s="191">
        <v>46</v>
      </c>
      <c r="I233" s="192"/>
      <c r="J233" s="193">
        <f>ROUND(I233*H233,2)</f>
        <v>0</v>
      </c>
      <c r="K233" s="189" t="s">
        <v>154</v>
      </c>
      <c r="L233" s="39"/>
      <c r="M233" s="194" t="s">
        <v>1</v>
      </c>
      <c r="N233" s="195" t="s">
        <v>39</v>
      </c>
      <c r="O233" s="71"/>
      <c r="P233" s="196">
        <f>O233*H233</f>
        <v>0</v>
      </c>
      <c r="Q233" s="196">
        <v>1E-05</v>
      </c>
      <c r="R233" s="196">
        <f>Q233*H233</f>
        <v>0.00046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155</v>
      </c>
      <c r="AT233" s="198" t="s">
        <v>150</v>
      </c>
      <c r="AU233" s="198" t="s">
        <v>84</v>
      </c>
      <c r="AY233" s="17" t="s">
        <v>148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82</v>
      </c>
      <c r="BK233" s="199">
        <f>ROUND(I233*H233,2)</f>
        <v>0</v>
      </c>
      <c r="BL233" s="17" t="s">
        <v>155</v>
      </c>
      <c r="BM233" s="198" t="s">
        <v>833</v>
      </c>
    </row>
    <row r="234" spans="1:47" s="2" customFormat="1" ht="29.25">
      <c r="A234" s="34"/>
      <c r="B234" s="35"/>
      <c r="C234" s="36"/>
      <c r="D234" s="200" t="s">
        <v>157</v>
      </c>
      <c r="E234" s="36"/>
      <c r="F234" s="201" t="s">
        <v>834</v>
      </c>
      <c r="G234" s="36"/>
      <c r="H234" s="36"/>
      <c r="I234" s="202"/>
      <c r="J234" s="36"/>
      <c r="K234" s="36"/>
      <c r="L234" s="39"/>
      <c r="M234" s="203"/>
      <c r="N234" s="20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157</v>
      </c>
      <c r="AU234" s="17" t="s">
        <v>84</v>
      </c>
    </row>
    <row r="235" spans="2:51" s="15" customFormat="1" ht="11.25">
      <c r="B235" s="245"/>
      <c r="C235" s="246"/>
      <c r="D235" s="200" t="s">
        <v>161</v>
      </c>
      <c r="E235" s="247" t="s">
        <v>1</v>
      </c>
      <c r="F235" s="248" t="s">
        <v>835</v>
      </c>
      <c r="G235" s="246"/>
      <c r="H235" s="247" t="s">
        <v>1</v>
      </c>
      <c r="I235" s="249"/>
      <c r="J235" s="246"/>
      <c r="K235" s="246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161</v>
      </c>
      <c r="AU235" s="254" t="s">
        <v>84</v>
      </c>
      <c r="AV235" s="15" t="s">
        <v>82</v>
      </c>
      <c r="AW235" s="15" t="s">
        <v>31</v>
      </c>
      <c r="AX235" s="15" t="s">
        <v>74</v>
      </c>
      <c r="AY235" s="254" t="s">
        <v>148</v>
      </c>
    </row>
    <row r="236" spans="2:51" s="13" customFormat="1" ht="11.25">
      <c r="B236" s="206"/>
      <c r="C236" s="207"/>
      <c r="D236" s="200" t="s">
        <v>161</v>
      </c>
      <c r="E236" s="208" t="s">
        <v>1</v>
      </c>
      <c r="F236" s="209" t="s">
        <v>816</v>
      </c>
      <c r="G236" s="207"/>
      <c r="H236" s="210">
        <v>46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161</v>
      </c>
      <c r="AU236" s="216" t="s">
        <v>84</v>
      </c>
      <c r="AV236" s="13" t="s">
        <v>84</v>
      </c>
      <c r="AW236" s="13" t="s">
        <v>31</v>
      </c>
      <c r="AX236" s="13" t="s">
        <v>82</v>
      </c>
      <c r="AY236" s="216" t="s">
        <v>148</v>
      </c>
    </row>
    <row r="237" spans="1:65" s="2" customFormat="1" ht="14.45" customHeight="1">
      <c r="A237" s="34"/>
      <c r="B237" s="35"/>
      <c r="C237" s="217" t="s">
        <v>376</v>
      </c>
      <c r="D237" s="217" t="s">
        <v>224</v>
      </c>
      <c r="E237" s="218" t="s">
        <v>836</v>
      </c>
      <c r="F237" s="219" t="s">
        <v>837</v>
      </c>
      <c r="G237" s="220" t="s">
        <v>266</v>
      </c>
      <c r="H237" s="221">
        <v>48</v>
      </c>
      <c r="I237" s="222"/>
      <c r="J237" s="223">
        <f>ROUND(I237*H237,2)</f>
        <v>0</v>
      </c>
      <c r="K237" s="219" t="s">
        <v>154</v>
      </c>
      <c r="L237" s="224"/>
      <c r="M237" s="225" t="s">
        <v>1</v>
      </c>
      <c r="N237" s="226" t="s">
        <v>39</v>
      </c>
      <c r="O237" s="71"/>
      <c r="P237" s="196">
        <f>O237*H237</f>
        <v>0</v>
      </c>
      <c r="Q237" s="196">
        <v>0.00673</v>
      </c>
      <c r="R237" s="196">
        <f>Q237*H237</f>
        <v>0.32304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198</v>
      </c>
      <c r="AT237" s="198" t="s">
        <v>224</v>
      </c>
      <c r="AU237" s="198" t="s">
        <v>84</v>
      </c>
      <c r="AY237" s="17" t="s">
        <v>148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82</v>
      </c>
      <c r="BK237" s="199">
        <f>ROUND(I237*H237,2)</f>
        <v>0</v>
      </c>
      <c r="BL237" s="17" t="s">
        <v>155</v>
      </c>
      <c r="BM237" s="198" t="s">
        <v>838</v>
      </c>
    </row>
    <row r="238" spans="1:47" s="2" customFormat="1" ht="11.25">
      <c r="A238" s="34"/>
      <c r="B238" s="35"/>
      <c r="C238" s="36"/>
      <c r="D238" s="200" t="s">
        <v>157</v>
      </c>
      <c r="E238" s="36"/>
      <c r="F238" s="201" t="s">
        <v>837</v>
      </c>
      <c r="G238" s="36"/>
      <c r="H238" s="36"/>
      <c r="I238" s="202"/>
      <c r="J238" s="36"/>
      <c r="K238" s="36"/>
      <c r="L238" s="39"/>
      <c r="M238" s="203"/>
      <c r="N238" s="204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157</v>
      </c>
      <c r="AU238" s="17" t="s">
        <v>84</v>
      </c>
    </row>
    <row r="239" spans="2:51" s="13" customFormat="1" ht="11.25">
      <c r="B239" s="206"/>
      <c r="C239" s="207"/>
      <c r="D239" s="200" t="s">
        <v>161</v>
      </c>
      <c r="E239" s="207"/>
      <c r="F239" s="209" t="s">
        <v>839</v>
      </c>
      <c r="G239" s="207"/>
      <c r="H239" s="210">
        <v>48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161</v>
      </c>
      <c r="AU239" s="216" t="s">
        <v>84</v>
      </c>
      <c r="AV239" s="13" t="s">
        <v>84</v>
      </c>
      <c r="AW239" s="13" t="s">
        <v>4</v>
      </c>
      <c r="AX239" s="13" t="s">
        <v>82</v>
      </c>
      <c r="AY239" s="216" t="s">
        <v>148</v>
      </c>
    </row>
    <row r="240" spans="1:65" s="2" customFormat="1" ht="30.95" customHeight="1">
      <c r="A240" s="34"/>
      <c r="B240" s="35"/>
      <c r="C240" s="187" t="s">
        <v>382</v>
      </c>
      <c r="D240" s="187" t="s">
        <v>150</v>
      </c>
      <c r="E240" s="188" t="s">
        <v>840</v>
      </c>
      <c r="F240" s="189" t="s">
        <v>841</v>
      </c>
      <c r="G240" s="190" t="s">
        <v>266</v>
      </c>
      <c r="H240" s="191">
        <v>74</v>
      </c>
      <c r="I240" s="192"/>
      <c r="J240" s="193">
        <f>ROUND(I240*H240,2)</f>
        <v>0</v>
      </c>
      <c r="K240" s="189" t="s">
        <v>154</v>
      </c>
      <c r="L240" s="39"/>
      <c r="M240" s="194" t="s">
        <v>1</v>
      </c>
      <c r="N240" s="195" t="s">
        <v>39</v>
      </c>
      <c r="O240" s="71"/>
      <c r="P240" s="196">
        <f>O240*H240</f>
        <v>0</v>
      </c>
      <c r="Q240" s="196">
        <v>2E-05</v>
      </c>
      <c r="R240" s="196">
        <f>Q240*H240</f>
        <v>0.0014800000000000002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155</v>
      </c>
      <c r="AT240" s="198" t="s">
        <v>150</v>
      </c>
      <c r="AU240" s="198" t="s">
        <v>84</v>
      </c>
      <c r="AY240" s="17" t="s">
        <v>148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82</v>
      </c>
      <c r="BK240" s="199">
        <f>ROUND(I240*H240,2)</f>
        <v>0</v>
      </c>
      <c r="BL240" s="17" t="s">
        <v>155</v>
      </c>
      <c r="BM240" s="198" t="s">
        <v>842</v>
      </c>
    </row>
    <row r="241" spans="1:47" s="2" customFormat="1" ht="29.25">
      <c r="A241" s="34"/>
      <c r="B241" s="35"/>
      <c r="C241" s="36"/>
      <c r="D241" s="200" t="s">
        <v>157</v>
      </c>
      <c r="E241" s="36"/>
      <c r="F241" s="201" t="s">
        <v>843</v>
      </c>
      <c r="G241" s="36"/>
      <c r="H241" s="36"/>
      <c r="I241" s="202"/>
      <c r="J241" s="36"/>
      <c r="K241" s="36"/>
      <c r="L241" s="39"/>
      <c r="M241" s="203"/>
      <c r="N241" s="20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157</v>
      </c>
      <c r="AU241" s="17" t="s">
        <v>84</v>
      </c>
    </row>
    <row r="242" spans="1:65" s="2" customFormat="1" ht="14.45" customHeight="1">
      <c r="A242" s="34"/>
      <c r="B242" s="35"/>
      <c r="C242" s="217" t="s">
        <v>388</v>
      </c>
      <c r="D242" s="217" t="s">
        <v>224</v>
      </c>
      <c r="E242" s="218" t="s">
        <v>844</v>
      </c>
      <c r="F242" s="219" t="s">
        <v>845</v>
      </c>
      <c r="G242" s="220" t="s">
        <v>266</v>
      </c>
      <c r="H242" s="221">
        <v>76</v>
      </c>
      <c r="I242" s="222"/>
      <c r="J242" s="223">
        <f>ROUND(I242*H242,2)</f>
        <v>0</v>
      </c>
      <c r="K242" s="219" t="s">
        <v>154</v>
      </c>
      <c r="L242" s="224"/>
      <c r="M242" s="225" t="s">
        <v>1</v>
      </c>
      <c r="N242" s="226" t="s">
        <v>39</v>
      </c>
      <c r="O242" s="71"/>
      <c r="P242" s="196">
        <f>O242*H242</f>
        <v>0</v>
      </c>
      <c r="Q242" s="196">
        <v>0.01662</v>
      </c>
      <c r="R242" s="196">
        <f>Q242*H242</f>
        <v>1.26312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198</v>
      </c>
      <c r="AT242" s="198" t="s">
        <v>224</v>
      </c>
      <c r="AU242" s="198" t="s">
        <v>84</v>
      </c>
      <c r="AY242" s="17" t="s">
        <v>148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7" t="s">
        <v>82</v>
      </c>
      <c r="BK242" s="199">
        <f>ROUND(I242*H242,2)</f>
        <v>0</v>
      </c>
      <c r="BL242" s="17" t="s">
        <v>155</v>
      </c>
      <c r="BM242" s="198" t="s">
        <v>846</v>
      </c>
    </row>
    <row r="243" spans="1:47" s="2" customFormat="1" ht="11.25">
      <c r="A243" s="34"/>
      <c r="B243" s="35"/>
      <c r="C243" s="36"/>
      <c r="D243" s="200" t="s">
        <v>157</v>
      </c>
      <c r="E243" s="36"/>
      <c r="F243" s="201" t="s">
        <v>845</v>
      </c>
      <c r="G243" s="36"/>
      <c r="H243" s="36"/>
      <c r="I243" s="202"/>
      <c r="J243" s="36"/>
      <c r="K243" s="36"/>
      <c r="L243" s="39"/>
      <c r="M243" s="203"/>
      <c r="N243" s="204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157</v>
      </c>
      <c r="AU243" s="17" t="s">
        <v>84</v>
      </c>
    </row>
    <row r="244" spans="1:65" s="2" customFormat="1" ht="22.9" customHeight="1">
      <c r="A244" s="34"/>
      <c r="B244" s="35"/>
      <c r="C244" s="187" t="s">
        <v>395</v>
      </c>
      <c r="D244" s="187" t="s">
        <v>150</v>
      </c>
      <c r="E244" s="188" t="s">
        <v>847</v>
      </c>
      <c r="F244" s="189" t="s">
        <v>848</v>
      </c>
      <c r="G244" s="190" t="s">
        <v>153</v>
      </c>
      <c r="H244" s="191">
        <v>6</v>
      </c>
      <c r="I244" s="192"/>
      <c r="J244" s="193">
        <f>ROUND(I244*H244,2)</f>
        <v>0</v>
      </c>
      <c r="K244" s="189" t="s">
        <v>154</v>
      </c>
      <c r="L244" s="39"/>
      <c r="M244" s="194" t="s">
        <v>1</v>
      </c>
      <c r="N244" s="195" t="s">
        <v>39</v>
      </c>
      <c r="O244" s="71"/>
      <c r="P244" s="196">
        <f>O244*H244</f>
        <v>0</v>
      </c>
      <c r="Q244" s="196">
        <v>0</v>
      </c>
      <c r="R244" s="196">
        <f>Q244*H244</f>
        <v>0</v>
      </c>
      <c r="S244" s="196">
        <v>1.76</v>
      </c>
      <c r="T244" s="197">
        <f>S244*H244</f>
        <v>10.56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155</v>
      </c>
      <c r="AT244" s="198" t="s">
        <v>150</v>
      </c>
      <c r="AU244" s="198" t="s">
        <v>84</v>
      </c>
      <c r="AY244" s="17" t="s">
        <v>148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82</v>
      </c>
      <c r="BK244" s="199">
        <f>ROUND(I244*H244,2)</f>
        <v>0</v>
      </c>
      <c r="BL244" s="17" t="s">
        <v>155</v>
      </c>
      <c r="BM244" s="198" t="s">
        <v>849</v>
      </c>
    </row>
    <row r="245" spans="1:47" s="2" customFormat="1" ht="19.5">
      <c r="A245" s="34"/>
      <c r="B245" s="35"/>
      <c r="C245" s="36"/>
      <c r="D245" s="200" t="s">
        <v>157</v>
      </c>
      <c r="E245" s="36"/>
      <c r="F245" s="201" t="s">
        <v>850</v>
      </c>
      <c r="G245" s="36"/>
      <c r="H245" s="36"/>
      <c r="I245" s="202"/>
      <c r="J245" s="36"/>
      <c r="K245" s="36"/>
      <c r="L245" s="39"/>
      <c r="M245" s="203"/>
      <c r="N245" s="20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157</v>
      </c>
      <c r="AU245" s="17" t="s">
        <v>84</v>
      </c>
    </row>
    <row r="246" spans="2:51" s="13" customFormat="1" ht="11.25">
      <c r="B246" s="206"/>
      <c r="C246" s="207"/>
      <c r="D246" s="200" t="s">
        <v>161</v>
      </c>
      <c r="E246" s="208" t="s">
        <v>1</v>
      </c>
      <c r="F246" s="209" t="s">
        <v>851</v>
      </c>
      <c r="G246" s="207"/>
      <c r="H246" s="210">
        <v>6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161</v>
      </c>
      <c r="AU246" s="216" t="s">
        <v>84</v>
      </c>
      <c r="AV246" s="13" t="s">
        <v>84</v>
      </c>
      <c r="AW246" s="13" t="s">
        <v>31</v>
      </c>
      <c r="AX246" s="13" t="s">
        <v>82</v>
      </c>
      <c r="AY246" s="216" t="s">
        <v>148</v>
      </c>
    </row>
    <row r="247" spans="1:65" s="2" customFormat="1" ht="22.9" customHeight="1">
      <c r="A247" s="34"/>
      <c r="B247" s="35"/>
      <c r="C247" s="187" t="s">
        <v>400</v>
      </c>
      <c r="D247" s="187" t="s">
        <v>150</v>
      </c>
      <c r="E247" s="188" t="s">
        <v>852</v>
      </c>
      <c r="F247" s="189" t="s">
        <v>853</v>
      </c>
      <c r="G247" s="190" t="s">
        <v>153</v>
      </c>
      <c r="H247" s="191">
        <v>8</v>
      </c>
      <c r="I247" s="192"/>
      <c r="J247" s="193">
        <f>ROUND(I247*H247,2)</f>
        <v>0</v>
      </c>
      <c r="K247" s="189" t="s">
        <v>154</v>
      </c>
      <c r="L247" s="39"/>
      <c r="M247" s="194" t="s">
        <v>1</v>
      </c>
      <c r="N247" s="195" t="s">
        <v>39</v>
      </c>
      <c r="O247" s="71"/>
      <c r="P247" s="196">
        <f>O247*H247</f>
        <v>0</v>
      </c>
      <c r="Q247" s="196">
        <v>0</v>
      </c>
      <c r="R247" s="196">
        <f>Q247*H247</f>
        <v>0</v>
      </c>
      <c r="S247" s="196">
        <v>0.36</v>
      </c>
      <c r="T247" s="197">
        <f>S247*H247</f>
        <v>2.88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155</v>
      </c>
      <c r="AT247" s="198" t="s">
        <v>150</v>
      </c>
      <c r="AU247" s="198" t="s">
        <v>84</v>
      </c>
      <c r="AY247" s="17" t="s">
        <v>148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82</v>
      </c>
      <c r="BK247" s="199">
        <f>ROUND(I247*H247,2)</f>
        <v>0</v>
      </c>
      <c r="BL247" s="17" t="s">
        <v>155</v>
      </c>
      <c r="BM247" s="198" t="s">
        <v>854</v>
      </c>
    </row>
    <row r="248" spans="1:47" s="2" customFormat="1" ht="19.5">
      <c r="A248" s="34"/>
      <c r="B248" s="35"/>
      <c r="C248" s="36"/>
      <c r="D248" s="200" t="s">
        <v>157</v>
      </c>
      <c r="E248" s="36"/>
      <c r="F248" s="201" t="s">
        <v>855</v>
      </c>
      <c r="G248" s="36"/>
      <c r="H248" s="36"/>
      <c r="I248" s="202"/>
      <c r="J248" s="36"/>
      <c r="K248" s="36"/>
      <c r="L248" s="39"/>
      <c r="M248" s="203"/>
      <c r="N248" s="20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157</v>
      </c>
      <c r="AU248" s="17" t="s">
        <v>84</v>
      </c>
    </row>
    <row r="249" spans="2:51" s="13" customFormat="1" ht="11.25">
      <c r="B249" s="206"/>
      <c r="C249" s="207"/>
      <c r="D249" s="200" t="s">
        <v>161</v>
      </c>
      <c r="E249" s="208" t="s">
        <v>1</v>
      </c>
      <c r="F249" s="209" t="s">
        <v>856</v>
      </c>
      <c r="G249" s="207"/>
      <c r="H249" s="210">
        <v>8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161</v>
      </c>
      <c r="AU249" s="216" t="s">
        <v>84</v>
      </c>
      <c r="AV249" s="13" t="s">
        <v>84</v>
      </c>
      <c r="AW249" s="13" t="s">
        <v>31</v>
      </c>
      <c r="AX249" s="13" t="s">
        <v>82</v>
      </c>
      <c r="AY249" s="216" t="s">
        <v>148</v>
      </c>
    </row>
    <row r="250" spans="1:65" s="2" customFormat="1" ht="30.95" customHeight="1">
      <c r="A250" s="34"/>
      <c r="B250" s="35"/>
      <c r="C250" s="187" t="s">
        <v>405</v>
      </c>
      <c r="D250" s="187" t="s">
        <v>150</v>
      </c>
      <c r="E250" s="188" t="s">
        <v>857</v>
      </c>
      <c r="F250" s="189" t="s">
        <v>858</v>
      </c>
      <c r="G250" s="190" t="s">
        <v>176</v>
      </c>
      <c r="H250" s="191">
        <v>7</v>
      </c>
      <c r="I250" s="192"/>
      <c r="J250" s="193">
        <f>ROUND(I250*H250,2)</f>
        <v>0</v>
      </c>
      <c r="K250" s="189" t="s">
        <v>154</v>
      </c>
      <c r="L250" s="39"/>
      <c r="M250" s="194" t="s">
        <v>1</v>
      </c>
      <c r="N250" s="195" t="s">
        <v>39</v>
      </c>
      <c r="O250" s="71"/>
      <c r="P250" s="196">
        <f>O250*H250</f>
        <v>0</v>
      </c>
      <c r="Q250" s="196">
        <v>2.11676</v>
      </c>
      <c r="R250" s="196">
        <f>Q250*H250</f>
        <v>14.817320000000002</v>
      </c>
      <c r="S250" s="196">
        <v>0</v>
      </c>
      <c r="T250" s="197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8" t="s">
        <v>155</v>
      </c>
      <c r="AT250" s="198" t="s">
        <v>150</v>
      </c>
      <c r="AU250" s="198" t="s">
        <v>84</v>
      </c>
      <c r="AY250" s="17" t="s">
        <v>148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7" t="s">
        <v>82</v>
      </c>
      <c r="BK250" s="199">
        <f>ROUND(I250*H250,2)</f>
        <v>0</v>
      </c>
      <c r="BL250" s="17" t="s">
        <v>155</v>
      </c>
      <c r="BM250" s="198" t="s">
        <v>859</v>
      </c>
    </row>
    <row r="251" spans="1:47" s="2" customFormat="1" ht="29.25">
      <c r="A251" s="34"/>
      <c r="B251" s="35"/>
      <c r="C251" s="36"/>
      <c r="D251" s="200" t="s">
        <v>157</v>
      </c>
      <c r="E251" s="36"/>
      <c r="F251" s="201" t="s">
        <v>860</v>
      </c>
      <c r="G251" s="36"/>
      <c r="H251" s="36"/>
      <c r="I251" s="202"/>
      <c r="J251" s="36"/>
      <c r="K251" s="36"/>
      <c r="L251" s="39"/>
      <c r="M251" s="203"/>
      <c r="N251" s="204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157</v>
      </c>
      <c r="AU251" s="17" t="s">
        <v>84</v>
      </c>
    </row>
    <row r="252" spans="1:65" s="2" customFormat="1" ht="22.9" customHeight="1">
      <c r="A252" s="34"/>
      <c r="B252" s="35"/>
      <c r="C252" s="217" t="s">
        <v>411</v>
      </c>
      <c r="D252" s="217" t="s">
        <v>224</v>
      </c>
      <c r="E252" s="218" t="s">
        <v>861</v>
      </c>
      <c r="F252" s="219" t="s">
        <v>862</v>
      </c>
      <c r="G252" s="220" t="s">
        <v>176</v>
      </c>
      <c r="H252" s="221">
        <v>2</v>
      </c>
      <c r="I252" s="222"/>
      <c r="J252" s="223">
        <f>ROUND(I252*H252,2)</f>
        <v>0</v>
      </c>
      <c r="K252" s="219" t="s">
        <v>154</v>
      </c>
      <c r="L252" s="224"/>
      <c r="M252" s="225" t="s">
        <v>1</v>
      </c>
      <c r="N252" s="226" t="s">
        <v>39</v>
      </c>
      <c r="O252" s="71"/>
      <c r="P252" s="196">
        <f>O252*H252</f>
        <v>0</v>
      </c>
      <c r="Q252" s="196">
        <v>1.363</v>
      </c>
      <c r="R252" s="196">
        <f>Q252*H252</f>
        <v>2.726</v>
      </c>
      <c r="S252" s="196">
        <v>0</v>
      </c>
      <c r="T252" s="19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8" t="s">
        <v>198</v>
      </c>
      <c r="AT252" s="198" t="s">
        <v>224</v>
      </c>
      <c r="AU252" s="198" t="s">
        <v>84</v>
      </c>
      <c r="AY252" s="17" t="s">
        <v>148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7" t="s">
        <v>82</v>
      </c>
      <c r="BK252" s="199">
        <f>ROUND(I252*H252,2)</f>
        <v>0</v>
      </c>
      <c r="BL252" s="17" t="s">
        <v>155</v>
      </c>
      <c r="BM252" s="198" t="s">
        <v>863</v>
      </c>
    </row>
    <row r="253" spans="1:47" s="2" customFormat="1" ht="19.5">
      <c r="A253" s="34"/>
      <c r="B253" s="35"/>
      <c r="C253" s="36"/>
      <c r="D253" s="200" t="s">
        <v>157</v>
      </c>
      <c r="E253" s="36"/>
      <c r="F253" s="201" t="s">
        <v>862</v>
      </c>
      <c r="G253" s="36"/>
      <c r="H253" s="36"/>
      <c r="I253" s="202"/>
      <c r="J253" s="36"/>
      <c r="K253" s="36"/>
      <c r="L253" s="39"/>
      <c r="M253" s="203"/>
      <c r="N253" s="204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157</v>
      </c>
      <c r="AU253" s="17" t="s">
        <v>84</v>
      </c>
    </row>
    <row r="254" spans="1:65" s="2" customFormat="1" ht="22.9" customHeight="1">
      <c r="A254" s="34"/>
      <c r="B254" s="35"/>
      <c r="C254" s="217" t="s">
        <v>418</v>
      </c>
      <c r="D254" s="217" t="s">
        <v>224</v>
      </c>
      <c r="E254" s="218" t="s">
        <v>864</v>
      </c>
      <c r="F254" s="219" t="s">
        <v>865</v>
      </c>
      <c r="G254" s="220" t="s">
        <v>176</v>
      </c>
      <c r="H254" s="221">
        <v>5</v>
      </c>
      <c r="I254" s="222"/>
      <c r="J254" s="223">
        <f>ROUND(I254*H254,2)</f>
        <v>0</v>
      </c>
      <c r="K254" s="219" t="s">
        <v>154</v>
      </c>
      <c r="L254" s="224"/>
      <c r="M254" s="225" t="s">
        <v>1</v>
      </c>
      <c r="N254" s="226" t="s">
        <v>39</v>
      </c>
      <c r="O254" s="71"/>
      <c r="P254" s="196">
        <f>O254*H254</f>
        <v>0</v>
      </c>
      <c r="Q254" s="196">
        <v>1.614</v>
      </c>
      <c r="R254" s="196">
        <f>Q254*H254</f>
        <v>8.07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198</v>
      </c>
      <c r="AT254" s="198" t="s">
        <v>224</v>
      </c>
      <c r="AU254" s="198" t="s">
        <v>84</v>
      </c>
      <c r="AY254" s="17" t="s">
        <v>148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82</v>
      </c>
      <c r="BK254" s="199">
        <f>ROUND(I254*H254,2)</f>
        <v>0</v>
      </c>
      <c r="BL254" s="17" t="s">
        <v>155</v>
      </c>
      <c r="BM254" s="198" t="s">
        <v>866</v>
      </c>
    </row>
    <row r="255" spans="1:47" s="2" customFormat="1" ht="19.5">
      <c r="A255" s="34"/>
      <c r="B255" s="35"/>
      <c r="C255" s="36"/>
      <c r="D255" s="200" t="s">
        <v>157</v>
      </c>
      <c r="E255" s="36"/>
      <c r="F255" s="201" t="s">
        <v>865</v>
      </c>
      <c r="G255" s="36"/>
      <c r="H255" s="36"/>
      <c r="I255" s="202"/>
      <c r="J255" s="36"/>
      <c r="K255" s="36"/>
      <c r="L255" s="39"/>
      <c r="M255" s="203"/>
      <c r="N255" s="20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157</v>
      </c>
      <c r="AU255" s="17" t="s">
        <v>84</v>
      </c>
    </row>
    <row r="256" spans="1:65" s="2" customFormat="1" ht="22.9" customHeight="1">
      <c r="A256" s="34"/>
      <c r="B256" s="35"/>
      <c r="C256" s="217" t="s">
        <v>570</v>
      </c>
      <c r="D256" s="217" t="s">
        <v>224</v>
      </c>
      <c r="E256" s="218" t="s">
        <v>867</v>
      </c>
      <c r="F256" s="219" t="s">
        <v>868</v>
      </c>
      <c r="G256" s="220" t="s">
        <v>176</v>
      </c>
      <c r="H256" s="221">
        <v>2</v>
      </c>
      <c r="I256" s="222"/>
      <c r="J256" s="223">
        <f>ROUND(I256*H256,2)</f>
        <v>0</v>
      </c>
      <c r="K256" s="219" t="s">
        <v>154</v>
      </c>
      <c r="L256" s="224"/>
      <c r="M256" s="225" t="s">
        <v>1</v>
      </c>
      <c r="N256" s="226" t="s">
        <v>39</v>
      </c>
      <c r="O256" s="71"/>
      <c r="P256" s="196">
        <f>O256*H256</f>
        <v>0</v>
      </c>
      <c r="Q256" s="196">
        <v>0.254</v>
      </c>
      <c r="R256" s="196">
        <f>Q256*H256</f>
        <v>0.508</v>
      </c>
      <c r="S256" s="196">
        <v>0</v>
      </c>
      <c r="T256" s="197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198</v>
      </c>
      <c r="AT256" s="198" t="s">
        <v>224</v>
      </c>
      <c r="AU256" s="198" t="s">
        <v>84</v>
      </c>
      <c r="AY256" s="17" t="s">
        <v>148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7" t="s">
        <v>82</v>
      </c>
      <c r="BK256" s="199">
        <f>ROUND(I256*H256,2)</f>
        <v>0</v>
      </c>
      <c r="BL256" s="17" t="s">
        <v>155</v>
      </c>
      <c r="BM256" s="198" t="s">
        <v>869</v>
      </c>
    </row>
    <row r="257" spans="1:47" s="2" customFormat="1" ht="19.5">
      <c r="A257" s="34"/>
      <c r="B257" s="35"/>
      <c r="C257" s="36"/>
      <c r="D257" s="200" t="s">
        <v>157</v>
      </c>
      <c r="E257" s="36"/>
      <c r="F257" s="201" t="s">
        <v>868</v>
      </c>
      <c r="G257" s="36"/>
      <c r="H257" s="36"/>
      <c r="I257" s="202"/>
      <c r="J257" s="36"/>
      <c r="K257" s="36"/>
      <c r="L257" s="39"/>
      <c r="M257" s="203"/>
      <c r="N257" s="204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157</v>
      </c>
      <c r="AU257" s="17" t="s">
        <v>84</v>
      </c>
    </row>
    <row r="258" spans="1:65" s="2" customFormat="1" ht="22.9" customHeight="1">
      <c r="A258" s="34"/>
      <c r="B258" s="35"/>
      <c r="C258" s="217" t="s">
        <v>574</v>
      </c>
      <c r="D258" s="217" t="s">
        <v>224</v>
      </c>
      <c r="E258" s="218" t="s">
        <v>870</v>
      </c>
      <c r="F258" s="219" t="s">
        <v>871</v>
      </c>
      <c r="G258" s="220" t="s">
        <v>176</v>
      </c>
      <c r="H258" s="221">
        <v>2</v>
      </c>
      <c r="I258" s="222"/>
      <c r="J258" s="223">
        <f>ROUND(I258*H258,2)</f>
        <v>0</v>
      </c>
      <c r="K258" s="219" t="s">
        <v>154</v>
      </c>
      <c r="L258" s="224"/>
      <c r="M258" s="225" t="s">
        <v>1</v>
      </c>
      <c r="N258" s="226" t="s">
        <v>39</v>
      </c>
      <c r="O258" s="71"/>
      <c r="P258" s="196">
        <f>O258*H258</f>
        <v>0</v>
      </c>
      <c r="Q258" s="196">
        <v>0.506</v>
      </c>
      <c r="R258" s="196">
        <f>Q258*H258</f>
        <v>1.012</v>
      </c>
      <c r="S258" s="196">
        <v>0</v>
      </c>
      <c r="T258" s="197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198</v>
      </c>
      <c r="AT258" s="198" t="s">
        <v>224</v>
      </c>
      <c r="AU258" s="198" t="s">
        <v>84</v>
      </c>
      <c r="AY258" s="17" t="s">
        <v>148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7" t="s">
        <v>82</v>
      </c>
      <c r="BK258" s="199">
        <f>ROUND(I258*H258,2)</f>
        <v>0</v>
      </c>
      <c r="BL258" s="17" t="s">
        <v>155</v>
      </c>
      <c r="BM258" s="198" t="s">
        <v>872</v>
      </c>
    </row>
    <row r="259" spans="1:47" s="2" customFormat="1" ht="19.5">
      <c r="A259" s="34"/>
      <c r="B259" s="35"/>
      <c r="C259" s="36"/>
      <c r="D259" s="200" t="s">
        <v>157</v>
      </c>
      <c r="E259" s="36"/>
      <c r="F259" s="201" t="s">
        <v>871</v>
      </c>
      <c r="G259" s="36"/>
      <c r="H259" s="36"/>
      <c r="I259" s="202"/>
      <c r="J259" s="36"/>
      <c r="K259" s="36"/>
      <c r="L259" s="39"/>
      <c r="M259" s="203"/>
      <c r="N259" s="204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157</v>
      </c>
      <c r="AU259" s="17" t="s">
        <v>84</v>
      </c>
    </row>
    <row r="260" spans="1:65" s="2" customFormat="1" ht="22.9" customHeight="1">
      <c r="A260" s="34"/>
      <c r="B260" s="35"/>
      <c r="C260" s="217" t="s">
        <v>578</v>
      </c>
      <c r="D260" s="217" t="s">
        <v>224</v>
      </c>
      <c r="E260" s="218" t="s">
        <v>873</v>
      </c>
      <c r="F260" s="219" t="s">
        <v>874</v>
      </c>
      <c r="G260" s="220" t="s">
        <v>176</v>
      </c>
      <c r="H260" s="221">
        <v>2</v>
      </c>
      <c r="I260" s="222"/>
      <c r="J260" s="223">
        <f>ROUND(I260*H260,2)</f>
        <v>0</v>
      </c>
      <c r="K260" s="219" t="s">
        <v>154</v>
      </c>
      <c r="L260" s="224"/>
      <c r="M260" s="225" t="s">
        <v>1</v>
      </c>
      <c r="N260" s="226" t="s">
        <v>39</v>
      </c>
      <c r="O260" s="71"/>
      <c r="P260" s="196">
        <f>O260*H260</f>
        <v>0</v>
      </c>
      <c r="Q260" s="196">
        <v>1.013</v>
      </c>
      <c r="R260" s="196">
        <f>Q260*H260</f>
        <v>2.026</v>
      </c>
      <c r="S260" s="196">
        <v>0</v>
      </c>
      <c r="T260" s="19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198</v>
      </c>
      <c r="AT260" s="198" t="s">
        <v>224</v>
      </c>
      <c r="AU260" s="198" t="s">
        <v>84</v>
      </c>
      <c r="AY260" s="17" t="s">
        <v>148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7" t="s">
        <v>82</v>
      </c>
      <c r="BK260" s="199">
        <f>ROUND(I260*H260,2)</f>
        <v>0</v>
      </c>
      <c r="BL260" s="17" t="s">
        <v>155</v>
      </c>
      <c r="BM260" s="198" t="s">
        <v>875</v>
      </c>
    </row>
    <row r="261" spans="1:47" s="2" customFormat="1" ht="19.5">
      <c r="A261" s="34"/>
      <c r="B261" s="35"/>
      <c r="C261" s="36"/>
      <c r="D261" s="200" t="s">
        <v>157</v>
      </c>
      <c r="E261" s="36"/>
      <c r="F261" s="201" t="s">
        <v>874</v>
      </c>
      <c r="G261" s="36"/>
      <c r="H261" s="36"/>
      <c r="I261" s="202"/>
      <c r="J261" s="36"/>
      <c r="K261" s="36"/>
      <c r="L261" s="39"/>
      <c r="M261" s="203"/>
      <c r="N261" s="204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157</v>
      </c>
      <c r="AU261" s="17" t="s">
        <v>84</v>
      </c>
    </row>
    <row r="262" spans="1:65" s="2" customFormat="1" ht="22.9" customHeight="1">
      <c r="A262" s="34"/>
      <c r="B262" s="35"/>
      <c r="C262" s="217" t="s">
        <v>582</v>
      </c>
      <c r="D262" s="217" t="s">
        <v>224</v>
      </c>
      <c r="E262" s="218" t="s">
        <v>876</v>
      </c>
      <c r="F262" s="219" t="s">
        <v>877</v>
      </c>
      <c r="G262" s="220" t="s">
        <v>176</v>
      </c>
      <c r="H262" s="221">
        <v>8</v>
      </c>
      <c r="I262" s="222"/>
      <c r="J262" s="223">
        <f>ROUND(I262*H262,2)</f>
        <v>0</v>
      </c>
      <c r="K262" s="219" t="s">
        <v>154</v>
      </c>
      <c r="L262" s="224"/>
      <c r="M262" s="225" t="s">
        <v>1</v>
      </c>
      <c r="N262" s="226" t="s">
        <v>39</v>
      </c>
      <c r="O262" s="71"/>
      <c r="P262" s="196">
        <f>O262*H262</f>
        <v>0</v>
      </c>
      <c r="Q262" s="196">
        <v>0.548</v>
      </c>
      <c r="R262" s="196">
        <f>Q262*H262</f>
        <v>4.384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198</v>
      </c>
      <c r="AT262" s="198" t="s">
        <v>224</v>
      </c>
      <c r="AU262" s="198" t="s">
        <v>84</v>
      </c>
      <c r="AY262" s="17" t="s">
        <v>148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82</v>
      </c>
      <c r="BK262" s="199">
        <f>ROUND(I262*H262,2)</f>
        <v>0</v>
      </c>
      <c r="BL262" s="17" t="s">
        <v>155</v>
      </c>
      <c r="BM262" s="198" t="s">
        <v>878</v>
      </c>
    </row>
    <row r="263" spans="1:47" s="2" customFormat="1" ht="19.5">
      <c r="A263" s="34"/>
      <c r="B263" s="35"/>
      <c r="C263" s="36"/>
      <c r="D263" s="200" t="s">
        <v>157</v>
      </c>
      <c r="E263" s="36"/>
      <c r="F263" s="201" t="s">
        <v>879</v>
      </c>
      <c r="G263" s="36"/>
      <c r="H263" s="36"/>
      <c r="I263" s="202"/>
      <c r="J263" s="36"/>
      <c r="K263" s="36"/>
      <c r="L263" s="39"/>
      <c r="M263" s="203"/>
      <c r="N263" s="204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157</v>
      </c>
      <c r="AU263" s="17" t="s">
        <v>84</v>
      </c>
    </row>
    <row r="264" spans="1:65" s="2" customFormat="1" ht="22.9" customHeight="1">
      <c r="A264" s="34"/>
      <c r="B264" s="35"/>
      <c r="C264" s="217" t="s">
        <v>586</v>
      </c>
      <c r="D264" s="217" t="s">
        <v>224</v>
      </c>
      <c r="E264" s="218" t="s">
        <v>880</v>
      </c>
      <c r="F264" s="219" t="s">
        <v>881</v>
      </c>
      <c r="G264" s="220" t="s">
        <v>176</v>
      </c>
      <c r="H264" s="221">
        <v>2</v>
      </c>
      <c r="I264" s="222"/>
      <c r="J264" s="223">
        <f>ROUND(I264*H264,2)</f>
        <v>0</v>
      </c>
      <c r="K264" s="219" t="s">
        <v>154</v>
      </c>
      <c r="L264" s="224"/>
      <c r="M264" s="225" t="s">
        <v>1</v>
      </c>
      <c r="N264" s="226" t="s">
        <v>39</v>
      </c>
      <c r="O264" s="71"/>
      <c r="P264" s="196">
        <f>O264*H264</f>
        <v>0</v>
      </c>
      <c r="Q264" s="196">
        <v>0.032</v>
      </c>
      <c r="R264" s="196">
        <f>Q264*H264</f>
        <v>0.064</v>
      </c>
      <c r="S264" s="196">
        <v>0</v>
      </c>
      <c r="T264" s="197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198</v>
      </c>
      <c r="AT264" s="198" t="s">
        <v>224</v>
      </c>
      <c r="AU264" s="198" t="s">
        <v>84</v>
      </c>
      <c r="AY264" s="17" t="s">
        <v>148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82</v>
      </c>
      <c r="BK264" s="199">
        <f>ROUND(I264*H264,2)</f>
        <v>0</v>
      </c>
      <c r="BL264" s="17" t="s">
        <v>155</v>
      </c>
      <c r="BM264" s="198" t="s">
        <v>882</v>
      </c>
    </row>
    <row r="265" spans="1:47" s="2" customFormat="1" ht="11.25">
      <c r="A265" s="34"/>
      <c r="B265" s="35"/>
      <c r="C265" s="36"/>
      <c r="D265" s="200" t="s">
        <v>157</v>
      </c>
      <c r="E265" s="36"/>
      <c r="F265" s="201" t="s">
        <v>881</v>
      </c>
      <c r="G265" s="36"/>
      <c r="H265" s="36"/>
      <c r="I265" s="202"/>
      <c r="J265" s="36"/>
      <c r="K265" s="36"/>
      <c r="L265" s="39"/>
      <c r="M265" s="203"/>
      <c r="N265" s="204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157</v>
      </c>
      <c r="AU265" s="17" t="s">
        <v>84</v>
      </c>
    </row>
    <row r="266" spans="1:65" s="2" customFormat="1" ht="22.9" customHeight="1">
      <c r="A266" s="34"/>
      <c r="B266" s="35"/>
      <c r="C266" s="217" t="s">
        <v>590</v>
      </c>
      <c r="D266" s="217" t="s">
        <v>224</v>
      </c>
      <c r="E266" s="218" t="s">
        <v>883</v>
      </c>
      <c r="F266" s="219" t="s">
        <v>884</v>
      </c>
      <c r="G266" s="220" t="s">
        <v>176</v>
      </c>
      <c r="H266" s="221">
        <v>1</v>
      </c>
      <c r="I266" s="222"/>
      <c r="J266" s="223">
        <f>ROUND(I266*H266,2)</f>
        <v>0</v>
      </c>
      <c r="K266" s="219" t="s">
        <v>154</v>
      </c>
      <c r="L266" s="224"/>
      <c r="M266" s="225" t="s">
        <v>1</v>
      </c>
      <c r="N266" s="226" t="s">
        <v>39</v>
      </c>
      <c r="O266" s="71"/>
      <c r="P266" s="196">
        <f>O266*H266</f>
        <v>0</v>
      </c>
      <c r="Q266" s="196">
        <v>0.041</v>
      </c>
      <c r="R266" s="196">
        <f>Q266*H266</f>
        <v>0.041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198</v>
      </c>
      <c r="AT266" s="198" t="s">
        <v>224</v>
      </c>
      <c r="AU266" s="198" t="s">
        <v>84</v>
      </c>
      <c r="AY266" s="17" t="s">
        <v>148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82</v>
      </c>
      <c r="BK266" s="199">
        <f>ROUND(I266*H266,2)</f>
        <v>0</v>
      </c>
      <c r="BL266" s="17" t="s">
        <v>155</v>
      </c>
      <c r="BM266" s="198" t="s">
        <v>885</v>
      </c>
    </row>
    <row r="267" spans="1:47" s="2" customFormat="1" ht="11.25">
      <c r="A267" s="34"/>
      <c r="B267" s="35"/>
      <c r="C267" s="36"/>
      <c r="D267" s="200" t="s">
        <v>157</v>
      </c>
      <c r="E267" s="36"/>
      <c r="F267" s="201" t="s">
        <v>884</v>
      </c>
      <c r="G267" s="36"/>
      <c r="H267" s="36"/>
      <c r="I267" s="202"/>
      <c r="J267" s="36"/>
      <c r="K267" s="36"/>
      <c r="L267" s="39"/>
      <c r="M267" s="203"/>
      <c r="N267" s="204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157</v>
      </c>
      <c r="AU267" s="17" t="s">
        <v>84</v>
      </c>
    </row>
    <row r="268" spans="1:65" s="2" customFormat="1" ht="22.9" customHeight="1">
      <c r="A268" s="34"/>
      <c r="B268" s="35"/>
      <c r="C268" s="217" t="s">
        <v>594</v>
      </c>
      <c r="D268" s="217" t="s">
        <v>224</v>
      </c>
      <c r="E268" s="218" t="s">
        <v>886</v>
      </c>
      <c r="F268" s="219" t="s">
        <v>887</v>
      </c>
      <c r="G268" s="220" t="s">
        <v>176</v>
      </c>
      <c r="H268" s="221">
        <v>4</v>
      </c>
      <c r="I268" s="222"/>
      <c r="J268" s="223">
        <f>ROUND(I268*H268,2)</f>
        <v>0</v>
      </c>
      <c r="K268" s="219" t="s">
        <v>154</v>
      </c>
      <c r="L268" s="224"/>
      <c r="M268" s="225" t="s">
        <v>1</v>
      </c>
      <c r="N268" s="226" t="s">
        <v>39</v>
      </c>
      <c r="O268" s="71"/>
      <c r="P268" s="196">
        <f>O268*H268</f>
        <v>0</v>
      </c>
      <c r="Q268" s="196">
        <v>0.053</v>
      </c>
      <c r="R268" s="196">
        <f>Q268*H268</f>
        <v>0.212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198</v>
      </c>
      <c r="AT268" s="198" t="s">
        <v>224</v>
      </c>
      <c r="AU268" s="198" t="s">
        <v>84</v>
      </c>
      <c r="AY268" s="17" t="s">
        <v>148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82</v>
      </c>
      <c r="BK268" s="199">
        <f>ROUND(I268*H268,2)</f>
        <v>0</v>
      </c>
      <c r="BL268" s="17" t="s">
        <v>155</v>
      </c>
      <c r="BM268" s="198" t="s">
        <v>888</v>
      </c>
    </row>
    <row r="269" spans="1:47" s="2" customFormat="1" ht="11.25">
      <c r="A269" s="34"/>
      <c r="B269" s="35"/>
      <c r="C269" s="36"/>
      <c r="D269" s="200" t="s">
        <v>157</v>
      </c>
      <c r="E269" s="36"/>
      <c r="F269" s="201" t="s">
        <v>887</v>
      </c>
      <c r="G269" s="36"/>
      <c r="H269" s="36"/>
      <c r="I269" s="202"/>
      <c r="J269" s="36"/>
      <c r="K269" s="36"/>
      <c r="L269" s="39"/>
      <c r="M269" s="203"/>
      <c r="N269" s="204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157</v>
      </c>
      <c r="AU269" s="17" t="s">
        <v>84</v>
      </c>
    </row>
    <row r="270" spans="1:65" s="2" customFormat="1" ht="22.9" customHeight="1">
      <c r="A270" s="34"/>
      <c r="B270" s="35"/>
      <c r="C270" s="187" t="s">
        <v>598</v>
      </c>
      <c r="D270" s="187" t="s">
        <v>150</v>
      </c>
      <c r="E270" s="188" t="s">
        <v>889</v>
      </c>
      <c r="F270" s="189" t="s">
        <v>890</v>
      </c>
      <c r="G270" s="190" t="s">
        <v>176</v>
      </c>
      <c r="H270" s="191">
        <v>6</v>
      </c>
      <c r="I270" s="192"/>
      <c r="J270" s="193">
        <f>ROUND(I270*H270,2)</f>
        <v>0</v>
      </c>
      <c r="K270" s="189" t="s">
        <v>154</v>
      </c>
      <c r="L270" s="39"/>
      <c r="M270" s="194" t="s">
        <v>1</v>
      </c>
      <c r="N270" s="195" t="s">
        <v>39</v>
      </c>
      <c r="O270" s="71"/>
      <c r="P270" s="196">
        <f>O270*H270</f>
        <v>0</v>
      </c>
      <c r="Q270" s="196">
        <v>0</v>
      </c>
      <c r="R270" s="196">
        <f>Q270*H270</f>
        <v>0</v>
      </c>
      <c r="S270" s="196">
        <v>0.15</v>
      </c>
      <c r="T270" s="197">
        <f>S270*H270</f>
        <v>0.8999999999999999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155</v>
      </c>
      <c r="AT270" s="198" t="s">
        <v>150</v>
      </c>
      <c r="AU270" s="198" t="s">
        <v>84</v>
      </c>
      <c r="AY270" s="17" t="s">
        <v>148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82</v>
      </c>
      <c r="BK270" s="199">
        <f>ROUND(I270*H270,2)</f>
        <v>0</v>
      </c>
      <c r="BL270" s="17" t="s">
        <v>155</v>
      </c>
      <c r="BM270" s="198" t="s">
        <v>891</v>
      </c>
    </row>
    <row r="271" spans="1:47" s="2" customFormat="1" ht="19.5">
      <c r="A271" s="34"/>
      <c r="B271" s="35"/>
      <c r="C271" s="36"/>
      <c r="D271" s="200" t="s">
        <v>157</v>
      </c>
      <c r="E271" s="36"/>
      <c r="F271" s="201" t="s">
        <v>892</v>
      </c>
      <c r="G271" s="36"/>
      <c r="H271" s="36"/>
      <c r="I271" s="202"/>
      <c r="J271" s="36"/>
      <c r="K271" s="36"/>
      <c r="L271" s="39"/>
      <c r="M271" s="203"/>
      <c r="N271" s="204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157</v>
      </c>
      <c r="AU271" s="17" t="s">
        <v>84</v>
      </c>
    </row>
    <row r="272" spans="1:65" s="2" customFormat="1" ht="20.45" customHeight="1">
      <c r="A272" s="34"/>
      <c r="B272" s="35"/>
      <c r="C272" s="187" t="s">
        <v>602</v>
      </c>
      <c r="D272" s="187" t="s">
        <v>150</v>
      </c>
      <c r="E272" s="188" t="s">
        <v>893</v>
      </c>
      <c r="F272" s="189" t="s">
        <v>894</v>
      </c>
      <c r="G272" s="190" t="s">
        <v>176</v>
      </c>
      <c r="H272" s="191">
        <v>8</v>
      </c>
      <c r="I272" s="192"/>
      <c r="J272" s="193">
        <f>ROUND(I272*H272,2)</f>
        <v>0</v>
      </c>
      <c r="K272" s="189" t="s">
        <v>154</v>
      </c>
      <c r="L272" s="39"/>
      <c r="M272" s="194" t="s">
        <v>1</v>
      </c>
      <c r="N272" s="195" t="s">
        <v>39</v>
      </c>
      <c r="O272" s="71"/>
      <c r="P272" s="196">
        <f>O272*H272</f>
        <v>0</v>
      </c>
      <c r="Q272" s="196">
        <v>0.0117</v>
      </c>
      <c r="R272" s="196">
        <f>Q272*H272</f>
        <v>0.0936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155</v>
      </c>
      <c r="AT272" s="198" t="s">
        <v>150</v>
      </c>
      <c r="AU272" s="198" t="s">
        <v>84</v>
      </c>
      <c r="AY272" s="17" t="s">
        <v>148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7" t="s">
        <v>82</v>
      </c>
      <c r="BK272" s="199">
        <f>ROUND(I272*H272,2)</f>
        <v>0</v>
      </c>
      <c r="BL272" s="17" t="s">
        <v>155</v>
      </c>
      <c r="BM272" s="198" t="s">
        <v>895</v>
      </c>
    </row>
    <row r="273" spans="1:47" s="2" customFormat="1" ht="19.5">
      <c r="A273" s="34"/>
      <c r="B273" s="35"/>
      <c r="C273" s="36"/>
      <c r="D273" s="200" t="s">
        <v>157</v>
      </c>
      <c r="E273" s="36"/>
      <c r="F273" s="201" t="s">
        <v>896</v>
      </c>
      <c r="G273" s="36"/>
      <c r="H273" s="36"/>
      <c r="I273" s="202"/>
      <c r="J273" s="36"/>
      <c r="K273" s="36"/>
      <c r="L273" s="39"/>
      <c r="M273" s="203"/>
      <c r="N273" s="204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157</v>
      </c>
      <c r="AU273" s="17" t="s">
        <v>84</v>
      </c>
    </row>
    <row r="274" spans="1:65" s="2" customFormat="1" ht="14.45" customHeight="1">
      <c r="A274" s="34"/>
      <c r="B274" s="35"/>
      <c r="C274" s="217" t="s">
        <v>606</v>
      </c>
      <c r="D274" s="217" t="s">
        <v>224</v>
      </c>
      <c r="E274" s="218" t="s">
        <v>897</v>
      </c>
      <c r="F274" s="219" t="s">
        <v>898</v>
      </c>
      <c r="G274" s="220" t="s">
        <v>176</v>
      </c>
      <c r="H274" s="221">
        <v>7</v>
      </c>
      <c r="I274" s="222"/>
      <c r="J274" s="223">
        <f>ROUND(I274*H274,2)</f>
        <v>0</v>
      </c>
      <c r="K274" s="219" t="s">
        <v>154</v>
      </c>
      <c r="L274" s="224"/>
      <c r="M274" s="225" t="s">
        <v>1</v>
      </c>
      <c r="N274" s="226" t="s">
        <v>39</v>
      </c>
      <c r="O274" s="71"/>
      <c r="P274" s="196">
        <f>O274*H274</f>
        <v>0</v>
      </c>
      <c r="Q274" s="196">
        <v>0.081</v>
      </c>
      <c r="R274" s="196">
        <f>Q274*H274</f>
        <v>0.5670000000000001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198</v>
      </c>
      <c r="AT274" s="198" t="s">
        <v>224</v>
      </c>
      <c r="AU274" s="198" t="s">
        <v>84</v>
      </c>
      <c r="AY274" s="17" t="s">
        <v>148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82</v>
      </c>
      <c r="BK274" s="199">
        <f>ROUND(I274*H274,2)</f>
        <v>0</v>
      </c>
      <c r="BL274" s="17" t="s">
        <v>155</v>
      </c>
      <c r="BM274" s="198" t="s">
        <v>899</v>
      </c>
    </row>
    <row r="275" spans="1:47" s="2" customFormat="1" ht="11.25">
      <c r="A275" s="34"/>
      <c r="B275" s="35"/>
      <c r="C275" s="36"/>
      <c r="D275" s="200" t="s">
        <v>157</v>
      </c>
      <c r="E275" s="36"/>
      <c r="F275" s="201" t="s">
        <v>898</v>
      </c>
      <c r="G275" s="36"/>
      <c r="H275" s="36"/>
      <c r="I275" s="202"/>
      <c r="J275" s="36"/>
      <c r="K275" s="36"/>
      <c r="L275" s="39"/>
      <c r="M275" s="203"/>
      <c r="N275" s="204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157</v>
      </c>
      <c r="AU275" s="17" t="s">
        <v>84</v>
      </c>
    </row>
    <row r="276" spans="1:65" s="2" customFormat="1" ht="22.9" customHeight="1">
      <c r="A276" s="34"/>
      <c r="B276" s="35"/>
      <c r="C276" s="217" t="s">
        <v>610</v>
      </c>
      <c r="D276" s="217" t="s">
        <v>224</v>
      </c>
      <c r="E276" s="218" t="s">
        <v>900</v>
      </c>
      <c r="F276" s="219" t="s">
        <v>901</v>
      </c>
      <c r="G276" s="220" t="s">
        <v>176</v>
      </c>
      <c r="H276" s="221">
        <v>1</v>
      </c>
      <c r="I276" s="222"/>
      <c r="J276" s="223">
        <f>ROUND(I276*H276,2)</f>
        <v>0</v>
      </c>
      <c r="K276" s="219" t="s">
        <v>154</v>
      </c>
      <c r="L276" s="224"/>
      <c r="M276" s="225" t="s">
        <v>1</v>
      </c>
      <c r="N276" s="226" t="s">
        <v>39</v>
      </c>
      <c r="O276" s="71"/>
      <c r="P276" s="196">
        <f>O276*H276</f>
        <v>0</v>
      </c>
      <c r="Q276" s="196">
        <v>0.0546</v>
      </c>
      <c r="R276" s="196">
        <f>Q276*H276</f>
        <v>0.0546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198</v>
      </c>
      <c r="AT276" s="198" t="s">
        <v>224</v>
      </c>
      <c r="AU276" s="198" t="s">
        <v>84</v>
      </c>
      <c r="AY276" s="17" t="s">
        <v>148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82</v>
      </c>
      <c r="BK276" s="199">
        <f>ROUND(I276*H276,2)</f>
        <v>0</v>
      </c>
      <c r="BL276" s="17" t="s">
        <v>155</v>
      </c>
      <c r="BM276" s="198" t="s">
        <v>902</v>
      </c>
    </row>
    <row r="277" spans="1:47" s="2" customFormat="1" ht="19.5">
      <c r="A277" s="34"/>
      <c r="B277" s="35"/>
      <c r="C277" s="36"/>
      <c r="D277" s="200" t="s">
        <v>157</v>
      </c>
      <c r="E277" s="36"/>
      <c r="F277" s="201" t="s">
        <v>901</v>
      </c>
      <c r="G277" s="36"/>
      <c r="H277" s="36"/>
      <c r="I277" s="202"/>
      <c r="J277" s="36"/>
      <c r="K277" s="36"/>
      <c r="L277" s="39"/>
      <c r="M277" s="203"/>
      <c r="N277" s="204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157</v>
      </c>
      <c r="AU277" s="17" t="s">
        <v>84</v>
      </c>
    </row>
    <row r="278" spans="1:65" s="2" customFormat="1" ht="20.45" customHeight="1">
      <c r="A278" s="34"/>
      <c r="B278" s="35"/>
      <c r="C278" s="187" t="s">
        <v>614</v>
      </c>
      <c r="D278" s="187" t="s">
        <v>150</v>
      </c>
      <c r="E278" s="188" t="s">
        <v>903</v>
      </c>
      <c r="F278" s="189" t="s">
        <v>904</v>
      </c>
      <c r="G278" s="190" t="s">
        <v>266</v>
      </c>
      <c r="H278" s="191">
        <v>120</v>
      </c>
      <c r="I278" s="192"/>
      <c r="J278" s="193">
        <f>ROUND(I278*H278,2)</f>
        <v>0</v>
      </c>
      <c r="K278" s="189" t="s">
        <v>154</v>
      </c>
      <c r="L278" s="39"/>
      <c r="M278" s="194" t="s">
        <v>1</v>
      </c>
      <c r="N278" s="195" t="s">
        <v>39</v>
      </c>
      <c r="O278" s="71"/>
      <c r="P278" s="196">
        <f>O278*H278</f>
        <v>0</v>
      </c>
      <c r="Q278" s="196">
        <v>9.45E-05</v>
      </c>
      <c r="R278" s="196">
        <f>Q278*H278</f>
        <v>0.011340000000000001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155</v>
      </c>
      <c r="AT278" s="198" t="s">
        <v>150</v>
      </c>
      <c r="AU278" s="198" t="s">
        <v>84</v>
      </c>
      <c r="AY278" s="17" t="s">
        <v>148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7" t="s">
        <v>82</v>
      </c>
      <c r="BK278" s="199">
        <f>ROUND(I278*H278,2)</f>
        <v>0</v>
      </c>
      <c r="BL278" s="17" t="s">
        <v>155</v>
      </c>
      <c r="BM278" s="198" t="s">
        <v>905</v>
      </c>
    </row>
    <row r="279" spans="1:47" s="2" customFormat="1" ht="11.25">
      <c r="A279" s="34"/>
      <c r="B279" s="35"/>
      <c r="C279" s="36"/>
      <c r="D279" s="200" t="s">
        <v>157</v>
      </c>
      <c r="E279" s="36"/>
      <c r="F279" s="201" t="s">
        <v>906</v>
      </c>
      <c r="G279" s="36"/>
      <c r="H279" s="36"/>
      <c r="I279" s="202"/>
      <c r="J279" s="36"/>
      <c r="K279" s="36"/>
      <c r="L279" s="39"/>
      <c r="M279" s="203"/>
      <c r="N279" s="204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157</v>
      </c>
      <c r="AU279" s="17" t="s">
        <v>84</v>
      </c>
    </row>
    <row r="280" spans="2:51" s="13" customFormat="1" ht="11.25">
      <c r="B280" s="206"/>
      <c r="C280" s="207"/>
      <c r="D280" s="200" t="s">
        <v>161</v>
      </c>
      <c r="E280" s="208" t="s">
        <v>1</v>
      </c>
      <c r="F280" s="209" t="s">
        <v>780</v>
      </c>
      <c r="G280" s="207"/>
      <c r="H280" s="210">
        <v>120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161</v>
      </c>
      <c r="AU280" s="216" t="s">
        <v>84</v>
      </c>
      <c r="AV280" s="13" t="s">
        <v>84</v>
      </c>
      <c r="AW280" s="13" t="s">
        <v>31</v>
      </c>
      <c r="AX280" s="13" t="s">
        <v>82</v>
      </c>
      <c r="AY280" s="216" t="s">
        <v>148</v>
      </c>
    </row>
    <row r="281" spans="2:63" s="12" customFormat="1" ht="22.9" customHeight="1">
      <c r="B281" s="171"/>
      <c r="C281" s="172"/>
      <c r="D281" s="173" t="s">
        <v>73</v>
      </c>
      <c r="E281" s="185" t="s">
        <v>204</v>
      </c>
      <c r="F281" s="185" t="s">
        <v>210</v>
      </c>
      <c r="G281" s="172"/>
      <c r="H281" s="172"/>
      <c r="I281" s="175"/>
      <c r="J281" s="186">
        <f>BK281</f>
        <v>0</v>
      </c>
      <c r="K281" s="172"/>
      <c r="L281" s="177"/>
      <c r="M281" s="178"/>
      <c r="N281" s="179"/>
      <c r="O281" s="179"/>
      <c r="P281" s="180">
        <f>SUM(P282:P285)</f>
        <v>0</v>
      </c>
      <c r="Q281" s="179"/>
      <c r="R281" s="180">
        <f>SUM(R282:R285)</f>
        <v>0</v>
      </c>
      <c r="S281" s="179"/>
      <c r="T281" s="181">
        <f>SUM(T282:T285)</f>
        <v>0</v>
      </c>
      <c r="AR281" s="182" t="s">
        <v>82</v>
      </c>
      <c r="AT281" s="183" t="s">
        <v>73</v>
      </c>
      <c r="AU281" s="183" t="s">
        <v>82</v>
      </c>
      <c r="AY281" s="182" t="s">
        <v>148</v>
      </c>
      <c r="BK281" s="184">
        <f>SUM(BK282:BK285)</f>
        <v>0</v>
      </c>
    </row>
    <row r="282" spans="1:65" s="2" customFormat="1" ht="30.95" customHeight="1">
      <c r="A282" s="34"/>
      <c r="B282" s="35"/>
      <c r="C282" s="187" t="s">
        <v>620</v>
      </c>
      <c r="D282" s="187" t="s">
        <v>150</v>
      </c>
      <c r="E282" s="188" t="s">
        <v>496</v>
      </c>
      <c r="F282" s="189" t="s">
        <v>497</v>
      </c>
      <c r="G282" s="190" t="s">
        <v>167</v>
      </c>
      <c r="H282" s="191">
        <v>40.5</v>
      </c>
      <c r="I282" s="192"/>
      <c r="J282" s="193">
        <f>ROUND(I282*H282,2)</f>
        <v>0</v>
      </c>
      <c r="K282" s="189" t="s">
        <v>154</v>
      </c>
      <c r="L282" s="39"/>
      <c r="M282" s="194" t="s">
        <v>1</v>
      </c>
      <c r="N282" s="195" t="s">
        <v>39</v>
      </c>
      <c r="O282" s="71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8" t="s">
        <v>155</v>
      </c>
      <c r="AT282" s="198" t="s">
        <v>150</v>
      </c>
      <c r="AU282" s="198" t="s">
        <v>84</v>
      </c>
      <c r="AY282" s="17" t="s">
        <v>148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7" t="s">
        <v>82</v>
      </c>
      <c r="BK282" s="199">
        <f>ROUND(I282*H282,2)</f>
        <v>0</v>
      </c>
      <c r="BL282" s="17" t="s">
        <v>155</v>
      </c>
      <c r="BM282" s="198" t="s">
        <v>907</v>
      </c>
    </row>
    <row r="283" spans="1:47" s="2" customFormat="1" ht="48.75">
      <c r="A283" s="34"/>
      <c r="B283" s="35"/>
      <c r="C283" s="36"/>
      <c r="D283" s="200" t="s">
        <v>157</v>
      </c>
      <c r="E283" s="36"/>
      <c r="F283" s="201" t="s">
        <v>908</v>
      </c>
      <c r="G283" s="36"/>
      <c r="H283" s="36"/>
      <c r="I283" s="202"/>
      <c r="J283" s="36"/>
      <c r="K283" s="36"/>
      <c r="L283" s="39"/>
      <c r="M283" s="203"/>
      <c r="N283" s="204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157</v>
      </c>
      <c r="AU283" s="17" t="s">
        <v>84</v>
      </c>
    </row>
    <row r="284" spans="1:65" s="2" customFormat="1" ht="14.45" customHeight="1">
      <c r="A284" s="34"/>
      <c r="B284" s="35"/>
      <c r="C284" s="187" t="s">
        <v>624</v>
      </c>
      <c r="D284" s="187" t="s">
        <v>150</v>
      </c>
      <c r="E284" s="188" t="s">
        <v>909</v>
      </c>
      <c r="F284" s="189" t="s">
        <v>910</v>
      </c>
      <c r="G284" s="190" t="s">
        <v>176</v>
      </c>
      <c r="H284" s="191">
        <v>1</v>
      </c>
      <c r="I284" s="192"/>
      <c r="J284" s="193">
        <f>ROUND(I284*H284,2)</f>
        <v>0</v>
      </c>
      <c r="K284" s="189" t="s">
        <v>1</v>
      </c>
      <c r="L284" s="39"/>
      <c r="M284" s="194" t="s">
        <v>1</v>
      </c>
      <c r="N284" s="195" t="s">
        <v>39</v>
      </c>
      <c r="O284" s="71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8" t="s">
        <v>155</v>
      </c>
      <c r="AT284" s="198" t="s">
        <v>150</v>
      </c>
      <c r="AU284" s="198" t="s">
        <v>84</v>
      </c>
      <c r="AY284" s="17" t="s">
        <v>148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7" t="s">
        <v>82</v>
      </c>
      <c r="BK284" s="199">
        <f>ROUND(I284*H284,2)</f>
        <v>0</v>
      </c>
      <c r="BL284" s="17" t="s">
        <v>155</v>
      </c>
      <c r="BM284" s="198" t="s">
        <v>911</v>
      </c>
    </row>
    <row r="285" spans="1:47" s="2" customFormat="1" ht="11.25">
      <c r="A285" s="34"/>
      <c r="B285" s="35"/>
      <c r="C285" s="36"/>
      <c r="D285" s="200" t="s">
        <v>157</v>
      </c>
      <c r="E285" s="36"/>
      <c r="F285" s="201" t="s">
        <v>910</v>
      </c>
      <c r="G285" s="36"/>
      <c r="H285" s="36"/>
      <c r="I285" s="202"/>
      <c r="J285" s="36"/>
      <c r="K285" s="36"/>
      <c r="L285" s="39"/>
      <c r="M285" s="203"/>
      <c r="N285" s="204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157</v>
      </c>
      <c r="AU285" s="17" t="s">
        <v>84</v>
      </c>
    </row>
    <row r="286" spans="2:63" s="12" customFormat="1" ht="22.9" customHeight="1">
      <c r="B286" s="171"/>
      <c r="C286" s="172"/>
      <c r="D286" s="173" t="s">
        <v>73</v>
      </c>
      <c r="E286" s="185" t="s">
        <v>298</v>
      </c>
      <c r="F286" s="185" t="s">
        <v>299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SUM(P287:P293)</f>
        <v>0</v>
      </c>
      <c r="Q286" s="179"/>
      <c r="R286" s="180">
        <f>SUM(R287:R293)</f>
        <v>0</v>
      </c>
      <c r="S286" s="179"/>
      <c r="T286" s="181">
        <f>SUM(T287:T293)</f>
        <v>0</v>
      </c>
      <c r="AR286" s="182" t="s">
        <v>82</v>
      </c>
      <c r="AT286" s="183" t="s">
        <v>73</v>
      </c>
      <c r="AU286" s="183" t="s">
        <v>82</v>
      </c>
      <c r="AY286" s="182" t="s">
        <v>148</v>
      </c>
      <c r="BK286" s="184">
        <f>SUM(BK287:BK293)</f>
        <v>0</v>
      </c>
    </row>
    <row r="287" spans="1:65" s="2" customFormat="1" ht="20.45" customHeight="1">
      <c r="A287" s="34"/>
      <c r="B287" s="35"/>
      <c r="C287" s="187" t="s">
        <v>628</v>
      </c>
      <c r="D287" s="187" t="s">
        <v>150</v>
      </c>
      <c r="E287" s="188" t="s">
        <v>912</v>
      </c>
      <c r="F287" s="189" t="s">
        <v>913</v>
      </c>
      <c r="G287" s="190" t="s">
        <v>303</v>
      </c>
      <c r="H287" s="191">
        <v>39.128</v>
      </c>
      <c r="I287" s="192"/>
      <c r="J287" s="193">
        <f>ROUND(I287*H287,2)</f>
        <v>0</v>
      </c>
      <c r="K287" s="189" t="s">
        <v>154</v>
      </c>
      <c r="L287" s="39"/>
      <c r="M287" s="194" t="s">
        <v>1</v>
      </c>
      <c r="N287" s="195" t="s">
        <v>39</v>
      </c>
      <c r="O287" s="7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155</v>
      </c>
      <c r="AT287" s="198" t="s">
        <v>150</v>
      </c>
      <c r="AU287" s="198" t="s">
        <v>84</v>
      </c>
      <c r="AY287" s="17" t="s">
        <v>148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82</v>
      </c>
      <c r="BK287" s="199">
        <f>ROUND(I287*H287,2)</f>
        <v>0</v>
      </c>
      <c r="BL287" s="17" t="s">
        <v>155</v>
      </c>
      <c r="BM287" s="198" t="s">
        <v>914</v>
      </c>
    </row>
    <row r="288" spans="1:47" s="2" customFormat="1" ht="19.5">
      <c r="A288" s="34"/>
      <c r="B288" s="35"/>
      <c r="C288" s="36"/>
      <c r="D288" s="200" t="s">
        <v>157</v>
      </c>
      <c r="E288" s="36"/>
      <c r="F288" s="201" t="s">
        <v>915</v>
      </c>
      <c r="G288" s="36"/>
      <c r="H288" s="36"/>
      <c r="I288" s="202"/>
      <c r="J288" s="36"/>
      <c r="K288" s="36"/>
      <c r="L288" s="39"/>
      <c r="M288" s="203"/>
      <c r="N288" s="204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157</v>
      </c>
      <c r="AU288" s="17" t="s">
        <v>84</v>
      </c>
    </row>
    <row r="289" spans="1:65" s="2" customFormat="1" ht="22.9" customHeight="1">
      <c r="A289" s="34"/>
      <c r="B289" s="35"/>
      <c r="C289" s="187" t="s">
        <v>632</v>
      </c>
      <c r="D289" s="187" t="s">
        <v>150</v>
      </c>
      <c r="E289" s="188" t="s">
        <v>916</v>
      </c>
      <c r="F289" s="189" t="s">
        <v>917</v>
      </c>
      <c r="G289" s="190" t="s">
        <v>303</v>
      </c>
      <c r="H289" s="191">
        <v>547.792</v>
      </c>
      <c r="I289" s="192"/>
      <c r="J289" s="193">
        <f>ROUND(I289*H289,2)</f>
        <v>0</v>
      </c>
      <c r="K289" s="189" t="s">
        <v>154</v>
      </c>
      <c r="L289" s="39"/>
      <c r="M289" s="194" t="s">
        <v>1</v>
      </c>
      <c r="N289" s="195" t="s">
        <v>39</v>
      </c>
      <c r="O289" s="71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155</v>
      </c>
      <c r="AT289" s="198" t="s">
        <v>150</v>
      </c>
      <c r="AU289" s="198" t="s">
        <v>84</v>
      </c>
      <c r="AY289" s="17" t="s">
        <v>148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7" t="s">
        <v>82</v>
      </c>
      <c r="BK289" s="199">
        <f>ROUND(I289*H289,2)</f>
        <v>0</v>
      </c>
      <c r="BL289" s="17" t="s">
        <v>155</v>
      </c>
      <c r="BM289" s="198" t="s">
        <v>918</v>
      </c>
    </row>
    <row r="290" spans="1:47" s="2" customFormat="1" ht="29.25">
      <c r="A290" s="34"/>
      <c r="B290" s="35"/>
      <c r="C290" s="36"/>
      <c r="D290" s="200" t="s">
        <v>157</v>
      </c>
      <c r="E290" s="36"/>
      <c r="F290" s="201" t="s">
        <v>919</v>
      </c>
      <c r="G290" s="36"/>
      <c r="H290" s="36"/>
      <c r="I290" s="202"/>
      <c r="J290" s="36"/>
      <c r="K290" s="36"/>
      <c r="L290" s="39"/>
      <c r="M290" s="203"/>
      <c r="N290" s="204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157</v>
      </c>
      <c r="AU290" s="17" t="s">
        <v>84</v>
      </c>
    </row>
    <row r="291" spans="2:51" s="13" customFormat="1" ht="11.25">
      <c r="B291" s="206"/>
      <c r="C291" s="207"/>
      <c r="D291" s="200" t="s">
        <v>161</v>
      </c>
      <c r="E291" s="207"/>
      <c r="F291" s="209" t="s">
        <v>920</v>
      </c>
      <c r="G291" s="207"/>
      <c r="H291" s="210">
        <v>547.792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161</v>
      </c>
      <c r="AU291" s="216" t="s">
        <v>84</v>
      </c>
      <c r="AV291" s="13" t="s">
        <v>84</v>
      </c>
      <c r="AW291" s="13" t="s">
        <v>4</v>
      </c>
      <c r="AX291" s="13" t="s">
        <v>82</v>
      </c>
      <c r="AY291" s="216" t="s">
        <v>148</v>
      </c>
    </row>
    <row r="292" spans="1:65" s="2" customFormat="1" ht="30.95" customHeight="1">
      <c r="A292" s="34"/>
      <c r="B292" s="35"/>
      <c r="C292" s="187" t="s">
        <v>636</v>
      </c>
      <c r="D292" s="187" t="s">
        <v>150</v>
      </c>
      <c r="E292" s="188" t="s">
        <v>921</v>
      </c>
      <c r="F292" s="189" t="s">
        <v>922</v>
      </c>
      <c r="G292" s="190" t="s">
        <v>303</v>
      </c>
      <c r="H292" s="191">
        <v>39.128</v>
      </c>
      <c r="I292" s="192"/>
      <c r="J292" s="193">
        <f>ROUND(I292*H292,2)</f>
        <v>0</v>
      </c>
      <c r="K292" s="189" t="s">
        <v>154</v>
      </c>
      <c r="L292" s="39"/>
      <c r="M292" s="194" t="s">
        <v>1</v>
      </c>
      <c r="N292" s="195" t="s">
        <v>39</v>
      </c>
      <c r="O292" s="71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8" t="s">
        <v>155</v>
      </c>
      <c r="AT292" s="198" t="s">
        <v>150</v>
      </c>
      <c r="AU292" s="198" t="s">
        <v>84</v>
      </c>
      <c r="AY292" s="17" t="s">
        <v>148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7" t="s">
        <v>82</v>
      </c>
      <c r="BK292" s="199">
        <f>ROUND(I292*H292,2)</f>
        <v>0</v>
      </c>
      <c r="BL292" s="17" t="s">
        <v>155</v>
      </c>
      <c r="BM292" s="198" t="s">
        <v>923</v>
      </c>
    </row>
    <row r="293" spans="1:47" s="2" customFormat="1" ht="29.25">
      <c r="A293" s="34"/>
      <c r="B293" s="35"/>
      <c r="C293" s="36"/>
      <c r="D293" s="200" t="s">
        <v>157</v>
      </c>
      <c r="E293" s="36"/>
      <c r="F293" s="201" t="s">
        <v>924</v>
      </c>
      <c r="G293" s="36"/>
      <c r="H293" s="36"/>
      <c r="I293" s="202"/>
      <c r="J293" s="36"/>
      <c r="K293" s="36"/>
      <c r="L293" s="39"/>
      <c r="M293" s="203"/>
      <c r="N293" s="204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157</v>
      </c>
      <c r="AU293" s="17" t="s">
        <v>84</v>
      </c>
    </row>
    <row r="294" spans="2:63" s="12" customFormat="1" ht="22.9" customHeight="1">
      <c r="B294" s="171"/>
      <c r="C294" s="172"/>
      <c r="D294" s="173" t="s">
        <v>73</v>
      </c>
      <c r="E294" s="185" t="s">
        <v>322</v>
      </c>
      <c r="F294" s="185" t="s">
        <v>323</v>
      </c>
      <c r="G294" s="172"/>
      <c r="H294" s="172"/>
      <c r="I294" s="175"/>
      <c r="J294" s="186">
        <f>BK294</f>
        <v>0</v>
      </c>
      <c r="K294" s="172"/>
      <c r="L294" s="177"/>
      <c r="M294" s="178"/>
      <c r="N294" s="179"/>
      <c r="O294" s="179"/>
      <c r="P294" s="180">
        <f>SUM(P295:P296)</f>
        <v>0</v>
      </c>
      <c r="Q294" s="179"/>
      <c r="R294" s="180">
        <f>SUM(R295:R296)</f>
        <v>0</v>
      </c>
      <c r="S294" s="179"/>
      <c r="T294" s="181">
        <f>SUM(T295:T296)</f>
        <v>0</v>
      </c>
      <c r="AR294" s="182" t="s">
        <v>82</v>
      </c>
      <c r="AT294" s="183" t="s">
        <v>73</v>
      </c>
      <c r="AU294" s="183" t="s">
        <v>82</v>
      </c>
      <c r="AY294" s="182" t="s">
        <v>148</v>
      </c>
      <c r="BK294" s="184">
        <f>SUM(BK295:BK296)</f>
        <v>0</v>
      </c>
    </row>
    <row r="295" spans="1:65" s="2" customFormat="1" ht="22.9" customHeight="1">
      <c r="A295" s="34"/>
      <c r="B295" s="35"/>
      <c r="C295" s="187" t="s">
        <v>640</v>
      </c>
      <c r="D295" s="187" t="s">
        <v>150</v>
      </c>
      <c r="E295" s="188" t="s">
        <v>925</v>
      </c>
      <c r="F295" s="189" t="s">
        <v>926</v>
      </c>
      <c r="G295" s="190" t="s">
        <v>303</v>
      </c>
      <c r="H295" s="191">
        <v>39.513</v>
      </c>
      <c r="I295" s="192"/>
      <c r="J295" s="193">
        <f>ROUND(I295*H295,2)</f>
        <v>0</v>
      </c>
      <c r="K295" s="189" t="s">
        <v>154</v>
      </c>
      <c r="L295" s="39"/>
      <c r="M295" s="194" t="s">
        <v>1</v>
      </c>
      <c r="N295" s="195" t="s">
        <v>39</v>
      </c>
      <c r="O295" s="71"/>
      <c r="P295" s="196">
        <f>O295*H295</f>
        <v>0</v>
      </c>
      <c r="Q295" s="196">
        <v>0</v>
      </c>
      <c r="R295" s="196">
        <f>Q295*H295</f>
        <v>0</v>
      </c>
      <c r="S295" s="196">
        <v>0</v>
      </c>
      <c r="T295" s="197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8" t="s">
        <v>155</v>
      </c>
      <c r="AT295" s="198" t="s">
        <v>150</v>
      </c>
      <c r="AU295" s="198" t="s">
        <v>84</v>
      </c>
      <c r="AY295" s="17" t="s">
        <v>148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7" t="s">
        <v>82</v>
      </c>
      <c r="BK295" s="199">
        <f>ROUND(I295*H295,2)</f>
        <v>0</v>
      </c>
      <c r="BL295" s="17" t="s">
        <v>155</v>
      </c>
      <c r="BM295" s="198" t="s">
        <v>927</v>
      </c>
    </row>
    <row r="296" spans="1:47" s="2" customFormat="1" ht="29.25">
      <c r="A296" s="34"/>
      <c r="B296" s="35"/>
      <c r="C296" s="36"/>
      <c r="D296" s="200" t="s">
        <v>157</v>
      </c>
      <c r="E296" s="36"/>
      <c r="F296" s="201" t="s">
        <v>928</v>
      </c>
      <c r="G296" s="36"/>
      <c r="H296" s="36"/>
      <c r="I296" s="202"/>
      <c r="J296" s="36"/>
      <c r="K296" s="36"/>
      <c r="L296" s="39"/>
      <c r="M296" s="203"/>
      <c r="N296" s="204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157</v>
      </c>
      <c r="AU296" s="17" t="s">
        <v>84</v>
      </c>
    </row>
    <row r="297" spans="2:63" s="12" customFormat="1" ht="25.9" customHeight="1">
      <c r="B297" s="171"/>
      <c r="C297" s="172"/>
      <c r="D297" s="173" t="s">
        <v>73</v>
      </c>
      <c r="E297" s="174" t="s">
        <v>329</v>
      </c>
      <c r="F297" s="174" t="s">
        <v>330</v>
      </c>
      <c r="G297" s="172"/>
      <c r="H297" s="172"/>
      <c r="I297" s="175"/>
      <c r="J297" s="176">
        <f>BK297</f>
        <v>0</v>
      </c>
      <c r="K297" s="172"/>
      <c r="L297" s="177"/>
      <c r="M297" s="178"/>
      <c r="N297" s="179"/>
      <c r="O297" s="179"/>
      <c r="P297" s="180">
        <f>P298</f>
        <v>0</v>
      </c>
      <c r="Q297" s="179"/>
      <c r="R297" s="180">
        <f>R298</f>
        <v>0.00029</v>
      </c>
      <c r="S297" s="179"/>
      <c r="T297" s="181">
        <f>T298</f>
        <v>0</v>
      </c>
      <c r="AR297" s="182" t="s">
        <v>84</v>
      </c>
      <c r="AT297" s="183" t="s">
        <v>73</v>
      </c>
      <c r="AU297" s="183" t="s">
        <v>74</v>
      </c>
      <c r="AY297" s="182" t="s">
        <v>148</v>
      </c>
      <c r="BK297" s="184">
        <f>BK298</f>
        <v>0</v>
      </c>
    </row>
    <row r="298" spans="2:63" s="12" customFormat="1" ht="22.9" customHeight="1">
      <c r="B298" s="171"/>
      <c r="C298" s="172"/>
      <c r="D298" s="173" t="s">
        <v>73</v>
      </c>
      <c r="E298" s="185" t="s">
        <v>499</v>
      </c>
      <c r="F298" s="185" t="s">
        <v>500</v>
      </c>
      <c r="G298" s="172"/>
      <c r="H298" s="172"/>
      <c r="I298" s="175"/>
      <c r="J298" s="186">
        <f>BK298</f>
        <v>0</v>
      </c>
      <c r="K298" s="172"/>
      <c r="L298" s="177"/>
      <c r="M298" s="178"/>
      <c r="N298" s="179"/>
      <c r="O298" s="179"/>
      <c r="P298" s="180">
        <f>SUM(P299:P302)</f>
        <v>0</v>
      </c>
      <c r="Q298" s="179"/>
      <c r="R298" s="180">
        <f>SUM(R299:R302)</f>
        <v>0.00029</v>
      </c>
      <c r="S298" s="179"/>
      <c r="T298" s="181">
        <f>SUM(T299:T302)</f>
        <v>0</v>
      </c>
      <c r="AR298" s="182" t="s">
        <v>84</v>
      </c>
      <c r="AT298" s="183" t="s">
        <v>73</v>
      </c>
      <c r="AU298" s="183" t="s">
        <v>82</v>
      </c>
      <c r="AY298" s="182" t="s">
        <v>148</v>
      </c>
      <c r="BK298" s="184">
        <f>SUM(BK299:BK302)</f>
        <v>0</v>
      </c>
    </row>
    <row r="299" spans="1:65" s="2" customFormat="1" ht="14.45" customHeight="1">
      <c r="A299" s="34"/>
      <c r="B299" s="35"/>
      <c r="C299" s="187" t="s">
        <v>644</v>
      </c>
      <c r="D299" s="187" t="s">
        <v>150</v>
      </c>
      <c r="E299" s="188" t="s">
        <v>929</v>
      </c>
      <c r="F299" s="189" t="s">
        <v>930</v>
      </c>
      <c r="G299" s="190" t="s">
        <v>176</v>
      </c>
      <c r="H299" s="191">
        <v>1</v>
      </c>
      <c r="I299" s="192"/>
      <c r="J299" s="193">
        <f>ROUND(I299*H299,2)</f>
        <v>0</v>
      </c>
      <c r="K299" s="189" t="s">
        <v>154</v>
      </c>
      <c r="L299" s="39"/>
      <c r="M299" s="194" t="s">
        <v>1</v>
      </c>
      <c r="N299" s="195" t="s">
        <v>39</v>
      </c>
      <c r="O299" s="71"/>
      <c r="P299" s="196">
        <f>O299*H299</f>
        <v>0</v>
      </c>
      <c r="Q299" s="196">
        <v>0.00029</v>
      </c>
      <c r="R299" s="196">
        <f>Q299*H299</f>
        <v>0.00029</v>
      </c>
      <c r="S299" s="196">
        <v>0</v>
      </c>
      <c r="T299" s="19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8" t="s">
        <v>245</v>
      </c>
      <c r="AT299" s="198" t="s">
        <v>150</v>
      </c>
      <c r="AU299" s="198" t="s">
        <v>84</v>
      </c>
      <c r="AY299" s="17" t="s">
        <v>148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7" t="s">
        <v>82</v>
      </c>
      <c r="BK299" s="199">
        <f>ROUND(I299*H299,2)</f>
        <v>0</v>
      </c>
      <c r="BL299" s="17" t="s">
        <v>245</v>
      </c>
      <c r="BM299" s="198" t="s">
        <v>931</v>
      </c>
    </row>
    <row r="300" spans="1:47" s="2" customFormat="1" ht="11.25">
      <c r="A300" s="34"/>
      <c r="B300" s="35"/>
      <c r="C300" s="36"/>
      <c r="D300" s="200" t="s">
        <v>157</v>
      </c>
      <c r="E300" s="36"/>
      <c r="F300" s="201" t="s">
        <v>932</v>
      </c>
      <c r="G300" s="36"/>
      <c r="H300" s="36"/>
      <c r="I300" s="202"/>
      <c r="J300" s="36"/>
      <c r="K300" s="36"/>
      <c r="L300" s="39"/>
      <c r="M300" s="203"/>
      <c r="N300" s="204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157</v>
      </c>
      <c r="AU300" s="17" t="s">
        <v>84</v>
      </c>
    </row>
    <row r="301" spans="1:65" s="2" customFormat="1" ht="22.9" customHeight="1">
      <c r="A301" s="34"/>
      <c r="B301" s="35"/>
      <c r="C301" s="187" t="s">
        <v>648</v>
      </c>
      <c r="D301" s="187" t="s">
        <v>150</v>
      </c>
      <c r="E301" s="188" t="s">
        <v>933</v>
      </c>
      <c r="F301" s="189" t="s">
        <v>934</v>
      </c>
      <c r="G301" s="190" t="s">
        <v>935</v>
      </c>
      <c r="H301" s="255"/>
      <c r="I301" s="192"/>
      <c r="J301" s="193">
        <f>ROUND(I301*H301,2)</f>
        <v>0</v>
      </c>
      <c r="K301" s="189" t="s">
        <v>154</v>
      </c>
      <c r="L301" s="39"/>
      <c r="M301" s="194" t="s">
        <v>1</v>
      </c>
      <c r="N301" s="195" t="s">
        <v>39</v>
      </c>
      <c r="O301" s="71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8" t="s">
        <v>245</v>
      </c>
      <c r="AT301" s="198" t="s">
        <v>150</v>
      </c>
      <c r="AU301" s="198" t="s">
        <v>84</v>
      </c>
      <c r="AY301" s="17" t="s">
        <v>148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7" t="s">
        <v>82</v>
      </c>
      <c r="BK301" s="199">
        <f>ROUND(I301*H301,2)</f>
        <v>0</v>
      </c>
      <c r="BL301" s="17" t="s">
        <v>245</v>
      </c>
      <c r="BM301" s="198" t="s">
        <v>936</v>
      </c>
    </row>
    <row r="302" spans="1:47" s="2" customFormat="1" ht="29.25">
      <c r="A302" s="34"/>
      <c r="B302" s="35"/>
      <c r="C302" s="36"/>
      <c r="D302" s="200" t="s">
        <v>157</v>
      </c>
      <c r="E302" s="36"/>
      <c r="F302" s="201" t="s">
        <v>937</v>
      </c>
      <c r="G302" s="36"/>
      <c r="H302" s="36"/>
      <c r="I302" s="202"/>
      <c r="J302" s="36"/>
      <c r="K302" s="36"/>
      <c r="L302" s="39"/>
      <c r="M302" s="241"/>
      <c r="N302" s="242"/>
      <c r="O302" s="243"/>
      <c r="P302" s="243"/>
      <c r="Q302" s="243"/>
      <c r="R302" s="243"/>
      <c r="S302" s="243"/>
      <c r="T302" s="24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157</v>
      </c>
      <c r="AU302" s="17" t="s">
        <v>84</v>
      </c>
    </row>
    <row r="303" spans="1:31" s="2" customFormat="1" ht="6.95" customHeight="1">
      <c r="A303" s="34"/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39"/>
      <c r="M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</sheetData>
  <sheetProtection algorithmName="SHA-512" hashValue="kK0kV/MCe95JO7jFD6zEdRpJlIqVFEdhT6RVO91bUZuBb9Ahj8ac3HTWWTP8NzCgs7/fR78f/yeRvq3WLWZrHA==" saltValue="S4Z2xq8vFnGujpIHq4l7hUOWb7s1T5eTztEb7tBxiG0qTQJUNLDfMyg4+cfHvL240B7uzFPuHk0vY9mVcwe70w==" spinCount="100000" sheet="1" objects="1" scenarios="1" formatColumns="0" formatRows="0" autoFilter="0"/>
  <autoFilter ref="C127:K30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8.85156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8.85156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98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4.45" customHeight="1">
      <c r="B7" s="20"/>
      <c r="E7" s="311" t="str">
        <f>'Rekapitulace stavby'!K6</f>
        <v>Oprava ležaté kanalizace v budově čp. 68/18 a čp. 77/16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3" t="s">
        <v>107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13" t="s">
        <v>938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939</v>
      </c>
      <c r="G12" s="34"/>
      <c r="H12" s="34"/>
      <c r="I12" s="113" t="s">
        <v>22</v>
      </c>
      <c r="J12" s="115" t="str">
        <f>'Rekapitulace stavby'!AN8</f>
        <v>31. 12. 2021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26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26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38</v>
      </c>
      <c r="E33" s="113" t="s">
        <v>39</v>
      </c>
      <c r="F33" s="124">
        <f>ROUND((SUM(BE122:BE146)),2)</f>
        <v>0</v>
      </c>
      <c r="G33" s="34"/>
      <c r="H33" s="34"/>
      <c r="I33" s="125">
        <v>0.21</v>
      </c>
      <c r="J33" s="124">
        <f>ROUND(((SUM(BE122:BE146))*I33),2)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40</v>
      </c>
      <c r="F34" s="124">
        <f>ROUND((SUM(BF122:BF146)),2)</f>
        <v>0</v>
      </c>
      <c r="G34" s="34"/>
      <c r="H34" s="34"/>
      <c r="I34" s="125">
        <v>0.15</v>
      </c>
      <c r="J34" s="124">
        <f>ROUND(((SUM(BF122:BF146))*I34),2)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41</v>
      </c>
      <c r="F35" s="124">
        <f>ROUND((SUM(BG122:BG146)),2)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42</v>
      </c>
      <c r="F36" s="124">
        <f>ROUND((SUM(BH122:BH146)),2)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ROUND((SUM(BI122:BI146)),2)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18" t="str">
        <f>E7</f>
        <v>Oprava ležaté kanalizace v budově čp. 68/18 a čp. 77/16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4.45" customHeight="1">
      <c r="A87" s="34"/>
      <c r="B87" s="35"/>
      <c r="C87" s="36"/>
      <c r="D87" s="36"/>
      <c r="E87" s="270" t="str">
        <f>E9</f>
        <v>vrn - Vedlejší a ostatní náklady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Hradec Králové, Pražská 72, SOŠ veterinární</v>
      </c>
      <c r="G89" s="36"/>
      <c r="H89" s="36"/>
      <c r="I89" s="29" t="s">
        <v>22</v>
      </c>
      <c r="J89" s="66" t="str">
        <f>IF(J12="","",J12)</f>
        <v>31. 12. 2021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4.8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4.8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117</v>
      </c>
      <c r="D94" s="145"/>
      <c r="E94" s="145"/>
      <c r="F94" s="145"/>
      <c r="G94" s="145"/>
      <c r="H94" s="145"/>
      <c r="I94" s="145"/>
      <c r="J94" s="146" t="s">
        <v>118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119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8"/>
      <c r="C97" s="149"/>
      <c r="D97" s="150" t="s">
        <v>940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10" customFormat="1" ht="19.9" customHeight="1">
      <c r="B98" s="154"/>
      <c r="C98" s="155"/>
      <c r="D98" s="156" t="s">
        <v>941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2:12" s="10" customFormat="1" ht="19.9" customHeight="1">
      <c r="B99" s="154"/>
      <c r="C99" s="155"/>
      <c r="D99" s="156" t="s">
        <v>942</v>
      </c>
      <c r="E99" s="157"/>
      <c r="F99" s="157"/>
      <c r="G99" s="157"/>
      <c r="H99" s="157"/>
      <c r="I99" s="157"/>
      <c r="J99" s="158">
        <f>J134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943</v>
      </c>
      <c r="E100" s="157"/>
      <c r="F100" s="157"/>
      <c r="G100" s="157"/>
      <c r="H100" s="157"/>
      <c r="I100" s="157"/>
      <c r="J100" s="158">
        <f>J137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944</v>
      </c>
      <c r="E101" s="157"/>
      <c r="F101" s="157"/>
      <c r="G101" s="157"/>
      <c r="H101" s="157"/>
      <c r="I101" s="157"/>
      <c r="J101" s="158">
        <f>J140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945</v>
      </c>
      <c r="E102" s="157"/>
      <c r="F102" s="157"/>
      <c r="G102" s="157"/>
      <c r="H102" s="157"/>
      <c r="I102" s="157"/>
      <c r="J102" s="158">
        <f>J143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133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4.45" customHeight="1">
      <c r="A112" s="34"/>
      <c r="B112" s="35"/>
      <c r="C112" s="36"/>
      <c r="D112" s="36"/>
      <c r="E112" s="318" t="str">
        <f>E7</f>
        <v>Oprava ležaté kanalizace v budově čp. 68/18 a čp. 77/16</v>
      </c>
      <c r="F112" s="319"/>
      <c r="G112" s="319"/>
      <c r="H112" s="319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107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4.45" customHeight="1">
      <c r="A114" s="34"/>
      <c r="B114" s="35"/>
      <c r="C114" s="36"/>
      <c r="D114" s="36"/>
      <c r="E114" s="270" t="str">
        <f>E9</f>
        <v>vrn - Vedlejší a ostatní náklady</v>
      </c>
      <c r="F114" s="320"/>
      <c r="G114" s="320"/>
      <c r="H114" s="320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Hradec Králové, Pražská 72, SOŠ veterinární</v>
      </c>
      <c r="G116" s="36"/>
      <c r="H116" s="36"/>
      <c r="I116" s="29" t="s">
        <v>22</v>
      </c>
      <c r="J116" s="66" t="str">
        <f>IF(J12="","",J12)</f>
        <v>31. 12. 2021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4.85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30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4.8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32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0"/>
      <c r="B121" s="161"/>
      <c r="C121" s="162" t="s">
        <v>134</v>
      </c>
      <c r="D121" s="163" t="s">
        <v>59</v>
      </c>
      <c r="E121" s="163" t="s">
        <v>55</v>
      </c>
      <c r="F121" s="163" t="s">
        <v>56</v>
      </c>
      <c r="G121" s="163" t="s">
        <v>135</v>
      </c>
      <c r="H121" s="163" t="s">
        <v>136</v>
      </c>
      <c r="I121" s="163" t="s">
        <v>137</v>
      </c>
      <c r="J121" s="163" t="s">
        <v>118</v>
      </c>
      <c r="K121" s="164" t="s">
        <v>138</v>
      </c>
      <c r="L121" s="165"/>
      <c r="M121" s="75" t="s">
        <v>1</v>
      </c>
      <c r="N121" s="76" t="s">
        <v>38</v>
      </c>
      <c r="O121" s="76" t="s">
        <v>139</v>
      </c>
      <c r="P121" s="76" t="s">
        <v>140</v>
      </c>
      <c r="Q121" s="76" t="s">
        <v>141</v>
      </c>
      <c r="R121" s="76" t="s">
        <v>142</v>
      </c>
      <c r="S121" s="76" t="s">
        <v>143</v>
      </c>
      <c r="T121" s="77" t="s">
        <v>144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9" customHeight="1">
      <c r="A122" s="34"/>
      <c r="B122" s="35"/>
      <c r="C122" s="82" t="s">
        <v>145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</f>
        <v>0</v>
      </c>
      <c r="Q122" s="79"/>
      <c r="R122" s="168">
        <f>R123</f>
        <v>0</v>
      </c>
      <c r="S122" s="79"/>
      <c r="T122" s="169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73</v>
      </c>
      <c r="AU122" s="17" t="s">
        <v>120</v>
      </c>
      <c r="BK122" s="170">
        <f>BK123</f>
        <v>0</v>
      </c>
    </row>
    <row r="123" spans="2:63" s="12" customFormat="1" ht="25.9" customHeight="1">
      <c r="B123" s="171"/>
      <c r="C123" s="172"/>
      <c r="D123" s="173" t="s">
        <v>73</v>
      </c>
      <c r="E123" s="174" t="s">
        <v>946</v>
      </c>
      <c r="F123" s="174" t="s">
        <v>947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P124+P134+P137+P140+P143</f>
        <v>0</v>
      </c>
      <c r="Q123" s="179"/>
      <c r="R123" s="180">
        <f>R124+R134+R137+R140+R143</f>
        <v>0</v>
      </c>
      <c r="S123" s="179"/>
      <c r="T123" s="181">
        <f>T124+T134+T137+T140+T143</f>
        <v>0</v>
      </c>
      <c r="AR123" s="182" t="s">
        <v>182</v>
      </c>
      <c r="AT123" s="183" t="s">
        <v>73</v>
      </c>
      <c r="AU123" s="183" t="s">
        <v>74</v>
      </c>
      <c r="AY123" s="182" t="s">
        <v>148</v>
      </c>
      <c r="BK123" s="184">
        <f>BK124+BK134+BK137+BK140+BK143</f>
        <v>0</v>
      </c>
    </row>
    <row r="124" spans="2:63" s="12" customFormat="1" ht="22.9" customHeight="1">
      <c r="B124" s="171"/>
      <c r="C124" s="172"/>
      <c r="D124" s="173" t="s">
        <v>73</v>
      </c>
      <c r="E124" s="185" t="s">
        <v>948</v>
      </c>
      <c r="F124" s="185" t="s">
        <v>949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SUM(P125:P133)</f>
        <v>0</v>
      </c>
      <c r="Q124" s="179"/>
      <c r="R124" s="180">
        <f>SUM(R125:R133)</f>
        <v>0</v>
      </c>
      <c r="S124" s="179"/>
      <c r="T124" s="181">
        <f>SUM(T125:T133)</f>
        <v>0</v>
      </c>
      <c r="AR124" s="182" t="s">
        <v>182</v>
      </c>
      <c r="AT124" s="183" t="s">
        <v>73</v>
      </c>
      <c r="AU124" s="183" t="s">
        <v>82</v>
      </c>
      <c r="AY124" s="182" t="s">
        <v>148</v>
      </c>
      <c r="BK124" s="184">
        <f>SUM(BK125:BK133)</f>
        <v>0</v>
      </c>
    </row>
    <row r="125" spans="1:65" s="2" customFormat="1" ht="14.45" customHeight="1">
      <c r="A125" s="34"/>
      <c r="B125" s="35"/>
      <c r="C125" s="187" t="s">
        <v>82</v>
      </c>
      <c r="D125" s="187" t="s">
        <v>150</v>
      </c>
      <c r="E125" s="188" t="s">
        <v>950</v>
      </c>
      <c r="F125" s="189" t="s">
        <v>951</v>
      </c>
      <c r="G125" s="190" t="s">
        <v>952</v>
      </c>
      <c r="H125" s="191">
        <v>1</v>
      </c>
      <c r="I125" s="192"/>
      <c r="J125" s="193">
        <f>ROUND(I125*H125,2)</f>
        <v>0</v>
      </c>
      <c r="K125" s="189" t="s">
        <v>154</v>
      </c>
      <c r="L125" s="39"/>
      <c r="M125" s="194" t="s">
        <v>1</v>
      </c>
      <c r="N125" s="195" t="s">
        <v>39</v>
      </c>
      <c r="O125" s="7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953</v>
      </c>
      <c r="AT125" s="198" t="s">
        <v>150</v>
      </c>
      <c r="AU125" s="198" t="s">
        <v>84</v>
      </c>
      <c r="AY125" s="17" t="s">
        <v>148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82</v>
      </c>
      <c r="BK125" s="199">
        <f>ROUND(I125*H125,2)</f>
        <v>0</v>
      </c>
      <c r="BL125" s="17" t="s">
        <v>953</v>
      </c>
      <c r="BM125" s="198" t="s">
        <v>954</v>
      </c>
    </row>
    <row r="126" spans="1:47" s="2" customFormat="1" ht="11.25">
      <c r="A126" s="34"/>
      <c r="B126" s="35"/>
      <c r="C126" s="36"/>
      <c r="D126" s="200" t="s">
        <v>157</v>
      </c>
      <c r="E126" s="36"/>
      <c r="F126" s="201" t="s">
        <v>951</v>
      </c>
      <c r="G126" s="36"/>
      <c r="H126" s="36"/>
      <c r="I126" s="202"/>
      <c r="J126" s="36"/>
      <c r="K126" s="36"/>
      <c r="L126" s="39"/>
      <c r="M126" s="203"/>
      <c r="N126" s="20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157</v>
      </c>
      <c r="AU126" s="17" t="s">
        <v>84</v>
      </c>
    </row>
    <row r="127" spans="1:65" s="2" customFormat="1" ht="14.45" customHeight="1">
      <c r="A127" s="34"/>
      <c r="B127" s="35"/>
      <c r="C127" s="187" t="s">
        <v>84</v>
      </c>
      <c r="D127" s="187" t="s">
        <v>150</v>
      </c>
      <c r="E127" s="188" t="s">
        <v>955</v>
      </c>
      <c r="F127" s="189" t="s">
        <v>956</v>
      </c>
      <c r="G127" s="190" t="s">
        <v>952</v>
      </c>
      <c r="H127" s="191">
        <v>1</v>
      </c>
      <c r="I127" s="192"/>
      <c r="J127" s="193">
        <f>ROUND(I127*H127,2)</f>
        <v>0</v>
      </c>
      <c r="K127" s="189" t="s">
        <v>154</v>
      </c>
      <c r="L127" s="39"/>
      <c r="M127" s="194" t="s">
        <v>1</v>
      </c>
      <c r="N127" s="195" t="s">
        <v>39</v>
      </c>
      <c r="O127" s="7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953</v>
      </c>
      <c r="AT127" s="198" t="s">
        <v>150</v>
      </c>
      <c r="AU127" s="198" t="s">
        <v>84</v>
      </c>
      <c r="AY127" s="17" t="s">
        <v>148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82</v>
      </c>
      <c r="BK127" s="199">
        <f>ROUND(I127*H127,2)</f>
        <v>0</v>
      </c>
      <c r="BL127" s="17" t="s">
        <v>953</v>
      </c>
      <c r="BM127" s="198" t="s">
        <v>957</v>
      </c>
    </row>
    <row r="128" spans="1:47" s="2" customFormat="1" ht="11.25">
      <c r="A128" s="34"/>
      <c r="B128" s="35"/>
      <c r="C128" s="36"/>
      <c r="D128" s="200" t="s">
        <v>157</v>
      </c>
      <c r="E128" s="36"/>
      <c r="F128" s="201" t="s">
        <v>956</v>
      </c>
      <c r="G128" s="36"/>
      <c r="H128" s="36"/>
      <c r="I128" s="202"/>
      <c r="J128" s="36"/>
      <c r="K128" s="36"/>
      <c r="L128" s="39"/>
      <c r="M128" s="203"/>
      <c r="N128" s="204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157</v>
      </c>
      <c r="AU128" s="17" t="s">
        <v>84</v>
      </c>
    </row>
    <row r="129" spans="1:65" s="2" customFormat="1" ht="14.45" customHeight="1">
      <c r="A129" s="34"/>
      <c r="B129" s="35"/>
      <c r="C129" s="187" t="s">
        <v>163</v>
      </c>
      <c r="D129" s="187" t="s">
        <v>150</v>
      </c>
      <c r="E129" s="188" t="s">
        <v>958</v>
      </c>
      <c r="F129" s="189" t="s">
        <v>959</v>
      </c>
      <c r="G129" s="190" t="s">
        <v>952</v>
      </c>
      <c r="H129" s="191">
        <v>1</v>
      </c>
      <c r="I129" s="192"/>
      <c r="J129" s="193">
        <f>ROUND(I129*H129,2)</f>
        <v>0</v>
      </c>
      <c r="K129" s="189" t="s">
        <v>154</v>
      </c>
      <c r="L129" s="39"/>
      <c r="M129" s="194" t="s">
        <v>1</v>
      </c>
      <c r="N129" s="195" t="s">
        <v>39</v>
      </c>
      <c r="O129" s="7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953</v>
      </c>
      <c r="AT129" s="198" t="s">
        <v>150</v>
      </c>
      <c r="AU129" s="198" t="s">
        <v>84</v>
      </c>
      <c r="AY129" s="17" t="s">
        <v>148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82</v>
      </c>
      <c r="BK129" s="199">
        <f>ROUND(I129*H129,2)</f>
        <v>0</v>
      </c>
      <c r="BL129" s="17" t="s">
        <v>953</v>
      </c>
      <c r="BM129" s="198" t="s">
        <v>960</v>
      </c>
    </row>
    <row r="130" spans="1:47" s="2" customFormat="1" ht="11.25">
      <c r="A130" s="34"/>
      <c r="B130" s="35"/>
      <c r="C130" s="36"/>
      <c r="D130" s="200" t="s">
        <v>157</v>
      </c>
      <c r="E130" s="36"/>
      <c r="F130" s="201" t="s">
        <v>959</v>
      </c>
      <c r="G130" s="36"/>
      <c r="H130" s="36"/>
      <c r="I130" s="202"/>
      <c r="J130" s="36"/>
      <c r="K130" s="36"/>
      <c r="L130" s="39"/>
      <c r="M130" s="203"/>
      <c r="N130" s="204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157</v>
      </c>
      <c r="AU130" s="17" t="s">
        <v>84</v>
      </c>
    </row>
    <row r="131" spans="1:65" s="2" customFormat="1" ht="14.45" customHeight="1">
      <c r="A131" s="34"/>
      <c r="B131" s="35"/>
      <c r="C131" s="187" t="s">
        <v>155</v>
      </c>
      <c r="D131" s="187" t="s">
        <v>150</v>
      </c>
      <c r="E131" s="188" t="s">
        <v>961</v>
      </c>
      <c r="F131" s="189" t="s">
        <v>962</v>
      </c>
      <c r="G131" s="190" t="s">
        <v>952</v>
      </c>
      <c r="H131" s="191">
        <v>1</v>
      </c>
      <c r="I131" s="192"/>
      <c r="J131" s="193">
        <f>ROUND(I131*H131,2)</f>
        <v>0</v>
      </c>
      <c r="K131" s="189" t="s">
        <v>154</v>
      </c>
      <c r="L131" s="39"/>
      <c r="M131" s="194" t="s">
        <v>1</v>
      </c>
      <c r="N131" s="195" t="s">
        <v>39</v>
      </c>
      <c r="O131" s="71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953</v>
      </c>
      <c r="AT131" s="198" t="s">
        <v>150</v>
      </c>
      <c r="AU131" s="198" t="s">
        <v>84</v>
      </c>
      <c r="AY131" s="17" t="s">
        <v>148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82</v>
      </c>
      <c r="BK131" s="199">
        <f>ROUND(I131*H131,2)</f>
        <v>0</v>
      </c>
      <c r="BL131" s="17" t="s">
        <v>953</v>
      </c>
      <c r="BM131" s="198" t="s">
        <v>963</v>
      </c>
    </row>
    <row r="132" spans="1:47" s="2" customFormat="1" ht="11.25">
      <c r="A132" s="34"/>
      <c r="B132" s="35"/>
      <c r="C132" s="36"/>
      <c r="D132" s="200" t="s">
        <v>157</v>
      </c>
      <c r="E132" s="36"/>
      <c r="F132" s="201" t="s">
        <v>962</v>
      </c>
      <c r="G132" s="36"/>
      <c r="H132" s="36"/>
      <c r="I132" s="202"/>
      <c r="J132" s="36"/>
      <c r="K132" s="36"/>
      <c r="L132" s="39"/>
      <c r="M132" s="203"/>
      <c r="N132" s="20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157</v>
      </c>
      <c r="AU132" s="17" t="s">
        <v>84</v>
      </c>
    </row>
    <row r="133" spans="1:47" s="2" customFormat="1" ht="19.5">
      <c r="A133" s="34"/>
      <c r="B133" s="35"/>
      <c r="C133" s="36"/>
      <c r="D133" s="200" t="s">
        <v>159</v>
      </c>
      <c r="E133" s="36"/>
      <c r="F133" s="205" t="s">
        <v>964</v>
      </c>
      <c r="G133" s="36"/>
      <c r="H133" s="36"/>
      <c r="I133" s="202"/>
      <c r="J133" s="36"/>
      <c r="K133" s="36"/>
      <c r="L133" s="39"/>
      <c r="M133" s="203"/>
      <c r="N133" s="204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159</v>
      </c>
      <c r="AU133" s="17" t="s">
        <v>84</v>
      </c>
    </row>
    <row r="134" spans="2:63" s="12" customFormat="1" ht="22.9" customHeight="1">
      <c r="B134" s="171"/>
      <c r="C134" s="172"/>
      <c r="D134" s="173" t="s">
        <v>73</v>
      </c>
      <c r="E134" s="185" t="s">
        <v>965</v>
      </c>
      <c r="F134" s="185" t="s">
        <v>966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SUM(P135:P136)</f>
        <v>0</v>
      </c>
      <c r="Q134" s="179"/>
      <c r="R134" s="180">
        <f>SUM(R135:R136)</f>
        <v>0</v>
      </c>
      <c r="S134" s="179"/>
      <c r="T134" s="181">
        <f>SUM(T135:T136)</f>
        <v>0</v>
      </c>
      <c r="AR134" s="182" t="s">
        <v>182</v>
      </c>
      <c r="AT134" s="183" t="s">
        <v>73</v>
      </c>
      <c r="AU134" s="183" t="s">
        <v>82</v>
      </c>
      <c r="AY134" s="182" t="s">
        <v>148</v>
      </c>
      <c r="BK134" s="184">
        <f>SUM(BK135:BK136)</f>
        <v>0</v>
      </c>
    </row>
    <row r="135" spans="1:65" s="2" customFormat="1" ht="14.45" customHeight="1">
      <c r="A135" s="34"/>
      <c r="B135" s="35"/>
      <c r="C135" s="187" t="s">
        <v>182</v>
      </c>
      <c r="D135" s="187" t="s">
        <v>150</v>
      </c>
      <c r="E135" s="188" t="s">
        <v>967</v>
      </c>
      <c r="F135" s="189" t="s">
        <v>966</v>
      </c>
      <c r="G135" s="190" t="s">
        <v>952</v>
      </c>
      <c r="H135" s="191">
        <v>1</v>
      </c>
      <c r="I135" s="192"/>
      <c r="J135" s="193">
        <f>ROUND(I135*H135,2)</f>
        <v>0</v>
      </c>
      <c r="K135" s="189" t="s">
        <v>154</v>
      </c>
      <c r="L135" s="39"/>
      <c r="M135" s="194" t="s">
        <v>1</v>
      </c>
      <c r="N135" s="195" t="s">
        <v>39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953</v>
      </c>
      <c r="AT135" s="198" t="s">
        <v>150</v>
      </c>
      <c r="AU135" s="198" t="s">
        <v>84</v>
      </c>
      <c r="AY135" s="17" t="s">
        <v>148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82</v>
      </c>
      <c r="BK135" s="199">
        <f>ROUND(I135*H135,2)</f>
        <v>0</v>
      </c>
      <c r="BL135" s="17" t="s">
        <v>953</v>
      </c>
      <c r="BM135" s="198" t="s">
        <v>968</v>
      </c>
    </row>
    <row r="136" spans="1:47" s="2" customFormat="1" ht="11.25">
      <c r="A136" s="34"/>
      <c r="B136" s="35"/>
      <c r="C136" s="36"/>
      <c r="D136" s="200" t="s">
        <v>157</v>
      </c>
      <c r="E136" s="36"/>
      <c r="F136" s="201" t="s">
        <v>966</v>
      </c>
      <c r="G136" s="36"/>
      <c r="H136" s="36"/>
      <c r="I136" s="202"/>
      <c r="J136" s="36"/>
      <c r="K136" s="36"/>
      <c r="L136" s="39"/>
      <c r="M136" s="203"/>
      <c r="N136" s="204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157</v>
      </c>
      <c r="AU136" s="17" t="s">
        <v>84</v>
      </c>
    </row>
    <row r="137" spans="2:63" s="12" customFormat="1" ht="22.9" customHeight="1">
      <c r="B137" s="171"/>
      <c r="C137" s="172"/>
      <c r="D137" s="173" t="s">
        <v>73</v>
      </c>
      <c r="E137" s="185" t="s">
        <v>969</v>
      </c>
      <c r="F137" s="185" t="s">
        <v>970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SUM(P138:P139)</f>
        <v>0</v>
      </c>
      <c r="Q137" s="179"/>
      <c r="R137" s="180">
        <f>SUM(R138:R139)</f>
        <v>0</v>
      </c>
      <c r="S137" s="179"/>
      <c r="T137" s="181">
        <f>SUM(T138:T139)</f>
        <v>0</v>
      </c>
      <c r="AR137" s="182" t="s">
        <v>182</v>
      </c>
      <c r="AT137" s="183" t="s">
        <v>73</v>
      </c>
      <c r="AU137" s="183" t="s">
        <v>82</v>
      </c>
      <c r="AY137" s="182" t="s">
        <v>148</v>
      </c>
      <c r="BK137" s="184">
        <f>SUM(BK138:BK139)</f>
        <v>0</v>
      </c>
    </row>
    <row r="138" spans="1:65" s="2" customFormat="1" ht="14.45" customHeight="1">
      <c r="A138" s="34"/>
      <c r="B138" s="35"/>
      <c r="C138" s="187" t="s">
        <v>180</v>
      </c>
      <c r="D138" s="187" t="s">
        <v>150</v>
      </c>
      <c r="E138" s="188" t="s">
        <v>971</v>
      </c>
      <c r="F138" s="189" t="s">
        <v>972</v>
      </c>
      <c r="G138" s="190" t="s">
        <v>952</v>
      </c>
      <c r="H138" s="191">
        <v>1</v>
      </c>
      <c r="I138" s="192"/>
      <c r="J138" s="193">
        <f>ROUND(I138*H138,2)</f>
        <v>0</v>
      </c>
      <c r="K138" s="189" t="s">
        <v>154</v>
      </c>
      <c r="L138" s="39"/>
      <c r="M138" s="194" t="s">
        <v>1</v>
      </c>
      <c r="N138" s="195" t="s">
        <v>39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953</v>
      </c>
      <c r="AT138" s="198" t="s">
        <v>150</v>
      </c>
      <c r="AU138" s="198" t="s">
        <v>84</v>
      </c>
      <c r="AY138" s="17" t="s">
        <v>148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82</v>
      </c>
      <c r="BK138" s="199">
        <f>ROUND(I138*H138,2)</f>
        <v>0</v>
      </c>
      <c r="BL138" s="17" t="s">
        <v>953</v>
      </c>
      <c r="BM138" s="198" t="s">
        <v>973</v>
      </c>
    </row>
    <row r="139" spans="1:47" s="2" customFormat="1" ht="11.25">
      <c r="A139" s="34"/>
      <c r="B139" s="35"/>
      <c r="C139" s="36"/>
      <c r="D139" s="200" t="s">
        <v>157</v>
      </c>
      <c r="E139" s="36"/>
      <c r="F139" s="201" t="s">
        <v>972</v>
      </c>
      <c r="G139" s="36"/>
      <c r="H139" s="36"/>
      <c r="I139" s="202"/>
      <c r="J139" s="36"/>
      <c r="K139" s="36"/>
      <c r="L139" s="39"/>
      <c r="M139" s="203"/>
      <c r="N139" s="204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157</v>
      </c>
      <c r="AU139" s="17" t="s">
        <v>84</v>
      </c>
    </row>
    <row r="140" spans="2:63" s="12" customFormat="1" ht="22.9" customHeight="1">
      <c r="B140" s="171"/>
      <c r="C140" s="172"/>
      <c r="D140" s="173" t="s">
        <v>73</v>
      </c>
      <c r="E140" s="185" t="s">
        <v>974</v>
      </c>
      <c r="F140" s="185" t="s">
        <v>975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SUM(P141:P142)</f>
        <v>0</v>
      </c>
      <c r="Q140" s="179"/>
      <c r="R140" s="180">
        <f>SUM(R141:R142)</f>
        <v>0</v>
      </c>
      <c r="S140" s="179"/>
      <c r="T140" s="181">
        <f>SUM(T141:T142)</f>
        <v>0</v>
      </c>
      <c r="AR140" s="182" t="s">
        <v>182</v>
      </c>
      <c r="AT140" s="183" t="s">
        <v>73</v>
      </c>
      <c r="AU140" s="183" t="s">
        <v>82</v>
      </c>
      <c r="AY140" s="182" t="s">
        <v>148</v>
      </c>
      <c r="BK140" s="184">
        <f>SUM(BK141:BK142)</f>
        <v>0</v>
      </c>
    </row>
    <row r="141" spans="1:65" s="2" customFormat="1" ht="14.45" customHeight="1">
      <c r="A141" s="34"/>
      <c r="B141" s="35"/>
      <c r="C141" s="187" t="s">
        <v>193</v>
      </c>
      <c r="D141" s="187" t="s">
        <v>150</v>
      </c>
      <c r="E141" s="188" t="s">
        <v>976</v>
      </c>
      <c r="F141" s="189" t="s">
        <v>975</v>
      </c>
      <c r="G141" s="190" t="s">
        <v>952</v>
      </c>
      <c r="H141" s="191">
        <v>1</v>
      </c>
      <c r="I141" s="192"/>
      <c r="J141" s="193">
        <f>ROUND(I141*H141,2)</f>
        <v>0</v>
      </c>
      <c r="K141" s="189" t="s">
        <v>154</v>
      </c>
      <c r="L141" s="39"/>
      <c r="M141" s="194" t="s">
        <v>1</v>
      </c>
      <c r="N141" s="195" t="s">
        <v>39</v>
      </c>
      <c r="O141" s="71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953</v>
      </c>
      <c r="AT141" s="198" t="s">
        <v>150</v>
      </c>
      <c r="AU141" s="198" t="s">
        <v>84</v>
      </c>
      <c r="AY141" s="17" t="s">
        <v>148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82</v>
      </c>
      <c r="BK141" s="199">
        <f>ROUND(I141*H141,2)</f>
        <v>0</v>
      </c>
      <c r="BL141" s="17" t="s">
        <v>953</v>
      </c>
      <c r="BM141" s="198" t="s">
        <v>977</v>
      </c>
    </row>
    <row r="142" spans="1:47" s="2" customFormat="1" ht="11.25">
      <c r="A142" s="34"/>
      <c r="B142" s="35"/>
      <c r="C142" s="36"/>
      <c r="D142" s="200" t="s">
        <v>157</v>
      </c>
      <c r="E142" s="36"/>
      <c r="F142" s="201" t="s">
        <v>975</v>
      </c>
      <c r="G142" s="36"/>
      <c r="H142" s="36"/>
      <c r="I142" s="202"/>
      <c r="J142" s="36"/>
      <c r="K142" s="36"/>
      <c r="L142" s="39"/>
      <c r="M142" s="203"/>
      <c r="N142" s="204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157</v>
      </c>
      <c r="AU142" s="17" t="s">
        <v>84</v>
      </c>
    </row>
    <row r="143" spans="2:63" s="12" customFormat="1" ht="22.9" customHeight="1">
      <c r="B143" s="171"/>
      <c r="C143" s="172"/>
      <c r="D143" s="173" t="s">
        <v>73</v>
      </c>
      <c r="E143" s="185" t="s">
        <v>978</v>
      </c>
      <c r="F143" s="185" t="s">
        <v>979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SUM(P144:P146)</f>
        <v>0</v>
      </c>
      <c r="Q143" s="179"/>
      <c r="R143" s="180">
        <f>SUM(R144:R146)</f>
        <v>0</v>
      </c>
      <c r="S143" s="179"/>
      <c r="T143" s="181">
        <f>SUM(T144:T146)</f>
        <v>0</v>
      </c>
      <c r="AR143" s="182" t="s">
        <v>182</v>
      </c>
      <c r="AT143" s="183" t="s">
        <v>73</v>
      </c>
      <c r="AU143" s="183" t="s">
        <v>82</v>
      </c>
      <c r="AY143" s="182" t="s">
        <v>148</v>
      </c>
      <c r="BK143" s="184">
        <f>SUM(BK144:BK146)</f>
        <v>0</v>
      </c>
    </row>
    <row r="144" spans="1:65" s="2" customFormat="1" ht="14.45" customHeight="1">
      <c r="A144" s="34"/>
      <c r="B144" s="35"/>
      <c r="C144" s="187" t="s">
        <v>198</v>
      </c>
      <c r="D144" s="187" t="s">
        <v>150</v>
      </c>
      <c r="E144" s="188" t="s">
        <v>980</v>
      </c>
      <c r="F144" s="189" t="s">
        <v>981</v>
      </c>
      <c r="G144" s="190" t="s">
        <v>952</v>
      </c>
      <c r="H144" s="191">
        <v>1</v>
      </c>
      <c r="I144" s="192"/>
      <c r="J144" s="193">
        <f>ROUND(I144*H144,2)</f>
        <v>0</v>
      </c>
      <c r="K144" s="189" t="s">
        <v>154</v>
      </c>
      <c r="L144" s="39"/>
      <c r="M144" s="194" t="s">
        <v>1</v>
      </c>
      <c r="N144" s="195" t="s">
        <v>39</v>
      </c>
      <c r="O144" s="7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953</v>
      </c>
      <c r="AT144" s="198" t="s">
        <v>150</v>
      </c>
      <c r="AU144" s="198" t="s">
        <v>84</v>
      </c>
      <c r="AY144" s="17" t="s">
        <v>148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82</v>
      </c>
      <c r="BK144" s="199">
        <f>ROUND(I144*H144,2)</f>
        <v>0</v>
      </c>
      <c r="BL144" s="17" t="s">
        <v>953</v>
      </c>
      <c r="BM144" s="198" t="s">
        <v>982</v>
      </c>
    </row>
    <row r="145" spans="1:47" s="2" customFormat="1" ht="11.25">
      <c r="A145" s="34"/>
      <c r="B145" s="35"/>
      <c r="C145" s="36"/>
      <c r="D145" s="200" t="s">
        <v>157</v>
      </c>
      <c r="E145" s="36"/>
      <c r="F145" s="201" t="s">
        <v>981</v>
      </c>
      <c r="G145" s="36"/>
      <c r="H145" s="36"/>
      <c r="I145" s="202"/>
      <c r="J145" s="36"/>
      <c r="K145" s="36"/>
      <c r="L145" s="39"/>
      <c r="M145" s="203"/>
      <c r="N145" s="204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157</v>
      </c>
      <c r="AU145" s="17" t="s">
        <v>84</v>
      </c>
    </row>
    <row r="146" spans="1:47" s="2" customFormat="1" ht="19.5">
      <c r="A146" s="34"/>
      <c r="B146" s="35"/>
      <c r="C146" s="36"/>
      <c r="D146" s="200" t="s">
        <v>159</v>
      </c>
      <c r="E146" s="36"/>
      <c r="F146" s="205" t="s">
        <v>983</v>
      </c>
      <c r="G146" s="36"/>
      <c r="H146" s="36"/>
      <c r="I146" s="202"/>
      <c r="J146" s="36"/>
      <c r="K146" s="36"/>
      <c r="L146" s="39"/>
      <c r="M146" s="241"/>
      <c r="N146" s="242"/>
      <c r="O146" s="243"/>
      <c r="P146" s="243"/>
      <c r="Q146" s="243"/>
      <c r="R146" s="243"/>
      <c r="S146" s="243"/>
      <c r="T146" s="24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159</v>
      </c>
      <c r="AU146" s="17" t="s">
        <v>84</v>
      </c>
    </row>
    <row r="147" spans="1:31" s="2" customFormat="1" ht="6.95" customHeight="1">
      <c r="A147" s="34"/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39"/>
      <c r="M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</sheetData>
  <sheetProtection algorithmName="SHA-512" hashValue="acCKxUYZA5heBT8XqL3gEuLqzLynDU7K7KHSOtvy538u6c8SsFklVyMIKVrpvkMBqUZTr2eKC9CjEepSbgoWrQ==" saltValue="hr5ncjkf/wd4sa4rFJMLka5o+ERASVs0wedhw/Mycf0HMp0MjxWe+yYhTMUzF6nAa6ByWpE1/S1TlE6Ph3iScQ==" spinCount="100000" sheet="1" objects="1" scenarios="1" formatColumns="0" formatRows="0" autoFilter="0"/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H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1" t="s">
        <v>984</v>
      </c>
      <c r="H4" s="20"/>
    </row>
    <row r="5" spans="2:8" s="1" customFormat="1" ht="12" customHeight="1">
      <c r="B5" s="20"/>
      <c r="C5" s="256" t="s">
        <v>13</v>
      </c>
      <c r="D5" s="317" t="s">
        <v>14</v>
      </c>
      <c r="E5" s="310"/>
      <c r="F5" s="310"/>
      <c r="H5" s="20"/>
    </row>
    <row r="6" spans="2:8" s="1" customFormat="1" ht="36.95" customHeight="1">
      <c r="B6" s="20"/>
      <c r="C6" s="257" t="s">
        <v>16</v>
      </c>
      <c r="D6" s="321" t="s">
        <v>17</v>
      </c>
      <c r="E6" s="310"/>
      <c r="F6" s="310"/>
      <c r="H6" s="20"/>
    </row>
    <row r="7" spans="2:8" s="1" customFormat="1" ht="14.45" customHeight="1">
      <c r="B7" s="20"/>
      <c r="C7" s="113" t="s">
        <v>22</v>
      </c>
      <c r="D7" s="115" t="str">
        <f>'Rekapitulace stavby'!AN8</f>
        <v>31. 12. 2021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8"/>
      <c r="C9" s="259" t="s">
        <v>55</v>
      </c>
      <c r="D9" s="260" t="s">
        <v>56</v>
      </c>
      <c r="E9" s="260" t="s">
        <v>135</v>
      </c>
      <c r="F9" s="261" t="s">
        <v>985</v>
      </c>
      <c r="G9" s="160"/>
      <c r="H9" s="258"/>
    </row>
    <row r="10" spans="1:8" s="2" customFormat="1" ht="26.45" customHeight="1">
      <c r="A10" s="34"/>
      <c r="B10" s="39"/>
      <c r="C10" s="262" t="s">
        <v>986</v>
      </c>
      <c r="D10" s="262" t="s">
        <v>80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3" t="s">
        <v>94</v>
      </c>
      <c r="D11" s="264" t="s">
        <v>1</v>
      </c>
      <c r="E11" s="265" t="s">
        <v>1</v>
      </c>
      <c r="F11" s="266">
        <v>2.575</v>
      </c>
      <c r="G11" s="34"/>
      <c r="H11" s="39"/>
    </row>
    <row r="12" spans="1:8" s="2" customFormat="1" ht="16.9" customHeight="1">
      <c r="A12" s="34"/>
      <c r="B12" s="39"/>
      <c r="C12" s="267" t="s">
        <v>94</v>
      </c>
      <c r="D12" s="267" t="s">
        <v>250</v>
      </c>
      <c r="E12" s="17" t="s">
        <v>1</v>
      </c>
      <c r="F12" s="268">
        <v>2.575</v>
      </c>
      <c r="G12" s="34"/>
      <c r="H12" s="39"/>
    </row>
    <row r="13" spans="1:8" s="2" customFormat="1" ht="16.9" customHeight="1">
      <c r="A13" s="34"/>
      <c r="B13" s="39"/>
      <c r="C13" s="269" t="s">
        <v>987</v>
      </c>
      <c r="D13" s="34"/>
      <c r="E13" s="34"/>
      <c r="F13" s="34"/>
      <c r="G13" s="34"/>
      <c r="H13" s="39"/>
    </row>
    <row r="14" spans="1:8" s="2" customFormat="1" ht="22.5">
      <c r="A14" s="34"/>
      <c r="B14" s="39"/>
      <c r="C14" s="267" t="s">
        <v>246</v>
      </c>
      <c r="D14" s="267" t="s">
        <v>247</v>
      </c>
      <c r="E14" s="17" t="s">
        <v>153</v>
      </c>
      <c r="F14" s="268">
        <v>6.011</v>
      </c>
      <c r="G14" s="34"/>
      <c r="H14" s="39"/>
    </row>
    <row r="15" spans="1:8" s="2" customFormat="1" ht="16.9" customHeight="1">
      <c r="A15" s="34"/>
      <c r="B15" s="39"/>
      <c r="C15" s="267" t="s">
        <v>199</v>
      </c>
      <c r="D15" s="267" t="s">
        <v>200</v>
      </c>
      <c r="E15" s="17" t="s">
        <v>167</v>
      </c>
      <c r="F15" s="268">
        <v>51.5</v>
      </c>
      <c r="G15" s="34"/>
      <c r="H15" s="39"/>
    </row>
    <row r="16" spans="1:8" s="2" customFormat="1" ht="16.9" customHeight="1">
      <c r="A16" s="34"/>
      <c r="B16" s="39"/>
      <c r="C16" s="263" t="s">
        <v>96</v>
      </c>
      <c r="D16" s="264" t="s">
        <v>1</v>
      </c>
      <c r="E16" s="265" t="s">
        <v>1</v>
      </c>
      <c r="F16" s="266">
        <v>3.436</v>
      </c>
      <c r="G16" s="34"/>
      <c r="H16" s="39"/>
    </row>
    <row r="17" spans="1:8" s="2" customFormat="1" ht="16.9" customHeight="1">
      <c r="A17" s="34"/>
      <c r="B17" s="39"/>
      <c r="C17" s="267" t="s">
        <v>96</v>
      </c>
      <c r="D17" s="267" t="s">
        <v>251</v>
      </c>
      <c r="E17" s="17" t="s">
        <v>1</v>
      </c>
      <c r="F17" s="268">
        <v>3.436</v>
      </c>
      <c r="G17" s="34"/>
      <c r="H17" s="39"/>
    </row>
    <row r="18" spans="1:8" s="2" customFormat="1" ht="16.9" customHeight="1">
      <c r="A18" s="34"/>
      <c r="B18" s="39"/>
      <c r="C18" s="269" t="s">
        <v>987</v>
      </c>
      <c r="D18" s="34"/>
      <c r="E18" s="34"/>
      <c r="F18" s="34"/>
      <c r="G18" s="34"/>
      <c r="H18" s="39"/>
    </row>
    <row r="19" spans="1:8" s="2" customFormat="1" ht="22.5">
      <c r="A19" s="34"/>
      <c r="B19" s="39"/>
      <c r="C19" s="267" t="s">
        <v>246</v>
      </c>
      <c r="D19" s="267" t="s">
        <v>247</v>
      </c>
      <c r="E19" s="17" t="s">
        <v>153</v>
      </c>
      <c r="F19" s="268">
        <v>6.011</v>
      </c>
      <c r="G19" s="34"/>
      <c r="H19" s="39"/>
    </row>
    <row r="20" spans="1:8" s="2" customFormat="1" ht="16.9" customHeight="1">
      <c r="A20" s="34"/>
      <c r="B20" s="39"/>
      <c r="C20" s="267" t="s">
        <v>194</v>
      </c>
      <c r="D20" s="267" t="s">
        <v>195</v>
      </c>
      <c r="E20" s="17" t="s">
        <v>153</v>
      </c>
      <c r="F20" s="268">
        <v>3.436</v>
      </c>
      <c r="G20" s="34"/>
      <c r="H20" s="39"/>
    </row>
    <row r="21" spans="1:8" s="2" customFormat="1" ht="16.9" customHeight="1">
      <c r="A21" s="34"/>
      <c r="B21" s="39"/>
      <c r="C21" s="263" t="s">
        <v>99</v>
      </c>
      <c r="D21" s="264" t="s">
        <v>1</v>
      </c>
      <c r="E21" s="265" t="s">
        <v>1</v>
      </c>
      <c r="F21" s="266">
        <v>88</v>
      </c>
      <c r="G21" s="34"/>
      <c r="H21" s="39"/>
    </row>
    <row r="22" spans="1:8" s="2" customFormat="1" ht="16.9" customHeight="1">
      <c r="A22" s="34"/>
      <c r="B22" s="39"/>
      <c r="C22" s="267" t="s">
        <v>99</v>
      </c>
      <c r="D22" s="267" t="s">
        <v>100</v>
      </c>
      <c r="E22" s="17" t="s">
        <v>1</v>
      </c>
      <c r="F22" s="268">
        <v>88</v>
      </c>
      <c r="G22" s="34"/>
      <c r="H22" s="39"/>
    </row>
    <row r="23" spans="1:8" s="2" customFormat="1" ht="16.9" customHeight="1">
      <c r="A23" s="34"/>
      <c r="B23" s="39"/>
      <c r="C23" s="269" t="s">
        <v>987</v>
      </c>
      <c r="D23" s="34"/>
      <c r="E23" s="34"/>
      <c r="F23" s="34"/>
      <c r="G23" s="34"/>
      <c r="H23" s="39"/>
    </row>
    <row r="24" spans="1:8" s="2" customFormat="1" ht="16.9" customHeight="1">
      <c r="A24" s="34"/>
      <c r="B24" s="39"/>
      <c r="C24" s="267" t="s">
        <v>345</v>
      </c>
      <c r="D24" s="267" t="s">
        <v>346</v>
      </c>
      <c r="E24" s="17" t="s">
        <v>167</v>
      </c>
      <c r="F24" s="268">
        <v>88</v>
      </c>
      <c r="G24" s="34"/>
      <c r="H24" s="39"/>
    </row>
    <row r="25" spans="1:8" s="2" customFormat="1" ht="16.9" customHeight="1">
      <c r="A25" s="34"/>
      <c r="B25" s="39"/>
      <c r="C25" s="267" t="s">
        <v>334</v>
      </c>
      <c r="D25" s="267" t="s">
        <v>335</v>
      </c>
      <c r="E25" s="17" t="s">
        <v>167</v>
      </c>
      <c r="F25" s="268">
        <v>88</v>
      </c>
      <c r="G25" s="34"/>
      <c r="H25" s="39"/>
    </row>
    <row r="26" spans="1:8" s="2" customFormat="1" ht="16.9" customHeight="1">
      <c r="A26" s="34"/>
      <c r="B26" s="39"/>
      <c r="C26" s="267" t="s">
        <v>350</v>
      </c>
      <c r="D26" s="267" t="s">
        <v>351</v>
      </c>
      <c r="E26" s="17" t="s">
        <v>167</v>
      </c>
      <c r="F26" s="268">
        <v>88</v>
      </c>
      <c r="G26" s="34"/>
      <c r="H26" s="39"/>
    </row>
    <row r="27" spans="1:8" s="2" customFormat="1" ht="22.5">
      <c r="A27" s="34"/>
      <c r="B27" s="39"/>
      <c r="C27" s="267" t="s">
        <v>377</v>
      </c>
      <c r="D27" s="267" t="s">
        <v>378</v>
      </c>
      <c r="E27" s="17" t="s">
        <v>167</v>
      </c>
      <c r="F27" s="268">
        <v>88.36</v>
      </c>
      <c r="G27" s="34"/>
      <c r="H27" s="39"/>
    </row>
    <row r="28" spans="1:8" s="2" customFormat="1" ht="16.9" customHeight="1">
      <c r="A28" s="34"/>
      <c r="B28" s="39"/>
      <c r="C28" s="267" t="s">
        <v>339</v>
      </c>
      <c r="D28" s="267" t="s">
        <v>340</v>
      </c>
      <c r="E28" s="17" t="s">
        <v>303</v>
      </c>
      <c r="F28" s="268">
        <v>0.029</v>
      </c>
      <c r="G28" s="34"/>
      <c r="H28" s="39"/>
    </row>
    <row r="29" spans="1:8" s="2" customFormat="1" ht="22.5">
      <c r="A29" s="34"/>
      <c r="B29" s="39"/>
      <c r="C29" s="267" t="s">
        <v>355</v>
      </c>
      <c r="D29" s="267" t="s">
        <v>356</v>
      </c>
      <c r="E29" s="17" t="s">
        <v>167</v>
      </c>
      <c r="F29" s="268">
        <v>102.564</v>
      </c>
      <c r="G29" s="34"/>
      <c r="H29" s="39"/>
    </row>
    <row r="30" spans="1:8" s="2" customFormat="1" ht="16.9" customHeight="1">
      <c r="A30" s="34"/>
      <c r="B30" s="39"/>
      <c r="C30" s="263" t="s">
        <v>101</v>
      </c>
      <c r="D30" s="264" t="s">
        <v>1</v>
      </c>
      <c r="E30" s="265" t="s">
        <v>1</v>
      </c>
      <c r="F30" s="266">
        <v>5.85</v>
      </c>
      <c r="G30" s="34"/>
      <c r="H30" s="39"/>
    </row>
    <row r="31" spans="1:8" s="2" customFormat="1" ht="16.9" customHeight="1">
      <c r="A31" s="34"/>
      <c r="B31" s="39"/>
      <c r="C31" s="267" t="s">
        <v>101</v>
      </c>
      <c r="D31" s="267" t="s">
        <v>269</v>
      </c>
      <c r="E31" s="17" t="s">
        <v>1</v>
      </c>
      <c r="F31" s="268">
        <v>5.85</v>
      </c>
      <c r="G31" s="34"/>
      <c r="H31" s="39"/>
    </row>
    <row r="32" spans="1:8" s="2" customFormat="1" ht="16.9" customHeight="1">
      <c r="A32" s="34"/>
      <c r="B32" s="39"/>
      <c r="C32" s="269" t="s">
        <v>987</v>
      </c>
      <c r="D32" s="34"/>
      <c r="E32" s="34"/>
      <c r="F32" s="34"/>
      <c r="G32" s="34"/>
      <c r="H32" s="39"/>
    </row>
    <row r="33" spans="1:8" s="2" customFormat="1" ht="16.9" customHeight="1">
      <c r="A33" s="34"/>
      <c r="B33" s="39"/>
      <c r="C33" s="267" t="s">
        <v>264</v>
      </c>
      <c r="D33" s="267" t="s">
        <v>265</v>
      </c>
      <c r="E33" s="17" t="s">
        <v>266</v>
      </c>
      <c r="F33" s="268">
        <v>5.85</v>
      </c>
      <c r="G33" s="34"/>
      <c r="H33" s="39"/>
    </row>
    <row r="34" spans="1:8" s="2" customFormat="1" ht="16.9" customHeight="1">
      <c r="A34" s="34"/>
      <c r="B34" s="39"/>
      <c r="C34" s="267" t="s">
        <v>183</v>
      </c>
      <c r="D34" s="267" t="s">
        <v>184</v>
      </c>
      <c r="E34" s="17" t="s">
        <v>167</v>
      </c>
      <c r="F34" s="268">
        <v>1.14</v>
      </c>
      <c r="G34" s="34"/>
      <c r="H34" s="39"/>
    </row>
    <row r="35" spans="1:8" s="2" customFormat="1" ht="16.9" customHeight="1">
      <c r="A35" s="34"/>
      <c r="B35" s="39"/>
      <c r="C35" s="263" t="s">
        <v>103</v>
      </c>
      <c r="D35" s="264" t="s">
        <v>1</v>
      </c>
      <c r="E35" s="265" t="s">
        <v>1</v>
      </c>
      <c r="F35" s="266">
        <v>3.7</v>
      </c>
      <c r="G35" s="34"/>
      <c r="H35" s="39"/>
    </row>
    <row r="36" spans="1:8" s="2" customFormat="1" ht="16.9" customHeight="1">
      <c r="A36" s="34"/>
      <c r="B36" s="39"/>
      <c r="C36" s="267" t="s">
        <v>103</v>
      </c>
      <c r="D36" s="267" t="s">
        <v>275</v>
      </c>
      <c r="E36" s="17" t="s">
        <v>1</v>
      </c>
      <c r="F36" s="268">
        <v>3.7</v>
      </c>
      <c r="G36" s="34"/>
      <c r="H36" s="39"/>
    </row>
    <row r="37" spans="1:8" s="2" customFormat="1" ht="16.9" customHeight="1">
      <c r="A37" s="34"/>
      <c r="B37" s="39"/>
      <c r="C37" s="269" t="s">
        <v>987</v>
      </c>
      <c r="D37" s="34"/>
      <c r="E37" s="34"/>
      <c r="F37" s="34"/>
      <c r="G37" s="34"/>
      <c r="H37" s="39"/>
    </row>
    <row r="38" spans="1:8" s="2" customFormat="1" ht="16.9" customHeight="1">
      <c r="A38" s="34"/>
      <c r="B38" s="39"/>
      <c r="C38" s="267" t="s">
        <v>271</v>
      </c>
      <c r="D38" s="267" t="s">
        <v>272</v>
      </c>
      <c r="E38" s="17" t="s">
        <v>266</v>
      </c>
      <c r="F38" s="268">
        <v>3.7</v>
      </c>
      <c r="G38" s="34"/>
      <c r="H38" s="39"/>
    </row>
    <row r="39" spans="1:8" s="2" customFormat="1" ht="16.9" customHeight="1">
      <c r="A39" s="34"/>
      <c r="B39" s="39"/>
      <c r="C39" s="267" t="s">
        <v>183</v>
      </c>
      <c r="D39" s="267" t="s">
        <v>184</v>
      </c>
      <c r="E39" s="17" t="s">
        <v>167</v>
      </c>
      <c r="F39" s="268">
        <v>1.14</v>
      </c>
      <c r="G39" s="34"/>
      <c r="H39" s="39"/>
    </row>
    <row r="40" spans="1:8" s="2" customFormat="1" ht="16.9" customHeight="1">
      <c r="A40" s="34"/>
      <c r="B40" s="39"/>
      <c r="C40" s="263" t="s">
        <v>111</v>
      </c>
      <c r="D40" s="264" t="s">
        <v>1</v>
      </c>
      <c r="E40" s="265" t="s">
        <v>1</v>
      </c>
      <c r="F40" s="266">
        <v>4.59</v>
      </c>
      <c r="G40" s="34"/>
      <c r="H40" s="39"/>
    </row>
    <row r="41" spans="1:8" s="2" customFormat="1" ht="16.9" customHeight="1">
      <c r="A41" s="34"/>
      <c r="B41" s="39"/>
      <c r="C41" s="267" t="s">
        <v>111</v>
      </c>
      <c r="D41" s="267" t="s">
        <v>297</v>
      </c>
      <c r="E41" s="17" t="s">
        <v>1</v>
      </c>
      <c r="F41" s="268">
        <v>4.59</v>
      </c>
      <c r="G41" s="34"/>
      <c r="H41" s="39"/>
    </row>
    <row r="42" spans="1:8" s="2" customFormat="1" ht="16.9" customHeight="1">
      <c r="A42" s="34"/>
      <c r="B42" s="39"/>
      <c r="C42" s="269" t="s">
        <v>987</v>
      </c>
      <c r="D42" s="34"/>
      <c r="E42" s="34"/>
      <c r="F42" s="34"/>
      <c r="G42" s="34"/>
      <c r="H42" s="39"/>
    </row>
    <row r="43" spans="1:8" s="2" customFormat="1" ht="16.9" customHeight="1">
      <c r="A43" s="34"/>
      <c r="B43" s="39"/>
      <c r="C43" s="267" t="s">
        <v>293</v>
      </c>
      <c r="D43" s="267" t="s">
        <v>294</v>
      </c>
      <c r="E43" s="17" t="s">
        <v>167</v>
      </c>
      <c r="F43" s="268">
        <v>4.59</v>
      </c>
      <c r="G43" s="34"/>
      <c r="H43" s="39"/>
    </row>
    <row r="44" spans="1:8" s="2" customFormat="1" ht="16.9" customHeight="1">
      <c r="A44" s="34"/>
      <c r="B44" s="39"/>
      <c r="C44" s="267" t="s">
        <v>396</v>
      </c>
      <c r="D44" s="267" t="s">
        <v>397</v>
      </c>
      <c r="E44" s="17" t="s">
        <v>167</v>
      </c>
      <c r="F44" s="268">
        <v>4.59</v>
      </c>
      <c r="G44" s="34"/>
      <c r="H44" s="39"/>
    </row>
    <row r="45" spans="1:8" s="2" customFormat="1" ht="16.9" customHeight="1">
      <c r="A45" s="34"/>
      <c r="B45" s="39"/>
      <c r="C45" s="267" t="s">
        <v>401</v>
      </c>
      <c r="D45" s="267" t="s">
        <v>402</v>
      </c>
      <c r="E45" s="17" t="s">
        <v>167</v>
      </c>
      <c r="F45" s="268">
        <v>4.59</v>
      </c>
      <c r="G45" s="34"/>
      <c r="H45" s="39"/>
    </row>
    <row r="46" spans="1:8" s="2" customFormat="1" ht="16.9" customHeight="1">
      <c r="A46" s="34"/>
      <c r="B46" s="39"/>
      <c r="C46" s="267" t="s">
        <v>406</v>
      </c>
      <c r="D46" s="267" t="s">
        <v>407</v>
      </c>
      <c r="E46" s="17" t="s">
        <v>167</v>
      </c>
      <c r="F46" s="268">
        <v>5.049</v>
      </c>
      <c r="G46" s="34"/>
      <c r="H46" s="39"/>
    </row>
    <row r="47" spans="1:8" s="2" customFormat="1" ht="16.9" customHeight="1">
      <c r="A47" s="34"/>
      <c r="B47" s="39"/>
      <c r="C47" s="263" t="s">
        <v>105</v>
      </c>
      <c r="D47" s="264" t="s">
        <v>1</v>
      </c>
      <c r="E47" s="265" t="s">
        <v>1</v>
      </c>
      <c r="F47" s="266">
        <v>6.08</v>
      </c>
      <c r="G47" s="34"/>
      <c r="H47" s="39"/>
    </row>
    <row r="48" spans="1:8" s="2" customFormat="1" ht="16.9" customHeight="1">
      <c r="A48" s="34"/>
      <c r="B48" s="39"/>
      <c r="C48" s="267" t="s">
        <v>105</v>
      </c>
      <c r="D48" s="267" t="s">
        <v>242</v>
      </c>
      <c r="E48" s="17" t="s">
        <v>1</v>
      </c>
      <c r="F48" s="268">
        <v>6.08</v>
      </c>
      <c r="G48" s="34"/>
      <c r="H48" s="39"/>
    </row>
    <row r="49" spans="1:8" s="2" customFormat="1" ht="16.9" customHeight="1">
      <c r="A49" s="34"/>
      <c r="B49" s="39"/>
      <c r="C49" s="269" t="s">
        <v>987</v>
      </c>
      <c r="D49" s="34"/>
      <c r="E49" s="34"/>
      <c r="F49" s="34"/>
      <c r="G49" s="34"/>
      <c r="H49" s="39"/>
    </row>
    <row r="50" spans="1:8" s="2" customFormat="1" ht="16.9" customHeight="1">
      <c r="A50" s="34"/>
      <c r="B50" s="39"/>
      <c r="C50" s="267" t="s">
        <v>238</v>
      </c>
      <c r="D50" s="267" t="s">
        <v>239</v>
      </c>
      <c r="E50" s="17" t="s">
        <v>167</v>
      </c>
      <c r="F50" s="268">
        <v>8.18</v>
      </c>
      <c r="G50" s="34"/>
      <c r="H50" s="39"/>
    </row>
    <row r="51" spans="1:8" s="2" customFormat="1" ht="16.9" customHeight="1">
      <c r="A51" s="34"/>
      <c r="B51" s="39"/>
      <c r="C51" s="267" t="s">
        <v>165</v>
      </c>
      <c r="D51" s="267" t="s">
        <v>166</v>
      </c>
      <c r="E51" s="17" t="s">
        <v>167</v>
      </c>
      <c r="F51" s="268">
        <v>6.08</v>
      </c>
      <c r="G51" s="34"/>
      <c r="H51" s="39"/>
    </row>
    <row r="52" spans="1:8" s="2" customFormat="1" ht="16.9" customHeight="1">
      <c r="A52" s="34"/>
      <c r="B52" s="39"/>
      <c r="C52" s="267" t="s">
        <v>188</v>
      </c>
      <c r="D52" s="267" t="s">
        <v>189</v>
      </c>
      <c r="E52" s="17" t="s">
        <v>167</v>
      </c>
      <c r="F52" s="268">
        <v>8.18</v>
      </c>
      <c r="G52" s="34"/>
      <c r="H52" s="39"/>
    </row>
    <row r="53" spans="1:8" s="2" customFormat="1" ht="16.9" customHeight="1">
      <c r="A53" s="34"/>
      <c r="B53" s="39"/>
      <c r="C53" s="267" t="s">
        <v>419</v>
      </c>
      <c r="D53" s="267" t="s">
        <v>420</v>
      </c>
      <c r="E53" s="17" t="s">
        <v>167</v>
      </c>
      <c r="F53" s="268">
        <v>6.08</v>
      </c>
      <c r="G53" s="34"/>
      <c r="H53" s="39"/>
    </row>
    <row r="54" spans="1:8" s="2" customFormat="1" ht="16.9" customHeight="1">
      <c r="A54" s="34"/>
      <c r="B54" s="39"/>
      <c r="C54" s="263" t="s">
        <v>108</v>
      </c>
      <c r="D54" s="264" t="s">
        <v>1</v>
      </c>
      <c r="E54" s="265" t="s">
        <v>1</v>
      </c>
      <c r="F54" s="266">
        <v>2.1</v>
      </c>
      <c r="G54" s="34"/>
      <c r="H54" s="39"/>
    </row>
    <row r="55" spans="1:8" s="2" customFormat="1" ht="16.9" customHeight="1">
      <c r="A55" s="34"/>
      <c r="B55" s="39"/>
      <c r="C55" s="267" t="s">
        <v>108</v>
      </c>
      <c r="D55" s="267" t="s">
        <v>243</v>
      </c>
      <c r="E55" s="17" t="s">
        <v>1</v>
      </c>
      <c r="F55" s="268">
        <v>2.1</v>
      </c>
      <c r="G55" s="34"/>
      <c r="H55" s="39"/>
    </row>
    <row r="56" spans="1:8" s="2" customFormat="1" ht="16.9" customHeight="1">
      <c r="A56" s="34"/>
      <c r="B56" s="39"/>
      <c r="C56" s="269" t="s">
        <v>987</v>
      </c>
      <c r="D56" s="34"/>
      <c r="E56" s="34"/>
      <c r="F56" s="34"/>
      <c r="G56" s="34"/>
      <c r="H56" s="39"/>
    </row>
    <row r="57" spans="1:8" s="2" customFormat="1" ht="16.9" customHeight="1">
      <c r="A57" s="34"/>
      <c r="B57" s="39"/>
      <c r="C57" s="267" t="s">
        <v>238</v>
      </c>
      <c r="D57" s="267" t="s">
        <v>239</v>
      </c>
      <c r="E57" s="17" t="s">
        <v>167</v>
      </c>
      <c r="F57" s="268">
        <v>8.18</v>
      </c>
      <c r="G57" s="34"/>
      <c r="H57" s="39"/>
    </row>
    <row r="58" spans="1:8" s="2" customFormat="1" ht="16.9" customHeight="1">
      <c r="A58" s="34"/>
      <c r="B58" s="39"/>
      <c r="C58" s="267" t="s">
        <v>170</v>
      </c>
      <c r="D58" s="267" t="s">
        <v>171</v>
      </c>
      <c r="E58" s="17" t="s">
        <v>167</v>
      </c>
      <c r="F58" s="268">
        <v>2.1</v>
      </c>
      <c r="G58" s="34"/>
      <c r="H58" s="39"/>
    </row>
    <row r="59" spans="1:8" s="2" customFormat="1" ht="16.9" customHeight="1">
      <c r="A59" s="34"/>
      <c r="B59" s="39"/>
      <c r="C59" s="267" t="s">
        <v>188</v>
      </c>
      <c r="D59" s="267" t="s">
        <v>189</v>
      </c>
      <c r="E59" s="17" t="s">
        <v>167</v>
      </c>
      <c r="F59" s="268">
        <v>8.18</v>
      </c>
      <c r="G59" s="34"/>
      <c r="H59" s="39"/>
    </row>
    <row r="60" spans="1:8" s="2" customFormat="1" ht="16.9" customHeight="1">
      <c r="A60" s="34"/>
      <c r="B60" s="39"/>
      <c r="C60" s="263" t="s">
        <v>113</v>
      </c>
      <c r="D60" s="264" t="s">
        <v>1</v>
      </c>
      <c r="E60" s="265" t="s">
        <v>1</v>
      </c>
      <c r="F60" s="266">
        <v>88.36</v>
      </c>
      <c r="G60" s="34"/>
      <c r="H60" s="39"/>
    </row>
    <row r="61" spans="1:8" s="2" customFormat="1" ht="16.9" customHeight="1">
      <c r="A61" s="34"/>
      <c r="B61" s="39"/>
      <c r="C61" s="267" t="s">
        <v>113</v>
      </c>
      <c r="D61" s="267" t="s">
        <v>381</v>
      </c>
      <c r="E61" s="17" t="s">
        <v>1</v>
      </c>
      <c r="F61" s="268">
        <v>88.36</v>
      </c>
      <c r="G61" s="34"/>
      <c r="H61" s="39"/>
    </row>
    <row r="62" spans="1:8" s="2" customFormat="1" ht="16.9" customHeight="1">
      <c r="A62" s="34"/>
      <c r="B62" s="39"/>
      <c r="C62" s="269" t="s">
        <v>987</v>
      </c>
      <c r="D62" s="34"/>
      <c r="E62" s="34"/>
      <c r="F62" s="34"/>
      <c r="G62" s="34"/>
      <c r="H62" s="39"/>
    </row>
    <row r="63" spans="1:8" s="2" customFormat="1" ht="22.5">
      <c r="A63" s="34"/>
      <c r="B63" s="39"/>
      <c r="C63" s="267" t="s">
        <v>377</v>
      </c>
      <c r="D63" s="267" t="s">
        <v>378</v>
      </c>
      <c r="E63" s="17" t="s">
        <v>167</v>
      </c>
      <c r="F63" s="268">
        <v>88.36</v>
      </c>
      <c r="G63" s="34"/>
      <c r="H63" s="39"/>
    </row>
    <row r="64" spans="1:8" s="2" customFormat="1" ht="16.9" customHeight="1">
      <c r="A64" s="34"/>
      <c r="B64" s="39"/>
      <c r="C64" s="267" t="s">
        <v>367</v>
      </c>
      <c r="D64" s="267" t="s">
        <v>368</v>
      </c>
      <c r="E64" s="17" t="s">
        <v>167</v>
      </c>
      <c r="F64" s="268">
        <v>88.36</v>
      </c>
      <c r="G64" s="34"/>
      <c r="H64" s="39"/>
    </row>
    <row r="65" spans="1:8" s="2" customFormat="1" ht="16.9" customHeight="1">
      <c r="A65" s="34"/>
      <c r="B65" s="39"/>
      <c r="C65" s="267" t="s">
        <v>372</v>
      </c>
      <c r="D65" s="267" t="s">
        <v>373</v>
      </c>
      <c r="E65" s="17" t="s">
        <v>167</v>
      </c>
      <c r="F65" s="268">
        <v>88.36</v>
      </c>
      <c r="G65" s="34"/>
      <c r="H65" s="39"/>
    </row>
    <row r="66" spans="1:8" s="2" customFormat="1" ht="22.5">
      <c r="A66" s="34"/>
      <c r="B66" s="39"/>
      <c r="C66" s="267" t="s">
        <v>383</v>
      </c>
      <c r="D66" s="267" t="s">
        <v>384</v>
      </c>
      <c r="E66" s="17" t="s">
        <v>167</v>
      </c>
      <c r="F66" s="268">
        <v>97.196</v>
      </c>
      <c r="G66" s="34"/>
      <c r="H66" s="39"/>
    </row>
    <row r="67" spans="1:8" s="2" customFormat="1" ht="7.35" customHeight="1">
      <c r="A67" s="34"/>
      <c r="B67" s="140"/>
      <c r="C67" s="141"/>
      <c r="D67" s="141"/>
      <c r="E67" s="141"/>
      <c r="F67" s="141"/>
      <c r="G67" s="141"/>
      <c r="H67" s="39"/>
    </row>
    <row r="68" spans="1:8" s="2" customFormat="1" ht="11.25">
      <c r="A68" s="34"/>
      <c r="B68" s="34"/>
      <c r="C68" s="34"/>
      <c r="D68" s="34"/>
      <c r="E68" s="34"/>
      <c r="F68" s="34"/>
      <c r="G68" s="34"/>
      <c r="H68" s="34"/>
    </row>
  </sheetData>
  <sheetProtection algorithmName="SHA-512" hashValue="xoStmX0eQ6WqCcVfa9cR2uHXKM8DrNe747THCchZEhfPPczCv1WYRNg6x/gzq4Hi3T9o8EjHXOrAX25gdh+2kg==" saltValue="4bLt/ahDzHAI0mVGm7PiMslf6PdQBlUdb/uNLhmDlqp/8P2PXqwg3Tvt1ek0L0/808vEfd+Uv+Yv49sbqkWGR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Havlista-PC\Havlista</dc:creator>
  <cp:keywords/>
  <dc:description/>
  <cp:lastModifiedBy>Monika Novotná</cp:lastModifiedBy>
  <dcterms:created xsi:type="dcterms:W3CDTF">2022-03-31T09:39:21Z</dcterms:created>
  <dcterms:modified xsi:type="dcterms:W3CDTF">2022-05-18T05:34:43Z</dcterms:modified>
  <cp:category/>
  <cp:version/>
  <cp:contentType/>
  <cp:contentStatus/>
</cp:coreProperties>
</file>