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  <sheet name="Část A_A_SO 001.1a" sheetId="3" r:id="rId3"/>
    <sheet name="Část A_A_SO 101.1a" sheetId="4" r:id="rId4"/>
    <sheet name="Část A_A_SO 101.2a" sheetId="5" r:id="rId5"/>
    <sheet name="Část A_A_SO 181.1a" sheetId="6" r:id="rId6"/>
    <sheet name="Část A_A_SO 182.2a" sheetId="7" r:id="rId7"/>
    <sheet name="Část A_A_SO 191.1a" sheetId="8" r:id="rId8"/>
    <sheet name="Část A_A_SO 201.1" sheetId="9" r:id="rId9"/>
    <sheet name="Část A_A_SO 301.1a" sheetId="10" r:id="rId10"/>
    <sheet name="Část A_A_SO 302.1a" sheetId="11" r:id="rId11"/>
    <sheet name="Část B_B_SO 001.1b" sheetId="12" r:id="rId12"/>
    <sheet name="Část B_B_SO 101.1b" sheetId="13" r:id="rId13"/>
    <sheet name="Část B_B_SO 101.2b" sheetId="14" r:id="rId14"/>
    <sheet name="Část B_B_SO 101.A.2b" sheetId="15" r:id="rId15"/>
    <sheet name="Část B_B_SO 102.2b" sheetId="16" r:id="rId16"/>
    <sheet name="Část B_B_SO 181.1b" sheetId="17" r:id="rId17"/>
    <sheet name="Část B_B_SO 182.2b" sheetId="18" r:id="rId18"/>
    <sheet name="Část B_B_SO 191.1b" sheetId="19" r:id="rId19"/>
    <sheet name="Část B_B_SO 301.1b" sheetId="20" r:id="rId20"/>
  </sheets>
  <definedNames/>
  <calcPr/>
  <webPublishing/>
</workbook>
</file>

<file path=xl/sharedStrings.xml><?xml version="1.0" encoding="utf-8"?>
<sst xmlns="http://schemas.openxmlformats.org/spreadsheetml/2006/main" count="7413" uniqueCount="1311">
  <si>
    <t>Firma: ÚDRŽBA SILNIC Královéhradeckého kraje a.s.</t>
  </si>
  <si>
    <t>Rekapitulace ceny</t>
  </si>
  <si>
    <t>Stavba: 34183 - III/3036 Kramolna, silnice a chodník (KHK)_neoceněný_27042022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</si>
  <si>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</si>
  <si>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</si>
  <si>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</si>
  <si>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</si>
  <si>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</si>
  <si>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</si>
  <si>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</si>
  <si>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</si>
  <si>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</si>
  <si>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</si>
  <si>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</si>
  <si>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</si>
  <si>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34183</t>
  </si>
  <si>
    <t>III/3036 Kramolna, silnice a chodník (KHK)_neoceněný_27042022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</si>
  <si>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</si>
  <si>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</si>
  <si>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</si>
  <si>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</si>
  <si>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</si>
  <si>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</si>
  <si>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</si>
  <si>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</si>
  <si>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</si>
  <si>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</si>
  <si>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</si>
  <si>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</si>
  <si>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</si>
  <si>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</si>
  <si>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</si>
  <si>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</si>
  <si>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</si>
  <si>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</si>
  <si>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</si>
  <si>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</si>
  <si>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</si>
  <si>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</si>
  <si>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</si>
  <si>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</si>
  <si>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</si>
  <si>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</si>
  <si>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</si>
  <si>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</si>
  <si>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</si>
  <si>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</si>
  <si>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</si>
  <si>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</si>
  <si>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</si>
  <si>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</si>
  <si>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PEVNÁ CENA</t>
  </si>
  <si>
    <t>VV</t>
  </si>
  <si>
    <t>TS</t>
  </si>
  <si>
    <t>zahrnuje veškeré náklady spojené s objednatelem požadovanými zařízeními</t>
  </si>
  <si>
    <t>02911</t>
  </si>
  <si>
    <t>a</t>
  </si>
  <si>
    <t>OSTATNÍ POŽADAVKY - GEODETICKÉ ZAMĚŘENÍ</t>
  </si>
  <si>
    <t>KPL</t>
  </si>
  <si>
    <t>Věškerá nutná zaměření k realizaci díla (např. zaměření stavby před výstavbou, vytčení stavby, obvodu staveniště,...) a k uvedení stavby do úžívání a předání dokončeného díla.   
PEVNÁ CENA</t>
  </si>
  <si>
    <t>zahrnuje veškeré náklady spojené s objednatelem požadovanými pracemi</t>
  </si>
  <si>
    <t>b</t>
  </si>
  <si>
    <t>Zaměření skutečného provedení díla ke kolaudaci stavby.   
3x tištěné paré + 1x CD   
PEVNÁ CENA</t>
  </si>
  <si>
    <t>c</t>
  </si>
  <si>
    <t>Zaměření vrstev pro určení kubatur sanací a pro určení kubatur konstrukčních vrstev a celkových plošných a délkových výměr.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</si>
  <si>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</si>
  <si>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</si>
  <si>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 
PEVNÁ CENA</t>
  </si>
  <si>
    <t>02943</t>
  </si>
  <si>
    <t>OSTATNÍ POŽADAVKY - VYPRACOVÁNÍ RDS</t>
  </si>
  <si>
    <t>Realizační dokumentace stavby,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Zadavatel poskytne dokumentaci ve formátu *.pdf  
PEVNÁ CENA</t>
  </si>
  <si>
    <t>7</t>
  </si>
  <si>
    <t>02945</t>
  </si>
  <si>
    <t>OSTAT POŽADAVKY - GEOMETRICKÝ PLÁN</t>
  </si>
  <si>
    <t>Geometrický plán pro majetkové vypořádání vlastnických vztahů, potvrzený katastrálním úřadem.   
12x tiskem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</si>
  <si>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</si>
  <si>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8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</si>
  <si>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</si>
  <si>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</si>
  <si>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</si>
  <si>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</si>
  <si>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</si>
  <si>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</si>
  <si>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   
Předání pasportizace na datovém nosiči v digitální formě.  
PEVNÁ CENA</t>
  </si>
  <si>
    <t>02990</t>
  </si>
  <si>
    <t>OSTATNÍ POŽADAVKY - INFORMAČNÍ TABULE</t>
  </si>
  <si>
    <t>KUS</t>
  </si>
  <si>
    <t>Náklady na zřízení informační tabule (2ks na celou stavbu) s údaji o stavbě s textem dle vzoru objednatele, včetně kotvení. Po ukončení stavby odstranění.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</si>
  <si>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</si>
  <si>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</si>
  <si>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</si>
  <si>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</si>
  <si>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PEVNÁ CENA</t>
  </si>
  <si>
    <t>zahrnuje objednatelem povolené náklady na požadovaná zařízení zhotovitele</t>
  </si>
  <si>
    <t>Objekt:</t>
  </si>
  <si>
    <t>Část A</t>
  </si>
  <si>
    <t>TRUBĚJOV (km 0,000 - 0,840)</t>
  </si>
  <si>
    <t>O1</t>
  </si>
  <si>
    <t>A</t>
  </si>
  <si>
    <t>O2</t>
  </si>
  <si>
    <t>SO 001.1a</t>
  </si>
  <si>
    <t>Příprava staveniště</t>
  </si>
  <si>
    <t>Zemní práce</t>
  </si>
  <si>
    <t>11010</t>
  </si>
  <si>
    <t>VŠEOBECNÉ VYKLIZENÍ ZASTAVĚNÉHO ÚZEMÍ</t>
  </si>
  <si>
    <t>M2</t>
  </si>
  <si>
    <t>Odstranění stávající reklamní plochy -  odvoz na skládku, případně nové umístění dle určení majitele</t>
  </si>
  <si>
    <t>3=3,000 [A]    odhad</t>
  </si>
  <si>
    <t>zahrnuje odstranění všech překážek pro uskutečnění stavby</t>
  </si>
  <si>
    <t>11120</t>
  </si>
  <si>
    <t>ODSTRANĚNÍ KŘOVIN</t>
  </si>
  <si>
    <t>odstranění křovinatého porostu vč. likvidace a odvozu na skládku určenou zhotovitelem</t>
  </si>
  <si>
    <t>875=875,000 [A]    dle dendrologického průzkumu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</si>
  <si>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</si>
  <si>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</si>
  <si>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</si>
  <si>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Kácení stromů včetně štěpkování větví a pařezů. Likvidace vytěženého materiálu a odvoz na skládku určenou zhotovitelem.</t>
  </si>
  <si>
    <t>48=48,000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</si>
  <si>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</si>
  <si>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</si>
  <si>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</si>
  <si>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4=4,000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</si>
  <si>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</si>
  <si>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18481</t>
  </si>
  <si>
    <t>OCHRANA STROMŮ BEDNĚNÍM</t>
  </si>
  <si>
    <t>bednění nebo oplocení výšky 2,0 m  
Položka bude čerpána pouze se souhlasem investora - přesný rozsah, způsob a nutnost ochrany bude upřesněn při realizaci stavby  
předpokládáná tloušťka prken 25 mm</t>
  </si>
  <si>
    <t>2,5*2,0*20=100,000 [A]    cca š. x v. x 20 ks - odečteno ze situace</t>
  </si>
  <si>
    <t>položka zahrnuje veškerý materiál, výrobky a polotovary, včetně mimostaveništní a  
vnitrostaveništní dopravy (rovněž přesuny), včetně naložení a složení, případně s uložením</t>
  </si>
  <si>
    <t>Ostatní konstrukce a práce</t>
  </si>
  <si>
    <t>96617-01</t>
  </si>
  <si>
    <t>BOURÁNÍ KONSTRUKCÍ ZE DŘEVA S ODVOZEM</t>
  </si>
  <si>
    <t>M3</t>
  </si>
  <si>
    <t>odstranění ochrany stromů po dokončení stavby vč. odvozu na skládku  určenou zhotovitelem, uložení a poplatku za skládku  
tloušťka prken 25 mm</t>
  </si>
  <si>
    <t>0,025*100=2,500 [A]     cca tl. x plocha dle pol. 18481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</si>
  <si>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</si>
  <si>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101.1a</t>
  </si>
  <si>
    <t>Rekonstrukce silnice III/3036</t>
  </si>
  <si>
    <t>014102</t>
  </si>
  <si>
    <t>POPLATKY ZA SKLÁDKU</t>
  </si>
  <si>
    <t>T</t>
  </si>
  <si>
    <t>zemina z výkopů a odkopů</t>
  </si>
  <si>
    <t>79,5*2,0=159,000 [A]    nánosy z čištění krajnic dle pol. 12920 x hmotnost  
306,0*2,0=612,000 [B]   nánosy z čištění příkopů dle pol. 12930 x hm. 
708,21*2,0=1 416,420 [C]    zemina z výkopů dle pol. 17120.1 x hm. 
Celkem: A+B+C=2 187,420 [D]</t>
  </si>
  <si>
    <t>zahrnuje veškeré poplatky provozovateli skládky související s uložením odpadu na skládce.</t>
  </si>
  <si>
    <t>štěrk a nestmelené kamenivo, kamenná dlažba</t>
  </si>
  <si>
    <t>26,0*2,2=57,200 [A]    nestmel. konstrukční vrstvy - objem dle pol. 11332-01 x hmotnost 
79,5*2,2=174,900 [B]    štěrk z krajnic - množství dle pol. 12920 x hmotnost 
Celkem: A+B=232,100 [C]</t>
  </si>
  <si>
    <t>beton, železobeton</t>
  </si>
  <si>
    <t>(2*3,14*0,35*0,1*23)*2,5=12,639 [A]  želbet. propustky - obvod x cca tl. stěny x dl. dle pol. 966358 x hm. 
19,384*2,5=48,460 [B]    želbet. čela a obetonování propustků dle pol. 96616-01 x hm. 
Celkem: A+B=61,099 [C]</t>
  </si>
  <si>
    <t>přebytek ornice</t>
  </si>
  <si>
    <t>35,25*1,8=63,450 [A]    dle pol. 17120.1 x hmotnost</t>
  </si>
  <si>
    <t>014132</t>
  </si>
  <si>
    <t>POPLATKY ZA SKLÁDKU TYP S-NO (NEBEZPEČNÝ ODPAD)</t>
  </si>
  <si>
    <t>asfaltocement a penetrační makadam -  třída zatřídění dle vyhlášky č. 130/2019 Sb. - ZAS-T3 až ZAS-T4 - NEBEZPEČNÝ ODPAD</t>
  </si>
  <si>
    <t>29,5*2,2=64,900 [A]    vybouraný AC dle pol. 11313-01 x hmotnost t/m3</t>
  </si>
  <si>
    <t>11332-01</t>
  </si>
  <si>
    <t>ODSTRAN PODKL ZPEVNĚNÝCH PLOCH Z KAMENIVA NESTMEL, ODVOZ</t>
  </si>
  <si>
    <t>Odstranění nesmetelených konstrukčních vrstev v místě slabého asfaltového souvrství (tl. &lt; 0,1m), vč. odvozu a uložení na skládku  
- seříznutí hladkou lžící bagru</t>
  </si>
  <si>
    <t>1300*0,02=26,000 [A]    staničení 0,300 - 0,475 - plocha dle situace x tl.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</si>
  <si>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</si>
  <si>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11372-01</t>
  </si>
  <si>
    <t>FRÉZOVÁNÍ ZPEVNĚNÝCH PLOCH ASFALTOVÝCH, ODVOZ</t>
  </si>
  <si>
    <t>frézování stávajícího asfaltového povrchu a podkladní vrstvy z penetračního makadamu  
- odvoz a uložení na skládku - třída zatřídění dle vyhlášky č. 130/2019 Sb. - ZAS-T3 až ZAS-T4 - NEBEZPEČNÝ ODPAD  
- tloušťka asfalt. souvrství dle DGN vozovky (bude upřesněno v rámci RDS)  
Položka musí být písemně odsouhlasena investorem/TDI.  
Zhotovitel zakalkuluje veškeré skutečné náklady na dopravu.</t>
  </si>
  <si>
    <t>Celkový objem odstraněných asf. vrstev - plochy odečteny ze situace 
1560*0,05=78,000 [A]    staničení 0,000 - 0,300 - plocha x tl. 
1300*0,08=104,000 [B]    staničení 0,300 - 0,475 - dtto 
1910*0,10=191,000 [C]    staničení 0,475 - 0,840 - dtto 
mezisoučet - celkový objem: A+B+C=373,000 [D] 
-343,5=- 343,500 [E]    odečet pro zpětné použití dle pol. 113721 
Celkem frézování s odvozem na skládku: D+E=29,500 [F]</t>
  </si>
  <si>
    <t>113721</t>
  </si>
  <si>
    <t>FRÉZOVÁNÍ ZPEVNĚNÝCH PLOCH ASFALTOVÝCH, ODVOZ DO 1KM</t>
  </si>
  <si>
    <t>frézování stávajícího asfaltového povrchu a podkladní vrstvy z penetračního makadamu   
- odvoz na mezideponii pro zpětné využití   
- tloušťka asfalt. souvrství dle DGN vozovky (bude upřesněno v rámci RDS)   
Zhotovitel zakalkuluje veškeré skutečné náklady na dopravu.</t>
  </si>
  <si>
    <t>pro použití do nezpevněné krajnice,  třída zatřídění dle vyhlášky č. 130/2019 Sb. - ZAS-T1 
1560*0,05=78,000 [A]    staničení 0,000 - 0,300 - plocha x tl. 
pro použití na rozprostření pro budoucí recyklaci 
- předpoklad 90% celkového vyzískaného množství 
1300*0,08*0,9=93,600 [B]    staničení 0,300 - 0,475 - plocha x tl. x 90% 
1910*0,10*0,9=171,900 [C]    staničení 0,475 - 0,840 - dtto 
mezisoučet pro budoucí recyklaci: B+C=265,500 [D] 
Celkem odstranění s odvozem na mezideponii: A+D=343,500 [E]</t>
  </si>
  <si>
    <t>113765</t>
  </si>
  <si>
    <t>FRÉZOVÁNÍ DRÁŽKY PRŮŘEZU DO 600MM2 V ASFALTOVÉ VOZOVCE</t>
  </si>
  <si>
    <t>M</t>
  </si>
  <si>
    <t>Frézování drážky pro těsnění pracovních spar v novém krytu vozovky.</t>
  </si>
  <si>
    <t>5,3+5,3+6,2+5,75+3,93+4+3,98=34,460 [A]</t>
  </si>
  <si>
    <t>Položka zahrnuje veškerou manipulaci s vybouranou sutí a s vybouranými hmotami vč. uložení na skládku.</t>
  </si>
  <si>
    <t>12110-01</t>
  </si>
  <si>
    <t>SEJMUTÍ ORNICE NEBO LESNÍ PŮDY S ODVOZEM</t>
  </si>
  <si>
    <t>s odvozem přebytku ornice na skládku nebo místo určené zhotovitelem   
Zhotovitel zakalkuluje veškeré skutečné náklady na dopravu.</t>
  </si>
  <si>
    <t>0,15*1625=243,750 [A]     celkový objem - tl. x plocha odměřená ze situace 
-208,5=- 208,500 [B]    odečet pro zpětné ohumusování dle pol. 121104 
Celkem: A+B=35,250 [C]    přebytek ornice na skládku</t>
  </si>
  <si>
    <t>položka zahrnuje sejmutí ornice bez ohledu na tloušťku vrstvy a její vodorovnou dopravu  
nezahrnuje uložení na trvalou skládku</t>
  </si>
  <si>
    <t>121104</t>
  </si>
  <si>
    <t>SEJMUTÍ ORNICE NEBO LESNÍ PŮDY S ODVOZEM DO 5KM</t>
  </si>
  <si>
    <t>tl. 150 mm, s odvozem na mezideponii pro zpětné ohumusování  
Zhotovitel zakalkuluje veškeré skutečné náklady na dopravu.</t>
  </si>
  <si>
    <t>200,25=200,250 [B]    pro zpětné ohumusování v SO 101.1 dle pol. 125734 
8,25=8,250 [C]    pro zpětné ohumusování v SO 302.1 dle pol. 125734 
Celkem: B+C=208,500 [D]</t>
  </si>
  <si>
    <t>položka zahrnuje sejmutí ornice bez ohledu na tloušťku vrstvy a její vodorovnou dopravu nezahrnuje uložení na trvalou skládku</t>
  </si>
  <si>
    <t>12</t>
  </si>
  <si>
    <t>12190</t>
  </si>
  <si>
    <t>PŘEVRSTVENÍ ORNICE</t>
  </si>
  <si>
    <t>na mezideponii alespoň 1x za dobu výstavby</t>
  </si>
  <si>
    <t>208,5=208,500 [A]    objem dle pol. 121104</t>
  </si>
  <si>
    <t>položka zahrnuje převrstvení ornice na skládce</t>
  </si>
  <si>
    <t>13</t>
  </si>
  <si>
    <t>12373-01</t>
  </si>
  <si>
    <t>ODKOP PRO SPOD STAVBU SILNIC A ŽELEZNIC TŘ. I, ODVOZ</t>
  </si>
  <si>
    <t>Odkop pro stavbu silnice vč. odvozu na skládku určenou zhotovitelem  
- zemní práce především v místě rozšíření  
- odkop na úroveň -0,15 m pod studenou recyklaci (doplnění materiálu pro SR)  
Zhotovitel zakalkuluje veškeré skutečné náklady na dopravu.</t>
  </si>
  <si>
    <t>odkop na hl. 0,05+0,2+0,15 m 
(0,05+0,2+0,15)*8,0=3,200 [A]     staničení 0,000 - 0,300 - součet tl. x plocha 
odkop na hl. 0,1+0,2+0,15 m 
(0,1+0,2+0,15)*246=110,700 [B]     staničení 0,300 - 0,840 - dtto 
Celkem: A+B=113,900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</si>
  <si>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</si>
  <si>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</si>
  <si>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12573-01</t>
  </si>
  <si>
    <t>VYKOPÁVKY ZE ZEMNÍKŮ A SKLÁDEK TŘ. I, ODVOZ</t>
  </si>
  <si>
    <t>natěžení a dovoz zeminy pro zásypy, násypy ze zemníku určeného zhotovitelem  
Zhotovitel zakalkuluje veškeré skutečné náklady na dopravu.</t>
  </si>
  <si>
    <t>67,05=67,050 [A]    pro dosypávky dle pol. 173103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</si>
  <si>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</si>
  <si>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15</t>
  </si>
  <si>
    <t>125731</t>
  </si>
  <si>
    <t>VYKOPÁVKY ZE ZEMNÍKŮ A SKLÁDEK TŘ. I, ODVOZ DO 1KM</t>
  </si>
  <si>
    <t>frézovaná asf. drť z mezideponie  
Zhotovitel zakalkuluje veškeré skutečné náklady na dopravu.</t>
  </si>
  <si>
    <t>343,500=343,500 [A]  frézovaná asf. drť z mezideponiíe pro zpětné použití dle pol. 567542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</si>
  <si>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</si>
  <si>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16</t>
  </si>
  <si>
    <t>125734</t>
  </si>
  <si>
    <t>VYKOPÁVKY ZE ZEMNÍKŮ A SKLÁDEK TŘ. I, ODVOZ DO 5KM</t>
  </si>
  <si>
    <t>ornice z mezideponie pro zpětné ohumusování vč. dovozu  
Zhotovitel zakalkuluje veškeré skutečné náklady na dopravu.</t>
  </si>
  <si>
    <t>0,15*(1035+300)=200,250 [A]    dle pol. 18222 a 18232</t>
  </si>
  <si>
    <t>17</t>
  </si>
  <si>
    <t>12920</t>
  </si>
  <si>
    <t>ČIŠTĚNÍ KRAJNIC OD NÁNOSU</t>
  </si>
  <si>
    <t>Odstranění nezpevněné krajnice - nestmelené vrstva, předpoklad drcené kamenivo tl. 150 mm, vč. odvozu a uložení na skládku</t>
  </si>
  <si>
    <t>0,15*530=79,500 [A]    tl. x plocha odměř. ze situace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</si>
  <si>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</si>
  <si>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18</t>
  </si>
  <si>
    <t>12930</t>
  </si>
  <si>
    <t>ČIŠTĚNÍ PŘÍKOPŮ OD NÁNOSU</t>
  </si>
  <si>
    <t>odstranění nánosu, předpokládaná hloubka 0,2 m, vč. odvozu a uložení na skládku</t>
  </si>
  <si>
    <t>0,51*600=306,000 [A]    km 0,000 - 0,300 oboustranně -  průměr.plocha v řezu x délka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</si>
  <si>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</si>
  <si>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19</t>
  </si>
  <si>
    <t>13273-01</t>
  </si>
  <si>
    <t>HLOUBENÍ RÝH ŠÍŘ DO 2M PAŽ I NEPAŽ TŘ. I, ODVOZ</t>
  </si>
  <si>
    <t>hloubení rýh pro bouraní stávajících propustků vč. odvozu na skládku určenou zhotovitelem  
Zhotovitel zakalkuluje veškeré skutečné náklady na dopravu.</t>
  </si>
  <si>
    <t>odměřeno z příčných a podélných řezů (prohloubení pod výkop) 
0,6*1,2*23=16,560 [D]    hl. x š. x dl. dle pol. 966358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</si>
  <si>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</si>
  <si>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</si>
  <si>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13273-02</t>
  </si>
  <si>
    <t>hloubení rýh pro vsakovací příkop a vsakovací drenáže,  vč. odvozu na skládku určenou zhotovitelem  
Zhotovitel zakalkuluje veškeré skutečné náklady na dopravu.</t>
  </si>
  <si>
    <t>hloubení rýh pro vytvoření vsakovacího příkopu 
0,6*1,0*240=144,000 [A]     km 0,600 - 0,840 vpravo - š. x hl. x dl. 
hloubení podélné vsakovací drenáže - horní vrstva včetně zazubení  
- planimetrování z příčného řezu 
0,2*950=190,000 [B]    plocha z řezu x celková délka drenáže 
hloubení podélné vsakovací drenáže 
0,5*0,5*950=237,500 [C]    š. x v. x celková délka drenáže 
Celkem: A+B+C=571,500 [D]</t>
  </si>
  <si>
    <t>21</t>
  </si>
  <si>
    <t>13273-03</t>
  </si>
  <si>
    <t>hloubení rýh pro přeložky IS vč. odvozu na skládku určenou zhotovitelem  
- pro pro ochranu a přeložky stávajících IS  
Položka bude čerpána se souhlasem TDI po odkrytí IS  
Zhotovitel zakalkuluje veškeré skutečné náklady na dopravu.</t>
  </si>
  <si>
    <t>0,5*0,5*25=6,250 [A]    rýha pro chráničky stávajících IS - odhad š. x v. x dl. dle pol. 87733</t>
  </si>
  <si>
    <t>22</t>
  </si>
  <si>
    <t>17120</t>
  </si>
  <si>
    <t>ULOŽENÍ SYPANINY DO NÁSYPŮ A NA SKLÁDKY BEZ ZHUTNĚNÍ</t>
  </si>
  <si>
    <t>na skládku</t>
  </si>
  <si>
    <t>zemina z výkopu 
113,9=113,900 [A]    odkop dle pol. 12373-01 
16,56=16,560 [B]    výkop pro bourání propustků dle pol. 13273-01 
571,5=571,500 [C]    výkop pro vsak. drenáže a příkop dle pol. 13273-02 
6,25=6,250 [D]    ostatní rýhy dle pol. 13273-03 
mezisoučet: A+B+C+D=708,210 [E] 
přebytek ornice 
35,25=35,250 [F]    dle pol. 12110-01 
Celkem: E+F=743,460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</si>
  <si>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</si>
  <si>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23</t>
  </si>
  <si>
    <t>na mezideponii  
- uložení frézovaného materiálu na mezideponii pro zpětné použití v trase  
- uložení ornice pro zpětné použití v trase</t>
  </si>
  <si>
    <t>vyfrézovaný materiál 
343,5=343,500 [A]    pro zpětné využití recyklátu dle pol. 113721 
ornice pro zpětné ohumusování 
208,5=208,500 [D]    dle pol. 121104  
Celkem: A+D=552,000 [E]</t>
  </si>
  <si>
    <t>24</t>
  </si>
  <si>
    <t>173103</t>
  </si>
  <si>
    <t>ZEMNÍ KRAJNICE A DOSYPÁVKY SE ZHUT DO 100% PS</t>
  </si>
  <si>
    <t>Vytvoření dodatečného násypu (zemní krajnice) z materiáu min. málo vhodného dle ČSN 73 6133 (ze zemníku)  
- hutněno dle TKP - 100 % PS</t>
  </si>
  <si>
    <t>planimetrováním z příčných řezů 
0,1*(165+110)=27,500 [A]    plocha z řezu x dl. 
0,07*565=39,550 [B]    dtto 
Celkem: A+B=67,050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</si>
  <si>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</si>
  <si>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25</t>
  </si>
  <si>
    <t>17481</t>
  </si>
  <si>
    <t>ZÁSYP JAM A RÝH Z NAKUPOVANÝCH MATERIÁLŮ</t>
  </si>
  <si>
    <t>zásypy ze ŠD</t>
  </si>
  <si>
    <t>zásyp rýh po vybouraných propustcích ŠD fr. 0/63 
(0,6*1,2)*23=16,560 [A]      hl. x š. x dl. dle pol. 966358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</si>
  <si>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</si>
  <si>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26</t>
  </si>
  <si>
    <t>17581</t>
  </si>
  <si>
    <t>OBSYP POTRUBÍ A OBJEKTŮ Z NAKUPOVANÝCH MATERIÁLŮ</t>
  </si>
  <si>
    <t>podsyp a obsyp chrániček pro ochranu stávajících IS ze ŠP 0/8 ( viz SoD mezi investorem a správcem sítě)</t>
  </si>
  <si>
    <t>6,25=6,250 [A]    objem dle pol. 13273-03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</si>
  <si>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</si>
  <si>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27</t>
  </si>
  <si>
    <t>18222</t>
  </si>
  <si>
    <t>ROZPROSTŘENÍ ORNICE VE SVAHU V TL DO 0,15M</t>
  </si>
  <si>
    <t>zpětné rozprostření ornice v příkopech v tl. 150 mm</t>
  </si>
  <si>
    <t>1035=1 035,000 [A]    odměřeno ze situace</t>
  </si>
  <si>
    <t>položka zahrnuje:  
nutné přemístění ornice z dočasných skládek vzdálených do 50m rozprostření ornice v předepsané tloušťce ve svahu přes 1:5</t>
  </si>
  <si>
    <t>28</t>
  </si>
  <si>
    <t>18232</t>
  </si>
  <si>
    <t>ROZPROSTŘENÍ ORNICE V ROVINĚ V TL DO 0,15M</t>
  </si>
  <si>
    <t>zpětné rozprostření ornice v tl. 150 mm</t>
  </si>
  <si>
    <t>300=300,000 [A]    odměřeno ze situace</t>
  </si>
  <si>
    <t>položka zahrnuje:  
nutné přemístění ornice z dočasných skládek vzdálených do 50m rozprostření ornice v předepsané tloušťce v rovině a ve svahu do 1:5</t>
  </si>
  <si>
    <t>29</t>
  </si>
  <si>
    <t>18242</t>
  </si>
  <si>
    <t>ZALOŽENÍ TRÁVNÍKU HYDROOSEVEM NA ORNICI</t>
  </si>
  <si>
    <t>vč. zalévání a ošetření dle tech. specifikace</t>
  </si>
  <si>
    <t>1035+300=1 335,000 [A]   dle pol. 18222 a 18232</t>
  </si>
  <si>
    <t>Zahrnuje dodání předepsané travní směsi, hydroosev na ornici, zalévání, první pokosení, to vše bez ohledu na sklon terénu</t>
  </si>
  <si>
    <t>Základy</t>
  </si>
  <si>
    <t>30</t>
  </si>
  <si>
    <t>21461C</t>
  </si>
  <si>
    <t>SEPARAČNÍ GEOTEXTILIE DO 300G/M2</t>
  </si>
  <si>
    <t>obalení vsakovacího příkopu separační geotextílií min. 300 g/m2</t>
  </si>
  <si>
    <t>(0,6+1,0)*2*240=768,000 [A]    obvod x součet délek dle pol. 13273-02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</si>
  <si>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</si>
  <si>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</t>
  </si>
  <si>
    <t>obalení podélné vsakovací drenáže separační geotextílií min. 250 g/m2</t>
  </si>
  <si>
    <t>0,5*4*950=1 900,000 [A]     obvod x celková délka dle pol. 13273-02</t>
  </si>
  <si>
    <t>Vodorovné konstrukce</t>
  </si>
  <si>
    <t>32</t>
  </si>
  <si>
    <t>45131A</t>
  </si>
  <si>
    <t>PODKLADNÍ A VÝPLŇOVÉ VRSTVY Z PROSTÉHO BETONU C20/25</t>
  </si>
  <si>
    <t>Podkladní vrstva z betonu C 20/25-XF3 v tl. 150 mm pod kamennou dlažbu</t>
  </si>
  <si>
    <t>0,15*(80+6)=12,900 [A]     tl. x plocha dle pol. 465512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</si>
  <si>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</si>
  <si>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</t>
  </si>
  <si>
    <t>45152</t>
  </si>
  <si>
    <t>PODKLADNÍ A VÝPLŇOVÉ VRSTVY Z KAMENIVA DRCENÉHO</t>
  </si>
  <si>
    <t>výplň vsakovacího příkopu a podélné drenáže ŠD fr. 32/63</t>
  </si>
  <si>
    <t>144,0=144,000 [A]    výplň vsakovacího příkopu dle pol. 13273-02 
237,5=237,500 [C]    výplň podélné vsak. drenáže dle pol. 13273-02 
Celkem: A+C=381,500 [D]</t>
  </si>
  <si>
    <t>položka zahrnuje dodávku předepsaného kameniva, mimostaveništní a vnitrostaveništní dopravu a jeho uložení  
není-li v zadávací dokumentaci uvedeno jinak, jedná se o nakupovaný materiál</t>
  </si>
  <si>
    <t>34</t>
  </si>
  <si>
    <t>dosypání materiálu nad odkopanou drenáží - horní vrstva ze ŠD fr. 0/32 v tl. min. 150 mm, včetně hutnění zazubených vrstev</t>
  </si>
  <si>
    <t>190=190,000 [A]     dle pol. 13273-02</t>
  </si>
  <si>
    <t>35</t>
  </si>
  <si>
    <t>465512</t>
  </si>
  <si>
    <t>DLAŽBY Z LOMOVÉHO KAMENE NA MC</t>
  </si>
  <si>
    <t>rigoly - kamenná dlažba tl. 200 mm, včetně spárování maltou M25 XF4</t>
  </si>
  <si>
    <t>0,2*(80+6)=17,200 [A]     tl. x součet ploch odměř. ze situace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</si>
  <si>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</si>
  <si>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</si>
  <si>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36</t>
  </si>
  <si>
    <t>56333</t>
  </si>
  <si>
    <t>VOZOVKOVÉ VRSTVY ZE ŠTĚRKODRTI TL. DO 150MM</t>
  </si>
  <si>
    <t>Doplnění konstrukční vrstvy pro recyklaci  v tl. min. 150 mm  
Čerpáno v rozsahu průkazní zkoušky a pouze se souhlasem investora!</t>
  </si>
  <si>
    <t>doplnění drobným drceným kamenivem 0/16 nebo 0/32 
(8+246)*1,1=279,400 [A]     v místě rozšíření silnice - součet ploch dle pol. 12373-01 x 10% na rozšíření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</si>
  <si>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</si>
  <si>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</si>
  <si>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567542</t>
  </si>
  <si>
    <t>VRST PRO OBNOVU A OPR RECYK ZA STUDENA ASF EMUL TL DO 200MM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</si>
  <si>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 
Zhotovitel v ceně zohlední zpětné využití vyfrézovaného materiálu na stavbě.</t>
  </si>
  <si>
    <t>(1556+8+3150+246)*1,1=5 456,000 [A]    součet ploch odměřených ze situace x koef. na rozšíření 10%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</si>
  <si>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</si>
  <si>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38</t>
  </si>
  <si>
    <t>56930</t>
  </si>
  <si>
    <t>ZPEVNĚNÍ KRAJNIC ZE ŠTĚRKODRTI</t>
  </si>
  <si>
    <t>Nezpevněná krajnice, lavička za obrubou z nakoupeného materiáílu např. ze ŠD 0/32</t>
  </si>
  <si>
    <t>535*0,15=80,250 [A]    plocha odměřena ze situace x tl. 
-78,0=-78,000 [B]    odečet dle pol. 56960 
Celkem: A+B=2,250 [C]</t>
  </si>
  <si>
    <t>- dodání kameniva předepsané kvality a zrnitosti  
- rozprostření a zhutnění vrstvy v předepsané tloušťce  
- zřízení vrstvy bez rozlišení šířky, pokládání vrstvy po etapách</t>
  </si>
  <si>
    <t>39</t>
  </si>
  <si>
    <t>56960</t>
  </si>
  <si>
    <t>ZPEVNĚNÍ KRAJNIC Z RECYKLOVANÉHO MATERIÁLU</t>
  </si>
  <si>
    <t>nezpevněná krajnice, lavička za obrubou  
- frézovaná drť  (ZAS-T1) ze stavby v tl. 150 mm - materiál z mezideponie vč. dovozu</t>
  </si>
  <si>
    <t>78=78,000 [A]     materiál z pol. 113721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</si>
  <si>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</si>
  <si>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40</t>
  </si>
  <si>
    <t>572121</t>
  </si>
  <si>
    <t>INFILTRAČNÍ POSTŘIK ASFALTOVÝ DO 1,0KG/M2</t>
  </si>
  <si>
    <t>Infiltrační postřik, množství zbytkového asfaltu min. 0,8 kg/m2</t>
  </si>
  <si>
    <t>5456,0=5 456,000 [A]    dle pol. 567542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</si>
  <si>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</si>
  <si>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41</t>
  </si>
  <si>
    <t>572213</t>
  </si>
  <si>
    <t>SPOJOVACÍ POSTŘIK Z EMULZE DO 0,5KG/M2</t>
  </si>
  <si>
    <t>Spojovací postřik z asfaltové emulze,  množství zbytkového asfaltu min. 0,3 kg/m2</t>
  </si>
  <si>
    <t>5059,2=5 059,200 [A]    dle pol. 574C56</t>
  </si>
  <si>
    <t>42</t>
  </si>
  <si>
    <t>574A44</t>
  </si>
  <si>
    <t>ASFALTOVÝ BETON PRO OBRUSNÉ VRSTVY ACO 11+, 11S TL. 50MM</t>
  </si>
  <si>
    <t>ACO 11+, s asfaltovým pojivem 50/70 (recyklace)</t>
  </si>
  <si>
    <t>1556+8+3150+246=4 960,000 [A]    odměřeno ze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</si>
  <si>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</si>
  <si>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</si>
  <si>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574C56</t>
  </si>
  <si>
    <t>ASFALTOVÝ BETON PRO LOŽNÍ VRSTVY ACL 16+, 16S TL. 60MM</t>
  </si>
  <si>
    <t>ACL 16+  s asfaltovým pojivem 50/70</t>
  </si>
  <si>
    <t>frézované úseky (začátek), úseky k recyklaci 
4960*1,02=5 059,200 [A]    plocha dle pol. 574A44 x koef. na rozšíření 2%</t>
  </si>
  <si>
    <t>44</t>
  </si>
  <si>
    <t>57641</t>
  </si>
  <si>
    <t>POSYP KAMENIVEM OBALOVANÝM 5KG/M2</t>
  </si>
  <si>
    <t>posyp infilrt. postřiku drceným obalovaným kamenivem fr. v množství 5,00 kg/m2  
lze využít variantu postřiku vápennou suspenzí</t>
  </si>
  <si>
    <t>5456,0=5 456,000 [A]    dle pol. 572121</t>
  </si>
  <si>
    <t>- dodání obalovaného kameniva předepsané kvality a zrnitosti  
- posyp předepsaným množstvím</t>
  </si>
  <si>
    <t>Přidružená stavební výroba</t>
  </si>
  <si>
    <t>45</t>
  </si>
  <si>
    <t>702311</t>
  </si>
  <si>
    <t>ZAKRYTÍ KABELŮ VÝSTRAŽNOU FÓLIÍ ŠÍŘKY DO 20 CM</t>
  </si>
  <si>
    <t>výstražná fólie chrániček pro ochranu a přeložky stávajících IS   
čerpáno se souhlasem TDI, po odkrytí IS</t>
  </si>
  <si>
    <t>25=25,000 [A]    pro chráničky dle pol. 87733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</si>
  <si>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</si>
  <si>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Potrubí</t>
  </si>
  <si>
    <t>46</t>
  </si>
  <si>
    <t>87733</t>
  </si>
  <si>
    <t>CHRÁNIČKY PŮLENÉ Z TRUB PLAST DN DO 150MM</t>
  </si>
  <si>
    <t>Ochrana stávajících IS - uložení do dělené chráničky DN 110  
čerpáno se souhlasem TDI, po odkrytí IS</t>
  </si>
  <si>
    <t>25=25,000 [A]    odměřeno ze situace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</si>
  <si>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</si>
  <si>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47</t>
  </si>
  <si>
    <t>9113C1</t>
  </si>
  <si>
    <t>SVODIDLO OCEL SILNIČ JEDNOSTR, ÚROVEŇ ZADRŽ H2 - DODÁVKA A MONTÁŽ</t>
  </si>
  <si>
    <t>min. úroveň zadržení H2; celková dl. min. 70 m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</si>
  <si>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</si>
  <si>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48</t>
  </si>
  <si>
    <t>917223</t>
  </si>
  <si>
    <t>SILNIČNÍ A CHODNÍKOVÉ OBRUBY Z BETONOVÝCH OBRUBNÍKŮ ŠÍŘ 100MM</t>
  </si>
  <si>
    <t>z betonu C 30/37 XF4, rozměr 100 x 250 mm, kladeno do bet. lože min. 100 mm</t>
  </si>
  <si>
    <t>780=780,000 [A]    odměřeno ze situace</t>
  </si>
  <si>
    <t>Položka zahrnuje:  
dodání a pokládku betonových obrubníků o rozměrech předepsaných zadávací dokumentací betonové lože i boční betonovou opěrku.</t>
  </si>
  <si>
    <t>49</t>
  </si>
  <si>
    <t>91725</t>
  </si>
  <si>
    <t>NÁSTUPIŠTNÍ OBRUBNÍKY BETONOVÉ</t>
  </si>
  <si>
    <t>Kasselské nástupištní obrubníky z betonu C 45/55 XF4, kladeno do bet. lože tl. 150 mm</t>
  </si>
  <si>
    <t>35=35,000 [A]    odměřeno ze situace</t>
  </si>
  <si>
    <t>50</t>
  </si>
  <si>
    <t>Kasselské nástupištní přechodové obrubníky dl. 1000 mm, z betonu C 45/55 XF4, kladeno do bet. lože tl. 150 mm</t>
  </si>
  <si>
    <t>4*1,0=4,000 [A]    4 ks x 1,0 m</t>
  </si>
  <si>
    <t>Položka zahrnuje:  
dodání a pokládku betonových obrubníků o rozměrech předepsaných zadávací dokumentací  
betonové lože i boční betonovou opěrku.</t>
  </si>
  <si>
    <t>51</t>
  </si>
  <si>
    <t>931315</t>
  </si>
  <si>
    <t>TĚSNĚNÍ DILATAČ SPAR ASF ZÁLIVKOU PRŮŘ DO 600MM2</t>
  </si>
  <si>
    <t>Těsnění pracovních spar v novém krytu vozovky.</t>
  </si>
  <si>
    <t>položka zahrnuje dodávku a osazení předepsaného materiálu, očištění ploch spáry před úpravou, očištění okolí spáry po úpravě  
nezahrnuje těsnící profil</t>
  </si>
  <si>
    <t>52</t>
  </si>
  <si>
    <t>96616-01</t>
  </si>
  <si>
    <t>BOURÁNÍ KONSTRUKCÍ ZE ŽELEZOBETONU S ODVOZEM</t>
  </si>
  <si>
    <t>vybourání želbet. kolmých čel stávajících propustků, vč. odvozu a uložení na skládku  
Zhotovitel zakalkuluje veškeré skutečné náklady na dopravu.</t>
  </si>
  <si>
    <t>0,2*1,8*1,3*4*2=3,744 [A]    čela - průměrné rozměry - tl. x š. x v. x 4 ks propustků x 2 čela 
0,68*23=15,640 [B]    obetonování - plocha v řezu 0,68 m2 x dl. dle pol. 966358 
Celkem: A+B=19,384 [C]</t>
  </si>
  <si>
    <t>53</t>
  </si>
  <si>
    <t>966358</t>
  </si>
  <si>
    <t>BOURÁNÍ PROPUSTŮ Z TRUB DN DO 600MM</t>
  </si>
  <si>
    <t>propustky ze železobetonových trub DN 600 vč. obetonování a podkladního betonu, vč. odvozu a uložení na skládku  
Zhotovitel zakalkuluje veškeré skutečné náklady na dopravu</t>
  </si>
  <si>
    <t>23=23,000 [A]     délka odečtena ze situace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</si>
  <si>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</si>
  <si>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101.2a</t>
  </si>
  <si>
    <t>Sjezdy</t>
  </si>
  <si>
    <t>3,75*2,0=7,500 [A]    množství dle pol. 17120 x hmotnost  
0,2*20,0*2,0=8,000 [B]   nánosy z propustků - cca objem m3/bm x dl. dle pol. 129946 x hm. 
Celkem: A+B=15,500 [C]</t>
  </si>
  <si>
    <t>47,52*2,2=104,544 [A]    nestmelené kamenivo - množství dle pol. 11332-01.1 x hmotnost 
27,9*2,2=61,380 [B]    nestmel. podkladní vrstvy dle pol. 11332-01.2 x hm. 
Celkem: A+B=165,924 [C]</t>
  </si>
  <si>
    <t>3,6*2,4=8,640 [A]    bet. dlažba dle pol. 11347-01 x hm. 
25,0*0,6=15,000 [C]   želbet. propustky dle pol. 966345 - dl. x hmotnost roury DN 300 cca 0,6 t/bm 
25,0*0,17*2,5=10,625 [G]    obetonování a podkl. bet. propustků - dl. dle pol. 966345 x plocha c řezu x hmotnost t/m3 
1,408*2,5=3,520 [H]    želbet. čela propustků dle pol. 96616-01 x hm. 
Celkem: A+C+G+H=37,785 [I]</t>
  </si>
  <si>
    <t>asfaltocement a penetrační makadam -  třída zatřídění dle vyhlášky č. 130/2019 Sb. - ZAS-T3 až ZAS-T4</t>
  </si>
  <si>
    <t>28,8*2,2=63,360 [A]    asfalt. souvrství dle pol. 11343-01 x hmotnost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</si>
  <si>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</t>
  </si>
  <si>
    <t>0,27*160*1,1=47,520 [A]    tl. x plocha dle pol. 11343-01 x koef. na rozšíření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</si>
  <si>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</si>
  <si>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11332-02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</si>
  <si>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</t>
  </si>
  <si>
    <t>0,15*75=11,250 [A]     vrstvy ze ŠD na sjezdech - tl. x plocha odečtena ze situace 
0,15*75=11,250 [B]     nestmel. podklad na sjezdech - dtto 
0,18*30=5,400 [C]    nestmelený podklad pod dlažbou - tl. x plocha dle pol. 11347-01 
Celkem: A+B+C=27,900 [D]</t>
  </si>
  <si>
    <t>11343-01</t>
  </si>
  <si>
    <t>ODSTRAN KRYTU ZPEVNĚNÝCH PLOCH S ASFALT POJIVEM VČET PODKLADU, ODVOZ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</si>
  <si>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</t>
  </si>
  <si>
    <t>0,10*160=16,000 [A]    asf. kryt v průměrné tl. 100 mm x plocha odměř. ze situace 
0,08*160=12,800 [B]    podkladní stmelená vrstva v průměrné tl. 80 mm dle DGN vozovky x plocha odměř. ze situace 
Celkem: A+B=28,800 [C]</t>
  </si>
  <si>
    <t>11347-01</t>
  </si>
  <si>
    <t>ODSTRAN KRYTU ZPEVNĚNÝCH PLOCH Z DLAŽEB KOSTEK VČET PODKL, ODVOZ</t>
  </si>
  <si>
    <t>odstranění stávajících bet. dlážděných ploch, předpoklad. tl. dlažby 80 mm, včetně kladecí vrstvy 40 mm  
- vč. odvozu a uložení na skládku určenou zhotovitelem  
Zhotovitel zakalkuluje veškeré skutečné náklady na dopravu</t>
  </si>
  <si>
    <t>(0,08+0,04)*30=3,600 [A]      součet tl. x plocha odečtena ze situace</t>
  </si>
  <si>
    <t>11360</t>
  </si>
  <si>
    <t>ROZRYTÍ VOZOVKY</t>
  </si>
  <si>
    <t>bourání stávajícího asfaltového povrchu na sjezdech</t>
  </si>
  <si>
    <t>160=160,000 [A]       plocha dle pol. 11343-01</t>
  </si>
  <si>
    <t>zahrnuje potřebné mechanizmy a odklizení přebytečného materiálu</t>
  </si>
  <si>
    <t>frézovaná asf. drť - natěžení a dovoz z mezideponie (viz SO 101.1)</t>
  </si>
  <si>
    <t>85,0*0,15*2=25,500 [A]    plocha dle pol. 56363 x tl. 1 vrstvy x 2 vrstvy</t>
  </si>
  <si>
    <t>129946</t>
  </si>
  <si>
    <t>ČIŠTĚNÍ POTRUBÍ DN DO 400MM</t>
  </si>
  <si>
    <t>pročištění stávajících propustků tlakovou vodou, včetně odstranění nečistot a nánosů; max. DN 400, vč. odvozu a uložení nánosů na skládku  
Zhotovitel zakalkuluje veškeré skutečné náklady na dopravu</t>
  </si>
  <si>
    <t>20,0=20,000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</si>
  <si>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</t>
  </si>
  <si>
    <t>0,5*0,5*15=3,750 [A]    rýha pro chráničky stávajících IS - odhad š. x v. x dl. dle pol. 87733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</si>
  <si>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</si>
  <si>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3,75=3,750 [A]    rýhy pro IS dle pol. 13273-01</t>
  </si>
  <si>
    <t>podsyp a obsyp chrániček pro ochranu a přeložky stávajících IS ze ŠP ( viz SoD mezi investorem a správcem sítě)</t>
  </si>
  <si>
    <t>0,5*0,5*15=3,750 [A]    š. x v. x součet délek dle pol. 13273-01</t>
  </si>
  <si>
    <t>434198</t>
  </si>
  <si>
    <t>VÝŠKOVÁ ÚPRAVA SCHODIŠŤOVÝCH STUPŇŮ</t>
  </si>
  <si>
    <t>Oprava stávajícího schodiště u Kříže v km 0,555  
očištění rozebraných kamenných stupňů a bočnic, zpětné složení schodiště dle původního stavu; celkem 5 stupňů (včetně bočnic, které budou na stavbě zhodnoceny po jejich očitění), vč. vyrovnání stávajících podkladních vrstev</t>
  </si>
  <si>
    <t>1,21=1,210 [A]    dle pol. 96613</t>
  </si>
  <si>
    <t>Položka zahrnuje rozebrání stávajících kamenných (nebo prefabrikovaných) stupňů, manipulaci, jejich očištění, případně vyspravení, doplnění původního podkladu a osazení do nové polohy.</t>
  </si>
  <si>
    <t>podkladní vrstvy pod dlažby ze štěrkodrti</t>
  </si>
  <si>
    <t>Schodiště u Kříže - podklad kamenné dlažby - Šda Ge 0/32 
0,2*6,5=1,300 [A]    tl. 200 mm x plocha dle pol. 465512</t>
  </si>
  <si>
    <t>Dlážděný povrch okolo nového schodiště u Kříže v km 0,555  
kamenná dlažba tl. 200mm, vyspárováno maltou M25 XF4</t>
  </si>
  <si>
    <t>0,2*6,5=1,300 [A]    tl. x plocha odečtena ze situace</t>
  </si>
  <si>
    <t>podkladní vozovkové vrstvy ze ŠDa Ge v tl. 150 mm</t>
  </si>
  <si>
    <t>frakce 0/32 (0/45)  
205,0*1,05=215,250 [A]    plocha dle pol. 574A34 x koef. na rozšíření 5% 
frakce 0/63 (0/45) 
205,0*1,10=225,500 [B]    plocha dle pol. 574A34 x koef. na rozšíření 5% 
Celkem: A+B=440,750 [C]</t>
  </si>
  <si>
    <t>56363</t>
  </si>
  <si>
    <t>VOZOVKOVÉ VRSTVY Z RECYKLOVANÉHO MATERIÁLU TL DO 150MM</t>
  </si>
  <si>
    <t>Nové sjezdy - nestmelený povrch z frézované drti  
materiál z mezideponie na stavbě, uložení vč. zhutnění ve 2 vrstvách v tl. po zhutnění 2x 150 mm  
Zhotovitel v ceně zohlední možnost zpětného využití vyfrézovaného materiálu na stavbě</t>
  </si>
  <si>
    <t>85,0*2=170,000 [A]    plocha dle situace x 2 vrstvy (25,5 m3)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</si>
  <si>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</si>
  <si>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211,15=211,150 [A]    dle pol. 574E46</t>
  </si>
  <si>
    <t>Spojovací postřik z asfaltové emulze</t>
  </si>
  <si>
    <t>množství zbytkového asfaltu min. 0,3 kg/m2 
205,0=205,000 [A]    dle pol. 574A34 
množství zbytkového asfaltu min. 0,4 kg/m2 
209,1=209,100 [B]    dle pol. 574C56 
Celkem: A+B=414,100 [C]</t>
  </si>
  <si>
    <t>574A34</t>
  </si>
  <si>
    <t>ASFALTOVÝ BETON PRO OBRUSNÉ VRSTVY ACO 11+, 11S TL. 40MM</t>
  </si>
  <si>
    <t>ACO 11+ s asfaltovým pojivem 50/70</t>
  </si>
  <si>
    <t>205=205,000 [A]    celková plocha - odměřeno ze situace</t>
  </si>
  <si>
    <t>ACL 16+ v tl. 60 mm, s asfaltovým pojivem 50/70</t>
  </si>
  <si>
    <t>205,0*1,02=209,100 [A]    plocha dle pol. 574A34 x koef. na rozšíření 2%</t>
  </si>
  <si>
    <t>574E46</t>
  </si>
  <si>
    <t>ASFALTOVÝ BETON PRO PODKLADNÍ VRSTVY ACP 16+, 16S TL. 50MM</t>
  </si>
  <si>
    <t>ACP 16+  s asfaltovým pojivem 50/70</t>
  </si>
  <si>
    <t>205,0*1,03=211,150 [A]    plocha dle pol. 574A34 x koef. na rozšíření 3%</t>
  </si>
  <si>
    <t>211,15=211,150 [A]    dle pol. 572121</t>
  </si>
  <si>
    <t>výstražná fólie chrániček pro ochranu a přeložky stávajících IS</t>
  </si>
  <si>
    <t>15=15,000 [A]    pro chráničky dle pol. 87733</t>
  </si>
  <si>
    <t>15=15,000 [A]    odměřeno ze situace</t>
  </si>
  <si>
    <t>89921</t>
  </si>
  <si>
    <t>VÝŠKOVÁ ÚPRAVA POKLOPŮ</t>
  </si>
  <si>
    <t>Výšková rektifikace povrchových znaků IS - poklopy revizních šachet</t>
  </si>
  <si>
    <t>- položka výškové úpravy zahrnuje všechny nutné práce a materiály pro zvýšení nebo snížení zařízení (včetně nutné úpravy stávajícího povrchu vozovky nebo chodníku).</t>
  </si>
  <si>
    <t>Silniční betonová obruba z bet. C 30/37 XF4, rozměr 100 x 250 mm, kladeno do bet. lože min. 100 mm</t>
  </si>
  <si>
    <t>70=70,000 [A]    odečteno ze situace</t>
  </si>
  <si>
    <t>93640</t>
  </si>
  <si>
    <t>DROBNÉ DOPLŇK KONSTR KAMENNÉ</t>
  </si>
  <si>
    <t>Oprava stávajícího schodiště u Kříže v km 0,555  
- nové bočnice z kamenných bloků  
- Položka bude čerpána pouze v případě poškození stávajících kamenných bočnic a musí být odsouhlasena investorem!</t>
  </si>
  <si>
    <t>0,25=0,250 [A]    cca objem bočnic dle pol. 96613</t>
  </si>
  <si>
    <t>Položka zahrnuje veškerý materiál, výrobky a polotovary, včetně mimostaveništní a  
vnitrostaveništní dopravy (rovněž přesuny), včetně naložení a složení,případně s uložením.</t>
  </si>
  <si>
    <t>96613</t>
  </si>
  <si>
    <t>BOURÁNÍ KONSTRUKCÍ Z KAMENE NA MC</t>
  </si>
  <si>
    <t>Oprava stávajícího schodiště u Kříže v km 0,555  
- ruční rozebrání a označení stávajících kamenných bloků a bočnic vytvařejících schod. stupně ke kult. památce (schody samotné nejsou kulturní památkou)   
- bude použito zpět (viz pol. 434198)</t>
  </si>
  <si>
    <t>0,4*2,0*1,2=0,960 [A]    schod. stupně - předpokládaná tl. x plocha x rezerva 
0,25=0,250 [B]    bočnice - cca objem 
Celkem: A+B=1,210 [C]</t>
  </si>
  <si>
    <t>vybourání želbet. kolmých čel stávajících propustků, vč. odvozu a uložení na skládku určenou zhotovitelem  
Zhotovitel zakalkuluje veškeré skutečné náklady na dopravu</t>
  </si>
  <si>
    <t>0,2*1,1*0,8*4*2=1,408 [A]    průměrné rozměry - tl. x š. x v. x 4 ks propustků x 2 čela</t>
  </si>
  <si>
    <t>966345</t>
  </si>
  <si>
    <t>BOURÁNÍ PROPUSTŮ Z TRUB DN DO 300MM</t>
  </si>
  <si>
    <t>odstranění stávajících propustků - železobetonového potrubí do DN 300 vč. obetonování a podkladního betonu, vč. odvozu a uložení na skládku určenou zhotovitelem  
Zhotovitel zakalkuluje veškeré skutečné náklady na dopravu</t>
  </si>
  <si>
    <t>25=25,000 [A]    délka odečtena ze situace</t>
  </si>
  <si>
    <t>SO 181.1a</t>
  </si>
  <si>
    <t>Dopravní značení (v rámci SO 101)</t>
  </si>
  <si>
    <t>91228</t>
  </si>
  <si>
    <t>SMĚROVÉ SLOUPKY Z PLAST HMOT VČETNĚ ODRAZNÉHO PÁSKU</t>
  </si>
  <si>
    <t>Nové plastové směrové sloupky, vč. odrazky  
- pro vymezení volné šířky PK, v extravilánové části</t>
  </si>
  <si>
    <t>odečteno z koordinačních situací 
2*7=14,000 [A]    km 0,000 - 0,070 
2*8=16,000 [B]    km 0,100 - 0,180 
2*4=8,000 [C]    km 0,180 - 0,220 
2*4=8,000 [D]    km 0,220 - 0,260 
2*4=8,000 [E]    km 0,650 - 0,840 
Celkem: A+B+C+D+E=54,000 [F]</t>
  </si>
  <si>
    <t>položka zahrnuje:  
- dodání a osazení sloupku včetně nutných zemních prací  
- vnitrostaveništní a mimostaveništní doprava  
- odrazky plastové nebo z retroreflexní fólie</t>
  </si>
  <si>
    <t>912283</t>
  </si>
  <si>
    <t>SMĚROVÉ SLOUPKY Z PLAST HMOT - DEMONTÁŽ A ODVOZ</t>
  </si>
  <si>
    <t>Odstranění stávajících směrových sloupků  
- odvoz na skládku vč. skládkovného  
Zhotovitel zakalkuluje veškeré skutečné náklady na dopravu.</t>
  </si>
  <si>
    <t>10=10,000 [A]    odečteno z koordinačních situací</t>
  </si>
  <si>
    <t>položka zahrnuje demontáž stávajícího sloupku, jeho odvoz do skladu nebo na skládku</t>
  </si>
  <si>
    <t>91297</t>
  </si>
  <si>
    <t>DOPRAVNÍ ZRCADLO</t>
  </si>
  <si>
    <t>Nové dopravní zrcadlo  
- dodávka + montáž, včetně sloupku, bet. patky a plast. krytky</t>
  </si>
  <si>
    <t>2=2,000 [A]    odečteno z koordinačních situací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</si>
  <si>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</si>
  <si>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912971</t>
  </si>
  <si>
    <t>R</t>
  </si>
  <si>
    <t>DOPRAVNÍ ZRCADLO - DEMONTÁŽ</t>
  </si>
  <si>
    <t>Odstranění stávajících dopravních zrcadel  
- odvozem na skládku zhotovitele  
Zhotovitel zakalkuluje veškeré skutečné náklady na dopravu.</t>
  </si>
  <si>
    <t>914121</t>
  </si>
  <si>
    <t>DOPRAVNÍ ZNAČKY ZÁKLADNÍ VELIKOSTI OCELOVÉ FÓLIE TŘ 1 - DODÁVKA A MONTÁŽ</t>
  </si>
  <si>
    <t>nové svislé dopravní značení</t>
  </si>
  <si>
    <t>odečteno z koordinačních situací 
1=1,000 [A]   A 14 
2=2,000 [B]    P 2 
2=2,000 [C]    P 6 
4=4,000 [D]    B 20a 
1=1,000 [E]    B 24 
2=2,000 [F]    IJ 4b 
2=2,000 [G]    IJ 4c 
1=1,000 [H]    IP 4b 
2=2,000 [I]    IS 3a  
2=2,000 [J]    IS 3b 
2=2,000 [K]    IS 3c 
2=2,000 [L]    IZ 4a 
2=2,000 [M]    IZ 4b 
2=2,000 [N]    E 2b 
Celkem: A+B+C+D+E+F+G+H+I+J+K+L+M+N=27,000 [O]</t>
  </si>
  <si>
    <t>položka zahrnuje:  
- dodávku a montáž značek v požadovaném provedení</t>
  </si>
  <si>
    <t>914123</t>
  </si>
  <si>
    <t>DOPRAVNÍ ZNAČKY ZÁKLADNÍ VELIKOSTI OCELOVÉ FÓLIE TŘ 1 - DEMONTÁŽ</t>
  </si>
  <si>
    <t>Odstranění stávajícího dopravního značení  
odvozem na skládku zhotovitele  
Zhotovitel zakalkuluje veškeré skutečné náklady na dopravu.</t>
  </si>
  <si>
    <t>odečteno z koordinačních situací 
25=25,000 [A]    svislé DZ 
5=5,000 [B]    dodatkové tabulky 
Celkem: A+B=30,000 [C]</t>
  </si>
  <si>
    <t>Položka zahrnuje odstranění, demontáž a odklizení materiálu s odvozem na předepsané  
místo</t>
  </si>
  <si>
    <t>914911</t>
  </si>
  <si>
    <t>SLOUPKY A STOJKY DOPRAVNÍCH ZNAČEK Z OCEL TRUBEK SE ZABETONOVÁNÍM - DODÁVKA A MONTÁŽ</t>
  </si>
  <si>
    <t>Nové ocelové sloupky včetně betonové patky a plastové krytky</t>
  </si>
  <si>
    <t>17=17,000 [A]    odečteno z koordinačních situací</t>
  </si>
  <si>
    <t>položka zahrnuje:  
- sloupky a upevňovací zařízení včetně jejich osazení (betonová patka, zemní práce)</t>
  </si>
  <si>
    <t>914913</t>
  </si>
  <si>
    <t>SLOUPKY A STOJKY DZ Z OCEL TRUBEK ZABETON DEMONTÁŽ</t>
  </si>
  <si>
    <t>Odstranění stávajícího dopravního značení   
odvozem na skládku zhotovitele  
- vč. betonových patek s odvozem a uložením na skládku vč. skládkovného  
Zhotovitel zakalkuluje veškeré skutečné náklady na dopravu.</t>
  </si>
  <si>
    <t>21=21,000 [A]    odečteno z koordinačních situací</t>
  </si>
  <si>
    <t>915111</t>
  </si>
  <si>
    <t>VODOROVNÉ DOPRAVNÍ ZNAČENÍ BARVOU HLADKÉ - DODÁVKA A POKLÁDKA</t>
  </si>
  <si>
    <t>vodorovné DZ - I. etapa, vč. předznačení</t>
  </si>
  <si>
    <t>odečteno z koordinačních situací 
4,25=4,250 [A]    V1a 
4,4=4,400 [B]    V2b 
207,0=207,000 [C]    V4 
15,0=15,000 [D]    V6b 
2,6=2,600 [E]    V7b 
13,0=13,000 [F]    V11a 
Celkem: A+B+C+D+E+F=246,250 [G]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</si>
  <si>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</si>
  <si>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</si>
  <si>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</si>
  <si>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vodorovné DZ trvalé - II. etapa - plastem, hladké, nezvučící vč. předznačení</t>
  </si>
  <si>
    <t>246,25=246,250 [A]     dle pol. 915111</t>
  </si>
  <si>
    <t>91552</t>
  </si>
  <si>
    <t>VODOR DOPRAV ZNAČ - PÍSMENA</t>
  </si>
  <si>
    <t>vodorovné DZ - I. etapa - barvou vč. předznačení</t>
  </si>
  <si>
    <t>3*4=12,000 [B]    V11a - nápis "BUS" dle koord. situací - písmena x nápisy</t>
  </si>
  <si>
    <t>položka zahrnuje:  
- dodání a pokládku nátěrového materiálu  
- předznačení a reflexní úpravu</t>
  </si>
  <si>
    <t>SO 182.2a</t>
  </si>
  <si>
    <t>Dopravní značení  (v rámci sjezdů a SO 102)</t>
  </si>
  <si>
    <t>Nové plastové směrové sloupky, vč. odrazky  
- nové červené plastové sloupky Z 11g</t>
  </si>
  <si>
    <t>odečteno z koordinačních situací 
2=2,000 [A]    P4 
1=1,000 [G]    IP4b 
Celkem: A+G=3,000 [H]</t>
  </si>
  <si>
    <t>Odstranění stávajícího dopravního značení  
odvozem na skládku zhotovitele</t>
  </si>
  <si>
    <t>3=3,000 [A]    svislé DZ - odečteno z koordinačních situací</t>
  </si>
  <si>
    <t>Odstranění stávajícího dopravního značení   
odvozem na skládku zhotovitele  
- vč. betonových patek s odvozem a uložením na skládku vč. skládkovného</t>
  </si>
  <si>
    <t>2,35=2,350 [A]    V4 - odečteno z koordinačních situací</t>
  </si>
  <si>
    <t>SO 191.1a</t>
  </si>
  <si>
    <t>DIO</t>
  </si>
  <si>
    <t>štěrk a nestmelené kamenivo</t>
  </si>
  <si>
    <t>26,73*2,2=58,806 [A]    množství dle pol. 11332-01 x hmotnost</t>
  </si>
  <si>
    <t>penetrační makadam-  třída zatřídění dle vyhlášky č. 130/2019 Sb. - ZAS-T3 až ZAS-T4  
Zhotovitel zohlední možnost zpětného využití části vyfrézovaného materiálu na stavbě, přebytek bude odvezen a uložen na skládku nebezpečného odpadu určenou zhotovitelem  
Položka bude čerpána pouze se souhlasem investora/TDI!</t>
  </si>
  <si>
    <t>7,92*2,2=17,424 [A]    makadam dle pol. 11333-01 x hmotnost t/m3</t>
  </si>
  <si>
    <t>02720</t>
  </si>
  <si>
    <t>POMOC PRÁCE ZŘÍZ NEBO ZAJIŠŤ REGULACI A OCHRANU DOPRAVY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</si>
  <si>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</si>
  <si>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Oprava výtluků  - nestmelené podkladní vrstvy  
- odstranění nestmelené vrstvy průměrné tl. 270 mm dle DGN vozovky vč. odvozu a uložení na skládku určenou zhotovitelem  
- zatřídění dle vyhlášky č. 130/2019 Sb. - ZAS-T3 až ZAS-T4  
Položka bude čerpána pouze se souhlasem investora/TDI!  
Zhotovitel zakalkuluje veškeré skutečné náklady na dopravu.</t>
  </si>
  <si>
    <t>0,27*99,0=26,730 [A]    tl. x plocha dle pol. 11372-01.2</t>
  </si>
  <si>
    <t>11333-01</t>
  </si>
  <si>
    <t>ODSTRAN PODKL ZPEVNĚNÝCH PLOCH S ASFALT POJIVEM, ODVOZ</t>
  </si>
  <si>
    <t>Penetrační makadam  
- odstranění podkladu v průměrné tl. 80 mm vč. odvozu a uložení na skládku určenou zhotovitelem  
Položka bude čerpána pouze se souhlasem investora/TDI!  
Zhotovitel zakalkuluje veškeré skutečné náklady na dopravu.</t>
  </si>
  <si>
    <t>0,08*99,0=7,920 [A]    tl. x plocha dle pol. 11372-01.2</t>
  </si>
  <si>
    <t>Celoplošná povrchová úprava částí komunikace  
- vybourání původního povrchu - frézování stávajícího asfaltového povrchu v průměrné tl. 100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</si>
  <si>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celková délka x šířka vozovky x 1,5 % rekonstrukce z celk. plochy 
výpočet objemu 
0,1*A=9,900 [B]    tl.100 mm x plocha rekonstrukce</t>
  </si>
  <si>
    <t>11372-02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</si>
  <si>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</si>
  <si>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 celková délka x šířka vozovky x 1,5 % rekonstrukce z celk. plochy 
výpočet objemu 
0,15*A=14,850 [B]    tl. 150 mm x plocha rekonstrukce</t>
  </si>
  <si>
    <t>3*2*5,5m+99=132,000 [A]</t>
  </si>
  <si>
    <t>567104</t>
  </si>
  <si>
    <t>VRSTVY PRO OBNOVU A OPRAVY Z KAMENIVA ZPEV CEMENTEM</t>
  </si>
  <si>
    <t>Drobné opravy kompletního vozovkového souvrství - KSC tl. 150 mm  
Položka bude čerpána pouze se souhlasem investora/TDI!</t>
  </si>
  <si>
    <t>0,15*99,0=14,850 [A]     tl. x plocha dle pol. 11372-02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</si>
  <si>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</si>
  <si>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567303</t>
  </si>
  <si>
    <t>VRSTVY PRO OBNOVU A OPRAVY ZE ŠTĚRKODRTI</t>
  </si>
  <si>
    <t>Drobné opravy kompletního vozovkového souvrství - ŠD  tl. 200 mm  
Položka bude čerpána pouze se souhlasem investora/TDI!</t>
  </si>
  <si>
    <t>0,2*99,0=19,800 [A]     tl. x plocha dle pol. 11372-02</t>
  </si>
  <si>
    <t>99=99,000 [A]    dle pol. 577221</t>
  </si>
  <si>
    <t>577212</t>
  </si>
  <si>
    <t>VRSTVY PRO OBNOVU, OPRAVY - SPOJ POSTŘIK DO 0,5KG/M2</t>
  </si>
  <si>
    <t>Celoplošná povrchová úprava částí komunikace - spojovací postřik z asfaltové emulze  
Položka bude čerpána pouze se souhlasem investora/TDI!</t>
  </si>
  <si>
    <t>množství zbytkového asfaltu min. 0,3 kg/m2 
99,0=99,000 [A]    dle pol. 11372-01 
množství zbytkového asfaltu min. 0,4 kg/m2 
99,0*1,02=100,980 [B]    dle pol. 11372-01  x koef. na rozšíření 2% 
Celkem: A+B=199,980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</si>
  <si>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</si>
  <si>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Drobné opravy kompletního vozovkového souvrství - spojovací postřik z asfaltové emulze, množství zbytkového asfaltu min. 0,3 kg/m2  
Položka bude čerpána pouze se souhlasem investora/TDI!</t>
  </si>
  <si>
    <t>množství zbytkového asfaltu min. 0,3 kg/m2 
99,0=99,000 [A]    plocha dle pol. 11372-02 
množství zbytkového asfaltu min. 0,4 kg/m2 
99,0=99,000 [B]   plocha dle pol. 11372-02 
Celkem: A+B=198,000 [C]</t>
  </si>
  <si>
    <t>577221</t>
  </si>
  <si>
    <t>VRSTVY PRO OBNOVU, OPRAVY - INFILTRAČ POSTŘIK DO 1,0KG/M2</t>
  </si>
  <si>
    <t>Drobné opravy kompletního vozovkového souvrství - infiltrační postřik, množství zbytkového asfaltu min. 0,8 kg/m2  
Položka bude čerpána pouze se souhlasem investora/TDI!</t>
  </si>
  <si>
    <t>99,0=99,000 [A]     plocha dle pol. 11372-02</t>
  </si>
  <si>
    <t>5774AE</t>
  </si>
  <si>
    <t>VRSTVY PRO OBNOVU A OPRAVY Z ASF BETONU ACO 11+, 11S</t>
  </si>
  <si>
    <t>Celoplošná povrchová úprava částí komunikace - ACO 11+ s asfaltovým pojivem 50/70  tl. 40 mm  
Položka bude čerpána pouze se souhlasem investora/TDI!</t>
  </si>
  <si>
    <t>0,04*99,0=3,960 [A]    tl. x plocha dle pol. 11372-01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</si>
  <si>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-nezahrnuje očištění podkladu po veřejném provozu</t>
  </si>
  <si>
    <t>Drobné opravy kompletního vozovkového souvrství - ACO 11+ s asfaltovým pojivem 50/70  tl. 40 mm  
Položka bude čerpána pouze se souhlasem investora/TDI!</t>
  </si>
  <si>
    <t>0,04*99,0=3,960 [A]    tl. x plocha dle pol. 11372-02</t>
  </si>
  <si>
    <t>5774CG</t>
  </si>
  <si>
    <t>VRSTVY PRO OBNOVU A OPRAVY Z ASF BETONU ACL 16S, 16+</t>
  </si>
  <si>
    <t>Celoplošná povrchová úprava částí komunikace - ACL 16+  s asfaltovým pojivem 50/70  tl. 60 mm  
Položka bude čerpána pouze se souhlasem investora/TDI!</t>
  </si>
  <si>
    <t>0,06*99,0*1,02=6,059 [A]    tl. x plocha dle pol. 11372-01 x koef. na rozšíření 2%</t>
  </si>
  <si>
    <t>Drobné opravy kompletního vozovkového souvrství - ACL 16+  s asfaltovým pojivem 50/70 tl. 60 mm  
Položka bude čerpána pouze se souhlasem investora/TDI!</t>
  </si>
  <si>
    <t>0,06*99,0=5,940 [A]     tl. x plocha dle pol. 11372-02</t>
  </si>
  <si>
    <t>5774EG</t>
  </si>
  <si>
    <t>VRSTVY PRO OBNOVU A OPRAVY Z ASF BETONU ACP 16+, 16S</t>
  </si>
  <si>
    <t>Drobné opravy kompletního vozovkového souvrství - ACL 16+  s asfaltovým pojivem 50/70  tl. 50 mm  
Položka bude čerpána pouze se souhlasem investora/TDI!</t>
  </si>
  <si>
    <t>0,05*99,0=4,950 [A]     tl. x plocha dle pol. 11372-02</t>
  </si>
  <si>
    <t>914132</t>
  </si>
  <si>
    <t>DOPRAVNÍ ZNAČKY ZÁKLADNÍ VELIKOSTI OCELOVÉ FÓLIE TŘ 2 - MONTÁŽ S PŘEMÍSTĚNÍM</t>
  </si>
  <si>
    <t>125=125,000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</si>
  <si>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</si>
  <si>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</si>
  <si>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</si>
  <si>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</si>
  <si>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</si>
  <si>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</si>
  <si>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Celkem nájem po celou dobu výstavby etapy. 
1=1,000 [A]</t>
  </si>
  <si>
    <t>položka zahrnuje sazbu za pronájem dopravních značek a zařízení, počet jednotek je určen jako součin počtu značek a počtu dní použití</t>
  </si>
  <si>
    <t>914232</t>
  </si>
  <si>
    <t>DOPRAVNÍ ZNAČKY ZVĚTŠENÉ VELIKOSTI OCELOVÉ FÓLIE TŘ 2 - MONTÁŽ S PŘEMÍSTĚNÍM</t>
  </si>
  <si>
    <t>8=8,000 [A]</t>
  </si>
  <si>
    <t>914233</t>
  </si>
  <si>
    <t>DOPRAVNÍ ZNAČKY ZVĚTŠENÉ VELIKOSTI OCELOVÉ FÓLIE TŘ 2 - DEMONTÁŽ</t>
  </si>
  <si>
    <t>914239</t>
  </si>
  <si>
    <t>DOPRAV ZNAČKY ZVĚTŠ VEL OCEL FÓLIE TŘ 2 - NÁJEMNÉ</t>
  </si>
  <si>
    <t>Celkem nájem po celou dobu výstavby etapy.</t>
  </si>
  <si>
    <t>914922</t>
  </si>
  <si>
    <t>SLOUPKY A STOJKY DZ Z OCEL TRUBEK DO PATKY MONTÁŽ S PŘESUNEM</t>
  </si>
  <si>
    <t>značky 125 ks=125,000 [A] 
značky zvětšené 8ks=8,000 [E] 
Z2 6*2 ks=12,000 [B] 
Celkem: A+E+B=145,000 [F]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</si>
  <si>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</si>
  <si>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</si>
  <si>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</si>
  <si>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</si>
  <si>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</si>
  <si>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</si>
  <si>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916322</t>
  </si>
  <si>
    <t>DOPRAVNÍ ZÁBRANY Z2 S FÓLIÍ TŘ 2 - MONTÁŽ S PŘESUNEM</t>
  </si>
  <si>
    <t>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</si>
  <si>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</si>
  <si>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</si>
  <si>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</si>
  <si>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</si>
  <si>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</si>
  <si>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</si>
  <si>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Celkem nájem po celou dobu výstavby.</t>
  </si>
  <si>
    <t>položka zahrnuje sazbu za pronájem zařízení. Počet měrných jednotek se určí jako součin počtu zařízení a počtu dní použití.</t>
  </si>
  <si>
    <t>916362</t>
  </si>
  <si>
    <t>SMĚROVACÍ DESKY Z4 OBOUSTR S FÓLIÍ TŘ 2 - MONTÁŽ S PŘESUNEM</t>
  </si>
  <si>
    <t>Pro organizaci staveništní dopravy. 
50 ks=50,000 [A]</t>
  </si>
  <si>
    <t>916363</t>
  </si>
  <si>
    <t>SMĚROVACÍ DESKY Z4 OBOUSTR S FÓLIÍ TŘ 2 - DEMONTÁŽ</t>
  </si>
  <si>
    <t>916369</t>
  </si>
  <si>
    <t>SMĚROVACÍ DESKY Z4 OBOUSTR S FÓLIÍ TŘ 2 - NÁJEMNÉ</t>
  </si>
  <si>
    <t>916712</t>
  </si>
  <si>
    <t>UPEVŇOVACÍ KONSTR - PODKLADNÍ DESKA POD 28KG - MONTÁŽ S PŘESUNEM</t>
  </si>
  <si>
    <t>značky 125*2 ks=250,000 [A] 
značky zvětšené 8*2 ks=16,000 [E] 
Z2 6*4 ks=24,000 [B] 
Z4 50 ks=50,000 [C] 
Celkem: A+E+B+C=340,000 [F]</t>
  </si>
  <si>
    <t>916713</t>
  </si>
  <si>
    <t>UPEVŇOVACÍ KONSTR - PODKLADNÍ DESKA POD 28KG - DEMONTÁŽ</t>
  </si>
  <si>
    <t>916719</t>
  </si>
  <si>
    <t>UPEVŇOVACÍ KONSTR - PODKLAD DESKA POD 28KG - NÁJEMNÉ</t>
  </si>
  <si>
    <t>SO 201.1</t>
  </si>
  <si>
    <t>Opěrná zeď, km 0,210</t>
  </si>
  <si>
    <t>231,2*2,0=462,400 [A]    množství dle pol. 17120 x hmotnost</t>
  </si>
  <si>
    <t>12273</t>
  </si>
  <si>
    <t>ODKOPÁVKY A PROKOPÁVKY OBECNÉ TŘ. I</t>
  </si>
  <si>
    <t>odkop pro zřízení zemních hrázek v SO 302, odvoz na mezideponii  
Zhotovitel zakalkuluje veškeré skutečné náklady na dopravu.</t>
  </si>
  <si>
    <t>14,4=14,400 [A]    objem zeminy dle SO 302 - pol. 17710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</si>
  <si>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</si>
  <si>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12273-01</t>
  </si>
  <si>
    <t>ODKOPÁVKY A PROKOPÁVKY OBECNÉ TŘ. I, ODVOZ</t>
  </si>
  <si>
    <t>výkopové práce pro novou opěrnou zeď vč. odvozu výkopku na skládku určenou zhotovitelem  
Zhotovitel zakalkuluje veškeré skutečné náklady na dopravu.</t>
  </si>
  <si>
    <t>12,4*10,0+15,2*8,0=245,600 [A]     plocha v příč.řezu x dl. výkopu 
-14,4=-14,400 [B]    odečten objem zeminy pro zřízení zemních hrázek v korytě - viz SO 302 
Celkem: A+B=231,200 [C]</t>
  </si>
  <si>
    <t>VYKOPÁVKY ZE ZEMNÍKŮ A SKLÁDEK TŘ. I, DOVOZ</t>
  </si>
  <si>
    <t>natěžení a dovoz zeminy pro zásyp za opěrnou zdí ze zemníku určeného zhotovitelem  
Zhotovitel zakalkuluje veškeré skutečné náklady na dopravu.</t>
  </si>
  <si>
    <t>168,05=168,050 [A]    dle pol. 17411</t>
  </si>
  <si>
    <t>na skládku a mezideponii</t>
  </si>
  <si>
    <t>231,2=231,200 [A]     na skládku dle dle pol. 12273-01 
14,4=14,400 [B]    na mezideponii dle pol. 12273 
Celkem: A+B=245,600 [C]</t>
  </si>
  <si>
    <t>17411</t>
  </si>
  <si>
    <t>ZÁSYP JAM A RÝH ZEMINOU SE ZHUTNĚNÍM</t>
  </si>
  <si>
    <t>zásyp opěrné zdi a dosypání svahů vhodnou zeminou, hutněno po vrstvách max. 300 mm</t>
  </si>
  <si>
    <t>245,6=245,600 [A]    celkový objem výkopu 
-(5,175+15,0+24,0+7,875+25,5)=-77,550 [B]    odečet vložených konstrukcí 
Celkem: A+B=168,050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</si>
  <si>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</si>
  <si>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</si>
  <si>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</si>
  <si>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přehutnění, případně sanace základové spáry</t>
  </si>
  <si>
    <t>2,3*16=36,800 [A]    š. x dl.</t>
  </si>
  <si>
    <t>položka zahrnuje úpravu pláně včetně vyrovnání výškových rozdílů. Míru zhutnění určuje  
projekt.</t>
  </si>
  <si>
    <t>21361</t>
  </si>
  <si>
    <t>DRENÁŽNÍ VRSTVY Z GEOTEXTILIE</t>
  </si>
  <si>
    <t>obalení drenážního potrubí za opěrnou zdí</t>
  </si>
  <si>
    <t>0,5*15=7,500 [A]    obvod x dl.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</si>
  <si>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</si>
  <si>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21461</t>
  </si>
  <si>
    <t>SEPARAČNÍ GEOTEXTILIE</t>
  </si>
  <si>
    <t>ochrana izolace opěrné zdi z geotextilie min. 300 g/m2</t>
  </si>
  <si>
    <t>1,5*15=22,500 [A]    v. x dl.</t>
  </si>
  <si>
    <t>272324</t>
  </si>
  <si>
    <t>ZÁKLADY ZE ŽELEZOBETONU DO C25/30</t>
  </si>
  <si>
    <t>základ opěrné zdi z betonu C 25/30-XF3,XD2  
(výztuž základu je součástí položky 327365)</t>
  </si>
  <si>
    <t>1,0*15,0=15,000 [A]    plocha v příč.řezu x dl.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</si>
  <si>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</si>
  <si>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285392</t>
  </si>
  <si>
    <t>DODATEČNÉ KOTVENÍ VLEPENÍM BETONÁŘSKÉ VÝZTUŽE D DO 16MM DO VRTŮ</t>
  </si>
  <si>
    <t>kotvení kamenného obkladu v líci opěrné zdi  
- chemické kotvy z betonářské výztuže prof. 12 mm dl. 800 mm, opatřené epoxid. nátěrem, vč. vrtů profillu 16 mm a hl. 300 mm a zalepení předepsanými pojivy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</si>
  <si>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</si>
  <si>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konstrukce</t>
  </si>
  <si>
    <t>317325</t>
  </si>
  <si>
    <t>ŘÍMSY ZE ŽELEZOBETONU DO C30/37</t>
  </si>
  <si>
    <t>monolitická římsa z betonu C 30/37-XF4, XD3 vč. izolace rubové části římsy proti zemní vlhkosti 1xALP + 2xALN,  výplně a těsnění pracovních a dilatačních spar a překrytí pracovní spáry modif. asf. pásem šířky 0,3 m  
(výztuž římsy je součástí položky 327365)</t>
  </si>
  <si>
    <t>0,25*0,4*15=1,500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</si>
  <si>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</si>
  <si>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327213</t>
  </si>
  <si>
    <t>OBKLAD ZDÍ OPĚR, ZÁRUB, NÁBŘEŽ Z LOM KAMENE</t>
  </si>
  <si>
    <t>obklad líce opěrné zdi z kamene tl. 200 mm, celková tloušťka obkladu 250 mm, zděno na provzdušněnou cement. maltu</t>
  </si>
  <si>
    <t>0,25*2,1*15=7,875 [A]</t>
  </si>
  <si>
    <t>položka zahrnuje dodávku a osazení lomového kamene, jeho výběr a případnou úpravu, jeho případné kotvení se všemi souvisejícími materiály a pracemi, dodávku předepsané malty, spárování.</t>
  </si>
  <si>
    <t>327324</t>
  </si>
  <si>
    <t>ZDI OPĚRNÉ, ZÁRUBNÍ, NÁBŘEŽNÍ ZE ŽELEZOVÉHO BETONU DO C25/30</t>
  </si>
  <si>
    <t>Opěrná zeď z betonu C 25/30-XF3, XD2 vč. izolace proti zemní vlhkosti 1xALP + 2xALN,  výplně, těsnění pracovních a dilatačních spar a překrytí pracovní spáry modif. asf. pásem šířky 0,3 m</t>
  </si>
  <si>
    <t>1,6*15,0=24,000 [B]    plocha v příč.řezu x dl.</t>
  </si>
  <si>
    <t>327365</t>
  </si>
  <si>
    <t>VÝZTUŽ ZDÍ OPĚRNÝCH, ZÁRUBNÍCH, NÁBŘEŽNÍCH Z OCELI 10505, B500B</t>
  </si>
  <si>
    <t>výztuž základu, dříku a římsy</t>
  </si>
  <si>
    <t>1,781=1,781 [A]     dle výkresu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</si>
  <si>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</si>
  <si>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</si>
  <si>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</si>
  <si>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podkladní beton pod základem opěrné zdi C 12/15-X0  tl. 150 mm</t>
  </si>
  <si>
    <t>0,15*2,3*15,0=5,175 [A]    . tl. x š. x dl.</t>
  </si>
  <si>
    <t>45852</t>
  </si>
  <si>
    <t>VÝPLŇ ZA OPĚRAMI A ZDMI Z KAMENIVA DRCENÉHO</t>
  </si>
  <si>
    <t>ochranný drenážní zásyp ze ŠD za rubem opěrné zdi</t>
  </si>
  <si>
    <t>1,7*15,0=25,500 [A]    plocha v příč. řezu x dl.</t>
  </si>
  <si>
    <t>875332</t>
  </si>
  <si>
    <t>POTRUBÍ DREN Z TRUB PLAST DN DO 150MM DĚROVANÝCH</t>
  </si>
  <si>
    <t>Drenážní trubka DN 150 s příčným vyústěním pro odvedení vody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</si>
  <si>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</si>
  <si>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9111A1</t>
  </si>
  <si>
    <t>ZÁBRADLÍ SILNIČNÍ S VODOR MADLY - DODÁVKA A MONTÁŽ</t>
  </si>
  <si>
    <t>trubkové bezpečnostní dvoumadlové zábradlí kotvené na chemické nerez kotvy do římsy přes patní desky, včetně PKO, výška 1,1 m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</si>
  <si>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</si>
  <si>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SO 301.1a</t>
  </si>
  <si>
    <t>Odvodnění silnice III/3036</t>
  </si>
  <si>
    <t>144,123*2,0=288,246 [A]    množství dle pol. 17120 x hmotnost</t>
  </si>
  <si>
    <t>0,3*1*2,5=0,750 [A]    vybourané UV dle pol. 96687 - cca objem 0,3 m3/ks x 1 ks x hmotnost 2,5 t/m3</t>
  </si>
  <si>
    <t>natěžení a dovoz zeminy pro zásypy a obsypy ze zemníku určeného zhotovitelem  
Zhotovitel zakalkuluje veškeré skutečné náklady na dopravu.</t>
  </si>
  <si>
    <t>12,717=12,717 [A]    pro zásyp po vybouraných UV dle pol. 17411 
71,626=71,626 [B]    pro obsyp nových kanal. šachet dle pol. 17511 
Celkem: A+B=84,343 [C]</t>
  </si>
  <si>
    <t>rýhy pro pokládku nového potrubí vč. pažení, vč. odvozu na skládku určenou zhotovitelem  
Zhotovitel zakalkuluje veškeré skutečné náklady na dopravu.</t>
  </si>
  <si>
    <t>1,0*1,2*36,5=43,800 [B]    pro nové potrubí - š. x cca hl. x dl. dle pol. 87434</t>
  </si>
  <si>
    <t>13373-01</t>
  </si>
  <si>
    <t>HLOUBENÍ ŠACHET ZAPAŽ I NEPAŽ TŘ. I, ODVOZ</t>
  </si>
  <si>
    <t>výkop pro nové UV, výkop pro bourání stávajících UV, vč. pažení , vč. odvozu na skládku určenou zhotovitelem  
Zhotovitel zakalkuluje veškeré skutečné náklady na dopravu.</t>
  </si>
  <si>
    <t>3,14*1,5^2*1,8*7=89,019 [A]    výkop pro nové vpusti - plocha ve vodor. řezu x hl. x 7 šachet 
(3,14*1,5^2-3,14*0,5^2)*1,8=11,304 [B]     výkop pro vybourání stáv. 1 ks UV (odečten cca objem) 
Celkem: A+B=100,323 [C]</t>
  </si>
  <si>
    <t>43,80=43,800 [A]    výkop rýh dle pol. 13273-01 
100,323=100,323 [B]    výkop pro nové i bourané šachty a UV dle po. 13373-01 
Celkem: A+B=144,123 [C]</t>
  </si>
  <si>
    <t>zásyp jam po vybouraných UV se zhutněním na min. 95%PS, v místě AZ 100%PS</t>
  </si>
  <si>
    <t>(3,14*1,5^2)*1,8*1=12,717 [A]     plocha výkopu ve vodor. řezu x hl. x 1ks vpustí</t>
  </si>
  <si>
    <t>Zásyp rýhy kamenivem 32/63</t>
  </si>
  <si>
    <t>0,9*1,0*36,5=32,850 [A]    tl. x š. x dl. dle pol. 87534</t>
  </si>
  <si>
    <t>17511</t>
  </si>
  <si>
    <t>OBSYP POTRUBÍ A OBJEKTŮ SE ZHUTNĚNÍM</t>
  </si>
  <si>
    <t>obsyp nových kanalizačních UV se zhutněním na min. 95%PS, v místě AZ 100%PS</t>
  </si>
  <si>
    <t>89,019=89,019 [A]    výkop dle pol. 13373-01 
-(3,14*0,6^2)*1,8*7=-14,243 [B]    odečet objemu nových šachet - plocha x v. x 7 ks 
-1,575*2=-3,150 [C]    odečet podkladních konstrukcí dle pol. 451312 a 45152 
Celkem: A+B+C=71,626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</si>
  <si>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</si>
  <si>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Obsyp potrubí kamenivem fr. 8/16</t>
  </si>
  <si>
    <t>0,4*1,0*36,5=14,600 [A]    tl. x š. x součet délek dle pol. 87434</t>
  </si>
  <si>
    <t>Podkladní betonové vrstvy z prostého betonu, beton C12/15 - podklad vpustí tl. 100 mm</t>
  </si>
  <si>
    <t>0,1*1,5^2*7=1,575 [A]    tl. x plocha dna x ks</t>
  </si>
  <si>
    <t>podklad pod vpusti z hutněné ŠD tl. 100 mm</t>
  </si>
  <si>
    <t>45157</t>
  </si>
  <si>
    <t>PODKLADNÍ A VÝPLŇOVÉ VRSTVY Z KAMENIVA TĚŽENÉHO</t>
  </si>
  <si>
    <t>Podkladní a výplňová vrstva z kameniva těženého - písek pod potrubí</t>
  </si>
  <si>
    <t>0,1*1,0*36,5=3,650 [A]    tl. x š. x dl. dle pol. 875342</t>
  </si>
  <si>
    <t>87434</t>
  </si>
  <si>
    <t>POTRUBÍ Z TRUB PLASTOVÝCH ODPADNÍCH DN DO 200MM</t>
  </si>
  <si>
    <t>Korugované potrubí PVC DN 200, SN 16, včetně tvarovek</t>
  </si>
  <si>
    <t>36,5=36,500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</si>
  <si>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</si>
  <si>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</si>
  <si>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</si>
  <si>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Uliční vpust (kanalizační) - komplet z bet. dílců, vč. ocel. mříže</t>
  </si>
  <si>
    <t>7=7,000 [A]   dle situace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</si>
  <si>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</si>
  <si>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899642</t>
  </si>
  <si>
    <t>ZKOUŠKA VODOTĚSNOSTI POTRUBÍ DN DO 200MM</t>
  </si>
  <si>
    <t>36,5=36,500 [A]    dle pol. 87434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</si>
  <si>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</si>
  <si>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89980</t>
  </si>
  <si>
    <t>TELEVIZNÍ PROHLÍDKA POTRUBÍ</t>
  </si>
  <si>
    <t>36,5=36,500 [A]     dle pol. 87434</t>
  </si>
  <si>
    <t>položka zahrnuje prohlídku potrubí televizní kamerou, záznam prohlídky na nosičích DVD a vyhotovení závěrečného písemného protokolu</t>
  </si>
  <si>
    <t>96687</t>
  </si>
  <si>
    <t>VYBOURÁNÍ ULIČNÍCH VPUSTÍ KOMPLETNÍCH</t>
  </si>
  <si>
    <t>- práce obsahují kompletní vybourání původní UV, včetně zaslepení potrubí do DN 200  
- na stavbě bude po odkrytí rozhodnuto o pouhém snížení pod úroveň vyrovnávacího prstence, včetně zaslepení  
- vč. odvozu a uložení a skládku určenou zhotovitelem  
Zhotovitel zakalkuluje veškeré skutečné náklady na dopravu.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</si>
  <si>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</si>
  <si>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302.1a</t>
  </si>
  <si>
    <t>Úprava vodního toku, km 0,210</t>
  </si>
  <si>
    <t>76,95*2,0=153,900 [A]    množství dle pol. 17120 x hmotnost</t>
  </si>
  <si>
    <t>11526</t>
  </si>
  <si>
    <t>PŘEVEDENÍ VODY POTRUBÍM DN 800 NEBO ŽLABY R.O. DO 2,8M</t>
  </si>
  <si>
    <t>Převedení vody potrubím max. DN 800 pro úpravu koryta vodoteče, zřízení a odstranění</t>
  </si>
  <si>
    <t>Položka převedení vody na povrchu zahrnuje zřízení, udržování a odstranění příslušného zařízení. Převedení vody se uvádí buď průměrem potrubí (DN) nebo délkou rozvinutého obvodu žlabu (r.o.).</t>
  </si>
  <si>
    <t>sejmutí zatravněné plochy v tl. cca 150 mm - zemina nevhodná pro zpětné ohumusování vč. odvozu na skládku určenou investorem  
Zhotovitel zakalkuluje veškeré skutečné náklady na dopravu.</t>
  </si>
  <si>
    <t>0,15*45=6,750 [A]    tl. x plocha odměřená ze situace</t>
  </si>
  <si>
    <t>12473-01</t>
  </si>
  <si>
    <t>VYKOPÁVKY PRO KORYTA VODOTEČÍ TŘ. I, ODVOZ</t>
  </si>
  <si>
    <t>odkop pro úpravu koryta vodoteče vč. odvozu na skládku určenou zhotovitelem  
Zhotovitel zakalkuluje veškeré skutečné náklady na dopravu.</t>
  </si>
  <si>
    <t>0,6*93=55,800 [A]    odkop v korytě - průměrná tl.600 mm x plocha odečtena ze situace 
14,4=14,400 [B]    odstranění zemních hrázek dle pol. 17710 
Celkem: A+B=70,200 [C]</t>
  </si>
  <si>
    <t>natěžení a dovoz zeminy pro zásyp ze zemníku určeného zhotovitelem  
Zhotovitel zakalkuluje veškeré skutečné náklady na dopravu.</t>
  </si>
  <si>
    <t>25=25,000 [A]    dle pol. 17411</t>
  </si>
  <si>
    <t>VYKOPÁVKY ZE ZEMNÍKŮ A SKLÁDEK TŘ. I, DOVOZ DO 1KM</t>
  </si>
  <si>
    <t>zemina z meziskládky vč. dovozu pro zřízení zemních hrázek (zemina z výkopu v SO 201)  
Zhotovitel zakalkuluje veškeré skutečné náklady na dopravu.</t>
  </si>
  <si>
    <t>14,4=14,400 [A]    dle pol. 17710</t>
  </si>
  <si>
    <t>VYKOPÁVKY ZE ZEMNÍKŮ A SKLÁDEK TŘ. I, DOVOZ DO 5KM</t>
  </si>
  <si>
    <t>ornice z meziskládky pro zpětné ohumusování vč. dovozu  (ornice sejmutá v SO 101.1)  
Zhotovitel zakalkuluje veškeré skutečné náklady na dopravu.</t>
  </si>
  <si>
    <t>0,15*55=8,250 [A]    tl. x plocha dle pol. 18232</t>
  </si>
  <si>
    <t>70,2=70,200 [A]    výkop v korytě dle pol. 12473-01 
6,75=6,750 [B]    zemina nevhodná ke zpětnému ohumusování dle pol. 12110-01 
Celkem: A+B=76,950 [C]</t>
  </si>
  <si>
    <t>zásyp pro úpravu koryta vodoteče - materiál min. málo vhodný</t>
  </si>
  <si>
    <t>17710</t>
  </si>
  <si>
    <t>ZEMNÍ HRÁZKY ZE ZEMIN SE ZHUTNĚNÍM</t>
  </si>
  <si>
    <t>zřízení hrázek pro převedení vody potrubím DN 800, použita zemina z výkopu v SO 201, případně z jiné části stavby</t>
  </si>
  <si>
    <t>((1+3)/2*1)*4*2-(0,8*2)=14,400 [A]    plocha v příčném řezu x dl. hrázky x 2 hrázky, odečten objem potrubí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</si>
  <si>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</si>
  <si>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v tl. 150 mm (ornice z mezideponie)</t>
  </si>
  <si>
    <t>55=55,000 [A]    plocha dle situace</t>
  </si>
  <si>
    <t>vč. zalití a ošetření dle tech. specifikace</t>
  </si>
  <si>
    <t>55=55,000 [A]    dle pol. 18232</t>
  </si>
  <si>
    <t>filtrační, min. 300 g/m2</t>
  </si>
  <si>
    <t>451314</t>
  </si>
  <si>
    <t>PODKLADNÍ A VÝPLŇOVÉ VRSTVY Z PROSTÉHO BETONU C25/30</t>
  </si>
  <si>
    <t>podkladní beton pod kamennou rovnaninu v korytě vodoteče z betonu C 25/30-XF3 v tl. 200 mm</t>
  </si>
  <si>
    <t>0,2*210=42,000 [A]    tl. x plocha dle situace</t>
  </si>
  <si>
    <t>46321</t>
  </si>
  <si>
    <t>ROVNANINA Z LOMOVÉHO KAMENE</t>
  </si>
  <si>
    <t>opevnění dna a břehů  
- stabilizace koryta kamennou rovnaninou min. tl. 400 mm s vyklínováním   
- hmotnost kamenů 200 až 500 kg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</si>
  <si>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</si>
  <si>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Část B</t>
  </si>
  <si>
    <t>KRAMOLNA (km 0,840 - 3,440)</t>
  </si>
  <si>
    <t>B</t>
  </si>
  <si>
    <t>SO 001.1b</t>
  </si>
  <si>
    <t>2627=2 627,000 [A]    dle dendrologického průzkumu</t>
  </si>
  <si>
    <t>144=144,000 [A]    dle dendrologického průzkumu 
-15=-15,000 [B]    odečet stromů započtených ve stavbě Kramolna - chodníky 
Celkem: A+B=129,000 [C]</t>
  </si>
  <si>
    <t>12=12,000 [A]    dle dendrologického průzkumu</t>
  </si>
  <si>
    <t>13173</t>
  </si>
  <si>
    <t>HLOUBENÍ JAM ZAPAŽ I NEPAŽ TŘ. I</t>
  </si>
  <si>
    <t>ručně kopané a zapažené sondy s uložením na hromady v blízkosti výkopu  
- kopaná sonda v km 1,780 - odkrytí stáv. systému odvodnění  
- kopaná sonda cca v km 1,800 - odkrytí stáv. zdroje spodní vody (pramen či slepé potrubí)  
Položka bude provedena výhradně se souhlasem TDI/investora; předpoklad. hloubka do 2,0 m</t>
  </si>
  <si>
    <t>zpětný zásyp kopaných sond se zhutněním min. 95%PS  
Položka bude provedena výhradně se souhlasem TDI/investora</t>
  </si>
  <si>
    <t>18214</t>
  </si>
  <si>
    <t>ÚPRAVA POVRCHŮ SROVNÁNÍM ÚZEMÍ V TL DO 0,25M</t>
  </si>
  <si>
    <t>úprava terénu do původního stavu  
Položka bude provedena výhradně se souhlasem TDI/investora</t>
  </si>
  <si>
    <t>25*2=50,000 [A]    odhad</t>
  </si>
  <si>
    <t>položka zahrnuje srovnání výškových rozdílů terénu</t>
  </si>
  <si>
    <t>2,5*2,0*55=275,000 [A]    cca š. x v. x 55 ks - odečteno ze situace</t>
  </si>
  <si>
    <t>0,025*275=6,875 [A]     cca tl. x plocha dle pol. 18481</t>
  </si>
  <si>
    <t>SO 101.1b</t>
  </si>
  <si>
    <t>187,5*2,0=375,000 [A]    nánosy z čištění krajnic dle pol. 12920 x hmotnost  
1788,85*2,0=3 577,700 [B]    zemina z výkopů dle pol. 17120.1 x hm. 
Celkem: A+B=3 952,700 [C]</t>
  </si>
  <si>
    <t>64,6*2,2=142,120 [A]    nestmel. konstrukční vrstvy - objem dle pol. 11332-01 x hmotnost</t>
  </si>
  <si>
    <t>0,1*(0,6+0,7)*54,0*2,4=16,848 [A]    žlabovky dle pol 1132801 - tl, x součet š. tvárnic + podkladu x dl. x hmotnost 
0,15*0,25*(350+540)*2,4=80,100 [B]    bet. obrubníky - š. x v. x dl. dle pol. 11352-01 a 11352-02 x hm.  
(0,5*0,15)*540*2,4=97,200 [C]    přídlažba - š. x v. x dl. dle pol. 11352-02 x hm. 
(2*3,14*0,35*0,1*25)*2,5=13,738 [D]  želbet. propustky - obvod x cca tl. stěny x dl. dle pol. 966358 x hm. 
17,936*2,5=44,840 [E]    želbet. čela a obetonování propustků dle pol. 96616-01 x hm. 
Celkem: A+B+C+D+E=252,726 [F]</t>
  </si>
  <si>
    <t>164,7*1,8=296,460 [A]    dle pol. 17120.1 x hmotnost</t>
  </si>
  <si>
    <t>136,18*2,2=299,596 [A]    vybouraný AC dle pol. 11313-01 x hmotnost t/m3</t>
  </si>
  <si>
    <t>11328-01</t>
  </si>
  <si>
    <t>ODSTRANĚNÍ PŘÍKOPŮ, ŽLABŮ A RIGOLŮ Z PŘÍKOPOVÝCH TVÁRNIC, ODVOZ</t>
  </si>
  <si>
    <t>odstranění příkopových tvárnic š. 600 mm vč. podkladního betonu tl. 100 mm, vč. odvozu a uložení na skládku určenou zhotovitelem  
Zhotovitel zakalkuluje veškeré skutečné náklady na dopravu.</t>
  </si>
  <si>
    <t>0,6*54,0=32,400 [A]     š. x dl. odměř. ze situace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</si>
  <si>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</si>
  <si>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1081*0,02=21,620 [A]    staničení 1,025-1,225 - plocha dle situace x tl. 
675*0,04=27,000 [B]    staničení 1,225-1,350 - dtto 
799*0,02=15,980 [C]    staničení 1,575-1,725 - dtto 
Celkem: A+B+C=64,600 [D]</t>
  </si>
  <si>
    <t>11352-01</t>
  </si>
  <si>
    <t>ODSTRANĚNÍ CHODNÍKOVÝCH A SILNIČNÍCH OBRUBNÍKŮ BETONOVÝCH, ODVOZ</t>
  </si>
  <si>
    <t>Vytrhání stávajících betonových silničních obrub vč. odvozu a uložení na skládku určenou zhotovitelem  
Zhotovitel zakalkuluje veškeré skutečné náklady na dopravu.</t>
  </si>
  <si>
    <t>350=350,000 [A]    odměřeno ze situace</t>
  </si>
  <si>
    <t>11352-02</t>
  </si>
  <si>
    <t>Vytrhání stávajících betonových obrub, včetně přídlažby, vč. odvozu a uložení na skládku určenou zhotovitelem  
Zhotovitel zakalkuluje veškeré skutečné náklady na dopravu.</t>
  </si>
  <si>
    <t>540=540,000 [A]    odměřeno ze situace</t>
  </si>
  <si>
    <t>Celkový objem odstraněných asf. vrstev - plochy odečteny ze situace 
995*0,1=99,500 [A]    staničení 0,840 - 1,025 - plocha x tl. 
1081*0,08=86,480 [B]    staničení 1,025 - 1,225 - dtto 
675*0,06=40,500 [C]    staničení 1,225 - 1,350 - dtto 
1231*0,1=123,100 [D]    staničení 1,350 - 1,575 - dtto 
799*0,08=63,920 [E]    staničení 1,575 - 1,725 - dtto 
3677*0,1=367,700 [F]    staničení 1,725 - 2,400 - dtto 
4712*0,1=471,200 [G]    staničení 2,400 - 3,235 - dtto 
1094*0,1=109,400 [H]    staničení 3,235 - 3,3845 - dtto 
mezisoučet - celkový objem:  A+B+C+D+E+F+G+H=1 361,800 [I] 
-1225,62=-1 225,620 [J]    odečet pro zpětné použití dle pol. 113721 
Celkem frézování s odvozem na skládku:  I+J=136,180 [K]</t>
  </si>
  <si>
    <t>Celkem odstranění s odvozem na mezideponii pro použití na rozprostření pro budoucí recyklaci 
1361,8*0,9=1 225,620 [A]     předpoklad 90% celkového vyzískaného množství</t>
  </si>
  <si>
    <t>5,50+7,98+8,4+15,0+4,0+4,5+3,0+6,5+14,8+5,0+5,85+6,60+26,62+3,5+4,5+4,0+4,0+ 
6,66+3,86+4,74+3,68+3,47=152,160 [A]</t>
  </si>
  <si>
    <t>v tl. 150 mm, s odvozem přebytku ornice na skládku nebo místo určené zhotovitelem   
Zhotovitel zakalkuluje veškeré skutečné náklady na dopravu.</t>
  </si>
  <si>
    <t>0,15*4733=709,950 [A]     celkový objem - tl. x plocha odměřená ze situace 
-545,25=- 545,250 [B]    odečet pro zpětné ohumusování dle pol. 121104 
Celkem: A+B=164,700 [C]    přebytek ornice na skládku</t>
  </si>
  <si>
    <t>s odvozem na mezideponii pro zpětné ohumusování  
Zhotovitel zakalkuluje veškeré skutečné náklady na dopravu.</t>
  </si>
  <si>
    <t>545,25=545,250 [B]    pro zpětné ohumusování dle pol. 125734</t>
  </si>
  <si>
    <t>545,25=545,250 [A]    objem dle pol. 121104</t>
  </si>
  <si>
    <t>součet ploch - odečteno ze situace 
38=38,000 [A]    staničení 0,840-1,025 
189=189,000 [B]    staničení 1,025-1,225 
15=15,000 [C]    staničení 1,225-1,350 
160=160,000 [D]    staničení 1,350-1,575 
88=88,000 [E]    staničení 1,575-1,725 
89=89,000 [F]    staničení 1,725-2,400 
49=49,000 [G]    staničení 2,400-3,235 
29=29,000 [H]    staničení 3,235-3,3845 
Plochy celkem: A+B+C+D+E+F+G+H=657,000 [I] 
odkop na hl. 0,1+0,2+0,15 m 
(0,1+0,2+0,15)*I=295,650 [J]     součet tl. x celková plocha</t>
  </si>
  <si>
    <t>178,25=178,250 [A]    pro vytvoření nového násypu dle pol. 171103 
142,35=142,350 [B]    pro dosypávky dle pol. 173103 
Celkem: A+B=320,600 [C]</t>
  </si>
  <si>
    <t>1225,62=1 225,620 [A]    pro zpětné využití recyklátu dle pol. 113721</t>
  </si>
  <si>
    <t>0,15*(2090+1545)=545,250 [A]    dle pol. 18222 a 18232</t>
  </si>
  <si>
    <t>0,15*1250=187,500 [A]    tl. x plocha odměř. ze situace</t>
  </si>
  <si>
    <t>odměřeno z příčných a podélných řezů (prohloubení pod výkop) 
0,6*1,2*25=18,000 [D]    hl. x š. x dl. dle pol. 966358</t>
  </si>
  <si>
    <t>hloubení rýh pro vsakovací příkop a drenáže a vsakovacího průlehu,  vč. odvozu na skládku určenou zhotovitelem  
Zhotovitel zakalkuluje veškeré skutečné náklady na dopravu.</t>
  </si>
  <si>
    <t>hloubení rýh pro vytvoření vsakovacího příkopu 
0,6*1,0*(505+144)=389,400 [A]     km 0,840-1,345 vpravo a 1,856-2,000 vpravo - š. x hl. x součet délek 
hloubení podélné vsakovací drenáže - horní vrstva včetně zazubení  
- planimetrování z příčného řezu 
0,2*354=70,800 [B]    plocha z řezu x celková délka drenáže 
hloubení podélné vsakovací drenáže 
0,5*0,5*3549=887,250 [C]    š. x v. x celková délka drenáže 
hloubení vsakovacího průlehu mezi vjezdy 
0,8*1,0*92,5=74,000 [D]    v km 2,000-2,105 a 2,508-2,523 - hl. x š. x skutečná délka průlehu 
Celkem: A+B+C+D=1 421,450 [E]</t>
  </si>
  <si>
    <t>0,5*0,5*75=18,750 [A]    rýha pro chráničky stávajících IS - odhad š. x v. x dl. dle pol. 87733 
0,5*0,5*70*2=35,000 [B]    2x rýha pro stranovou přeložku vedení CETIN - odhad š. x hl. x dl. dle pol. 702231 
Celkem: A+B=53,750 [C]</t>
  </si>
  <si>
    <t>171103</t>
  </si>
  <si>
    <t>ULOŽENÍ SYPANINY DO NÁSYPŮ SE ZHUTNĚNÍM DO 100% PS</t>
  </si>
  <si>
    <t>Vytvoření nového násypu v místě rozšíření nad stávající příkop z materiálu min. málo vhodného dle ČSN 73 6133 (nákup ze zemníku)  
- hutněno dle TKP - 100 % PS</t>
  </si>
  <si>
    <t>planimetrováním z příčných řezů 
0,23*775=178,250 [A]    plocha v příč. řezu x celková dl. dle situace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</si>
  <si>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</si>
  <si>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zemina z výkopu 
295,65=295,650 [A]    odkop dle pol. 12373-01 
18,00=18,000 [B]    výkop pro bourání propustků dle pol. 13273-01 
1421,45=1 421,450 [C]    výkop pro vsak. drenáže, příkop a průleh dle pol. 13273-02 
53,75=53,750 [D]    rýhy pro přeložky IS dle pol. 13273-03 
mezisoučet: A+B+C+D=1 788,850 [E] 
přebytek ornice 
164,7=164,700 [F]    dle pol. 12110-01 
Celkem: E+F=1 953,550 [G]</t>
  </si>
  <si>
    <t>vyfrézovaný materiál 
1225,62=1 225,620 [A]    pro zpětné využití recyklátu dle pol. 113721 
ornice pro zpětné ohumusování 
545,25=545,250 [D]    dle pol. 121104  
Celkem: A+D=1 770,870 [E]</t>
  </si>
  <si>
    <t>Vytvoření dodatečného násypu (zemní krajnice) z materiáu min. málo vhodného dle ČSN 73 6133 (nákup ze zemníku)  
- hutněno dle TKP - 100 % PS</t>
  </si>
  <si>
    <t>planimetrováním z příčných řezů 
0,07*1305=91,350 [A]    plocha z řezu x dl. 
0,05*1020=51,000 [B]    dtto 
Celkem: A+B=142,350 [C]</t>
  </si>
  <si>
    <t>zásyp rýh po vybouraných propustcích ŠD fr. 0/63 
(0,6*1,2)*25=18,000 [A]      hl. x š. x dl. dle pol. 966358</t>
  </si>
  <si>
    <t>podsyp a obsyp chrániček pro ochranu stávajících IS ze ŠP ( viz SoD mezi investorem a správcem sítě)</t>
  </si>
  <si>
    <t>53,75=53,750 [A]    objem dle pol. 13273-03</t>
  </si>
  <si>
    <t>2090=2 090,000 [A]    odměřeno ze situace</t>
  </si>
  <si>
    <t>1545=1 545,000 [A]    odměřeno ze situace</t>
  </si>
  <si>
    <t>2090+1545=3 635,000 [A]   dle pol. 18222 a 18232</t>
  </si>
  <si>
    <t>obalení vsakovacího příkopu a vsakovacího průlehu separační geotextílií min. 300 g/m2</t>
  </si>
  <si>
    <t>(0,6+1,0)*2*(505+144)=2 076,800 [A]    příkop - obvod x součet délek dle pol. 13273-02 
(0,8+1,0)*2*92,5=333,000 [B]    průleh - obvod x dl. dle pol. 13273-02 
Celkem: A+B=2 409,800 [C]</t>
  </si>
  <si>
    <t>0,5*4*3549=7 098,000 [A]     obvod x celková délka dle pol. 13273-02</t>
  </si>
  <si>
    <t>289972</t>
  </si>
  <si>
    <t>OPLÁŠTĚNÍ (ZPEVNĚNÍ) Z GEOMŘÍŽOVIN</t>
  </si>
  <si>
    <t>Vyztužení strmého svahu - vyztužení svahu geobuňkami u č.p. 47 - trojrozměrná propustná polymerní konstrukce  
včetně statického posouzení dle konkrétního výrobce</t>
  </si>
  <si>
    <t>130=130,000 [A]    odečteno ze situace a příčných řezů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</si>
  <si>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</si>
  <si>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podkladní beton pod nové propustky z betonu C 12/15, tl. 150 mm</t>
  </si>
  <si>
    <t>0,15*1,1*9,5=1,568 [A]    propustek v km 1,031 - tl. x š. x dl. 
0,15*1,1*8,3=1,370 [B]    propustek v km 1,540 - dtto 
0,15*0,9*9,8=1,323 [C]    propustek v km 1,782 - dtto 
Celkem: A+B+C=4,261 [D]</t>
  </si>
  <si>
    <t>0,15*64=9,600 [A]     tl. x plocha dle pol. 465512</t>
  </si>
  <si>
    <t>451325</t>
  </si>
  <si>
    <t>PODKL A VÝPLŇ VRSTVY ZE ŽELEZOBET DO C30/37</t>
  </si>
  <si>
    <t>podkladní betonová vrstva pod žulovou dlažbou z betonu C 30/37 XF 3 v tl. 170 mm</t>
  </si>
  <si>
    <t>0,17*150,0*1,1=28,050 [A]     tl. x plocha dle pol. 58212 x koef. na rozšíření (10%)</t>
  </si>
  <si>
    <t>451366</t>
  </si>
  <si>
    <t>VÝZTUŽ PODKL VRSTEV Z KARI-SÍTÍ</t>
  </si>
  <si>
    <t>výztuž betonové podkladní vrstvy pod žulovou dlažbou z 2x KARI sítí 150/150/10</t>
  </si>
  <si>
    <t>150*1,1*2*0,0085=2,805 [A]     rozšířená plocha dle pol. 451325 x 2 KARI-sítě x hmotnost sitě 8,5 kg/m2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</si>
  <si>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</si>
  <si>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389,4=389,400 [A]    výplň vsakovacího příkopu dle pol. 13273-02 
74,0=74,000 [C]    výplň vsakovacího průlehu dle pol. 13273-02 
887,25=887,250 [D]    výplň podélné vsakovací drenáže dle pol. 13273-02 
Celkem: A+C+D=1 350,650 [E]</t>
  </si>
  <si>
    <t>70,8=70,800 [A]     dle pol. 13273-02</t>
  </si>
  <si>
    <t>Kamenná dlažba - propustky, rigoly  
kamenná dlažba tl. 200 mm, včetně spárování maltou M25 XF4</t>
  </si>
  <si>
    <t>0,2*64=12,800 [A]     tl. x součet ploch odměř. ze situace</t>
  </si>
  <si>
    <t>46731A</t>
  </si>
  <si>
    <t>STUPNĚ A PRAHY VODNÍCH KORYT Z PROSTÉHO BETONU C20/25</t>
  </si>
  <si>
    <t>betonové prahy pro nové propustky z betonu C 20/25n-XF3, rozměr 30x80x200 cm</t>
  </si>
  <si>
    <t>0,3*0,8*2,0*2*3=2,880 [A]    š. x v. x dl. x 2 prahy x 3 propustky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</si>
  <si>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</si>
  <si>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Doplnění konstrukční vrstvy pro recyklaci  v tl. min. 150 mm  
 Čerpáno v rozsahu průkazní zkoušky a pouze se souhlasem investora!</t>
  </si>
  <si>
    <t>doplnění drobným drceným kamenivem 0/16 nebo 0/32 
657*1,1=722,700 [A]     v místě rozšíření silnice - součet ploch dle pol. 12373-01 x 10% na rozšíření</t>
  </si>
  <si>
    <t>56334</t>
  </si>
  <si>
    <t>VOZOVKOVÉ VRSTVY ZE ŠTĚRKODRTI TL. DO 200MM</t>
  </si>
  <si>
    <t>vstupy ze ŠD tl. 200 mm</t>
  </si>
  <si>
    <t>10=10,000 [A]    odečteno ze situace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</si>
  <si>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,  
Zhotovitel v ceně zohlední zpětné využití vyfrézovaného materiálu na stavbě.</t>
  </si>
  <si>
    <t>14629*1,1=16 091,900 [A]    součet ploch odměřených dle pol. 574A44 x koef. na rozšíření 10%</t>
  </si>
  <si>
    <t>Nezpevněná krajnice, lavička za obrubou z nakoupeného materiáílu např. ze ŠD</t>
  </si>
  <si>
    <t>1465*0,15=219,750 [A]    plocha odměřena ze situace x tl.</t>
  </si>
  <si>
    <t>16091,9=16 091,900 [A]    dle pol. 567542</t>
  </si>
  <si>
    <t>14921,58=14 921,580 [A]    dle pol. 574C56</t>
  </si>
  <si>
    <t>8331+5641+38+189+15+160+88+89+49+29=14 629,000 [A]    odměřeno ze situace</t>
  </si>
  <si>
    <t>frézované úseky (začátek), úseky k recyklaci 
14629*1,02=14 921,580 [A]    plocha dle pol. 574A44 x koef. na rozšíření 2%</t>
  </si>
  <si>
    <t>16091,9=16 091,900 [A]    dle pol. 572121</t>
  </si>
  <si>
    <t>58212</t>
  </si>
  <si>
    <t>DLÁŽDĚNÉ KRYTY Z VELKÝCH KOSTEK DO LOŽE Z MC</t>
  </si>
  <si>
    <t>Dlážděný povrch vozovky - BUS záliv  
žulové kostky tl. min. 160 mm, kroužková vazba, vyspárováno maltou M25 XF4, vč. kladecí vrstvy z betonu C 25/30-XF3 tl. 40 mm</t>
  </si>
  <si>
    <t>150=150,000 [A]    odměřeno ze situace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</si>
  <si>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</si>
  <si>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54</t>
  </si>
  <si>
    <t>702231</t>
  </si>
  <si>
    <t>KABELOVÁ CHRÁNIČKA ZEMNÍ DĚLENÁ DN DO 100 MM</t>
  </si>
  <si>
    <t>stranová přeložka vedení CETIN - půlená chránička (viz SoD mezi investorem a správcem sítě)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</si>
  <si>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</si>
  <si>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55</t>
  </si>
  <si>
    <t>75=75,000 [A]    pro chráničky dle pol. 87733</t>
  </si>
  <si>
    <t>56</t>
  </si>
  <si>
    <t>75=75,000 [A]    odměřeno ze situace</t>
  </si>
  <si>
    <t>57</t>
  </si>
  <si>
    <t>11=11,000 [A]    odečteno ze situace</t>
  </si>
  <si>
    <t>58</t>
  </si>
  <si>
    <t>89923</t>
  </si>
  <si>
    <t>VÝŠKOVÁ ÚPRAVA KRYCÍCH HRNCŮ</t>
  </si>
  <si>
    <t>Výšková rektifikace povrchových znaků IS - krycí hrnce (šoupata)</t>
  </si>
  <si>
    <t>5=5,000 [A]    odečteno ze situace</t>
  </si>
  <si>
    <t>59</t>
  </si>
  <si>
    <t>89952A</t>
  </si>
  <si>
    <t>OBETONOVÁNÍ POTRUBÍ Z PROSTÉHO BETONU DO C20/25</t>
  </si>
  <si>
    <t>obetonování nových propustků betonem  C20/25n XF3 v tl. 150 mm resp. 100 mm dle výkresové dokumentace</t>
  </si>
  <si>
    <t>0,45*9,96=4,482 [A]    propustek v km 1,031 - obetonování tl. 150 mm 
0,45*8,63=3,884 [B]    propustek v km 1,540 - obetonování tl. 150 mm 
0,25*10,26=2,565 [C]    propustek v km 1,782 - obetonování tl. 100 mm 
Celkem: A+B+C=10,931 [D]</t>
  </si>
  <si>
    <t>60</t>
  </si>
  <si>
    <t>z betonu C 30/37 XF4, rozměr 100 x 250 mm, vč.  bet. lože tl. min. 100 mm</t>
  </si>
  <si>
    <t>2460=2 460,000 [A]    odměřeno ze situace</t>
  </si>
  <si>
    <t>61</t>
  </si>
  <si>
    <t>46=46,000 [A]    odměřeno ze situace</t>
  </si>
  <si>
    <t>62</t>
  </si>
  <si>
    <t>Kasselské nástupištní obrubníky přechodové obrubníky dl. 1000 mm, z betonu C 45/55 XF4, kladeno do bet. lože tl. 150 mm</t>
  </si>
  <si>
    <t>6*1,0=6,000 [A]    6 ks x 1,0 m - odměřeno ze situace</t>
  </si>
  <si>
    <t>63</t>
  </si>
  <si>
    <t>9183A2</t>
  </si>
  <si>
    <t>PROPUSTY Z TRUB DN 300MM ŽELEZOBETONOVÝCH</t>
  </si>
  <si>
    <t>trouba TZH DN 300 vč. úpravy trouby na vtoku a výtoku (seříznutí)</t>
  </si>
  <si>
    <t>10,26=10,260 [A]    propustek v km 1,782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</si>
  <si>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</si>
  <si>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64</t>
  </si>
  <si>
    <t>9183B2</t>
  </si>
  <si>
    <t>PROPUSTY Z TRUB DN 400MM ŽELEZOBETONOVÝCH</t>
  </si>
  <si>
    <t>trouba TZH DN 400 vč. úpravy trouby na vtoku a výtoku (seříznutí)</t>
  </si>
  <si>
    <t>9,96=9,960 [A]    propustek v km 1,031 
8,63=8,630 [B]    propustek v km 1,540 
Celkem: A+B=18,590 [C]</t>
  </si>
  <si>
    <t>65</t>
  </si>
  <si>
    <t>66</t>
  </si>
  <si>
    <t>935212</t>
  </si>
  <si>
    <t>PŘÍKOPOVÉ ŽLABY Z BETON TVÁRNIC ŠÍŘ DO 600MM DO BETONU TL 100MM</t>
  </si>
  <si>
    <t>betonová příkopová tvárnice 0,6 x 0,5 m, kladeno do betonového lože C 20/25n XF3 tl. 100 mm</t>
  </si>
  <si>
    <t>32+22=54,000 [A]     odměřeno ze situace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</si>
  <si>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</si>
  <si>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67</t>
  </si>
  <si>
    <t>0,2*1,8*1,3*1*2=0,936 [A]    čela - průměrné rozměry - tl. x š. x v. x 1 ks propustků x 2 čela 
0,68*25=17,000 [B]    obetonování - plocha v řezu 0,68 m2 x dl. dle pol. 966358 
Celkem: A+B=17,936 [C]</t>
  </si>
  <si>
    <t>68</t>
  </si>
  <si>
    <t>25=25,000 [A]     délka odečtena ze situace</t>
  </si>
  <si>
    <t>SO 101.2b</t>
  </si>
  <si>
    <t>14,15*2,0=28,300 [A]    množství dle pol. 17120 x hmotnost  
0,2*57,5*2,0=23,000 [B]   nánosy z propustků - cca objem m3/bm x dl. dle pol. 129946 x hm. 
Celkem: A+B=51,300 [C]</t>
  </si>
  <si>
    <t>194,535*2,2=427,977 [A]    nestmelené kamenivo - množství dle pol. 11332-01.1 x hmotnost 
168,6*2,2=370,920 [B]    nestmel. podkladní vrstvy dle pol. 11332-01.2 x hm. 
Celkem: A+B=798,897 [C]</t>
  </si>
  <si>
    <t>3,9*2,4=9,360 [A]    bet. zpevněná plocha dle pol. 11345-01 x hmotnost 
44,4*2,4=106,560 [E]    bet. dlažba dle pol. 11347-01 x hm. 
0,25*2,5=0,625 [F]    vybouraná UV dle pol.96687 - cca objem x hm. 
62,0*0,6=37,200 [C]   želbet. propustky dle pol. 966345 - dl. x hmotnost roury DN 300 cca 0,6 t/bm 
62,0*0,17*2,5=26,350 [G]    obetonování a podkl. bet. propustků - dl. dle pol. 966345 x plocha c řezu x hmotnost t/m3 
2,464*2,5=6,160 [H]    želbet. čela propustků dle pol. 96616-01 x hm. 
Celkem: A+E+F+C+G+H=186,255 [I]</t>
  </si>
  <si>
    <t>117,9*2,2=259,380 [A]    asfalt. souvrství dle pol. 11343-01 x hmotnost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</si>
  <si>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dopravu.</t>
  </si>
  <si>
    <t>0,27*655*1,1=194,535 [A]    tl. x plocha dle pol. 11343-01 x koef. na rozšíření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</si>
  <si>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dopravu.</t>
  </si>
  <si>
    <t>0,15*340=51,000 [A]     vrstvy ze ŠD na sjezdech - tl. x plocha odečtena ze situace 
0,15*340=51,000 [B]     nestmel. podklad na sjezdech - dtto 
0,18*370=66,600 [C]    nestmelený podklad pod dlažbou - tl. x plocha dle pol. 11347-01 
Celkem: A+B+C=168,600 [D]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</si>
  <si>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dopravu.</t>
  </si>
  <si>
    <t>0,10*655=65,500 [A]    asf. kryt v průměrné tl. 100 mm x plocha odměř. ze situace 
0,08*655=52,400 [B]    podkladní stmelená vrstva v průměrné tl. 80 mm dle DGN vozovky x plocha odměř. ze situace 
Celkem: A+B=117,900 [C]</t>
  </si>
  <si>
    <t>11345-01</t>
  </si>
  <si>
    <t>ODSTRAN KRYTU ZPEVNĚNÝCH PLOCH Z BETONU VČET PODKLADU, ODVOZ</t>
  </si>
  <si>
    <t>odstranění stávajících betonových ploch vč. podkladu v celkové předpokládané tl. 150 mm  
- vč. odvozu a uložení na skládku určenou zhotovitelem  
Zhotovitel zakalkuluje veškeré skutečné náklady na dopravu.</t>
  </si>
  <si>
    <t>0,15*26=3,900 [A]    tl. x  plocha odečtena ze situace</t>
  </si>
  <si>
    <t>odstranění stávajících bet. dlážděných ploch, předpoklad. tl. dlažby 80 mm, včetně kladecí vrstvy 40 mm  
- vč. odvozu a uložení na skládku určenou zhotovitelem  
Zhotovitel zakalkuluje veškeré skutečné náklady na dopravu.</t>
  </si>
  <si>
    <t>(0,08+0,04)*370=44,400 [A]      součet tl. x plocha odečtena ze situace</t>
  </si>
  <si>
    <t>bourání stávajícího asfaltového povrchu na sjezdech a betonových ploch</t>
  </si>
  <si>
    <t>655,0=655,000 [A]       asf. kryt - plocha dle pol. 11343-01 
26,0=26,000 [B]    bet. kryt - plocha dle pol. 11345-01 
Celkem: A+B=681,000 [C]</t>
  </si>
  <si>
    <t>12110</t>
  </si>
  <si>
    <t>SEJMUTÍ ORNICE NEBO LESNÍ PŮDY</t>
  </si>
  <si>
    <t>sejmutí ornice v tl. 150 mm, uložení na hromady v blízkosti odhumusovaných ploch pro zpětné ohumusování</t>
  </si>
  <si>
    <t>0,15*10=1,500 [A]    tl. x dl. odměřená ze situace</t>
  </si>
  <si>
    <t>převrstvení ornice na hromadách alespoň 1x za dobu výstavby</t>
  </si>
  <si>
    <t>1,5=1,500 [A]    objem dle pol. 12110</t>
  </si>
  <si>
    <t>Odkop pro stavbu silnice - zemní práce především v místě rozšíření  
- vč. odvozu na skládku určenou zhotovitelem  
Zhotovitel zakalkuluje veškeré skutečné náklady na dopravu.</t>
  </si>
  <si>
    <t>0,3*10,0=3,000 [A]    cca km 3,340 - dle situace a planimetrováním z příčných řezů</t>
  </si>
  <si>
    <t>frézovaná asf. drť - natěžení a dovoz z mezideponie (viz SO 101.1)  
Zhotovitel zakalkuluje veškeré skutečné náklady na dopravu.</t>
  </si>
  <si>
    <t>465,0*0,15*2=139,500 [A]    plocha dle pol. 56363 x tl. 1 vrstvy x 2 vrstvy</t>
  </si>
  <si>
    <t>pročištění stávajících propustků tlakovou vodou, včetně odstranění nečistot a nánosů; max. DN 400, vč. odvozu a uložení nánosů na skládku  
Zhotovitel zakalkuluje veškeré skutečné náklady na dopravu.</t>
  </si>
  <si>
    <t>57,5=57,500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</si>
  <si>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dopravu.</t>
  </si>
  <si>
    <t>0,5*0,5*35=8,750 [A]    rýha pro chráničky stávajících IS - odhad š. x v. x dl. dle pol. 87733</t>
  </si>
  <si>
    <t>Přesun uliční vpusti u č.p. 47 - hloubení šachty pro novou UV vč. rýhy pro napojení na stáv. kanalizaci, vč. odvozu na skládku určenou zhotovitelem  
Zhotovitel zakalkuluje veškeré skutečné náklady na dopravu.</t>
  </si>
  <si>
    <t>1,5=1,500 [A]    cca objem výkopu šachty pro UV 
0,6*1,5*1,0=0,900 [B]    výkop pro napojovací potrubí - š. x hl. x dl. 
Celkem: A+B=2,400 [C]</t>
  </si>
  <si>
    <t>3,0=3,000 [A]    odkop pro rozšíření dle pol. 12373-01 
8,75=8,750 [B]    rýhy pro IS dle pol. 13273-01 
2,4=2,400 [C]    šachta pto UV dle pol. 13373-01 
Celkem: A+B+C=14,150 [D]</t>
  </si>
  <si>
    <t>0,5*0,5*35=8,750 [A]    š. x v. x součet délek dle pol. 13273-01</t>
  </si>
  <si>
    <t>Přesun uliční vpusti u č.p. 47 - podsyp a obsyp nové UV a napojovacího potrubí (ŠD, ŠP, vhodná zemina)</t>
  </si>
  <si>
    <t>2,4=2,400 [A]     objem dle pol. 13373-01</t>
  </si>
  <si>
    <t>zpětné rozprostření ornice v tl. 150 mm vč. vykopání a přemístění z dočasných hromad</t>
  </si>
  <si>
    <t>10=10,000 [A]    dle pol. 12110  (1,5 m3)</t>
  </si>
  <si>
    <t>10=10,000 [A]   dle pol. 18232</t>
  </si>
  <si>
    <t>33817C</t>
  </si>
  <si>
    <t>SLOUPKY PLOTOVÉ Z DÍLCŮ KOVOVÝCH  DO BETONOVÝCH PATEK</t>
  </si>
  <si>
    <t>KS</t>
  </si>
  <si>
    <t>Nové oplocení - ocelové sloupky Zn+PVC, prům. 48 mm, celk. dl. 2,6 m; světlá výška 2,1 m vč. betonových patek z betonu C 20/25 XF3, průměr 250 mm, hloubka 0,8 m a nutných zemních prací</t>
  </si>
  <si>
    <t>19=19,000 [A]    v km 1,800 
38=38,000 [B]    v km 2,900 
Celkem: A+B=57,000 [C]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</si>
  <si>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</si>
  <si>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</si>
  <si>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</si>
  <si>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Nově oplocení - ocelová vzpěra Zn+PVC, průměr 38 mm, celk. dl. 2,5 m vč. betonových patek z betonu C 20/25 XF3, průměr 250 mm, hloubka 0,8 m a nutných zemních prací</t>
  </si>
  <si>
    <t>6+10=16,000 [A]    v km 1,800 a 2,900</t>
  </si>
  <si>
    <t>- dodání a osazení předepsané vzpěry včetně PKO  
- případnou betonovou patku z předepsané třídy betonu  
- nutné zemní práce</t>
  </si>
  <si>
    <t>431171</t>
  </si>
  <si>
    <t>SCHODIŠŤ KONSTR Z DÍLCŮ KOVOVÝCH</t>
  </si>
  <si>
    <t>Vstup do č.p. 47   
typizované schodišťové stupně odporově svařované, nosný pásek 30/2 mm, velikost oka 34 x 38 mm, žárově pozinkováno  
rozměr stupně 0,6 x 0,24 m; 4 stupně po 3 kusech na šířku schodiště 1,8 m, instalace mezi opěrnou zeď a vstup do č.p. 47 vč. podkladních konstrukcí - kompletní provedení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</si>
  <si>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</si>
  <si>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Chodník pro pěší - podklad zámkové dlažby - ŠD 0/32 
0,15*18,0=2,700 [A]     tl. 150 mm x plocha dle pol. 582611</t>
  </si>
  <si>
    <t>frakce 0/32 (0/45)  
991,0*1,05=1 040,550 [A]    plocha dle pol. 574A34 x koef. na rozšíření 5% 
frakce 0/63 (0/45) 
991,0*1,10=1 090,100 [B]    plocha dle pol. 574A44 x koef. na rozšíření 5% 
Celkem: A+B=2 130,650 [C]</t>
  </si>
  <si>
    <t>465,0*2=930,000 [A]    plocha dle situace x 2 vrstvy (139,5 m3)</t>
  </si>
  <si>
    <t>1020,73=1 020,730 [A]    dle pol. 574E46</t>
  </si>
  <si>
    <t>Spojovací postřik z asfaltové emulze, množství zbytkového asfaltu min. 0,3 kg/m2</t>
  </si>
  <si>
    <t>množství zbytkového asfaltu min. 0,3 kg/m2 
991,0=991,000 [A]    dle pol. 574A34 
množství zbytkového asfaltu min. 0,4 kg/m2 
1010,82=1 010,820 [B]    dle pol. 574C56 
Celkem: A+B=2 001,820 [C]</t>
  </si>
  <si>
    <t>991,0=991,000 [A]    celková plocha - odměřeno ze situace</t>
  </si>
  <si>
    <t>991,0*1,02=1 010,820 [A]    plocha dle pol. 574A34 x koef. na rozšíření 2%</t>
  </si>
  <si>
    <t>991,0*1,03=1 020,730 [A]    plocha dle pol. 574A34 x koef. na rozšíření 3%</t>
  </si>
  <si>
    <t>1020,73=1 020,730 [A]    dle pol. 572121</t>
  </si>
  <si>
    <t>582611</t>
  </si>
  <si>
    <t>KRYTY Z BETON DLAŽDIC SE ZÁMKEM ŠEDÝCH TL 60MM DO LOŽE Z KAM</t>
  </si>
  <si>
    <t>Chodník pro pěší  
betonová dlažba bez zkosených hran, tl. 60 mm vč. kladecí vrstvy z kamenné drti  frakce 4/8  tl. 40 mm</t>
  </si>
  <si>
    <t>18=18,000 [A]    odečteno ze situace</t>
  </si>
  <si>
    <t>35=35,000 [A]    pro chráničky dle pol. 87733</t>
  </si>
  <si>
    <t>76792</t>
  </si>
  <si>
    <t>OPLOCENÍ Z DRÁTĚNÉHO PLETIVA POTAŽENÉHO PLASTEM</t>
  </si>
  <si>
    <t>Nové oplocení - čtyřhranné pletivo Zn+PVC v. 2,0 m, oko 50x50 mm, drát min. 2,5 mm</t>
  </si>
  <si>
    <t>2,0*44=88,000 [A]    v km 1,800 - v. x dl. 
2,0*86=172,000 [B]    v km 2,900 - dtto 
Celkem: A+B=260,000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</si>
  <si>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 
podezdívka (272**)  
- součástí položky je  případně i ostnatý drát, uvažovaná plocha se pak vypočítává po horní  
hranu drátu.</t>
  </si>
  <si>
    <t>76796</t>
  </si>
  <si>
    <t>VRATA A VRÁTKA</t>
  </si>
  <si>
    <t>Nové oplocení - dvoukřídlá vjezdová brána v km 2,900  
- rozměr brány 1,95 x 4,11 m; rám ze čtyřhranných profilů (uzavřený), výplň svařovaný panel s prolisem, velikost oka 50 x 200 mm, průměr drátu 5 mm  
- součástí položky jsou 2 sloupky vč. ukotvení do bet. patek, vč. stavitelných závěsů a středovou zástrčí s dorazem + zámek a klika</t>
  </si>
  <si>
    <t>4,11*1,95=8,015 [A]    š. x v.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</si>
  <si>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</si>
  <si>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87433</t>
  </si>
  <si>
    <t>POTRUBÍ Z TRUB PLASTOVÝCH ODPADNÍCH DN DO 150MM</t>
  </si>
  <si>
    <t>Přesun uliční vpusti u č.p. 47 - napojovací potrubí DN 150 délky cca 1,0 m vč. napojení na stávající kanalizaci (navrtávkou)</t>
  </si>
  <si>
    <t>Přesun uliční vpusti u č.p. 47 - osazení nové uliční vpusti</t>
  </si>
  <si>
    <t>Výšková rektifikace ponechaných uličních vpustí</t>
  </si>
  <si>
    <t>500=500,000 [A]    odečteno ze situace</t>
  </si>
  <si>
    <t>20=20,000 [A]     odměřeno ze situace</t>
  </si>
  <si>
    <t>vybourání želbet. kolmých čel stávajících propustků, vč. odvozu a uložení na skládku určenou zhotovitelem  
Zhotovitel zakalkuluje veškeré skutečné náklady na dopravu.</t>
  </si>
  <si>
    <t>0,2*1,1*0,8*7*2=2,464 [A]    průměrné rozměry - tl. x š. x v. x 11 propustků x 2 čela</t>
  </si>
  <si>
    <t>odstranění stávajících propustků - železobetonového potrubí do DN 300 vč. obetonování a podkladního betonu, vč. odvozu a uložení na skládku určenou zhotovitelem  
Zhotovitel zakalkuluje veškeré skutečné náklady na dopravu.</t>
  </si>
  <si>
    <t>62=62,000 [A]    délka odečtena ze situace</t>
  </si>
  <si>
    <t>Přesun uliční vpusti u č. p. 47  
- vybourání stávající UV vč. potřebných zemních prací (výkop, zásyp), vč. odvozu a uložení na skládku určenou zhotovitelem  
Zhotovitel zakalkuluje veškeré skutečné náklady na dopravu.</t>
  </si>
  <si>
    <t>SO 101.A.2b</t>
  </si>
  <si>
    <t>Opěrná zeď, č.p. 47</t>
  </si>
  <si>
    <t>zemina</t>
  </si>
  <si>
    <t>56,32*2,0=112,640 [A]    množství dle pol. 17120 x hmotnost</t>
  </si>
  <si>
    <t>12,0*2,5=30,000 [A]    objem dle pol. 96616-01 x hmotnost 2,5 t/m3</t>
  </si>
  <si>
    <t>natěžení a dovoz zeminy pro zásyp za opěrnou zdí s dovozem ze zemníku určeného zhotovitelem  
Zhotovitel zakalkuluje veškeré skutečné náklady na dopravu.</t>
  </si>
  <si>
    <t>24,7=24,700 [A]    dle pol. 17411</t>
  </si>
  <si>
    <t>13173-01</t>
  </si>
  <si>
    <t>HLOUBENÍ JAM ZAPAŽ I NEPAŽ TŘ. I, ODVOZ</t>
  </si>
  <si>
    <t>výkopové práce pro demolici a stavbu nové opěrné zdi vč. odvozu výkopku na skládku určenou zhotovitelem  
Zhotovitel zakalkuluje veškeré skutečné náklady na dopravu.</t>
  </si>
  <si>
    <t>2,2*25,6=56,320 [A]     plocha v příč.řezu x dl. výkopu</t>
  </si>
  <si>
    <t>56,32=56,320 [A]    dle pol. 13173-01</t>
  </si>
  <si>
    <t>zásyp opěrné zdi vhodnou zeminou, hutněno po vrstvách max. 300 mm</t>
  </si>
  <si>
    <t>0,95*26,0=24,700 [A]    plocha v příč.řezu x dl.</t>
  </si>
  <si>
    <t>2,1*26=54,600 [A]    š. x dl.</t>
  </si>
  <si>
    <t>1,25*25,0=31,250 [A]    v. x dl.</t>
  </si>
  <si>
    <t>327325</t>
  </si>
  <si>
    <t>ZDI OPĚRNÉ, ZÁRUBNÍ, NÁBŘEŽNÍ ZE ŽELEZOVÉHO BETONU DO C30/37</t>
  </si>
  <si>
    <t>Opěrná úhlová zeď z betonu C 30/37-XF4, XD3 vč. izolace proti zemní vlhkosti 1xALP + 2xALN,  výplně, těsnění pracovních a dilatačních spar a překrytí pracovní spáry modif. asf. pásem šířky 0,3 m</t>
  </si>
  <si>
    <t>0,3*1,3*25=9,750 [A]    základ - v. x š. x dl. 
0,42*25=10,500 [B]    plocha v příč.řezu x dl. 
Celkem: A+B=20,250 [C]</t>
  </si>
  <si>
    <t>4,464=4,464 [A]     dle výkresu</t>
  </si>
  <si>
    <t>33717</t>
  </si>
  <si>
    <t>SLOUPKY PROTIHLUK STĚN Z DÍLCŮ KOVOVÝCH</t>
  </si>
  <si>
    <t>Sloupky PHS, vč. patní desky a kotevních přípravků předem zabetonovaných, spojovacího materiálu, vč. PKO</t>
  </si>
  <si>
    <t>0,045*15=0,675 [A]    sloupky - hmotnost 1 ks x 15 sloupků 
0,012*15=0,180 [B]    kotevní přípravky - dtto 
Celkem: A+B=0,855 [C]</t>
  </si>
  <si>
    <t>34799</t>
  </si>
  <si>
    <t>STĚNY PROTIHLUKOVÉ A OHRADNÍ Z PLEXISKLA</t>
  </si>
  <si>
    <t>Výplň PHS z akrylátového skla PMMA tónované, tl. min. 15 mm, pískované vodorovné proužky, odolné proti tříštění, vč. lemujících profilů  
Součástí položky je vypracování dílenské dokumentace PHS zhotovitelem stěny a její předložení projektantovi RDS a zástupci investora ke schválení.</t>
  </si>
  <si>
    <t>1,0*25,0=25,000 [A]    v. x dl.</t>
  </si>
  <si>
    <t>Položka zahrnuje veškerý materiál včetně spojovacího a těsnícího, výrobky a polotovary, včetně mimostaveništní a vnitrostaveništní dopravy (rovněž přesuny), včetně naložení a složení, případně s uložením.  
Součástí položky jsou opatření proti ptákům.</t>
  </si>
  <si>
    <t>Posuvné pole PHS - PMMA, tónované, tl. min. 15 mm, pískované proužky, odolné proti tříštění, vč. lemujících profilů, včetně pojezdové kolejnice, vč. kotvení a PKO  
Součástí položky je vypracování dílenské dokumentace PHS zhotovitelem stěny a její předložení projektantovi RDS a zástupci investora ke schválení.</t>
  </si>
  <si>
    <t>2,0*1,9=3,800 [A]    š. x v.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</si>
  <si>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</si>
  <si>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podkladní beton pod základy C 12/15-X0 proměnné tl. 100-200 mm</t>
  </si>
  <si>
    <t>4,4*1,5=6,600 [A]    plocha odměř. z podélného řezu x š.</t>
  </si>
  <si>
    <t>ochranný zásyp štěrkodrtí za rubem opěrné zdi v š. 0,6 m dle ČSN 736244</t>
  </si>
  <si>
    <t>0,6*0,6*25,0=9,000 [A]    š. x v. x dl.</t>
  </si>
  <si>
    <t>Demolice stávající betonové stávající zdi, odvoz a uložení na skládku určenou zhotovitelem  
Zhotovitel zakalkuluje veškeré skutečné náklady na dopravu.</t>
  </si>
  <si>
    <t>0,6*1,0*20,0=12,000 [A]</t>
  </si>
  <si>
    <t>966841</t>
  </si>
  <si>
    <t>ODSTRANĚNÍ OPLOCENÍ DŘEVĚNÉHO</t>
  </si>
  <si>
    <t>Odstranění stávající clony/zábradlí vč. sloupků, odvoz a uložení dřevěné výplně na skládku určenou zhotovitelem, poplatek za skládku, odvoz sloupků do šrotu  
Zhotovitel zakalkuluje veškeré skutečné náklady na dopravu a poplatek za skládku.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</si>
  <si>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</si>
  <si>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102.2b</t>
  </si>
  <si>
    <t>Silnice III/3036 - konec úseku</t>
  </si>
  <si>
    <t>43,99*2,0=87,980 [A]    množství dle pol. 17120 x hmotnost</t>
  </si>
  <si>
    <t>11,7*2,2=25,740 [A]    množství dle pol. 11332-01 x hmotnost</t>
  </si>
  <si>
    <t>penetrační makadam -  třída zatřídění dle vyhlášky č. 130/2019 Sb. - ZAS-T3 až ZAS-T4</t>
  </si>
  <si>
    <t>17,55*2,2=38,610 [A]    makadam dle pol. 11333-01 x hmotnost</t>
  </si>
  <si>
    <t>Přesun stávajících kontejnerů na místo určené investorem, max. do 500 m</t>
  </si>
  <si>
    <t>4*1,0=4,000 [A]    4 ks x cca 1,0 m2</t>
  </si>
  <si>
    <t>podkladní nestmelená vrstva v místě slabého PM (tl. &lt; 0,1m), tl. 20 mm  
- vč. odvozu a uložení na skládku určenou zhotovitelem  
- seříznutí hladkou lžící bagru  
Zhotovitel zakalkuluje veškeré skutečné náklady na dopravu.</t>
  </si>
  <si>
    <t>0,02*585=11,700 [A]    průměrná tl. x plochy odměř. ze situace</t>
  </si>
  <si>
    <t>Penetrační makadam  
- podkladní stmelená vrstva v průměrné tl. 30 mm, vč. odvozu a uložení na skládku určenou zhotovitelem  
- zatřídění dle vyhlášky č. 130/2019 Sb. - ZAS-T3 až ZAS-T4 - NEBEZPEČNÝ ODPAD  
- tloušťka asfalt. souvrství bude upřesněna v rámci doplňující DGN vozovky  
Položka musí být písemně odsouhlasena investorem/TDI  
Zhotovitel zakalkuluje veškeré skutečné náklady na dopravu.</t>
  </si>
  <si>
    <t>0,03*585=17,550 [A]    průměrná tl. x plochy odměř. ze situace</t>
  </si>
  <si>
    <t>frézování stávajícího asfaltového povrchu v průměrné tl. 50 mm, vč. odvozu a uložení na skládku  
- zatřídění dle vyhlášky č. 130/2019 Sb. - ZAS-T1 (běžný odpad)  
- tloušťka asfalt. souvrství dle DGN vozovky (bude upřesněno v rámci RDS)  
Zhotovitel v ceně zohlední možnost zpětného využití části vyfrézovaného materiálu na stavbě, přebytek bude odvezen na skládku, zhotovitel zakalkuluje veškeré skutečné náklady na dopravu.</t>
  </si>
  <si>
    <t>0,05*585=29,250 [A]    průměrná tl. x plochy odměř. ze situace</t>
  </si>
  <si>
    <t>3,94+4,88+5,85=14,670 [A]</t>
  </si>
  <si>
    <t>0,15*27=4,050 [A]    tl. x plocha dle situace</t>
  </si>
  <si>
    <t>4,05=4,050 [A]    objem dle pol. 12110</t>
  </si>
  <si>
    <t>Odkop pro stavbu silnice  
- zemní práce především v místě rozšíření  
- vč. odvozu na skládku určenou zhotovitelem  
Zhotovitel zakalkuluje veškeré skutečné náklady na dopravu.</t>
  </si>
  <si>
    <t>0,37*27=9,990 [B]    odkop v místě rozšíření - tl. x plocha dle situace</t>
  </si>
  <si>
    <t>natěžení a dovoz zeminy pro násyp, AZ a dosypávku krajnic ze zemníku určeného zhotovitelem  
Zhotovitel zakalkuluje veškeré skutečné náklady na dopravu.</t>
  </si>
  <si>
    <t>3,3=3,300 [A]    pro nový násyp dle pol. 171103 
2,1=2,100 [B]    dosypávky krajnic dle pol. 173103 
Celkem: A+B=5,400 [C]</t>
  </si>
  <si>
    <t>hloubení rýhy pro podélnou vsakovací drenáž, vč. odvozu na skládku určenou zhotovitelem  
Zhotovitel zakalkuluje veškeré skutečné náklady na dopravu.</t>
  </si>
  <si>
    <t>0,5*0,5*55,5*2=27,750 [A]     odečteno ze situace a příčných řezů - š. x v. x součet délek</t>
  </si>
  <si>
    <t>hloubení rýh pro ochranu a přeložky stávajících IS   
- vč. odvozu na skládku určenou zhotovitelem  
Položka bude čerpána se souhlasem TDI po odkrytí IS  
Zhotovitel zakalkuluje veškeré skutečné náklady na dopravu.</t>
  </si>
  <si>
    <t>Vytvoření nového násypu v místě rozšíření nad stávající příkop z materiáu min. málo vhodného dle ČSN 73 6133 (nákup ze zemníku)  
- hutněno dle TKP na 100 % PS</t>
  </si>
  <si>
    <t>0,33*10=3,300 [A]    planimetrováním z příčných řezů</t>
  </si>
  <si>
    <t>9,99=9,990 [A]    výkop dle pol. 12373-01 
27,75=27,750 [B]    rýhy pro vsak, drenáž dle pol. 13273-01 
6,25=6,250 [C]    rýhy pro IS dle pol. 13273-03 
Celkem: A+B+C=43,990 [D]</t>
  </si>
  <si>
    <t>Vytvoření dodatečného násypu (zemní krajnice) z materiáu min. málo vhodného dle ČSN 73 6133 (nákup ze zemníku)    
- hutněno dle TKP - 100 % PS</t>
  </si>
  <si>
    <t>0,07*30=2,100 [A]     planimetrováním z příčných řezů</t>
  </si>
  <si>
    <t>27=27,000 [A]    odměřeno ze situace  (4,05 m3)</t>
  </si>
  <si>
    <t>zatravnění ohumusované plochy vč. zalití a ošetření dle tech. specifikace</t>
  </si>
  <si>
    <t>27=27,000 [A]    dle pol. 18232</t>
  </si>
  <si>
    <t>0,5*4*55,5*2=222,000 [A]     obvod x součet délek dle pol. 13273-01</t>
  </si>
  <si>
    <t>BUS záliv - podkladní vrstva z betonu C 30/37-XF3 tl. 170 mm</t>
  </si>
  <si>
    <t>0,17*87*1,05=15,530 [A]    tl. x plocha dle pol. 58212 x koef. na rozšíření 5%</t>
  </si>
  <si>
    <t>87*1,05*2*0,0085=1,553 [A]    rozšířená plocha dle pol. 451325 x 2 KARI-sítě x hmotnost sitě 8,5 kg/m2</t>
  </si>
  <si>
    <t>výplň podélné drenáže drceným kamenivem fr. 32/63</t>
  </si>
  <si>
    <t>27,75=27,750 [A]    dle pol. 13273-01</t>
  </si>
  <si>
    <t>545*1,1=599,500 [A]    součet ploch odměřených dle pol. 574A34 x koef. na rozšíření 10%</t>
  </si>
  <si>
    <t>599,50=599,500 [A]    dle pol. 567542</t>
  </si>
  <si>
    <t>555,99=555,990 [A]    dle pol. 574C56</t>
  </si>
  <si>
    <t>ACO 11+ s asfaltovým pojivem 50/70  
frézované úseky, úseky k recyklaci, plná konstrukce vozovky</t>
  </si>
  <si>
    <t>545=545,000 [A]    odměřeno ze situace</t>
  </si>
  <si>
    <t>ACL 16+ s asfaltovým pojivem 50/70</t>
  </si>
  <si>
    <t>545*1,02=555,900 [A]    plocha dle pol. 574A34  x koef. na rozšíření 2%</t>
  </si>
  <si>
    <t>599,50=599,500 [A]    dle pol. 572121</t>
  </si>
  <si>
    <t>Dlážděný povrch vozovky - BUS záliv  
- žulové kostky tl. min. 160 mm, kroužková vazba, vyspárováno maltou M25 XF4, vč. kladecí vrstvy z betonu C 25/30-XF3 tl. 40 mm</t>
  </si>
  <si>
    <t>87=87,000 [A]    odměřeno ze situace</t>
  </si>
  <si>
    <t>159=159,000 [A]    odměřeno ze situace</t>
  </si>
  <si>
    <t>30=30,000 [A]    odměřeno ze situace</t>
  </si>
  <si>
    <t>SO 181.1b</t>
  </si>
  <si>
    <t>odečteno z koordinačních situací 
2*4=8,000 [A]    km 0,840 - 1,020 
2*5=10,000 [B]    km 1,020 - 1,070 
2*2=4,000 [C]    km 1,070 - 1,130 
2*10=20,000 [D]    km 1,130 - 1,230 
2*2=4,000 [E]    km 1,230 - 1,320 
Celkem: A+B+C+D+E=46,000 [F]</t>
  </si>
  <si>
    <t>Odstranění stávajících směrových sloupků  
- odvoz na skládku vč. skládkovného</t>
  </si>
  <si>
    <t>50=50,000 [A]    odečteno z koordinačních situací</t>
  </si>
  <si>
    <t>odečteno z koordinačních situací 
2=2,000 [A]    A 2b 
3=3,000 [B]    A 12 
2=2,000 [C]    A 22 
8=8,000 [D]    P 2 
1=1,000 [E]    P 4 
4=4,000 [F]    B 20a 
1=1,000 [G]    B 28 
4=4,000 [H]    IJ 4b 
4=4,000 [I]    IJ 4c 
1=1,000 [J]    IP 5 
1=1,000 [K]    IS 3a 
1=1,000 [L]    IS 3b 
1=1,000 [M]    IS 3c 
1=1,000 [N]    IZ 4a 
1=1,000 [O]    IZ 4b 
7=7,000 [P]   E 2b 
2=2,000 [Q]    E13 
Celkem: A+B+C+D+E+F+G+H+I+J+K+L+M+N+O+P+Q=44,000 [R]</t>
  </si>
  <si>
    <t>Odstranění stávajícího dopravního značení  
- odvozem na skládku zhotovitele</t>
  </si>
  <si>
    <t>odečteno z koordinačních situací 
29=29,000 [A]    svislé DZ 
10=10,000 [B]    dodatkové tabulky 
Celkem: A+B=39,000 [C]</t>
  </si>
  <si>
    <t>30=30,000 [A]    odečteno z koordinačních situací</t>
  </si>
  <si>
    <t>Odstranění stávajícího dopravního značení   
- odvozem na skládku zhotovitele  
- vč. betonových patek s odvozem a uložením na skládku vč. skládkovného</t>
  </si>
  <si>
    <t>26=26,000 [A]    odečteno z koordinačních situací</t>
  </si>
  <si>
    <t>odečteno z koordinačních situací 
2,88=2,880 [A]    V1a 
8,6=8,600 [B]    V2b 
578,0=578,000 [C]    V4 
6,5=6,500 [D]    V6a 
2,6=2,600 [E]    V7b 
26,0=26,000 [F]    V11a 
Celkem: A+B+C+D+E+F=624,580 [G]</t>
  </si>
  <si>
    <t>624,58=624,580 [A]    dle pol. 915111</t>
  </si>
  <si>
    <t>91551</t>
  </si>
  <si>
    <t>VODOROVNÉ DOPRAVNÍ ZNAČENÍ - PŘEDEM PŘIPRAVENÉ SYMBOLY</t>
  </si>
  <si>
    <t>V6a - dle koord. situací 
1=1,000 [A]    km 2,9 - 3,440</t>
  </si>
  <si>
    <t>položka zahrnuje:  
- dodání a pokládku předepsaného symbolu  
- zahrnuje předznačení a reflexní úpravu</t>
  </si>
  <si>
    <t>V6a - nápis "STOP" dle koord. situací 
4*2=8,000 [A]    písmena x nápisy 
V11a - nápis "BUS" dle koord. situací 
3*8=24,000 [B]    písmena x nápisy 
Celkem: A+B=32,000 [C]</t>
  </si>
  <si>
    <t>32=32,000 [A]    dle pol. 91552.1</t>
  </si>
  <si>
    <t>SO 182.2b</t>
  </si>
  <si>
    <t>8=8,000 [A]    odečteno z koordinačních situací</t>
  </si>
  <si>
    <t>odečteno z koordinačních situací 
1=1,000 [A]    P2 
9=9,000 [B]    P4 
2=2,000 [C]    B2 
2=2,000 [D]    IJ4b 
2=2,000 [E]    IJ4c 
1=1,000 [F]    E2b 
Celkem: A+B+C+D+E+F=17,000 [G]</t>
  </si>
  <si>
    <t>odečteno z koordinačních situací 
4=4,000 [A]    svislé DZ 
2=2,000 [B]    dodatkové tabulky 
Celkem: A+B=6,000 [C]</t>
  </si>
  <si>
    <t>odečteno z koordinačních situací 
2,4=2,400 [A]    V2b 
4,4=4,400 [B]    V4 
1,3=1,300 [C]    V7b 
13,0=13,000 [D]    V11a 
Celkem: A+B+C+D=21,100 [E]</t>
  </si>
  <si>
    <t>21,1=21,100 [A]    dle pol. 915111</t>
  </si>
  <si>
    <t>V11a - nápis "BUS" dle koord. situací 
3*4=12,000 [E]    km 2,900 - 3,440 - písmena x nápisy</t>
  </si>
  <si>
    <t>12=12,000 [A]     dle pol. 91552.1</t>
  </si>
  <si>
    <t>SO 191.1b</t>
  </si>
  <si>
    <t>80,19*2,2=176,418 [A]    množství dle pol. 11332-01 x hmotnost</t>
  </si>
  <si>
    <t>23,76*2,2=52,272 [A]    makadam dle pol. 11333-01 x hmotnost t/m3</t>
  </si>
  <si>
    <t>0,27*297,0=80,190 [A]    tl. x plocha dle pol. 11372-02</t>
  </si>
  <si>
    <t>Penetrační makadam  
- odstranění podkladu v průměrné tl. 80 mm dle DGN vozovky vč. odvozu a uložení na skládku určenou zhotovitelem  
- třída zatřídění dle vyhlášky č. 130/2019 Sb. - ZAS-T3 až ZAS-T4  
Položka bude čerpána pouze se souhlasem investora/TDI!  
Zhotovitel zakalkuluje veškeré skutečné náklady na dopravu.</t>
  </si>
  <si>
    <t>0,08*297,0=23,760 [A]    tl. x plocha dle pol. 11372-02</t>
  </si>
  <si>
    <t>výpočet plochy rekonstrukce 
3600*5,5*0,015=297,000 [A]    celková délka x šířka vozovky x 1,5 % rekonstrukce z celk. plochy 
výpočet objemu 
0,1*A=29,700 [B]    tl.100 mm x plocha rekonstrukce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</si>
  <si>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</t>
  </si>
  <si>
    <t>výpočet plochy rekonstrukce 
3600*5,5*0,015=297,000 [A]    celková délka x šířka vozovky x 1,5 % rekonstrukce z celk. plochy 
výpočet objemu 
0,15*A=44,550 [B]    tl.150 mm x plocha rekonstrukce</t>
  </si>
  <si>
    <t>3*2*5,5m+297=330,000 [A]</t>
  </si>
  <si>
    <t>0,15*297,0=44,550 [A]     tl. x plocha dle pol. 11372-02</t>
  </si>
  <si>
    <t>0,2*297,0=59,400 [A]     tl. x plocha dle pol. 11372-02</t>
  </si>
  <si>
    <t>297=297,000 [A]    dle pol. 577221</t>
  </si>
  <si>
    <t>množství zbytkového asfaltu min. 0,3 kg/m2 
297,0=297,000 [A]    dle pol. 11372-01 
množství zbytkového asfaltu min. 0,4 kg/m2 
297,0*1,02=302,940 [B]    dle pol. 11372-01  x koef. na rozšíření 2% 
Celkem: A+B=599,940 [C]</t>
  </si>
  <si>
    <t>množství zbytkového asfaltu min. 0,3 kg/m2 
297,0=297,000 [A]    plocha dle pol. 11372-02 
množství zbytkového asfaltu min. 0,4 kg/m2 
297,0=297,000 [B]   plocha dle pol. 11372-02 
Celkem: A+B=594,000 [C]</t>
  </si>
  <si>
    <t>297=297,000 [A]     plocha dle pol. 11372-02</t>
  </si>
  <si>
    <t>0,04*297=11,880 [A]    tl. x plocha dle pol. 11372-01</t>
  </si>
  <si>
    <t>0,04*297=11,880 [A]    tl. x plocha dle pol. 11372-02</t>
  </si>
  <si>
    <t>0,06*297*1,02=18,176 [A]    tl. x plocha dle pol. 11372-01 x koef. na rozšíření 2%</t>
  </si>
  <si>
    <t>0,06*297=17,820 [A]     tl. x plocha dle pol. 11372-02</t>
  </si>
  <si>
    <t>0,05*297=14,850 [A]     tl. x plocha dle pol. 11372-02</t>
  </si>
  <si>
    <t>165=165,000 [A]</t>
  </si>
  <si>
    <t>značky 165 ks=165,000 [A] 
značky zvětšené 8ks=8,000 [E] 
Z2 15*2 ks=30,000 [B] 
Celkem: A+E+B=203,000 [F]</t>
  </si>
  <si>
    <t>15=15,000 [A]</t>
  </si>
  <si>
    <t>Pro organizaci staveništní dopravy. 
85 ks=85,000 [A]</t>
  </si>
  <si>
    <t>značky 165*2 ks=330,000 [A] 
značky zvětšené 8*2 ks=16,000 [E] 
Z2 15*4 ks=60,000 [B] 
Z4 85 ks=85,000 [C] 
Celkem: A+E+B+C=491,000 [F]</t>
  </si>
  <si>
    <t>SO 301.1b</t>
  </si>
  <si>
    <t>740,207*2,0=1 480,414 [A]    množství dle pol. 17120 x hmotnost</t>
  </si>
  <si>
    <t>0,3*11*2,5=8,250 [A]    vybourané UV dle pol. 96687 - cca objem 0,3 m3/ks x 11 ks x hmotnost 2,5 t/m3</t>
  </si>
  <si>
    <t>139,887=139,887 [A]    pro zásyp po vybouraných UV dle pol. 17411 
347,898=347,898 [B]    pro obsyp nových kanal. šachet dle pol. 17511 
Celkem: A+B=487,785 [C]</t>
  </si>
  <si>
    <t>rýhy pro vsakovací příkop a pokládku nového potrubí, rýha pro odvodňovací (vsakovací) žebra, vč. pažení, vč. odvozu na skládku určenou zhotovitelem  
Zhotovitel zakalkuluje veškeré skutečné náklady na dopravu.</t>
  </si>
  <si>
    <t>0,6*1,0*70=42,000 [A]    pro vsakovací příkop km 1,786 - 1,856 - š. x hl. x dl. dle situace 
1,0*1,2*111,75=134,100 [B]    pro nové potrubí (napojení UV) - dtto 
7,385=7,385 [C]    pro odvodňovací žebra - objem vykopané rýhy dle pol. 21152 
Celkem: A+B+C=183,485 [D]</t>
  </si>
  <si>
    <t>výkop pro nové šachty, výkop pro bourání stávajících UV, vč. pažení , vč. odvozu na skládku určenou zhotovitelem  
Zhotovitel zakalkuluje veškeré skutečné náklady na dopravu.</t>
  </si>
  <si>
    <t>3,14*1,5*1,5*1,8*34=432,378 [A]    výkop pro nové vpusti a šachty - plocha ve vodor. řezu x hl. x 34 šachet 
(3,14*1,5^2-3,14*0,5^2)*1,8*11=124,344 [B]     výkop pro vybourání stáv. UV - dtto - 11 ks (odečten cca objem vpustí) 
Celkem: A+B=556,722 [C]</t>
  </si>
  <si>
    <t>183,485=183,485 [A]    výkop rýh dle pol. 13273-01 
556,722=556,722 [B]    výkop pro nové i bourané šachty a UV dle po. 13373-01 
Celkem: A+B=740,207 [C]</t>
  </si>
  <si>
    <t>(3,14*1,5^2)*1,8*11=139,887 [A]     plocha výkopu ve vodor. řezu x hl. x 11 vpustí</t>
  </si>
  <si>
    <t>0,9*1,0*(111,75+78,85)=171,540 [A]    tl. x š. x součet délek dle pol. 87534 a 875352.R</t>
  </si>
  <si>
    <t>obsyp nových kanalizačních šachet se zhutněním na min. 95%PS, v místě AZ 100%PS</t>
  </si>
  <si>
    <t>432,378=432,378 [A]    výkop dle pol. 13373-01 
-(3,14*0,6^2)*1,8*34=-69,180 [B]    odečet objemu nových šachet - plocha x v. x 34 ks 
-7,65*2=-15,300 [C]    odečet podkladních konstrukcí dle pol. 451312 a 45152 
Celkem: A+B+C=347,898 [D]</t>
  </si>
  <si>
    <t>0,4*1,0*(111,75+78,85)=76,240 [A]    tl. x š. x součet délek dle pol. 87534 a 875352.R</t>
  </si>
  <si>
    <t>21152</t>
  </si>
  <si>
    <t>SANAČNÍ ŽEBRA Z KAMENIVA DRCENÉHO</t>
  </si>
  <si>
    <t>Vytvoření odvodňovacího (vsakovacího) žebra v km 1,800  
- odvod spodního pramene - vytvoření štěrkového prostoru pro odvod vody do vsak. příkopu, hloubka min. 0,5 m pod úrovní zemní pláně, vyplněno drceným kamenivem fr. 32/63</t>
  </si>
  <si>
    <t>0,5*0,5*20=5,000 [A]     podélná rýha - hl. x š. x dl. 
0,3*0,5*5,3*3=2,385 [B]     3x příčná rýha - dtto 
Celkem: A+B=7,385 [C]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</si>
  <si>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</si>
  <si>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</si>
  <si>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</si>
  <si>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obalení separační geotextílií min. 300 g/m2</t>
  </si>
  <si>
    <t>0,5*4*20=40,000 [A]     podélná rýha - obvod x dl. 
(0,3+0,5)*2*5,3*3=25,440 [B]     3x příčná rýha - dtto 
Celkem: A+B=65,440 [C]</t>
  </si>
  <si>
    <t>položka zahrnuje dodávku předepsané geotextilie, mimostaveništní a vnitrostaveništní dopravu a její uložení včetně potřebných přesahů (nezapočítávají se do výměry)</t>
  </si>
  <si>
    <t>Separační geotextilie min. 250 g/m2</t>
  </si>
  <si>
    <t>2*(1,0+1,4)*(111,75+78,85)=914,880 [A]   obvod x součet délek dle pol. 875342 a 875352.R</t>
  </si>
  <si>
    <t>Podkladní betonové vrstvy z prostého betonu, beton C12/15 - podklad šachet a vpustí tl. 100 mm</t>
  </si>
  <si>
    <t>0,1*1,5^2*34=7,650 [A]    tl. x plocha dna x ks</t>
  </si>
  <si>
    <t>podklad pod šachty a vpusti z hutněné ŠD tl. 100 mm</t>
  </si>
  <si>
    <t>0,1*1,0*(111,75+78,85)=19,060 [A]    tl. x š. x součet délek dle pol. 875342 a 875352.R</t>
  </si>
  <si>
    <t>875352</t>
  </si>
  <si>
    <t>POTRUBÍ DREN Z TRUB PLAST DN DO 250MM DĚROVANÝCH</t>
  </si>
  <si>
    <t>Drenážní potrubí PVC DN 250, SN 16, včetně tvarovek, včetně napojení do šachty Š2.01</t>
  </si>
  <si>
    <t>78,85=78,850 [A]    celková délka - odečteno ze situace</t>
  </si>
  <si>
    <t>894145</t>
  </si>
  <si>
    <t>ŠACHTY KANALIZAČNÍ Z BETON DÍLCŮ NA POTRUBÍ DN DO 300MM</t>
  </si>
  <si>
    <t>nové kanalizační šachty z bet. dílců; prefabr. dno, vč. litinového poklopu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</si>
  <si>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</si>
  <si>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89915</t>
  </si>
  <si>
    <t>STUPADLA (A POD)</t>
  </si>
  <si>
    <t>vybavení kanalizačních šachet - ocelová stupadla s PE povlakem</t>
  </si>
  <si>
    <t>- Položka zahrnuje veškerý materiál, výrobky a polotovary, včetně mimostaveništní a  
vnitrostaveništní dopravy (rovněž přesuny), včetně naložení a složení,případně s uložením.</t>
  </si>
  <si>
    <t>Výšková rektifikace původních uličních vpustí mimo korunu PK  
- přizpůsobení výškového osazení UV nově upravenému terénu</t>
  </si>
  <si>
    <t>111,75=111,750 [A]   dle pol. 87434</t>
  </si>
  <si>
    <t>111,75=111,750 [A]   dle pol. 87434 
78,85=78,850 [B]  dle pol. 875352.R 
Celkem: A+B=190,600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</si>
</sst>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sharedStrings" Target="sharedStrings.xml" /><Relationship Id="rId2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SUM(C10:C28)</f>
      </c>
      <c s="1"/>
      <c s="1"/>
    </row>
    <row r="7" spans="1:5" ht="12.75" customHeight="1">
      <c r="A7" s="1"/>
      <c s="4" t="s">
        <v>5</v>
      </c>
      <c s="7">
        <f>SUM(E10:E28)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  <row r="11" spans="1:5" ht="12.75" customHeight="1">
      <c r="A11" s="39" t="s">
        <v>100</v>
      </c>
      <c s="39" t="s">
        <v>101</v>
      </c>
      <c s="40">
        <f>'Část A_A_SO 001.1a'!I3</f>
      </c>
      <c s="40">
        <f>'Část A_A_SO 001.1a'!O2</f>
      </c>
      <c s="40">
        <f>C11+D11</f>
      </c>
    </row>
    <row r="12" spans="1:5" ht="12.75" customHeight="1">
      <c r="A12" s="39" t="s">
        <v>135</v>
      </c>
      <c s="39" t="s">
        <v>136</v>
      </c>
      <c s="40">
        <f>'Část A_A_SO 101.1a'!I3</f>
      </c>
      <c s="40">
        <f>'Část A_A_SO 101.1a'!O2</f>
      </c>
      <c s="40">
        <f>C12+D12</f>
      </c>
    </row>
    <row r="13" spans="1:5" ht="12.75" customHeight="1">
      <c r="A13" s="39" t="s">
        <v>417</v>
      </c>
      <c s="39" t="s">
        <v>418</v>
      </c>
      <c s="40">
        <f>'Část A_A_SO 101.2a'!I3</f>
      </c>
      <c s="40">
        <f>'Část A_A_SO 101.2a'!O2</f>
      </c>
      <c s="40">
        <f>C13+D13</f>
      </c>
    </row>
    <row r="14" spans="1:5" ht="12.75" customHeight="1">
      <c r="A14" s="39" t="s">
        <v>509</v>
      </c>
      <c s="39" t="s">
        <v>510</v>
      </c>
      <c s="40">
        <f>'Část A_A_SO 181.1a'!I3</f>
      </c>
      <c s="40">
        <f>'Část A_A_SO 181.1a'!O2</f>
      </c>
      <c s="40">
        <f>C14+D14</f>
      </c>
    </row>
    <row r="15" spans="1:5" ht="12.75" customHeight="1">
      <c r="A15" s="39" t="s">
        <v>563</v>
      </c>
      <c s="39" t="s">
        <v>564</v>
      </c>
      <c s="40">
        <f>'Část A_A_SO 182.2a'!I3</f>
      </c>
      <c s="40">
        <f>'Část A_A_SO 182.2a'!O2</f>
      </c>
      <c s="40">
        <f>C15+D15</f>
      </c>
    </row>
    <row r="16" spans="1:5" ht="12.75" customHeight="1">
      <c r="A16" s="39" t="s">
        <v>571</v>
      </c>
      <c s="39" t="s">
        <v>572</v>
      </c>
      <c s="40">
        <f>'Část A_A_SO 191.1a'!I3</f>
      </c>
      <c s="40">
        <f>'Část A_A_SO 191.1a'!O2</f>
      </c>
      <c s="40">
        <f>C16+D16</f>
      </c>
    </row>
    <row r="17" spans="1:5" ht="12.75" customHeight="1">
      <c r="A17" s="39" t="s">
        <v>683</v>
      </c>
      <c s="39" t="s">
        <v>684</v>
      </c>
      <c s="40">
        <f>'Část A_A_SO 201.1'!I3</f>
      </c>
      <c s="40">
        <f>'Část A_A_SO 201.1'!O2</f>
      </c>
      <c s="40">
        <f>C17+D17</f>
      </c>
    </row>
    <row r="18" spans="1:5" ht="12.75" customHeight="1">
      <c r="A18" s="39" t="s">
        <v>764</v>
      </c>
      <c s="39" t="s">
        <v>765</v>
      </c>
      <c s="40">
        <f>'Část A_A_SO 301.1a'!I3</f>
      </c>
      <c s="40">
        <f>'Část A_A_SO 301.1a'!O2</f>
      </c>
      <c s="40">
        <f>C18+D18</f>
      </c>
    </row>
    <row r="19" spans="1:5" ht="12.75" customHeight="1">
      <c r="A19" s="39" t="s">
        <v>817</v>
      </c>
      <c s="39" t="s">
        <v>818</v>
      </c>
      <c s="40">
        <f>'Část A_A_SO 302.1a'!I3</f>
      </c>
      <c s="40">
        <f>'Část A_A_SO 302.1a'!O2</f>
      </c>
      <c s="40">
        <f>C19+D19</f>
      </c>
    </row>
    <row r="20" spans="1:5" ht="12.75" customHeight="1">
      <c r="A20" s="39" t="s">
        <v>861</v>
      </c>
      <c s="39" t="s">
        <v>101</v>
      </c>
      <c s="40">
        <f>'Část B_B_SO 001.1b'!I3</f>
      </c>
      <c s="40">
        <f>'Část B_B_SO 001.1b'!O2</f>
      </c>
      <c s="40">
        <f>C20+D20</f>
      </c>
    </row>
    <row r="21" spans="1:5" ht="12.75" customHeight="1">
      <c r="A21" s="39" t="s">
        <v>876</v>
      </c>
      <c s="39" t="s">
        <v>136</v>
      </c>
      <c s="40">
        <f>'Část B_B_SO 101.1b'!I3</f>
      </c>
      <c s="40">
        <f>'Část B_B_SO 101.1b'!O2</f>
      </c>
      <c s="40">
        <f>C21+D21</f>
      </c>
    </row>
    <row r="22" spans="1:5" ht="12.75" customHeight="1">
      <c r="A22" s="39" t="s">
        <v>1027</v>
      </c>
      <c s="39" t="s">
        <v>418</v>
      </c>
      <c s="40">
        <f>'Část B_B_SO 101.2b'!I3</f>
      </c>
      <c s="40">
        <f>'Část B_B_SO 101.2b'!O2</f>
      </c>
      <c s="40">
        <f>C22+D22</f>
      </c>
    </row>
    <row r="23" spans="1:5" ht="12.75" customHeight="1">
      <c r="A23" s="39" t="s">
        <v>1121</v>
      </c>
      <c s="39" t="s">
        <v>1122</v>
      </c>
      <c s="40">
        <f>'Část B_B_SO 101.A.2b'!I3</f>
      </c>
      <c s="40">
        <f>'Část B_B_SO 101.A.2b'!O2</f>
      </c>
      <c s="40">
        <f>C23+D23</f>
      </c>
    </row>
    <row r="24" spans="1:5" ht="12.75" customHeight="1">
      <c r="A24" s="39" t="s">
        <v>1164</v>
      </c>
      <c s="39" t="s">
        <v>1165</v>
      </c>
      <c s="40">
        <f>'Část B_B_SO 102.2b'!I3</f>
      </c>
      <c s="40">
        <f>'Část B_B_SO 102.2b'!O2</f>
      </c>
      <c s="40">
        <f>C24+D24</f>
      </c>
    </row>
    <row r="25" spans="1:5" ht="12.75" customHeight="1">
      <c r="A25" s="39" t="s">
        <v>1214</v>
      </c>
      <c s="39" t="s">
        <v>510</v>
      </c>
      <c s="40">
        <f>'Část B_B_SO 181.1b'!I3</f>
      </c>
      <c s="40">
        <f>'Část B_B_SO 181.1b'!O2</f>
      </c>
      <c s="40">
        <f>C25+D25</f>
      </c>
    </row>
    <row r="26" spans="1:5" ht="12.75" customHeight="1">
      <c r="A26" s="39" t="s">
        <v>1232</v>
      </c>
      <c s="39" t="s">
        <v>564</v>
      </c>
      <c s="40">
        <f>'Část B_B_SO 182.2b'!I3</f>
      </c>
      <c s="40">
        <f>'Část B_B_SO 182.2b'!O2</f>
      </c>
      <c s="40">
        <f>C26+D26</f>
      </c>
    </row>
    <row r="27" spans="1:5" ht="12.75" customHeight="1">
      <c r="A27" s="39" t="s">
        <v>1240</v>
      </c>
      <c s="39" t="s">
        <v>572</v>
      </c>
      <c s="40">
        <f>'Část B_B_SO 191.1b'!I3</f>
      </c>
      <c s="40">
        <f>'Část B_B_SO 191.1b'!O2</f>
      </c>
      <c s="40">
        <f>C27+D27</f>
      </c>
    </row>
    <row r="28" spans="1:5" ht="12.75" customHeight="1">
      <c r="A28" s="39" t="s">
        <v>1266</v>
      </c>
      <c s="39" t="s">
        <v>765</v>
      </c>
      <c s="40">
        <f>'Část B_B_SO 301.1b'!I3</f>
      </c>
      <c s="40">
        <f>'Část B_B_SO 301.1b'!O2</f>
      </c>
      <c s="40">
        <f>C28+D28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0+O10+O19+O52+O65+O82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764</v>
      </c>
      <c s="38">
        <f>0+I10+I19+I52+I65+I82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764</v>
      </c>
      <c s="6"/>
      <c s="18" t="s">
        <v>765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</f>
      </c>
      <c>
        <f>0+O11+O15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288.246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766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22</v>
      </c>
      <c s="30" t="s">
        <v>138</v>
      </c>
      <c s="31" t="s">
        <v>139</v>
      </c>
      <c s="32">
        <v>0.75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145</v>
      </c>
    </row>
    <row r="17" spans="1:5" ht="25.5">
      <c r="A17" s="36" t="s">
        <v>52</v>
      </c>
      <c r="E17" s="37" t="s">
        <v>767</v>
      </c>
    </row>
    <row r="18" spans="1:5" ht="25.5">
      <c r="A18" t="s">
        <v>53</v>
      </c>
      <c r="E18" s="35" t="s">
        <v>142</v>
      </c>
    </row>
    <row r="19" spans="1:18" ht="12.75" customHeight="1">
      <c r="A19" s="6" t="s">
        <v>43</v>
      </c>
      <c s="6"/>
      <c s="42" t="s">
        <v>29</v>
      </c>
      <c s="6"/>
      <c s="27" t="s">
        <v>102</v>
      </c>
      <c s="6"/>
      <c s="6"/>
      <c s="6"/>
      <c s="43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25" t="s">
        <v>45</v>
      </c>
      <c s="29" t="s">
        <v>22</v>
      </c>
      <c s="29" t="s">
        <v>195</v>
      </c>
      <c s="25" t="s">
        <v>47</v>
      </c>
      <c s="30" t="s">
        <v>695</v>
      </c>
      <c s="31" t="s">
        <v>131</v>
      </c>
      <c s="32">
        <v>84.343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25.5">
      <c r="A21" s="34" t="s">
        <v>50</v>
      </c>
      <c r="E21" s="35" t="s">
        <v>768</v>
      </c>
    </row>
    <row r="22" spans="1:5" ht="38.25">
      <c r="A22" s="36" t="s">
        <v>52</v>
      </c>
      <c r="E22" s="37" t="s">
        <v>769</v>
      </c>
    </row>
    <row r="23" spans="1:5" ht="306">
      <c r="A23" t="s">
        <v>53</v>
      </c>
      <c r="E23" s="35" t="s">
        <v>199</v>
      </c>
    </row>
    <row r="24" spans="1:16" ht="12.75">
      <c r="A24" s="25" t="s">
        <v>45</v>
      </c>
      <c s="29" t="s">
        <v>33</v>
      </c>
      <c s="29" t="s">
        <v>224</v>
      </c>
      <c s="25" t="s">
        <v>47</v>
      </c>
      <c s="30" t="s">
        <v>225</v>
      </c>
      <c s="31" t="s">
        <v>131</v>
      </c>
      <c s="32">
        <v>43.8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770</v>
      </c>
    </row>
    <row r="26" spans="1:5" ht="12.75">
      <c r="A26" s="36" t="s">
        <v>52</v>
      </c>
      <c r="E26" s="37" t="s">
        <v>771</v>
      </c>
    </row>
    <row r="27" spans="1:5" ht="318.75">
      <c r="A27" t="s">
        <v>53</v>
      </c>
      <c r="E27" s="35" t="s">
        <v>228</v>
      </c>
    </row>
    <row r="28" spans="1:16" ht="12.75">
      <c r="A28" s="25" t="s">
        <v>45</v>
      </c>
      <c s="29" t="s">
        <v>35</v>
      </c>
      <c s="29" t="s">
        <v>772</v>
      </c>
      <c s="25" t="s">
        <v>47</v>
      </c>
      <c s="30" t="s">
        <v>773</v>
      </c>
      <c s="31" t="s">
        <v>131</v>
      </c>
      <c s="32">
        <v>100.323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38.25">
      <c r="A29" s="34" t="s">
        <v>50</v>
      </c>
      <c r="E29" s="35" t="s">
        <v>774</v>
      </c>
    </row>
    <row r="30" spans="1:5" ht="63.75">
      <c r="A30" s="36" t="s">
        <v>52</v>
      </c>
      <c r="E30" s="37" t="s">
        <v>775</v>
      </c>
    </row>
    <row r="31" spans="1:5" ht="318.75">
      <c r="A31" t="s">
        <v>53</v>
      </c>
      <c r="E31" s="35" t="s">
        <v>228</v>
      </c>
    </row>
    <row r="32" spans="1:16" ht="12.75">
      <c r="A32" s="25" t="s">
        <v>45</v>
      </c>
      <c s="29" t="s">
        <v>37</v>
      </c>
      <c s="29" t="s">
        <v>238</v>
      </c>
      <c s="25" t="s">
        <v>47</v>
      </c>
      <c s="30" t="s">
        <v>239</v>
      </c>
      <c s="31" t="s">
        <v>131</v>
      </c>
      <c s="32">
        <v>144.123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240</v>
      </c>
    </row>
    <row r="34" spans="1:5" ht="38.25">
      <c r="A34" s="36" t="s">
        <v>52</v>
      </c>
      <c r="E34" s="37" t="s">
        <v>776</v>
      </c>
    </row>
    <row r="35" spans="1:5" ht="191.25">
      <c r="A35" t="s">
        <v>53</v>
      </c>
      <c r="E35" s="35" t="s">
        <v>242</v>
      </c>
    </row>
    <row r="36" spans="1:16" ht="12.75">
      <c r="A36" s="25" t="s">
        <v>45</v>
      </c>
      <c s="29" t="s">
        <v>71</v>
      </c>
      <c s="29" t="s">
        <v>700</v>
      </c>
      <c s="25" t="s">
        <v>47</v>
      </c>
      <c s="30" t="s">
        <v>701</v>
      </c>
      <c s="31" t="s">
        <v>131</v>
      </c>
      <c s="32">
        <v>12.717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777</v>
      </c>
    </row>
    <row r="38" spans="1:5" ht="12.75">
      <c r="A38" s="36" t="s">
        <v>52</v>
      </c>
      <c r="E38" s="37" t="s">
        <v>778</v>
      </c>
    </row>
    <row r="39" spans="1:5" ht="229.5">
      <c r="A39" t="s">
        <v>53</v>
      </c>
      <c r="E39" s="35" t="s">
        <v>704</v>
      </c>
    </row>
    <row r="40" spans="1:16" ht="12.75">
      <c r="A40" s="25" t="s">
        <v>45</v>
      </c>
      <c s="29" t="s">
        <v>76</v>
      </c>
      <c s="29" t="s">
        <v>253</v>
      </c>
      <c s="25" t="s">
        <v>47</v>
      </c>
      <c s="30" t="s">
        <v>254</v>
      </c>
      <c s="31" t="s">
        <v>131</v>
      </c>
      <c s="32">
        <v>32.85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779</v>
      </c>
    </row>
    <row r="42" spans="1:5" ht="12.75">
      <c r="A42" s="36" t="s">
        <v>52</v>
      </c>
      <c r="E42" s="37" t="s">
        <v>780</v>
      </c>
    </row>
    <row r="43" spans="1:5" ht="242.25">
      <c r="A43" t="s">
        <v>53</v>
      </c>
      <c r="E43" s="35" t="s">
        <v>257</v>
      </c>
    </row>
    <row r="44" spans="1:16" ht="12.75">
      <c r="A44" s="25" t="s">
        <v>45</v>
      </c>
      <c s="29" t="s">
        <v>40</v>
      </c>
      <c s="29" t="s">
        <v>781</v>
      </c>
      <c s="25" t="s">
        <v>47</v>
      </c>
      <c s="30" t="s">
        <v>782</v>
      </c>
      <c s="31" t="s">
        <v>131</v>
      </c>
      <c s="32">
        <v>71.626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783</v>
      </c>
    </row>
    <row r="46" spans="1:5" ht="51">
      <c r="A46" s="36" t="s">
        <v>52</v>
      </c>
      <c r="E46" s="37" t="s">
        <v>784</v>
      </c>
    </row>
    <row r="47" spans="1:5" ht="280.5">
      <c r="A47" t="s">
        <v>53</v>
      </c>
      <c r="E47" s="35" t="s">
        <v>785</v>
      </c>
    </row>
    <row r="48" spans="1:16" ht="12.75">
      <c r="A48" s="25" t="s">
        <v>45</v>
      </c>
      <c s="29" t="s">
        <v>42</v>
      </c>
      <c s="29" t="s">
        <v>259</v>
      </c>
      <c s="25" t="s">
        <v>47</v>
      </c>
      <c s="30" t="s">
        <v>260</v>
      </c>
      <c s="31" t="s">
        <v>131</v>
      </c>
      <c s="32">
        <v>14.6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786</v>
      </c>
    </row>
    <row r="50" spans="1:5" ht="12.75">
      <c r="A50" s="36" t="s">
        <v>52</v>
      </c>
      <c r="E50" s="37" t="s">
        <v>787</v>
      </c>
    </row>
    <row r="51" spans="1:5" ht="306">
      <c r="A51" t="s">
        <v>53</v>
      </c>
      <c r="E51" s="35" t="s">
        <v>263</v>
      </c>
    </row>
    <row r="52" spans="1:18" ht="12.75" customHeight="1">
      <c r="A52" s="6" t="s">
        <v>43</v>
      </c>
      <c s="6"/>
      <c s="42" t="s">
        <v>33</v>
      </c>
      <c s="6"/>
      <c s="27" t="s">
        <v>292</v>
      </c>
      <c s="6"/>
      <c s="6"/>
      <c s="6"/>
      <c s="43">
        <f>0+Q52</f>
      </c>
      <c r="O52">
        <f>0+R52</f>
      </c>
      <c r="Q52">
        <f>0+I53+I57+I61</f>
      </c>
      <c>
        <f>0+O53+O57+O61</f>
      </c>
    </row>
    <row r="53" spans="1:16" ht="12.75">
      <c r="A53" s="25" t="s">
        <v>45</v>
      </c>
      <c s="29" t="s">
        <v>89</v>
      </c>
      <c s="29" t="s">
        <v>748</v>
      </c>
      <c s="25" t="s">
        <v>47</v>
      </c>
      <c s="30" t="s">
        <v>749</v>
      </c>
      <c s="31" t="s">
        <v>131</v>
      </c>
      <c s="32">
        <v>1.575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50</v>
      </c>
      <c r="E54" s="35" t="s">
        <v>788</v>
      </c>
    </row>
    <row r="55" spans="1:5" ht="12.75">
      <c r="A55" s="36" t="s">
        <v>52</v>
      </c>
      <c r="E55" s="37" t="s">
        <v>789</v>
      </c>
    </row>
    <row r="56" spans="1:5" ht="395.25">
      <c r="A56" t="s">
        <v>53</v>
      </c>
      <c r="E56" s="35" t="s">
        <v>298</v>
      </c>
    </row>
    <row r="57" spans="1:16" ht="12.75">
      <c r="A57" s="25" t="s">
        <v>45</v>
      </c>
      <c s="29" t="s">
        <v>182</v>
      </c>
      <c s="29" t="s">
        <v>300</v>
      </c>
      <c s="25" t="s">
        <v>47</v>
      </c>
      <c s="30" t="s">
        <v>301</v>
      </c>
      <c s="31" t="s">
        <v>131</v>
      </c>
      <c s="32">
        <v>1.575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790</v>
      </c>
    </row>
    <row r="59" spans="1:5" ht="12.75">
      <c r="A59" s="36" t="s">
        <v>52</v>
      </c>
      <c r="E59" s="37" t="s">
        <v>789</v>
      </c>
    </row>
    <row r="60" spans="1:5" ht="38.25">
      <c r="A60" t="s">
        <v>53</v>
      </c>
      <c r="E60" s="35" t="s">
        <v>304</v>
      </c>
    </row>
    <row r="61" spans="1:16" ht="12.75">
      <c r="A61" s="25" t="s">
        <v>45</v>
      </c>
      <c s="29" t="s">
        <v>188</v>
      </c>
      <c s="29" t="s">
        <v>791</v>
      </c>
      <c s="25" t="s">
        <v>47</v>
      </c>
      <c s="30" t="s">
        <v>792</v>
      </c>
      <c s="31" t="s">
        <v>131</v>
      </c>
      <c s="32">
        <v>3.65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793</v>
      </c>
    </row>
    <row r="63" spans="1:5" ht="12.75">
      <c r="A63" s="36" t="s">
        <v>52</v>
      </c>
      <c r="E63" s="37" t="s">
        <v>794</v>
      </c>
    </row>
    <row r="64" spans="1:5" ht="38.25">
      <c r="A64" t="s">
        <v>53</v>
      </c>
      <c r="E64" s="35" t="s">
        <v>304</v>
      </c>
    </row>
    <row r="65" spans="1:18" ht="12.75" customHeight="1">
      <c r="A65" s="6" t="s">
        <v>43</v>
      </c>
      <c s="6"/>
      <c s="42" t="s">
        <v>76</v>
      </c>
      <c s="6"/>
      <c s="27" t="s">
        <v>374</v>
      </c>
      <c s="6"/>
      <c s="6"/>
      <c s="6"/>
      <c s="43">
        <f>0+Q65</f>
      </c>
      <c r="O65">
        <f>0+R65</f>
      </c>
      <c r="Q65">
        <f>0+I66+I70+I74+I78</f>
      </c>
      <c>
        <f>0+O66+O70+O74+O78</f>
      </c>
    </row>
    <row r="66" spans="1:16" ht="12.75">
      <c r="A66" s="25" t="s">
        <v>45</v>
      </c>
      <c s="29" t="s">
        <v>194</v>
      </c>
      <c s="29" t="s">
        <v>795</v>
      </c>
      <c s="25" t="s">
        <v>47</v>
      </c>
      <c s="30" t="s">
        <v>796</v>
      </c>
      <c s="31" t="s">
        <v>168</v>
      </c>
      <c s="32">
        <v>36.5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797</v>
      </c>
    </row>
    <row r="68" spans="1:5" ht="12.75">
      <c r="A68" s="36" t="s">
        <v>52</v>
      </c>
      <c r="E68" s="37" t="s">
        <v>798</v>
      </c>
    </row>
    <row r="69" spans="1:5" ht="255">
      <c r="A69" t="s">
        <v>53</v>
      </c>
      <c r="E69" s="35" t="s">
        <v>799</v>
      </c>
    </row>
    <row r="70" spans="1:16" ht="12.75">
      <c r="A70" s="25" t="s">
        <v>45</v>
      </c>
      <c s="29" t="s">
        <v>200</v>
      </c>
      <c s="29" t="s">
        <v>800</v>
      </c>
      <c s="25" t="s">
        <v>47</v>
      </c>
      <c s="30" t="s">
        <v>801</v>
      </c>
      <c s="31" t="s">
        <v>86</v>
      </c>
      <c s="32">
        <v>7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802</v>
      </c>
    </row>
    <row r="72" spans="1:5" ht="12.75">
      <c r="A72" s="36" t="s">
        <v>52</v>
      </c>
      <c r="E72" s="37" t="s">
        <v>803</v>
      </c>
    </row>
    <row r="73" spans="1:5" ht="89.25">
      <c r="A73" t="s">
        <v>53</v>
      </c>
      <c r="E73" s="35" t="s">
        <v>804</v>
      </c>
    </row>
    <row r="74" spans="1:16" ht="12.75">
      <c r="A74" s="25" t="s">
        <v>45</v>
      </c>
      <c s="29" t="s">
        <v>206</v>
      </c>
      <c s="29" t="s">
        <v>805</v>
      </c>
      <c s="25" t="s">
        <v>47</v>
      </c>
      <c s="30" t="s">
        <v>806</v>
      </c>
      <c s="31" t="s">
        <v>168</v>
      </c>
      <c s="32">
        <v>36.5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12.75">
      <c r="A76" s="36" t="s">
        <v>52</v>
      </c>
      <c r="E76" s="37" t="s">
        <v>807</v>
      </c>
    </row>
    <row r="77" spans="1:5" ht="63.75">
      <c r="A77" t="s">
        <v>53</v>
      </c>
      <c r="E77" s="35" t="s">
        <v>808</v>
      </c>
    </row>
    <row r="78" spans="1:16" ht="12.75">
      <c r="A78" s="25" t="s">
        <v>45</v>
      </c>
      <c s="29" t="s">
        <v>211</v>
      </c>
      <c s="29" t="s">
        <v>809</v>
      </c>
      <c s="25" t="s">
        <v>47</v>
      </c>
      <c s="30" t="s">
        <v>810</v>
      </c>
      <c s="31" t="s">
        <v>168</v>
      </c>
      <c s="32">
        <v>36.5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6" t="s">
        <v>52</v>
      </c>
      <c r="E80" s="37" t="s">
        <v>811</v>
      </c>
    </row>
    <row r="81" spans="1:5" ht="25.5">
      <c r="A81" t="s">
        <v>53</v>
      </c>
      <c r="E81" s="35" t="s">
        <v>812</v>
      </c>
    </row>
    <row r="82" spans="1:18" ht="12.75" customHeight="1">
      <c r="A82" s="6" t="s">
        <v>43</v>
      </c>
      <c s="6"/>
      <c s="42" t="s">
        <v>40</v>
      </c>
      <c s="6"/>
      <c s="27" t="s">
        <v>128</v>
      </c>
      <c s="6"/>
      <c s="6"/>
      <c s="6"/>
      <c s="43">
        <f>0+Q82</f>
      </c>
      <c r="O82">
        <f>0+R82</f>
      </c>
      <c r="Q82">
        <f>0+I83</f>
      </c>
      <c>
        <f>0+O83</f>
      </c>
    </row>
    <row r="83" spans="1:16" ht="12.75">
      <c r="A83" s="25" t="s">
        <v>45</v>
      </c>
      <c s="29" t="s">
        <v>217</v>
      </c>
      <c s="29" t="s">
        <v>813</v>
      </c>
      <c s="25" t="s">
        <v>47</v>
      </c>
      <c s="30" t="s">
        <v>814</v>
      </c>
      <c s="31" t="s">
        <v>86</v>
      </c>
      <c s="32">
        <v>1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76.5">
      <c r="A84" s="34" t="s">
        <v>50</v>
      </c>
      <c r="E84" s="35" t="s">
        <v>815</v>
      </c>
    </row>
    <row r="85" spans="1:5" ht="12.75">
      <c r="A85" s="36" t="s">
        <v>52</v>
      </c>
      <c r="E85" s="37" t="s">
        <v>47</v>
      </c>
    </row>
    <row r="86" spans="1:5" ht="89.25">
      <c r="A86" t="s">
        <v>53</v>
      </c>
      <c r="E86" s="35" t="s">
        <v>816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0+O10+O15+O60+O65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817</v>
      </c>
      <c s="38">
        <f>0+I10+I15+I60+I65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817</v>
      </c>
      <c s="6"/>
      <c s="18" t="s">
        <v>818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</f>
      </c>
      <c>
        <f>0+O11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153.9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819</v>
      </c>
    </row>
    <row r="14" spans="1:5" ht="25.5">
      <c r="A14" t="s">
        <v>53</v>
      </c>
      <c r="E14" s="35" t="s">
        <v>142</v>
      </c>
    </row>
    <row r="15" spans="1:18" ht="12.75" customHeight="1">
      <c r="A15" s="6" t="s">
        <v>43</v>
      </c>
      <c s="6"/>
      <c s="42" t="s">
        <v>29</v>
      </c>
      <c s="6"/>
      <c s="27" t="s">
        <v>102</v>
      </c>
      <c s="6"/>
      <c s="6"/>
      <c s="6"/>
      <c s="43">
        <f>0+Q15</f>
      </c>
      <c r="O15">
        <f>0+R15</f>
      </c>
      <c r="Q15">
        <f>0+I16+I20+I24+I28+I32+I36+I40+I44+I48+I52+I56</f>
      </c>
      <c>
        <f>0+O16+O20+O24+O28+O32+O36+O40+O44+O48+O52+O56</f>
      </c>
    </row>
    <row r="16" spans="1:16" ht="12.75">
      <c r="A16" s="25" t="s">
        <v>45</v>
      </c>
      <c s="29" t="s">
        <v>23</v>
      </c>
      <c s="29" t="s">
        <v>820</v>
      </c>
      <c s="25" t="s">
        <v>47</v>
      </c>
      <c s="30" t="s">
        <v>821</v>
      </c>
      <c s="31" t="s">
        <v>168</v>
      </c>
      <c s="32">
        <v>30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822</v>
      </c>
    </row>
    <row r="18" spans="1:5" ht="12.75">
      <c r="A18" s="36" t="s">
        <v>52</v>
      </c>
      <c r="E18" s="37" t="s">
        <v>47</v>
      </c>
    </row>
    <row r="19" spans="1:5" ht="38.25">
      <c r="A19" t="s">
        <v>53</v>
      </c>
      <c r="E19" s="35" t="s">
        <v>823</v>
      </c>
    </row>
    <row r="20" spans="1:16" ht="12.75">
      <c r="A20" s="25" t="s">
        <v>45</v>
      </c>
      <c s="29" t="s">
        <v>22</v>
      </c>
      <c s="29" t="s">
        <v>172</v>
      </c>
      <c s="25" t="s">
        <v>47</v>
      </c>
      <c s="30" t="s">
        <v>173</v>
      </c>
      <c s="31" t="s">
        <v>131</v>
      </c>
      <c s="32">
        <v>6.75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38.25">
      <c r="A21" s="34" t="s">
        <v>50</v>
      </c>
      <c r="E21" s="35" t="s">
        <v>824</v>
      </c>
    </row>
    <row r="22" spans="1:5" ht="12.75">
      <c r="A22" s="36" t="s">
        <v>52</v>
      </c>
      <c r="E22" s="37" t="s">
        <v>825</v>
      </c>
    </row>
    <row r="23" spans="1:5" ht="38.25">
      <c r="A23" t="s">
        <v>53</v>
      </c>
      <c r="E23" s="35" t="s">
        <v>176</v>
      </c>
    </row>
    <row r="24" spans="1:16" ht="12.75">
      <c r="A24" s="25" t="s">
        <v>45</v>
      </c>
      <c s="29" t="s">
        <v>33</v>
      </c>
      <c s="29" t="s">
        <v>826</v>
      </c>
      <c s="25" t="s">
        <v>47</v>
      </c>
      <c s="30" t="s">
        <v>827</v>
      </c>
      <c s="31" t="s">
        <v>131</v>
      </c>
      <c s="32">
        <v>70.2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25.5">
      <c r="A25" s="34" t="s">
        <v>50</v>
      </c>
      <c r="E25" s="35" t="s">
        <v>828</v>
      </c>
    </row>
    <row r="26" spans="1:5" ht="51">
      <c r="A26" s="36" t="s">
        <v>52</v>
      </c>
      <c r="E26" s="37" t="s">
        <v>829</v>
      </c>
    </row>
    <row r="27" spans="1:5" ht="369.75">
      <c r="A27" t="s">
        <v>53</v>
      </c>
      <c r="E27" s="35" t="s">
        <v>193</v>
      </c>
    </row>
    <row r="28" spans="1:16" ht="12.75">
      <c r="A28" s="25" t="s">
        <v>45</v>
      </c>
      <c s="29" t="s">
        <v>35</v>
      </c>
      <c s="29" t="s">
        <v>195</v>
      </c>
      <c s="25" t="s">
        <v>47</v>
      </c>
      <c s="30" t="s">
        <v>695</v>
      </c>
      <c s="31" t="s">
        <v>131</v>
      </c>
      <c s="32">
        <v>25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830</v>
      </c>
    </row>
    <row r="30" spans="1:5" ht="12.75">
      <c r="A30" s="36" t="s">
        <v>52</v>
      </c>
      <c r="E30" s="37" t="s">
        <v>831</v>
      </c>
    </row>
    <row r="31" spans="1:5" ht="306">
      <c r="A31" t="s">
        <v>53</v>
      </c>
      <c r="E31" s="35" t="s">
        <v>199</v>
      </c>
    </row>
    <row r="32" spans="1:16" ht="12.75">
      <c r="A32" s="25" t="s">
        <v>45</v>
      </c>
      <c s="29" t="s">
        <v>37</v>
      </c>
      <c s="29" t="s">
        <v>201</v>
      </c>
      <c s="25" t="s">
        <v>47</v>
      </c>
      <c s="30" t="s">
        <v>832</v>
      </c>
      <c s="31" t="s">
        <v>131</v>
      </c>
      <c s="32">
        <v>14.4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833</v>
      </c>
    </row>
    <row r="34" spans="1:5" ht="12.75">
      <c r="A34" s="36" t="s">
        <v>52</v>
      </c>
      <c r="E34" s="37" t="s">
        <v>834</v>
      </c>
    </row>
    <row r="35" spans="1:5" ht="318.75">
      <c r="A35" t="s">
        <v>53</v>
      </c>
      <c r="E35" s="35" t="s">
        <v>205</v>
      </c>
    </row>
    <row r="36" spans="1:16" ht="12.75">
      <c r="A36" s="25" t="s">
        <v>45</v>
      </c>
      <c s="29" t="s">
        <v>71</v>
      </c>
      <c s="29" t="s">
        <v>207</v>
      </c>
      <c s="25" t="s">
        <v>47</v>
      </c>
      <c s="30" t="s">
        <v>835</v>
      </c>
      <c s="31" t="s">
        <v>131</v>
      </c>
      <c s="32">
        <v>8.25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836</v>
      </c>
    </row>
    <row r="38" spans="1:5" ht="12.75">
      <c r="A38" s="36" t="s">
        <v>52</v>
      </c>
      <c r="E38" s="37" t="s">
        <v>837</v>
      </c>
    </row>
    <row r="39" spans="1:5" ht="318.75">
      <c r="A39" t="s">
        <v>53</v>
      </c>
      <c r="E39" s="35" t="s">
        <v>205</v>
      </c>
    </row>
    <row r="40" spans="1:16" ht="12.75">
      <c r="A40" s="25" t="s">
        <v>45</v>
      </c>
      <c s="29" t="s">
        <v>76</v>
      </c>
      <c s="29" t="s">
        <v>238</v>
      </c>
      <c s="25" t="s">
        <v>47</v>
      </c>
      <c s="30" t="s">
        <v>239</v>
      </c>
      <c s="31" t="s">
        <v>131</v>
      </c>
      <c s="32">
        <v>76.95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240</v>
      </c>
    </row>
    <row r="42" spans="1:5" ht="38.25">
      <c r="A42" s="36" t="s">
        <v>52</v>
      </c>
      <c r="E42" s="37" t="s">
        <v>838</v>
      </c>
    </row>
    <row r="43" spans="1:5" ht="191.25">
      <c r="A43" t="s">
        <v>53</v>
      </c>
      <c r="E43" s="35" t="s">
        <v>242</v>
      </c>
    </row>
    <row r="44" spans="1:16" ht="12.75">
      <c r="A44" s="25" t="s">
        <v>45</v>
      </c>
      <c s="29" t="s">
        <v>40</v>
      </c>
      <c s="29" t="s">
        <v>700</v>
      </c>
      <c s="25" t="s">
        <v>47</v>
      </c>
      <c s="30" t="s">
        <v>701</v>
      </c>
      <c s="31" t="s">
        <v>131</v>
      </c>
      <c s="32">
        <v>25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839</v>
      </c>
    </row>
    <row r="46" spans="1:5" ht="12.75">
      <c r="A46" s="36" t="s">
        <v>52</v>
      </c>
      <c r="E46" s="37" t="s">
        <v>47</v>
      </c>
    </row>
    <row r="47" spans="1:5" ht="229.5">
      <c r="A47" t="s">
        <v>53</v>
      </c>
      <c r="E47" s="35" t="s">
        <v>704</v>
      </c>
    </row>
    <row r="48" spans="1:16" ht="12.75">
      <c r="A48" s="25" t="s">
        <v>45</v>
      </c>
      <c s="29" t="s">
        <v>42</v>
      </c>
      <c s="29" t="s">
        <v>840</v>
      </c>
      <c s="25" t="s">
        <v>47</v>
      </c>
      <c s="30" t="s">
        <v>841</v>
      </c>
      <c s="31" t="s">
        <v>131</v>
      </c>
      <c s="32">
        <v>14.4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842</v>
      </c>
    </row>
    <row r="50" spans="1:5" ht="25.5">
      <c r="A50" s="36" t="s">
        <v>52</v>
      </c>
      <c r="E50" s="37" t="s">
        <v>843</v>
      </c>
    </row>
    <row r="51" spans="1:5" ht="267.75">
      <c r="A51" t="s">
        <v>53</v>
      </c>
      <c r="E51" s="35" t="s">
        <v>844</v>
      </c>
    </row>
    <row r="52" spans="1:16" ht="12.75">
      <c r="A52" s="25" t="s">
        <v>45</v>
      </c>
      <c s="29" t="s">
        <v>89</v>
      </c>
      <c s="29" t="s">
        <v>271</v>
      </c>
      <c s="25" t="s">
        <v>47</v>
      </c>
      <c s="30" t="s">
        <v>272</v>
      </c>
      <c s="31" t="s">
        <v>105</v>
      </c>
      <c s="32">
        <v>55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845</v>
      </c>
    </row>
    <row r="54" spans="1:5" ht="12.75">
      <c r="A54" s="36" t="s">
        <v>52</v>
      </c>
      <c r="E54" s="37" t="s">
        <v>846</v>
      </c>
    </row>
    <row r="55" spans="1:5" ht="38.25">
      <c r="A55" t="s">
        <v>53</v>
      </c>
      <c r="E55" s="35" t="s">
        <v>275</v>
      </c>
    </row>
    <row r="56" spans="1:16" ht="12.75">
      <c r="A56" s="25" t="s">
        <v>45</v>
      </c>
      <c s="29" t="s">
        <v>182</v>
      </c>
      <c s="29" t="s">
        <v>277</v>
      </c>
      <c s="25" t="s">
        <v>47</v>
      </c>
      <c s="30" t="s">
        <v>278</v>
      </c>
      <c s="31" t="s">
        <v>105</v>
      </c>
      <c s="32">
        <v>55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847</v>
      </c>
    </row>
    <row r="58" spans="1:5" ht="12.75">
      <c r="A58" s="36" t="s">
        <v>52</v>
      </c>
      <c r="E58" s="37" t="s">
        <v>848</v>
      </c>
    </row>
    <row r="59" spans="1:5" ht="25.5">
      <c r="A59" t="s">
        <v>53</v>
      </c>
      <c r="E59" s="35" t="s">
        <v>281</v>
      </c>
    </row>
    <row r="60" spans="1:18" ht="12.75" customHeight="1">
      <c r="A60" s="6" t="s">
        <v>43</v>
      </c>
      <c s="6"/>
      <c s="42" t="s">
        <v>23</v>
      </c>
      <c s="6"/>
      <c s="27" t="s">
        <v>282</v>
      </c>
      <c s="6"/>
      <c s="6"/>
      <c s="6"/>
      <c s="43">
        <f>0+Q60</f>
      </c>
      <c r="O60">
        <f>0+R60</f>
      </c>
      <c r="Q60">
        <f>0+I61</f>
      </c>
      <c>
        <f>0+O61</f>
      </c>
    </row>
    <row r="61" spans="1:16" ht="12.75">
      <c r="A61" s="25" t="s">
        <v>45</v>
      </c>
      <c s="29" t="s">
        <v>188</v>
      </c>
      <c s="29" t="s">
        <v>715</v>
      </c>
      <c s="25" t="s">
        <v>47</v>
      </c>
      <c s="30" t="s">
        <v>716</v>
      </c>
      <c s="31" t="s">
        <v>105</v>
      </c>
      <c s="32">
        <v>65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849</v>
      </c>
    </row>
    <row r="63" spans="1:5" ht="12.75">
      <c r="A63" s="36" t="s">
        <v>52</v>
      </c>
      <c r="E63" s="37" t="s">
        <v>47</v>
      </c>
    </row>
    <row r="64" spans="1:5" ht="102">
      <c r="A64" t="s">
        <v>53</v>
      </c>
      <c r="E64" s="35" t="s">
        <v>288</v>
      </c>
    </row>
    <row r="65" spans="1:18" ht="12.75" customHeight="1">
      <c r="A65" s="6" t="s">
        <v>43</v>
      </c>
      <c s="6"/>
      <c s="42" t="s">
        <v>33</v>
      </c>
      <c s="6"/>
      <c s="27" t="s">
        <v>292</v>
      </c>
      <c s="6"/>
      <c s="6"/>
      <c s="6"/>
      <c s="43">
        <f>0+Q65</f>
      </c>
      <c r="O65">
        <f>0+R65</f>
      </c>
      <c r="Q65">
        <f>0+I66+I70</f>
      </c>
      <c>
        <f>0+O66+O70</f>
      </c>
    </row>
    <row r="66" spans="1:16" ht="12.75">
      <c r="A66" s="25" t="s">
        <v>45</v>
      </c>
      <c s="29" t="s">
        <v>194</v>
      </c>
      <c s="29" t="s">
        <v>850</v>
      </c>
      <c s="25" t="s">
        <v>47</v>
      </c>
      <c s="30" t="s">
        <v>851</v>
      </c>
      <c s="31" t="s">
        <v>131</v>
      </c>
      <c s="32">
        <v>42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852</v>
      </c>
    </row>
    <row r="68" spans="1:5" ht="12.75">
      <c r="A68" s="36" t="s">
        <v>52</v>
      </c>
      <c r="E68" s="37" t="s">
        <v>853</v>
      </c>
    </row>
    <row r="69" spans="1:5" ht="395.25">
      <c r="A69" t="s">
        <v>53</v>
      </c>
      <c r="E69" s="35" t="s">
        <v>298</v>
      </c>
    </row>
    <row r="70" spans="1:16" ht="12.75">
      <c r="A70" s="25" t="s">
        <v>45</v>
      </c>
      <c s="29" t="s">
        <v>200</v>
      </c>
      <c s="29" t="s">
        <v>854</v>
      </c>
      <c s="25" t="s">
        <v>47</v>
      </c>
      <c s="30" t="s">
        <v>855</v>
      </c>
      <c s="31" t="s">
        <v>131</v>
      </c>
      <c s="32">
        <v>78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38.25">
      <c r="A71" s="34" t="s">
        <v>50</v>
      </c>
      <c r="E71" s="35" t="s">
        <v>856</v>
      </c>
    </row>
    <row r="72" spans="1:5" ht="12.75">
      <c r="A72" s="36" t="s">
        <v>52</v>
      </c>
      <c r="E72" s="37" t="s">
        <v>47</v>
      </c>
    </row>
    <row r="73" spans="1:5" ht="51">
      <c r="A73" t="s">
        <v>53</v>
      </c>
      <c r="E73" s="35" t="s">
        <v>857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861</v>
      </c>
      <c s="38">
        <f>0+I10+I39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861</v>
      </c>
      <c s="6"/>
      <c s="18" t="s">
        <v>101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102</v>
      </c>
      <c s="19"/>
      <c s="19"/>
      <c s="19"/>
      <c s="28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25" t="s">
        <v>45</v>
      </c>
      <c s="29" t="s">
        <v>29</v>
      </c>
      <c s="29" t="s">
        <v>109</v>
      </c>
      <c s="25" t="s">
        <v>47</v>
      </c>
      <c s="30" t="s">
        <v>110</v>
      </c>
      <c s="31" t="s">
        <v>105</v>
      </c>
      <c s="32">
        <v>2627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111</v>
      </c>
    </row>
    <row r="13" spans="1:5" ht="12.75">
      <c r="A13" s="36" t="s">
        <v>52</v>
      </c>
      <c r="E13" s="37" t="s">
        <v>862</v>
      </c>
    </row>
    <row r="14" spans="1:5" ht="38.25">
      <c r="A14" t="s">
        <v>53</v>
      </c>
      <c r="E14" s="35" t="s">
        <v>113</v>
      </c>
    </row>
    <row r="15" spans="1:16" ht="12.75">
      <c r="A15" s="25" t="s">
        <v>45</v>
      </c>
      <c s="29" t="s">
        <v>23</v>
      </c>
      <c s="29" t="s">
        <v>114</v>
      </c>
      <c s="25" t="s">
        <v>47</v>
      </c>
      <c s="30" t="s">
        <v>115</v>
      </c>
      <c s="31" t="s">
        <v>86</v>
      </c>
      <c s="32">
        <v>129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116</v>
      </c>
    </row>
    <row r="17" spans="1:5" ht="38.25">
      <c r="A17" s="36" t="s">
        <v>52</v>
      </c>
      <c r="E17" s="37" t="s">
        <v>863</v>
      </c>
    </row>
    <row r="18" spans="1:5" ht="178.5">
      <c r="A18" t="s">
        <v>53</v>
      </c>
      <c r="E18" s="35" t="s">
        <v>118</v>
      </c>
    </row>
    <row r="19" spans="1:16" ht="12.75">
      <c r="A19" s="25" t="s">
        <v>45</v>
      </c>
      <c s="29" t="s">
        <v>22</v>
      </c>
      <c s="29" t="s">
        <v>119</v>
      </c>
      <c s="25" t="s">
        <v>47</v>
      </c>
      <c s="30" t="s">
        <v>120</v>
      </c>
      <c s="31" t="s">
        <v>86</v>
      </c>
      <c s="32">
        <v>12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116</v>
      </c>
    </row>
    <row r="21" spans="1:5" ht="12.75">
      <c r="A21" s="36" t="s">
        <v>52</v>
      </c>
      <c r="E21" s="37" t="s">
        <v>864</v>
      </c>
    </row>
    <row r="22" spans="1:5" ht="165.75">
      <c r="A22" t="s">
        <v>53</v>
      </c>
      <c r="E22" s="35" t="s">
        <v>122</v>
      </c>
    </row>
    <row r="23" spans="1:16" ht="12.75">
      <c r="A23" s="25" t="s">
        <v>45</v>
      </c>
      <c s="29" t="s">
        <v>33</v>
      </c>
      <c s="29" t="s">
        <v>865</v>
      </c>
      <c s="25" t="s">
        <v>47</v>
      </c>
      <c s="30" t="s">
        <v>866</v>
      </c>
      <c s="31" t="s">
        <v>131</v>
      </c>
      <c s="32">
        <v>20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76.5">
      <c r="A24" s="34" t="s">
        <v>50</v>
      </c>
      <c r="E24" s="35" t="s">
        <v>867</v>
      </c>
    </row>
    <row r="25" spans="1:5" ht="12.75">
      <c r="A25" s="36" t="s">
        <v>52</v>
      </c>
      <c r="E25" s="37" t="s">
        <v>47</v>
      </c>
    </row>
    <row r="26" spans="1:5" ht="344.25">
      <c r="A26" t="s">
        <v>53</v>
      </c>
      <c r="E26" s="35" t="s">
        <v>451</v>
      </c>
    </row>
    <row r="27" spans="1:16" ht="12.75">
      <c r="A27" s="25" t="s">
        <v>45</v>
      </c>
      <c s="29" t="s">
        <v>35</v>
      </c>
      <c s="29" t="s">
        <v>700</v>
      </c>
      <c s="25" t="s">
        <v>47</v>
      </c>
      <c s="30" t="s">
        <v>701</v>
      </c>
      <c s="31" t="s">
        <v>131</v>
      </c>
      <c s="32">
        <v>20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868</v>
      </c>
    </row>
    <row r="29" spans="1:5" ht="12.75">
      <c r="A29" s="36" t="s">
        <v>52</v>
      </c>
      <c r="E29" s="37" t="s">
        <v>47</v>
      </c>
    </row>
    <row r="30" spans="1:5" ht="229.5">
      <c r="A30" t="s">
        <v>53</v>
      </c>
      <c r="E30" s="35" t="s">
        <v>704</v>
      </c>
    </row>
    <row r="31" spans="1:16" ht="12.75">
      <c r="A31" s="25" t="s">
        <v>45</v>
      </c>
      <c s="29" t="s">
        <v>37</v>
      </c>
      <c s="29" t="s">
        <v>869</v>
      </c>
      <c s="25" t="s">
        <v>47</v>
      </c>
      <c s="30" t="s">
        <v>870</v>
      </c>
      <c s="31" t="s">
        <v>105</v>
      </c>
      <c s="32">
        <v>50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871</v>
      </c>
    </row>
    <row r="33" spans="1:5" ht="12.75">
      <c r="A33" s="36" t="s">
        <v>52</v>
      </c>
      <c r="E33" s="37" t="s">
        <v>872</v>
      </c>
    </row>
    <row r="34" spans="1:5" ht="12.75">
      <c r="A34" t="s">
        <v>53</v>
      </c>
      <c r="E34" s="35" t="s">
        <v>873</v>
      </c>
    </row>
    <row r="35" spans="1:16" ht="12.75">
      <c r="A35" s="25" t="s">
        <v>45</v>
      </c>
      <c s="29" t="s">
        <v>71</v>
      </c>
      <c s="29" t="s">
        <v>123</v>
      </c>
      <c s="25" t="s">
        <v>47</v>
      </c>
      <c s="30" t="s">
        <v>124</v>
      </c>
      <c s="31" t="s">
        <v>105</v>
      </c>
      <c s="32">
        <v>275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51">
      <c r="A36" s="34" t="s">
        <v>50</v>
      </c>
      <c r="E36" s="35" t="s">
        <v>125</v>
      </c>
    </row>
    <row r="37" spans="1:5" ht="12.75">
      <c r="A37" s="36" t="s">
        <v>52</v>
      </c>
      <c r="E37" s="37" t="s">
        <v>874</v>
      </c>
    </row>
    <row r="38" spans="1:5" ht="38.25">
      <c r="A38" t="s">
        <v>53</v>
      </c>
      <c r="E38" s="35" t="s">
        <v>127</v>
      </c>
    </row>
    <row r="39" spans="1:18" ht="12.75" customHeight="1">
      <c r="A39" s="6" t="s">
        <v>43</v>
      </c>
      <c s="6"/>
      <c s="42" t="s">
        <v>40</v>
      </c>
      <c s="6"/>
      <c s="27" t="s">
        <v>128</v>
      </c>
      <c s="6"/>
      <c s="6"/>
      <c s="6"/>
      <c s="43">
        <f>0+Q39</f>
      </c>
      <c r="O39">
        <f>0+R39</f>
      </c>
      <c r="Q39">
        <f>0+I40</f>
      </c>
      <c>
        <f>0+O40</f>
      </c>
    </row>
    <row r="40" spans="1:16" ht="12.75">
      <c r="A40" s="25" t="s">
        <v>45</v>
      </c>
      <c s="29" t="s">
        <v>76</v>
      </c>
      <c s="29" t="s">
        <v>129</v>
      </c>
      <c s="25" t="s">
        <v>47</v>
      </c>
      <c s="30" t="s">
        <v>130</v>
      </c>
      <c s="31" t="s">
        <v>131</v>
      </c>
      <c s="32">
        <v>6.875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38.25">
      <c r="A41" s="34" t="s">
        <v>50</v>
      </c>
      <c r="E41" s="35" t="s">
        <v>132</v>
      </c>
    </row>
    <row r="42" spans="1:5" ht="12.75">
      <c r="A42" s="36" t="s">
        <v>52</v>
      </c>
      <c r="E42" s="37" t="s">
        <v>875</v>
      </c>
    </row>
    <row r="43" spans="1:5" ht="102">
      <c r="A43" t="s">
        <v>53</v>
      </c>
      <c r="E43" s="35" t="s">
        <v>134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0+O10+O31+O140+O153+O186+O227+O236+O253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876</v>
      </c>
      <c s="38">
        <f>0+I10+I31+I140+I153+I186+I227+I236+I253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876</v>
      </c>
      <c s="6"/>
      <c s="18" t="s">
        <v>136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3952.7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38.25">
      <c r="A13" s="36" t="s">
        <v>52</v>
      </c>
      <c r="E13" s="37" t="s">
        <v>877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142.12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25.5">
      <c r="A17" s="36" t="s">
        <v>52</v>
      </c>
      <c r="E17" s="37" t="s">
        <v>878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252.726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127.5">
      <c r="A21" s="36" t="s">
        <v>52</v>
      </c>
      <c r="E21" s="37" t="s">
        <v>879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137</v>
      </c>
      <c s="25" t="s">
        <v>33</v>
      </c>
      <c s="30" t="s">
        <v>138</v>
      </c>
      <c s="31" t="s">
        <v>139</v>
      </c>
      <c s="32">
        <v>296.46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147</v>
      </c>
    </row>
    <row r="25" spans="1:5" ht="12.75">
      <c r="A25" s="36" t="s">
        <v>52</v>
      </c>
      <c r="E25" s="37" t="s">
        <v>880</v>
      </c>
    </row>
    <row r="26" spans="1:5" ht="25.5">
      <c r="A26" t="s">
        <v>53</v>
      </c>
      <c r="E26" s="35" t="s">
        <v>142</v>
      </c>
    </row>
    <row r="27" spans="1:16" ht="12.75">
      <c r="A27" s="25" t="s">
        <v>45</v>
      </c>
      <c s="29" t="s">
        <v>35</v>
      </c>
      <c s="29" t="s">
        <v>149</v>
      </c>
      <c s="25" t="s">
        <v>47</v>
      </c>
      <c s="30" t="s">
        <v>150</v>
      </c>
      <c s="31" t="s">
        <v>139</v>
      </c>
      <c s="32">
        <v>299.596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422</v>
      </c>
    </row>
    <row r="29" spans="1:5" ht="12.75">
      <c r="A29" s="36" t="s">
        <v>52</v>
      </c>
      <c r="E29" s="37" t="s">
        <v>881</v>
      </c>
    </row>
    <row r="30" spans="1:5" ht="25.5">
      <c r="A30" t="s">
        <v>53</v>
      </c>
      <c r="E30" s="35" t="s">
        <v>142</v>
      </c>
    </row>
    <row r="31" spans="1:18" ht="12.75" customHeight="1">
      <c r="A31" s="6" t="s">
        <v>43</v>
      </c>
      <c s="6"/>
      <c s="42" t="s">
        <v>29</v>
      </c>
      <c s="6"/>
      <c s="27" t="s">
        <v>102</v>
      </c>
      <c s="6"/>
      <c s="6"/>
      <c s="6"/>
      <c s="43">
        <f>0+Q31</f>
      </c>
      <c r="O31">
        <f>0+R31</f>
      </c>
      <c r="Q31">
        <f>0+I32+I36+I40+I44+I48+I52+I56+I60+I64+I68+I72+I76+I80+I84+I88+I92+I96+I100+I104+I108+I112+I116+I120+I124+I128+I132+I136</f>
      </c>
      <c>
        <f>0+O32+O36+O40+O44+O48+O52+O56+O60+O64+O68+O72+O76+O80+O84+O88+O92+O96+O100+O104+O108+O112+O116+O120+O124+O128+O132+O136</f>
      </c>
    </row>
    <row r="32" spans="1:16" ht="12.75">
      <c r="A32" s="25" t="s">
        <v>45</v>
      </c>
      <c s="29" t="s">
        <v>37</v>
      </c>
      <c s="29" t="s">
        <v>882</v>
      </c>
      <c s="25" t="s">
        <v>47</v>
      </c>
      <c s="30" t="s">
        <v>883</v>
      </c>
      <c s="31" t="s">
        <v>105</v>
      </c>
      <c s="32">
        <v>32.4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884</v>
      </c>
    </row>
    <row r="34" spans="1:5" ht="12.75">
      <c r="A34" s="36" t="s">
        <v>52</v>
      </c>
      <c r="E34" s="37" t="s">
        <v>885</v>
      </c>
    </row>
    <row r="35" spans="1:5" ht="63.75">
      <c r="A35" t="s">
        <v>53</v>
      </c>
      <c r="E35" s="35" t="s">
        <v>886</v>
      </c>
    </row>
    <row r="36" spans="1:16" ht="12.75">
      <c r="A36" s="25" t="s">
        <v>45</v>
      </c>
      <c s="29" t="s">
        <v>71</v>
      </c>
      <c s="29" t="s">
        <v>153</v>
      </c>
      <c s="25" t="s">
        <v>47</v>
      </c>
      <c s="30" t="s">
        <v>154</v>
      </c>
      <c s="31" t="s">
        <v>131</v>
      </c>
      <c s="32">
        <v>64.6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155</v>
      </c>
    </row>
    <row r="38" spans="1:5" ht="51">
      <c r="A38" s="36" t="s">
        <v>52</v>
      </c>
      <c r="E38" s="37" t="s">
        <v>887</v>
      </c>
    </row>
    <row r="39" spans="1:5" ht="63.75">
      <c r="A39" t="s">
        <v>53</v>
      </c>
      <c r="E39" s="35" t="s">
        <v>157</v>
      </c>
    </row>
    <row r="40" spans="1:16" ht="25.5">
      <c r="A40" s="25" t="s">
        <v>45</v>
      </c>
      <c s="29" t="s">
        <v>76</v>
      </c>
      <c s="29" t="s">
        <v>888</v>
      </c>
      <c s="25" t="s">
        <v>47</v>
      </c>
      <c s="30" t="s">
        <v>889</v>
      </c>
      <c s="31" t="s">
        <v>168</v>
      </c>
      <c s="32">
        <v>350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38.25">
      <c r="A41" s="34" t="s">
        <v>50</v>
      </c>
      <c r="E41" s="35" t="s">
        <v>890</v>
      </c>
    </row>
    <row r="42" spans="1:5" ht="12.75">
      <c r="A42" s="36" t="s">
        <v>52</v>
      </c>
      <c r="E42" s="37" t="s">
        <v>891</v>
      </c>
    </row>
    <row r="43" spans="1:5" ht="63.75">
      <c r="A43" t="s">
        <v>53</v>
      </c>
      <c r="E43" s="35" t="s">
        <v>157</v>
      </c>
    </row>
    <row r="44" spans="1:16" ht="25.5">
      <c r="A44" s="25" t="s">
        <v>45</v>
      </c>
      <c s="29" t="s">
        <v>40</v>
      </c>
      <c s="29" t="s">
        <v>892</v>
      </c>
      <c s="25" t="s">
        <v>47</v>
      </c>
      <c s="30" t="s">
        <v>889</v>
      </c>
      <c s="31" t="s">
        <v>168</v>
      </c>
      <c s="32">
        <v>540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38.25">
      <c r="A45" s="34" t="s">
        <v>50</v>
      </c>
      <c r="E45" s="35" t="s">
        <v>893</v>
      </c>
    </row>
    <row r="46" spans="1:5" ht="12.75">
      <c r="A46" s="36" t="s">
        <v>52</v>
      </c>
      <c r="E46" s="37" t="s">
        <v>894</v>
      </c>
    </row>
    <row r="47" spans="1:5" ht="63.75">
      <c r="A47" t="s">
        <v>53</v>
      </c>
      <c r="E47" s="35" t="s">
        <v>157</v>
      </c>
    </row>
    <row r="48" spans="1:16" ht="12.75">
      <c r="A48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131</v>
      </c>
      <c s="32">
        <v>136.18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89.25">
      <c r="A49" s="34" t="s">
        <v>50</v>
      </c>
      <c r="E49" s="35" t="s">
        <v>160</v>
      </c>
    </row>
    <row r="50" spans="1:5" ht="165.75">
      <c r="A50" s="36" t="s">
        <v>52</v>
      </c>
      <c r="E50" s="37" t="s">
        <v>895</v>
      </c>
    </row>
    <row r="51" spans="1:5" ht="63.75">
      <c r="A51" t="s">
        <v>53</v>
      </c>
      <c r="E51" s="35" t="s">
        <v>157</v>
      </c>
    </row>
    <row r="52" spans="1:16" ht="12.75">
      <c r="A52" s="25" t="s">
        <v>45</v>
      </c>
      <c s="29" t="s">
        <v>89</v>
      </c>
      <c s="29" t="s">
        <v>162</v>
      </c>
      <c s="25" t="s">
        <v>47</v>
      </c>
      <c s="30" t="s">
        <v>163</v>
      </c>
      <c s="31" t="s">
        <v>131</v>
      </c>
      <c s="32">
        <v>1225.62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63.75">
      <c r="A53" s="34" t="s">
        <v>50</v>
      </c>
      <c r="E53" s="35" t="s">
        <v>164</v>
      </c>
    </row>
    <row r="54" spans="1:5" ht="38.25">
      <c r="A54" s="36" t="s">
        <v>52</v>
      </c>
      <c r="E54" s="37" t="s">
        <v>896</v>
      </c>
    </row>
    <row r="55" spans="1:5" ht="63.75">
      <c r="A55" t="s">
        <v>53</v>
      </c>
      <c r="E55" s="35" t="s">
        <v>157</v>
      </c>
    </row>
    <row r="56" spans="1:16" ht="12.75">
      <c r="A56" s="25" t="s">
        <v>45</v>
      </c>
      <c s="29" t="s">
        <v>182</v>
      </c>
      <c s="29" t="s">
        <v>166</v>
      </c>
      <c s="25" t="s">
        <v>47</v>
      </c>
      <c s="30" t="s">
        <v>167</v>
      </c>
      <c s="31" t="s">
        <v>168</v>
      </c>
      <c s="32">
        <v>152.16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169</v>
      </c>
    </row>
    <row r="58" spans="1:5" ht="38.25">
      <c r="A58" s="36" t="s">
        <v>52</v>
      </c>
      <c r="E58" s="37" t="s">
        <v>897</v>
      </c>
    </row>
    <row r="59" spans="1:5" ht="25.5">
      <c r="A59" t="s">
        <v>53</v>
      </c>
      <c r="E59" s="35" t="s">
        <v>171</v>
      </c>
    </row>
    <row r="60" spans="1:16" ht="12.75">
      <c r="A60" s="25" t="s">
        <v>45</v>
      </c>
      <c s="29" t="s">
        <v>188</v>
      </c>
      <c s="29" t="s">
        <v>172</v>
      </c>
      <c s="25" t="s">
        <v>47</v>
      </c>
      <c s="30" t="s">
        <v>173</v>
      </c>
      <c s="31" t="s">
        <v>131</v>
      </c>
      <c s="32">
        <v>164.7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38.25">
      <c r="A61" s="34" t="s">
        <v>50</v>
      </c>
      <c r="E61" s="35" t="s">
        <v>898</v>
      </c>
    </row>
    <row r="62" spans="1:5" ht="38.25">
      <c r="A62" s="36" t="s">
        <v>52</v>
      </c>
      <c r="E62" s="37" t="s">
        <v>899</v>
      </c>
    </row>
    <row r="63" spans="1:5" ht="38.25">
      <c r="A63" t="s">
        <v>53</v>
      </c>
      <c r="E63" s="35" t="s">
        <v>176</v>
      </c>
    </row>
    <row r="64" spans="1:16" ht="12.75">
      <c r="A64" s="25" t="s">
        <v>45</v>
      </c>
      <c s="29" t="s">
        <v>194</v>
      </c>
      <c s="29" t="s">
        <v>177</v>
      </c>
      <c s="25" t="s">
        <v>47</v>
      </c>
      <c s="30" t="s">
        <v>178</v>
      </c>
      <c s="31" t="s">
        <v>131</v>
      </c>
      <c s="32">
        <v>545.25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900</v>
      </c>
    </row>
    <row r="66" spans="1:5" ht="12.75">
      <c r="A66" s="36" t="s">
        <v>52</v>
      </c>
      <c r="E66" s="37" t="s">
        <v>901</v>
      </c>
    </row>
    <row r="67" spans="1:5" ht="25.5">
      <c r="A67" t="s">
        <v>53</v>
      </c>
      <c r="E67" s="35" t="s">
        <v>181</v>
      </c>
    </row>
    <row r="68" spans="1:16" ht="12.75">
      <c r="A68" s="25" t="s">
        <v>45</v>
      </c>
      <c s="29" t="s">
        <v>200</v>
      </c>
      <c s="29" t="s">
        <v>183</v>
      </c>
      <c s="25" t="s">
        <v>47</v>
      </c>
      <c s="30" t="s">
        <v>184</v>
      </c>
      <c s="31" t="s">
        <v>131</v>
      </c>
      <c s="32">
        <v>545.25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185</v>
      </c>
    </row>
    <row r="70" spans="1:5" ht="12.75">
      <c r="A70" s="36" t="s">
        <v>52</v>
      </c>
      <c r="E70" s="37" t="s">
        <v>902</v>
      </c>
    </row>
    <row r="71" spans="1:5" ht="12.75">
      <c r="A71" t="s">
        <v>53</v>
      </c>
      <c r="E71" s="35" t="s">
        <v>187</v>
      </c>
    </row>
    <row r="72" spans="1:16" ht="12.75">
      <c r="A72" s="25" t="s">
        <v>45</v>
      </c>
      <c s="29" t="s">
        <v>206</v>
      </c>
      <c s="29" t="s">
        <v>189</v>
      </c>
      <c s="25" t="s">
        <v>47</v>
      </c>
      <c s="30" t="s">
        <v>190</v>
      </c>
      <c s="31" t="s">
        <v>131</v>
      </c>
      <c s="32">
        <v>295.65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51">
      <c r="A73" s="34" t="s">
        <v>50</v>
      </c>
      <c r="E73" s="35" t="s">
        <v>191</v>
      </c>
    </row>
    <row r="74" spans="1:5" ht="165.75">
      <c r="A74" s="36" t="s">
        <v>52</v>
      </c>
      <c r="E74" s="37" t="s">
        <v>903</v>
      </c>
    </row>
    <row r="75" spans="1:5" ht="369.75">
      <c r="A75" t="s">
        <v>53</v>
      </c>
      <c r="E75" s="35" t="s">
        <v>193</v>
      </c>
    </row>
    <row r="76" spans="1:16" ht="12.75">
      <c r="A76" s="25" t="s">
        <v>45</v>
      </c>
      <c s="29" t="s">
        <v>211</v>
      </c>
      <c s="29" t="s">
        <v>195</v>
      </c>
      <c s="25" t="s">
        <v>47</v>
      </c>
      <c s="30" t="s">
        <v>695</v>
      </c>
      <c s="31" t="s">
        <v>131</v>
      </c>
      <c s="32">
        <v>320.6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50</v>
      </c>
      <c r="E77" s="35" t="s">
        <v>197</v>
      </c>
    </row>
    <row r="78" spans="1:5" ht="38.25">
      <c r="A78" s="36" t="s">
        <v>52</v>
      </c>
      <c r="E78" s="37" t="s">
        <v>904</v>
      </c>
    </row>
    <row r="79" spans="1:5" ht="306">
      <c r="A79" t="s">
        <v>53</v>
      </c>
      <c r="E79" s="35" t="s">
        <v>199</v>
      </c>
    </row>
    <row r="80" spans="1:16" ht="12.75">
      <c r="A80" s="25" t="s">
        <v>45</v>
      </c>
      <c s="29" t="s">
        <v>217</v>
      </c>
      <c s="29" t="s">
        <v>201</v>
      </c>
      <c s="25" t="s">
        <v>47</v>
      </c>
      <c s="30" t="s">
        <v>202</v>
      </c>
      <c s="31" t="s">
        <v>131</v>
      </c>
      <c s="32">
        <v>1225.62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203</v>
      </c>
    </row>
    <row r="82" spans="1:5" ht="12.75">
      <c r="A82" s="36" t="s">
        <v>52</v>
      </c>
      <c r="E82" s="37" t="s">
        <v>905</v>
      </c>
    </row>
    <row r="83" spans="1:5" ht="318.75">
      <c r="A83" t="s">
        <v>53</v>
      </c>
      <c r="E83" s="35" t="s">
        <v>205</v>
      </c>
    </row>
    <row r="84" spans="1:16" ht="12.75">
      <c r="A84" s="25" t="s">
        <v>45</v>
      </c>
      <c s="29" t="s">
        <v>223</v>
      </c>
      <c s="29" t="s">
        <v>207</v>
      </c>
      <c s="25" t="s">
        <v>47</v>
      </c>
      <c s="30" t="s">
        <v>208</v>
      </c>
      <c s="31" t="s">
        <v>131</v>
      </c>
      <c s="32">
        <v>545.25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209</v>
      </c>
    </row>
    <row r="86" spans="1:5" ht="12.75">
      <c r="A86" s="36" t="s">
        <v>52</v>
      </c>
      <c r="E86" s="37" t="s">
        <v>906</v>
      </c>
    </row>
    <row r="87" spans="1:5" ht="306">
      <c r="A87" t="s">
        <v>53</v>
      </c>
      <c r="E87" s="35" t="s">
        <v>199</v>
      </c>
    </row>
    <row r="88" spans="1:16" ht="12.75">
      <c r="A88" s="25" t="s">
        <v>45</v>
      </c>
      <c s="29" t="s">
        <v>229</v>
      </c>
      <c s="29" t="s">
        <v>212</v>
      </c>
      <c s="25" t="s">
        <v>47</v>
      </c>
      <c s="30" t="s">
        <v>213</v>
      </c>
      <c s="31" t="s">
        <v>131</v>
      </c>
      <c s="32">
        <v>187.5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214</v>
      </c>
    </row>
    <row r="90" spans="1:5" ht="12.75">
      <c r="A90" s="36" t="s">
        <v>52</v>
      </c>
      <c r="E90" s="37" t="s">
        <v>907</v>
      </c>
    </row>
    <row r="91" spans="1:5" ht="63.75">
      <c r="A91" t="s">
        <v>53</v>
      </c>
      <c r="E91" s="35" t="s">
        <v>216</v>
      </c>
    </row>
    <row r="92" spans="1:16" ht="12.75">
      <c r="A92" s="25" t="s">
        <v>45</v>
      </c>
      <c s="29" t="s">
        <v>233</v>
      </c>
      <c s="29" t="s">
        <v>224</v>
      </c>
      <c s="25" t="s">
        <v>47</v>
      </c>
      <c s="30" t="s">
        <v>225</v>
      </c>
      <c s="31" t="s">
        <v>131</v>
      </c>
      <c s="32">
        <v>18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38.25">
      <c r="A93" s="34" t="s">
        <v>50</v>
      </c>
      <c r="E93" s="35" t="s">
        <v>226</v>
      </c>
    </row>
    <row r="94" spans="1:5" ht="25.5">
      <c r="A94" s="36" t="s">
        <v>52</v>
      </c>
      <c r="E94" s="37" t="s">
        <v>908</v>
      </c>
    </row>
    <row r="95" spans="1:5" ht="318.75">
      <c r="A95" t="s">
        <v>53</v>
      </c>
      <c r="E95" s="35" t="s">
        <v>228</v>
      </c>
    </row>
    <row r="96" spans="1:16" ht="12.75">
      <c r="A96" s="25" t="s">
        <v>45</v>
      </c>
      <c s="29" t="s">
        <v>237</v>
      </c>
      <c s="29" t="s">
        <v>230</v>
      </c>
      <c s="25" t="s">
        <v>47</v>
      </c>
      <c s="30" t="s">
        <v>225</v>
      </c>
      <c s="31" t="s">
        <v>131</v>
      </c>
      <c s="32">
        <v>1421.45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38.25">
      <c r="A97" s="34" t="s">
        <v>50</v>
      </c>
      <c r="E97" s="35" t="s">
        <v>909</v>
      </c>
    </row>
    <row r="98" spans="1:5" ht="153">
      <c r="A98" s="36" t="s">
        <v>52</v>
      </c>
      <c r="E98" s="37" t="s">
        <v>910</v>
      </c>
    </row>
    <row r="99" spans="1:5" ht="318.75">
      <c r="A99" t="s">
        <v>53</v>
      </c>
      <c r="E99" s="35" t="s">
        <v>228</v>
      </c>
    </row>
    <row r="100" spans="1:16" ht="12.75">
      <c r="A100" s="25" t="s">
        <v>45</v>
      </c>
      <c s="29" t="s">
        <v>243</v>
      </c>
      <c s="29" t="s">
        <v>234</v>
      </c>
      <c s="25" t="s">
        <v>47</v>
      </c>
      <c s="30" t="s">
        <v>225</v>
      </c>
      <c s="31" t="s">
        <v>131</v>
      </c>
      <c s="32">
        <v>53.75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51">
      <c r="A101" s="34" t="s">
        <v>50</v>
      </c>
      <c r="E101" s="35" t="s">
        <v>235</v>
      </c>
    </row>
    <row r="102" spans="1:5" ht="63.75">
      <c r="A102" s="36" t="s">
        <v>52</v>
      </c>
      <c r="E102" s="37" t="s">
        <v>911</v>
      </c>
    </row>
    <row r="103" spans="1:5" ht="318.75">
      <c r="A103" t="s">
        <v>53</v>
      </c>
      <c r="E103" s="35" t="s">
        <v>228</v>
      </c>
    </row>
    <row r="104" spans="1:16" ht="12.75">
      <c r="A104" s="25" t="s">
        <v>45</v>
      </c>
      <c s="29" t="s">
        <v>246</v>
      </c>
      <c s="29" t="s">
        <v>912</v>
      </c>
      <c s="25" t="s">
        <v>47</v>
      </c>
      <c s="30" t="s">
        <v>913</v>
      </c>
      <c s="31" t="s">
        <v>131</v>
      </c>
      <c s="32">
        <v>178.25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38.25">
      <c r="A105" s="34" t="s">
        <v>50</v>
      </c>
      <c r="E105" s="35" t="s">
        <v>914</v>
      </c>
    </row>
    <row r="106" spans="1:5" ht="25.5">
      <c r="A106" s="36" t="s">
        <v>52</v>
      </c>
      <c r="E106" s="37" t="s">
        <v>915</v>
      </c>
    </row>
    <row r="107" spans="1:5" ht="267.75">
      <c r="A107" t="s">
        <v>53</v>
      </c>
      <c r="E107" s="35" t="s">
        <v>916</v>
      </c>
    </row>
    <row r="108" spans="1:16" ht="12.75">
      <c r="A108" s="25" t="s">
        <v>45</v>
      </c>
      <c s="29" t="s">
        <v>252</v>
      </c>
      <c s="29" t="s">
        <v>238</v>
      </c>
      <c s="25" t="s">
        <v>29</v>
      </c>
      <c s="30" t="s">
        <v>239</v>
      </c>
      <c s="31" t="s">
        <v>131</v>
      </c>
      <c s="32">
        <v>1953.55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240</v>
      </c>
    </row>
    <row r="110" spans="1:5" ht="153">
      <c r="A110" s="36" t="s">
        <v>52</v>
      </c>
      <c r="E110" s="37" t="s">
        <v>917</v>
      </c>
    </row>
    <row r="111" spans="1:5" ht="191.25">
      <c r="A111" t="s">
        <v>53</v>
      </c>
      <c r="E111" s="35" t="s">
        <v>242</v>
      </c>
    </row>
    <row r="112" spans="1:16" ht="12.75">
      <c r="A112" s="25" t="s">
        <v>45</v>
      </c>
      <c s="29" t="s">
        <v>258</v>
      </c>
      <c s="29" t="s">
        <v>238</v>
      </c>
      <c s="25" t="s">
        <v>23</v>
      </c>
      <c s="30" t="s">
        <v>239</v>
      </c>
      <c s="31" t="s">
        <v>131</v>
      </c>
      <c s="32">
        <v>1770.87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38.25">
      <c r="A113" s="34" t="s">
        <v>50</v>
      </c>
      <c r="E113" s="35" t="s">
        <v>244</v>
      </c>
    </row>
    <row r="114" spans="1:5" ht="89.25">
      <c r="A114" s="36" t="s">
        <v>52</v>
      </c>
      <c r="E114" s="37" t="s">
        <v>918</v>
      </c>
    </row>
    <row r="115" spans="1:5" ht="191.25">
      <c r="A115" t="s">
        <v>53</v>
      </c>
      <c r="E115" s="35" t="s">
        <v>242</v>
      </c>
    </row>
    <row r="116" spans="1:16" ht="12.75">
      <c r="A116" s="25" t="s">
        <v>45</v>
      </c>
      <c s="29" t="s">
        <v>264</v>
      </c>
      <c s="29" t="s">
        <v>247</v>
      </c>
      <c s="25" t="s">
        <v>47</v>
      </c>
      <c s="30" t="s">
        <v>248</v>
      </c>
      <c s="31" t="s">
        <v>131</v>
      </c>
      <c s="32">
        <v>142.35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38.25">
      <c r="A117" s="34" t="s">
        <v>50</v>
      </c>
      <c r="E117" s="35" t="s">
        <v>919</v>
      </c>
    </row>
    <row r="118" spans="1:5" ht="51">
      <c r="A118" s="36" t="s">
        <v>52</v>
      </c>
      <c r="E118" s="37" t="s">
        <v>920</v>
      </c>
    </row>
    <row r="119" spans="1:5" ht="242.25">
      <c r="A119" t="s">
        <v>53</v>
      </c>
      <c r="E119" s="35" t="s">
        <v>251</v>
      </c>
    </row>
    <row r="120" spans="1:16" ht="12.75">
      <c r="A120" s="25" t="s">
        <v>45</v>
      </c>
      <c s="29" t="s">
        <v>270</v>
      </c>
      <c s="29" t="s">
        <v>253</v>
      </c>
      <c s="25" t="s">
        <v>47</v>
      </c>
      <c s="30" t="s">
        <v>254</v>
      </c>
      <c s="31" t="s">
        <v>131</v>
      </c>
      <c s="32">
        <v>18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255</v>
      </c>
    </row>
    <row r="122" spans="1:5" ht="25.5">
      <c r="A122" s="36" t="s">
        <v>52</v>
      </c>
      <c r="E122" s="37" t="s">
        <v>921</v>
      </c>
    </row>
    <row r="123" spans="1:5" ht="242.25">
      <c r="A123" t="s">
        <v>53</v>
      </c>
      <c r="E123" s="35" t="s">
        <v>257</v>
      </c>
    </row>
    <row r="124" spans="1:16" ht="12.75">
      <c r="A124" s="25" t="s">
        <v>45</v>
      </c>
      <c s="29" t="s">
        <v>276</v>
      </c>
      <c s="29" t="s">
        <v>259</v>
      </c>
      <c s="25" t="s">
        <v>47</v>
      </c>
      <c s="30" t="s">
        <v>260</v>
      </c>
      <c s="31" t="s">
        <v>131</v>
      </c>
      <c s="32">
        <v>53.75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50</v>
      </c>
      <c r="E125" s="35" t="s">
        <v>922</v>
      </c>
    </row>
    <row r="126" spans="1:5" ht="12.75">
      <c r="A126" s="36" t="s">
        <v>52</v>
      </c>
      <c r="E126" s="37" t="s">
        <v>923</v>
      </c>
    </row>
    <row r="127" spans="1:5" ht="306">
      <c r="A127" t="s">
        <v>53</v>
      </c>
      <c r="E127" s="35" t="s">
        <v>263</v>
      </c>
    </row>
    <row r="128" spans="1:16" ht="12.75">
      <c r="A128" s="25" t="s">
        <v>45</v>
      </c>
      <c s="29" t="s">
        <v>283</v>
      </c>
      <c s="29" t="s">
        <v>265</v>
      </c>
      <c s="25" t="s">
        <v>47</v>
      </c>
      <c s="30" t="s">
        <v>266</v>
      </c>
      <c s="31" t="s">
        <v>105</v>
      </c>
      <c s="32">
        <v>2090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267</v>
      </c>
    </row>
    <row r="130" spans="1:5" ht="12.75">
      <c r="A130" s="36" t="s">
        <v>52</v>
      </c>
      <c r="E130" s="37" t="s">
        <v>924</v>
      </c>
    </row>
    <row r="131" spans="1:5" ht="38.25">
      <c r="A131" t="s">
        <v>53</v>
      </c>
      <c r="E131" s="35" t="s">
        <v>269</v>
      </c>
    </row>
    <row r="132" spans="1:16" ht="12.75">
      <c r="A132" s="25" t="s">
        <v>45</v>
      </c>
      <c s="29" t="s">
        <v>289</v>
      </c>
      <c s="29" t="s">
        <v>271</v>
      </c>
      <c s="25" t="s">
        <v>47</v>
      </c>
      <c s="30" t="s">
        <v>272</v>
      </c>
      <c s="31" t="s">
        <v>105</v>
      </c>
      <c s="32">
        <v>1545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273</v>
      </c>
    </row>
    <row r="134" spans="1:5" ht="12.75">
      <c r="A134" s="36" t="s">
        <v>52</v>
      </c>
      <c r="E134" s="37" t="s">
        <v>925</v>
      </c>
    </row>
    <row r="135" spans="1:5" ht="38.25">
      <c r="A135" t="s">
        <v>53</v>
      </c>
      <c r="E135" s="35" t="s">
        <v>275</v>
      </c>
    </row>
    <row r="136" spans="1:16" ht="12.75">
      <c r="A136" s="25" t="s">
        <v>45</v>
      </c>
      <c s="29" t="s">
        <v>293</v>
      </c>
      <c s="29" t="s">
        <v>277</v>
      </c>
      <c s="25" t="s">
        <v>47</v>
      </c>
      <c s="30" t="s">
        <v>278</v>
      </c>
      <c s="31" t="s">
        <v>105</v>
      </c>
      <c s="32">
        <v>3635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279</v>
      </c>
    </row>
    <row r="138" spans="1:5" ht="12.75">
      <c r="A138" s="36" t="s">
        <v>52</v>
      </c>
      <c r="E138" s="37" t="s">
        <v>926</v>
      </c>
    </row>
    <row r="139" spans="1:5" ht="25.5">
      <c r="A139" t="s">
        <v>53</v>
      </c>
      <c r="E139" s="35" t="s">
        <v>281</v>
      </c>
    </row>
    <row r="140" spans="1:18" ht="12.75" customHeight="1">
      <c r="A140" s="6" t="s">
        <v>43</v>
      </c>
      <c s="6"/>
      <c s="42" t="s">
        <v>23</v>
      </c>
      <c s="6"/>
      <c s="27" t="s">
        <v>282</v>
      </c>
      <c s="6"/>
      <c s="6"/>
      <c s="6"/>
      <c s="43">
        <f>0+Q140</f>
      </c>
      <c r="O140">
        <f>0+R140</f>
      </c>
      <c r="Q140">
        <f>0+I141+I145+I149</f>
      </c>
      <c>
        <f>0+O141+O145+O149</f>
      </c>
    </row>
    <row r="141" spans="1:16" ht="12.75">
      <c r="A141" s="25" t="s">
        <v>45</v>
      </c>
      <c s="29" t="s">
        <v>299</v>
      </c>
      <c s="29" t="s">
        <v>284</v>
      </c>
      <c s="25" t="s">
        <v>29</v>
      </c>
      <c s="30" t="s">
        <v>285</v>
      </c>
      <c s="31" t="s">
        <v>105</v>
      </c>
      <c s="32">
        <v>2409.8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25.5">
      <c r="A142" s="34" t="s">
        <v>50</v>
      </c>
      <c r="E142" s="35" t="s">
        <v>927</v>
      </c>
    </row>
    <row r="143" spans="1:5" ht="51">
      <c r="A143" s="36" t="s">
        <v>52</v>
      </c>
      <c r="E143" s="37" t="s">
        <v>928</v>
      </c>
    </row>
    <row r="144" spans="1:5" ht="102">
      <c r="A144" t="s">
        <v>53</v>
      </c>
      <c r="E144" s="35" t="s">
        <v>288</v>
      </c>
    </row>
    <row r="145" spans="1:16" ht="12.75">
      <c r="A145" s="25" t="s">
        <v>45</v>
      </c>
      <c s="29" t="s">
        <v>305</v>
      </c>
      <c s="29" t="s">
        <v>284</v>
      </c>
      <c s="25" t="s">
        <v>23</v>
      </c>
      <c s="30" t="s">
        <v>285</v>
      </c>
      <c s="31" t="s">
        <v>105</v>
      </c>
      <c s="32">
        <v>7098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290</v>
      </c>
    </row>
    <row r="147" spans="1:5" ht="12.75">
      <c r="A147" s="36" t="s">
        <v>52</v>
      </c>
      <c r="E147" s="37" t="s">
        <v>929</v>
      </c>
    </row>
    <row r="148" spans="1:5" ht="102">
      <c r="A148" t="s">
        <v>53</v>
      </c>
      <c r="E148" s="35" t="s">
        <v>288</v>
      </c>
    </row>
    <row r="149" spans="1:16" ht="12.75">
      <c r="A149" s="25" t="s">
        <v>45</v>
      </c>
      <c s="29" t="s">
        <v>308</v>
      </c>
      <c s="29" t="s">
        <v>930</v>
      </c>
      <c s="25" t="s">
        <v>47</v>
      </c>
      <c s="30" t="s">
        <v>931</v>
      </c>
      <c s="31" t="s">
        <v>105</v>
      </c>
      <c s="32">
        <v>130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38.25">
      <c r="A150" s="34" t="s">
        <v>50</v>
      </c>
      <c r="E150" s="35" t="s">
        <v>932</v>
      </c>
    </row>
    <row r="151" spans="1:5" ht="12.75">
      <c r="A151" s="36" t="s">
        <v>52</v>
      </c>
      <c r="E151" s="37" t="s">
        <v>933</v>
      </c>
    </row>
    <row r="152" spans="1:5" ht="102">
      <c r="A152" t="s">
        <v>53</v>
      </c>
      <c r="E152" s="35" t="s">
        <v>934</v>
      </c>
    </row>
    <row r="153" spans="1:18" ht="12.75" customHeight="1">
      <c r="A153" s="6" t="s">
        <v>43</v>
      </c>
      <c s="6"/>
      <c s="42" t="s">
        <v>33</v>
      </c>
      <c s="6"/>
      <c s="27" t="s">
        <v>292</v>
      </c>
      <c s="6"/>
      <c s="6"/>
      <c s="6"/>
      <c s="43">
        <f>0+Q153</f>
      </c>
      <c r="O153">
        <f>0+R153</f>
      </c>
      <c r="Q153">
        <f>0+I154+I158+I162+I166+I170+I174+I178+I182</f>
      </c>
      <c>
        <f>0+O154+O158+O162+O166+O170+O174+O178+O182</f>
      </c>
    </row>
    <row r="154" spans="1:16" ht="12.75">
      <c r="A154" s="25" t="s">
        <v>45</v>
      </c>
      <c s="29" t="s">
        <v>315</v>
      </c>
      <c s="29" t="s">
        <v>748</v>
      </c>
      <c s="25" t="s">
        <v>47</v>
      </c>
      <c s="30" t="s">
        <v>749</v>
      </c>
      <c s="31" t="s">
        <v>131</v>
      </c>
      <c s="32">
        <v>4.261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935</v>
      </c>
    </row>
    <row r="156" spans="1:5" ht="51">
      <c r="A156" s="36" t="s">
        <v>52</v>
      </c>
      <c r="E156" s="37" t="s">
        <v>936</v>
      </c>
    </row>
    <row r="157" spans="1:5" ht="395.25">
      <c r="A157" t="s">
        <v>53</v>
      </c>
      <c r="E157" s="35" t="s">
        <v>298</v>
      </c>
    </row>
    <row r="158" spans="1:16" ht="12.75">
      <c r="A158" s="25" t="s">
        <v>45</v>
      </c>
      <c s="29" t="s">
        <v>321</v>
      </c>
      <c s="29" t="s">
        <v>294</v>
      </c>
      <c s="25" t="s">
        <v>47</v>
      </c>
      <c s="30" t="s">
        <v>295</v>
      </c>
      <c s="31" t="s">
        <v>131</v>
      </c>
      <c s="32">
        <v>9.6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296</v>
      </c>
    </row>
    <row r="160" spans="1:5" ht="12.75">
      <c r="A160" s="36" t="s">
        <v>52</v>
      </c>
      <c r="E160" s="37" t="s">
        <v>937</v>
      </c>
    </row>
    <row r="161" spans="1:5" ht="395.25">
      <c r="A161" t="s">
        <v>53</v>
      </c>
      <c r="E161" s="35" t="s">
        <v>298</v>
      </c>
    </row>
    <row r="162" spans="1:16" ht="12.75">
      <c r="A162" s="25" t="s">
        <v>45</v>
      </c>
      <c s="29" t="s">
        <v>327</v>
      </c>
      <c s="29" t="s">
        <v>938</v>
      </c>
      <c s="25" t="s">
        <v>47</v>
      </c>
      <c s="30" t="s">
        <v>939</v>
      </c>
      <c s="31" t="s">
        <v>131</v>
      </c>
      <c s="32">
        <v>28.05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940</v>
      </c>
    </row>
    <row r="164" spans="1:5" ht="12.75">
      <c r="A164" s="36" t="s">
        <v>52</v>
      </c>
      <c r="E164" s="37" t="s">
        <v>941</v>
      </c>
    </row>
    <row r="165" spans="1:5" ht="395.25">
      <c r="A165" t="s">
        <v>53</v>
      </c>
      <c r="E165" s="35" t="s">
        <v>298</v>
      </c>
    </row>
    <row r="166" spans="1:16" ht="12.75">
      <c r="A166" s="25" t="s">
        <v>45</v>
      </c>
      <c s="29" t="s">
        <v>333</v>
      </c>
      <c s="29" t="s">
        <v>942</v>
      </c>
      <c s="25" t="s">
        <v>47</v>
      </c>
      <c s="30" t="s">
        <v>943</v>
      </c>
      <c s="31" t="s">
        <v>139</v>
      </c>
      <c s="32">
        <v>2.805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944</v>
      </c>
    </row>
    <row r="168" spans="1:5" ht="25.5">
      <c r="A168" s="36" t="s">
        <v>52</v>
      </c>
      <c r="E168" s="37" t="s">
        <v>945</v>
      </c>
    </row>
    <row r="169" spans="1:5" ht="178.5">
      <c r="A169" t="s">
        <v>53</v>
      </c>
      <c r="E169" s="35" t="s">
        <v>946</v>
      </c>
    </row>
    <row r="170" spans="1:16" ht="12.75">
      <c r="A170" s="25" t="s">
        <v>45</v>
      </c>
      <c s="29" t="s">
        <v>339</v>
      </c>
      <c s="29" t="s">
        <v>300</v>
      </c>
      <c s="25" t="s">
        <v>29</v>
      </c>
      <c s="30" t="s">
        <v>301</v>
      </c>
      <c s="31" t="s">
        <v>131</v>
      </c>
      <c s="32">
        <v>1350.65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302</v>
      </c>
    </row>
    <row r="172" spans="1:5" ht="51">
      <c r="A172" s="36" t="s">
        <v>52</v>
      </c>
      <c r="E172" s="37" t="s">
        <v>947</v>
      </c>
    </row>
    <row r="173" spans="1:5" ht="38.25">
      <c r="A173" t="s">
        <v>53</v>
      </c>
      <c r="E173" s="35" t="s">
        <v>304</v>
      </c>
    </row>
    <row r="174" spans="1:16" ht="12.75">
      <c r="A174" s="25" t="s">
        <v>45</v>
      </c>
      <c s="29" t="s">
        <v>345</v>
      </c>
      <c s="29" t="s">
        <v>300</v>
      </c>
      <c s="25" t="s">
        <v>23</v>
      </c>
      <c s="30" t="s">
        <v>301</v>
      </c>
      <c s="31" t="s">
        <v>131</v>
      </c>
      <c s="32">
        <v>70.8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25.5">
      <c r="A175" s="34" t="s">
        <v>50</v>
      </c>
      <c r="E175" s="35" t="s">
        <v>306</v>
      </c>
    </row>
    <row r="176" spans="1:5" ht="12.75">
      <c r="A176" s="36" t="s">
        <v>52</v>
      </c>
      <c r="E176" s="37" t="s">
        <v>948</v>
      </c>
    </row>
    <row r="177" spans="1:5" ht="38.25">
      <c r="A177" t="s">
        <v>53</v>
      </c>
      <c r="E177" s="35" t="s">
        <v>304</v>
      </c>
    </row>
    <row r="178" spans="1:16" ht="12.75">
      <c r="A178" s="25" t="s">
        <v>45</v>
      </c>
      <c s="29" t="s">
        <v>350</v>
      </c>
      <c s="29" t="s">
        <v>309</v>
      </c>
      <c s="25" t="s">
        <v>47</v>
      </c>
      <c s="30" t="s">
        <v>310</v>
      </c>
      <c s="31" t="s">
        <v>131</v>
      </c>
      <c s="32">
        <v>12.8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25.5">
      <c r="A179" s="34" t="s">
        <v>50</v>
      </c>
      <c r="E179" s="35" t="s">
        <v>949</v>
      </c>
    </row>
    <row r="180" spans="1:5" ht="12.75">
      <c r="A180" s="36" t="s">
        <v>52</v>
      </c>
      <c r="E180" s="37" t="s">
        <v>950</v>
      </c>
    </row>
    <row r="181" spans="1:5" ht="102">
      <c r="A181" t="s">
        <v>53</v>
      </c>
      <c r="E181" s="35" t="s">
        <v>313</v>
      </c>
    </row>
    <row r="182" spans="1:16" ht="12.75">
      <c r="A182" s="25" t="s">
        <v>45</v>
      </c>
      <c s="29" t="s">
        <v>356</v>
      </c>
      <c s="29" t="s">
        <v>951</v>
      </c>
      <c s="25" t="s">
        <v>47</v>
      </c>
      <c s="30" t="s">
        <v>952</v>
      </c>
      <c s="31" t="s">
        <v>131</v>
      </c>
      <c s="32">
        <v>2.88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953</v>
      </c>
    </row>
    <row r="184" spans="1:5" ht="12.75">
      <c r="A184" s="36" t="s">
        <v>52</v>
      </c>
      <c r="E184" s="37" t="s">
        <v>954</v>
      </c>
    </row>
    <row r="185" spans="1:5" ht="382.5">
      <c r="A185" t="s">
        <v>53</v>
      </c>
      <c r="E185" s="35" t="s">
        <v>955</v>
      </c>
    </row>
    <row r="186" spans="1:18" ht="12.75" customHeight="1">
      <c r="A186" s="6" t="s">
        <v>43</v>
      </c>
      <c s="6"/>
      <c s="42" t="s">
        <v>35</v>
      </c>
      <c s="6"/>
      <c s="27" t="s">
        <v>314</v>
      </c>
      <c s="6"/>
      <c s="6"/>
      <c s="6"/>
      <c s="43">
        <f>0+Q186</f>
      </c>
      <c r="O186">
        <f>0+R186</f>
      </c>
      <c r="Q186">
        <f>0+I187+I191+I195+I199+I203+I207+I211+I215+I219+I223</f>
      </c>
      <c>
        <f>0+O187+O191+O195+O199+O203+O207+O211+O215+O219+O223</f>
      </c>
    </row>
    <row r="187" spans="1:16" ht="12.75">
      <c r="A187" s="25" t="s">
        <v>45</v>
      </c>
      <c s="29" t="s">
        <v>361</v>
      </c>
      <c s="29" t="s">
        <v>316</v>
      </c>
      <c s="25" t="s">
        <v>47</v>
      </c>
      <c s="30" t="s">
        <v>317</v>
      </c>
      <c s="31" t="s">
        <v>105</v>
      </c>
      <c s="32">
        <v>722.7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25.5">
      <c r="A188" s="34" t="s">
        <v>50</v>
      </c>
      <c r="E188" s="35" t="s">
        <v>956</v>
      </c>
    </row>
    <row r="189" spans="1:5" ht="38.25">
      <c r="A189" s="36" t="s">
        <v>52</v>
      </c>
      <c r="E189" s="37" t="s">
        <v>957</v>
      </c>
    </row>
    <row r="190" spans="1:5" ht="51">
      <c r="A190" t="s">
        <v>53</v>
      </c>
      <c r="E190" s="35" t="s">
        <v>320</v>
      </c>
    </row>
    <row r="191" spans="1:16" ht="12.75">
      <c r="A191" s="25" t="s">
        <v>45</v>
      </c>
      <c s="29" t="s">
        <v>368</v>
      </c>
      <c s="29" t="s">
        <v>958</v>
      </c>
      <c s="25" t="s">
        <v>47</v>
      </c>
      <c s="30" t="s">
        <v>959</v>
      </c>
      <c s="31" t="s">
        <v>105</v>
      </c>
      <c s="32">
        <v>10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960</v>
      </c>
    </row>
    <row r="193" spans="1:5" ht="12.75">
      <c r="A193" s="36" t="s">
        <v>52</v>
      </c>
      <c r="E193" s="37" t="s">
        <v>961</v>
      </c>
    </row>
    <row r="194" spans="1:5" ht="51">
      <c r="A194" t="s">
        <v>53</v>
      </c>
      <c r="E194" s="35" t="s">
        <v>320</v>
      </c>
    </row>
    <row r="195" spans="1:16" ht="12.75">
      <c r="A195" s="25" t="s">
        <v>45</v>
      </c>
      <c s="29" t="s">
        <v>375</v>
      </c>
      <c s="29" t="s">
        <v>322</v>
      </c>
      <c s="25" t="s">
        <v>47</v>
      </c>
      <c s="30" t="s">
        <v>323</v>
      </c>
      <c s="31" t="s">
        <v>105</v>
      </c>
      <c s="32">
        <v>16091.9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14.75">
      <c r="A196" s="34" t="s">
        <v>50</v>
      </c>
      <c r="E196" s="35" t="s">
        <v>962</v>
      </c>
    </row>
    <row r="197" spans="1:5" ht="25.5">
      <c r="A197" s="36" t="s">
        <v>52</v>
      </c>
      <c r="E197" s="37" t="s">
        <v>963</v>
      </c>
    </row>
    <row r="198" spans="1:5" ht="76.5">
      <c r="A198" t="s">
        <v>53</v>
      </c>
      <c r="E198" s="35" t="s">
        <v>326</v>
      </c>
    </row>
    <row r="199" spans="1:16" ht="12.75">
      <c r="A199" s="25" t="s">
        <v>45</v>
      </c>
      <c s="29" t="s">
        <v>381</v>
      </c>
      <c s="29" t="s">
        <v>328</v>
      </c>
      <c s="25" t="s">
        <v>47</v>
      </c>
      <c s="30" t="s">
        <v>329</v>
      </c>
      <c s="31" t="s">
        <v>131</v>
      </c>
      <c s="32">
        <v>219.75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50</v>
      </c>
      <c r="E200" s="35" t="s">
        <v>964</v>
      </c>
    </row>
    <row r="201" spans="1:5" ht="12.75">
      <c r="A201" s="36" t="s">
        <v>52</v>
      </c>
      <c r="E201" s="37" t="s">
        <v>965</v>
      </c>
    </row>
    <row r="202" spans="1:5" ht="38.25">
      <c r="A202" t="s">
        <v>53</v>
      </c>
      <c r="E202" s="35" t="s">
        <v>332</v>
      </c>
    </row>
    <row r="203" spans="1:16" ht="12.75">
      <c r="A203" s="25" t="s">
        <v>45</v>
      </c>
      <c s="29" t="s">
        <v>386</v>
      </c>
      <c s="29" t="s">
        <v>340</v>
      </c>
      <c s="25" t="s">
        <v>47</v>
      </c>
      <c s="30" t="s">
        <v>341</v>
      </c>
      <c s="31" t="s">
        <v>105</v>
      </c>
      <c s="32">
        <v>16091.9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50</v>
      </c>
      <c r="E204" s="35" t="s">
        <v>342</v>
      </c>
    </row>
    <row r="205" spans="1:5" ht="12.75">
      <c r="A205" s="36" t="s">
        <v>52</v>
      </c>
      <c r="E205" s="37" t="s">
        <v>966</v>
      </c>
    </row>
    <row r="206" spans="1:5" ht="51">
      <c r="A206" t="s">
        <v>53</v>
      </c>
      <c r="E206" s="35" t="s">
        <v>344</v>
      </c>
    </row>
    <row r="207" spans="1:16" ht="12.75">
      <c r="A207" s="25" t="s">
        <v>45</v>
      </c>
      <c s="29" t="s">
        <v>392</v>
      </c>
      <c s="29" t="s">
        <v>346</v>
      </c>
      <c s="25" t="s">
        <v>47</v>
      </c>
      <c s="30" t="s">
        <v>347</v>
      </c>
      <c s="31" t="s">
        <v>105</v>
      </c>
      <c s="32">
        <v>14921.58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50</v>
      </c>
      <c r="E208" s="35" t="s">
        <v>348</v>
      </c>
    </row>
    <row r="209" spans="1:5" ht="12.75">
      <c r="A209" s="36" t="s">
        <v>52</v>
      </c>
      <c r="E209" s="37" t="s">
        <v>967</v>
      </c>
    </row>
    <row r="210" spans="1:5" ht="51">
      <c r="A210" t="s">
        <v>53</v>
      </c>
      <c r="E210" s="35" t="s">
        <v>344</v>
      </c>
    </row>
    <row r="211" spans="1:16" ht="12.75">
      <c r="A211" s="25" t="s">
        <v>45</v>
      </c>
      <c s="29" t="s">
        <v>397</v>
      </c>
      <c s="29" t="s">
        <v>351</v>
      </c>
      <c s="25" t="s">
        <v>47</v>
      </c>
      <c s="30" t="s">
        <v>352</v>
      </c>
      <c s="31" t="s">
        <v>105</v>
      </c>
      <c s="32">
        <v>14629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50</v>
      </c>
      <c r="E212" s="35" t="s">
        <v>353</v>
      </c>
    </row>
    <row r="213" spans="1:5" ht="12.75">
      <c r="A213" s="36" t="s">
        <v>52</v>
      </c>
      <c r="E213" s="37" t="s">
        <v>968</v>
      </c>
    </row>
    <row r="214" spans="1:5" ht="140.25">
      <c r="A214" t="s">
        <v>53</v>
      </c>
      <c r="E214" s="35" t="s">
        <v>355</v>
      </c>
    </row>
    <row r="215" spans="1:16" ht="12.75">
      <c r="A215" s="25" t="s">
        <v>45</v>
      </c>
      <c s="29" t="s">
        <v>401</v>
      </c>
      <c s="29" t="s">
        <v>357</v>
      </c>
      <c s="25" t="s">
        <v>47</v>
      </c>
      <c s="30" t="s">
        <v>358</v>
      </c>
      <c s="31" t="s">
        <v>105</v>
      </c>
      <c s="32">
        <v>14921.58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359</v>
      </c>
    </row>
    <row r="217" spans="1:5" ht="25.5">
      <c r="A217" s="36" t="s">
        <v>52</v>
      </c>
      <c r="E217" s="37" t="s">
        <v>969</v>
      </c>
    </row>
    <row r="218" spans="1:5" ht="140.25">
      <c r="A218" t="s">
        <v>53</v>
      </c>
      <c r="E218" s="35" t="s">
        <v>355</v>
      </c>
    </row>
    <row r="219" spans="1:16" ht="12.75">
      <c r="A219" s="25" t="s">
        <v>45</v>
      </c>
      <c s="29" t="s">
        <v>406</v>
      </c>
      <c s="29" t="s">
        <v>362</v>
      </c>
      <c s="25" t="s">
        <v>47</v>
      </c>
      <c s="30" t="s">
        <v>363</v>
      </c>
      <c s="31" t="s">
        <v>105</v>
      </c>
      <c s="32">
        <v>16091.9</v>
      </c>
      <c s="33">
        <v>0</v>
      </c>
      <c s="33">
        <f>ROUND(ROUND(H219,2)*ROUND(G219,3),2)</f>
      </c>
      <c r="O219">
        <f>(I219*21)/100</f>
      </c>
      <c t="s">
        <v>23</v>
      </c>
    </row>
    <row r="220" spans="1:5" ht="25.5">
      <c r="A220" s="34" t="s">
        <v>50</v>
      </c>
      <c r="E220" s="35" t="s">
        <v>364</v>
      </c>
    </row>
    <row r="221" spans="1:5" ht="12.75">
      <c r="A221" s="36" t="s">
        <v>52</v>
      </c>
      <c r="E221" s="37" t="s">
        <v>970</v>
      </c>
    </row>
    <row r="222" spans="1:5" ht="25.5">
      <c r="A222" t="s">
        <v>53</v>
      </c>
      <c r="E222" s="35" t="s">
        <v>366</v>
      </c>
    </row>
    <row r="223" spans="1:16" ht="12.75">
      <c r="A223" s="25" t="s">
        <v>45</v>
      </c>
      <c s="29" t="s">
        <v>411</v>
      </c>
      <c s="29" t="s">
        <v>971</v>
      </c>
      <c s="25" t="s">
        <v>47</v>
      </c>
      <c s="30" t="s">
        <v>972</v>
      </c>
      <c s="31" t="s">
        <v>105</v>
      </c>
      <c s="32">
        <v>150</v>
      </c>
      <c s="33">
        <v>0</v>
      </c>
      <c s="33">
        <f>ROUND(ROUND(H223,2)*ROUND(G223,3),2)</f>
      </c>
      <c r="O223">
        <f>(I223*21)/100</f>
      </c>
      <c t="s">
        <v>23</v>
      </c>
    </row>
    <row r="224" spans="1:5" ht="38.25">
      <c r="A224" s="34" t="s">
        <v>50</v>
      </c>
      <c r="E224" s="35" t="s">
        <v>973</v>
      </c>
    </row>
    <row r="225" spans="1:5" ht="12.75">
      <c r="A225" s="36" t="s">
        <v>52</v>
      </c>
      <c r="E225" s="37" t="s">
        <v>974</v>
      </c>
    </row>
    <row r="226" spans="1:5" ht="153">
      <c r="A226" t="s">
        <v>53</v>
      </c>
      <c r="E226" s="35" t="s">
        <v>975</v>
      </c>
    </row>
    <row r="227" spans="1:18" ht="12.75" customHeight="1">
      <c r="A227" s="6" t="s">
        <v>43</v>
      </c>
      <c s="6"/>
      <c s="42" t="s">
        <v>71</v>
      </c>
      <c s="6"/>
      <c s="27" t="s">
        <v>367</v>
      </c>
      <c s="6"/>
      <c s="6"/>
      <c s="6"/>
      <c s="43">
        <f>0+Q227</f>
      </c>
      <c r="O227">
        <f>0+R227</f>
      </c>
      <c r="Q227">
        <f>0+I228+I232</f>
      </c>
      <c>
        <f>0+O228+O232</f>
      </c>
    </row>
    <row r="228" spans="1:16" ht="12.75">
      <c r="A228" s="25" t="s">
        <v>45</v>
      </c>
      <c s="29" t="s">
        <v>976</v>
      </c>
      <c s="29" t="s">
        <v>977</v>
      </c>
      <c s="25" t="s">
        <v>47</v>
      </c>
      <c s="30" t="s">
        <v>978</v>
      </c>
      <c s="31" t="s">
        <v>168</v>
      </c>
      <c s="32">
        <v>70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25.5">
      <c r="A229" s="34" t="s">
        <v>50</v>
      </c>
      <c r="E229" s="35" t="s">
        <v>979</v>
      </c>
    </row>
    <row r="230" spans="1:5" ht="12.75">
      <c r="A230" s="36" t="s">
        <v>52</v>
      </c>
      <c r="E230" s="37" t="s">
        <v>493</v>
      </c>
    </row>
    <row r="231" spans="1:5" ht="102">
      <c r="A231" t="s">
        <v>53</v>
      </c>
      <c r="E231" s="35" t="s">
        <v>980</v>
      </c>
    </row>
    <row r="232" spans="1:16" ht="12.75">
      <c r="A232" s="25" t="s">
        <v>45</v>
      </c>
      <c s="29" t="s">
        <v>981</v>
      </c>
      <c s="29" t="s">
        <v>369</v>
      </c>
      <c s="25" t="s">
        <v>47</v>
      </c>
      <c s="30" t="s">
        <v>370</v>
      </c>
      <c s="31" t="s">
        <v>168</v>
      </c>
      <c s="32">
        <v>75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25.5">
      <c r="A233" s="34" t="s">
        <v>50</v>
      </c>
      <c r="E233" s="35" t="s">
        <v>371</v>
      </c>
    </row>
    <row r="234" spans="1:5" ht="12.75">
      <c r="A234" s="36" t="s">
        <v>52</v>
      </c>
      <c r="E234" s="37" t="s">
        <v>982</v>
      </c>
    </row>
    <row r="235" spans="1:5" ht="153">
      <c r="A235" t="s">
        <v>53</v>
      </c>
      <c r="E235" s="35" t="s">
        <v>373</v>
      </c>
    </row>
    <row r="236" spans="1:18" ht="12.75" customHeight="1">
      <c r="A236" s="6" t="s">
        <v>43</v>
      </c>
      <c s="6"/>
      <c s="42" t="s">
        <v>76</v>
      </c>
      <c s="6"/>
      <c s="27" t="s">
        <v>374</v>
      </c>
      <c s="6"/>
      <c s="6"/>
      <c s="6"/>
      <c s="43">
        <f>0+Q236</f>
      </c>
      <c r="O236">
        <f>0+R236</f>
      </c>
      <c r="Q236">
        <f>0+I237+I241+I245+I249</f>
      </c>
      <c>
        <f>0+O237+O241+O245+O249</f>
      </c>
    </row>
    <row r="237" spans="1:16" ht="12.75">
      <c r="A237" s="25" t="s">
        <v>45</v>
      </c>
      <c s="29" t="s">
        <v>983</v>
      </c>
      <c s="29" t="s">
        <v>376</v>
      </c>
      <c s="25" t="s">
        <v>47</v>
      </c>
      <c s="30" t="s">
        <v>377</v>
      </c>
      <c s="31" t="s">
        <v>168</v>
      </c>
      <c s="32">
        <v>75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25.5">
      <c r="A238" s="34" t="s">
        <v>50</v>
      </c>
      <c r="E238" s="35" t="s">
        <v>378</v>
      </c>
    </row>
    <row r="239" spans="1:5" ht="12.75">
      <c r="A239" s="36" t="s">
        <v>52</v>
      </c>
      <c r="E239" s="37" t="s">
        <v>984</v>
      </c>
    </row>
    <row r="240" spans="1:5" ht="255">
      <c r="A240" t="s">
        <v>53</v>
      </c>
      <c r="E240" s="35" t="s">
        <v>380</v>
      </c>
    </row>
    <row r="241" spans="1:16" ht="12.75">
      <c r="A241" s="25" t="s">
        <v>45</v>
      </c>
      <c s="29" t="s">
        <v>985</v>
      </c>
      <c s="29" t="s">
        <v>488</v>
      </c>
      <c s="25" t="s">
        <v>47</v>
      </c>
      <c s="30" t="s">
        <v>489</v>
      </c>
      <c s="31" t="s">
        <v>86</v>
      </c>
      <c s="32">
        <v>11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12.75">
      <c r="A242" s="34" t="s">
        <v>50</v>
      </c>
      <c r="E242" s="35" t="s">
        <v>490</v>
      </c>
    </row>
    <row r="243" spans="1:5" ht="12.75">
      <c r="A243" s="36" t="s">
        <v>52</v>
      </c>
      <c r="E243" s="37" t="s">
        <v>986</v>
      </c>
    </row>
    <row r="244" spans="1:5" ht="25.5">
      <c r="A244" t="s">
        <v>53</v>
      </c>
      <c r="E244" s="35" t="s">
        <v>491</v>
      </c>
    </row>
    <row r="245" spans="1:16" ht="12.75">
      <c r="A245" s="25" t="s">
        <v>45</v>
      </c>
      <c s="29" t="s">
        <v>987</v>
      </c>
      <c s="29" t="s">
        <v>988</v>
      </c>
      <c s="25" t="s">
        <v>47</v>
      </c>
      <c s="30" t="s">
        <v>989</v>
      </c>
      <c s="31" t="s">
        <v>86</v>
      </c>
      <c s="32">
        <v>5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12.75">
      <c r="A246" s="34" t="s">
        <v>50</v>
      </c>
      <c r="E246" s="35" t="s">
        <v>990</v>
      </c>
    </row>
    <row r="247" spans="1:5" ht="12.75">
      <c r="A247" s="36" t="s">
        <v>52</v>
      </c>
      <c r="E247" s="37" t="s">
        <v>991</v>
      </c>
    </row>
    <row r="248" spans="1:5" ht="25.5">
      <c r="A248" t="s">
        <v>53</v>
      </c>
      <c r="E248" s="35" t="s">
        <v>491</v>
      </c>
    </row>
    <row r="249" spans="1:16" ht="12.75">
      <c r="A249" s="25" t="s">
        <v>45</v>
      </c>
      <c s="29" t="s">
        <v>992</v>
      </c>
      <c s="29" t="s">
        <v>993</v>
      </c>
      <c s="25" t="s">
        <v>47</v>
      </c>
      <c s="30" t="s">
        <v>994</v>
      </c>
      <c s="31" t="s">
        <v>131</v>
      </c>
      <c s="32">
        <v>10.931</v>
      </c>
      <c s="33">
        <v>0</v>
      </c>
      <c s="33">
        <f>ROUND(ROUND(H249,2)*ROUND(G249,3),2)</f>
      </c>
      <c r="O249">
        <f>(I249*21)/100</f>
      </c>
      <c t="s">
        <v>23</v>
      </c>
    </row>
    <row r="250" spans="1:5" ht="25.5">
      <c r="A250" s="34" t="s">
        <v>50</v>
      </c>
      <c r="E250" s="35" t="s">
        <v>995</v>
      </c>
    </row>
    <row r="251" spans="1:5" ht="51">
      <c r="A251" s="36" t="s">
        <v>52</v>
      </c>
      <c r="E251" s="37" t="s">
        <v>996</v>
      </c>
    </row>
    <row r="252" spans="1:5" ht="395.25">
      <c r="A252" t="s">
        <v>53</v>
      </c>
      <c r="E252" s="35" t="s">
        <v>298</v>
      </c>
    </row>
    <row r="253" spans="1:18" ht="12.75" customHeight="1">
      <c r="A253" s="6" t="s">
        <v>43</v>
      </c>
      <c s="6"/>
      <c s="42" t="s">
        <v>40</v>
      </c>
      <c s="6"/>
      <c s="27" t="s">
        <v>128</v>
      </c>
      <c s="6"/>
      <c s="6"/>
      <c s="6"/>
      <c s="43">
        <f>0+Q253</f>
      </c>
      <c r="O253">
        <f>0+R253</f>
      </c>
      <c r="Q253">
        <f>0+I254+I258+I262+I266+I270+I274+I278+I282+I286</f>
      </c>
      <c>
        <f>0+O254+O258+O262+O266+O270+O274+O278+O282+O286</f>
      </c>
    </row>
    <row r="254" spans="1:16" ht="12.75">
      <c r="A254" s="25" t="s">
        <v>45</v>
      </c>
      <c s="29" t="s">
        <v>997</v>
      </c>
      <c s="29" t="s">
        <v>387</v>
      </c>
      <c s="25" t="s">
        <v>47</v>
      </c>
      <c s="30" t="s">
        <v>388</v>
      </c>
      <c s="31" t="s">
        <v>168</v>
      </c>
      <c s="32">
        <v>2460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12.75">
      <c r="A255" s="34" t="s">
        <v>50</v>
      </c>
      <c r="E255" s="35" t="s">
        <v>998</v>
      </c>
    </row>
    <row r="256" spans="1:5" ht="12.75">
      <c r="A256" s="36" t="s">
        <v>52</v>
      </c>
      <c r="E256" s="37" t="s">
        <v>999</v>
      </c>
    </row>
    <row r="257" spans="1:5" ht="38.25">
      <c r="A257" t="s">
        <v>53</v>
      </c>
      <c r="E257" s="35" t="s">
        <v>391</v>
      </c>
    </row>
    <row r="258" spans="1:16" ht="12.75">
      <c r="A258" s="25" t="s">
        <v>45</v>
      </c>
      <c s="29" t="s">
        <v>1000</v>
      </c>
      <c s="29" t="s">
        <v>393</v>
      </c>
      <c s="25" t="s">
        <v>29</v>
      </c>
      <c s="30" t="s">
        <v>394</v>
      </c>
      <c s="31" t="s">
        <v>168</v>
      </c>
      <c s="32">
        <v>46</v>
      </c>
      <c s="33">
        <v>0</v>
      </c>
      <c s="33">
        <f>ROUND(ROUND(H258,2)*ROUND(G258,3),2)</f>
      </c>
      <c r="O258">
        <f>(I258*21)/100</f>
      </c>
      <c t="s">
        <v>23</v>
      </c>
    </row>
    <row r="259" spans="1:5" ht="25.5">
      <c r="A259" s="34" t="s">
        <v>50</v>
      </c>
      <c r="E259" s="35" t="s">
        <v>395</v>
      </c>
    </row>
    <row r="260" spans="1:5" ht="12.75">
      <c r="A260" s="36" t="s">
        <v>52</v>
      </c>
      <c r="E260" s="37" t="s">
        <v>1001</v>
      </c>
    </row>
    <row r="261" spans="1:5" ht="38.25">
      <c r="A261" t="s">
        <v>53</v>
      </c>
      <c r="E261" s="35" t="s">
        <v>391</v>
      </c>
    </row>
    <row r="262" spans="1:16" ht="12.75">
      <c r="A262" s="25" t="s">
        <v>45</v>
      </c>
      <c s="29" t="s">
        <v>1002</v>
      </c>
      <c s="29" t="s">
        <v>393</v>
      </c>
      <c s="25" t="s">
        <v>23</v>
      </c>
      <c s="30" t="s">
        <v>394</v>
      </c>
      <c s="31" t="s">
        <v>168</v>
      </c>
      <c s="32">
        <v>6</v>
      </c>
      <c s="33">
        <v>0</v>
      </c>
      <c s="33">
        <f>ROUND(ROUND(H262,2)*ROUND(G262,3),2)</f>
      </c>
      <c r="O262">
        <f>(I262*21)/100</f>
      </c>
      <c t="s">
        <v>23</v>
      </c>
    </row>
    <row r="263" spans="1:5" ht="25.5">
      <c r="A263" s="34" t="s">
        <v>50</v>
      </c>
      <c r="E263" s="35" t="s">
        <v>1003</v>
      </c>
    </row>
    <row r="264" spans="1:5" ht="12.75">
      <c r="A264" s="36" t="s">
        <v>52</v>
      </c>
      <c r="E264" s="37" t="s">
        <v>1004</v>
      </c>
    </row>
    <row r="265" spans="1:5" ht="51">
      <c r="A265" t="s">
        <v>53</v>
      </c>
      <c r="E265" s="35" t="s">
        <v>400</v>
      </c>
    </row>
    <row r="266" spans="1:16" ht="12.75">
      <c r="A266" s="25" t="s">
        <v>45</v>
      </c>
      <c s="29" t="s">
        <v>1005</v>
      </c>
      <c s="29" t="s">
        <v>1006</v>
      </c>
      <c s="25" t="s">
        <v>47</v>
      </c>
      <c s="30" t="s">
        <v>1007</v>
      </c>
      <c s="31" t="s">
        <v>168</v>
      </c>
      <c s="32">
        <v>10.26</v>
      </c>
      <c s="33">
        <v>0</v>
      </c>
      <c s="33">
        <f>ROUND(ROUND(H266,2)*ROUND(G266,3),2)</f>
      </c>
      <c r="O266">
        <f>(I266*21)/100</f>
      </c>
      <c t="s">
        <v>23</v>
      </c>
    </row>
    <row r="267" spans="1:5" ht="12.75">
      <c r="A267" s="34" t="s">
        <v>50</v>
      </c>
      <c r="E267" s="35" t="s">
        <v>1008</v>
      </c>
    </row>
    <row r="268" spans="1:5" ht="12.75">
      <c r="A268" s="36" t="s">
        <v>52</v>
      </c>
      <c r="E268" s="37" t="s">
        <v>1009</v>
      </c>
    </row>
    <row r="269" spans="1:5" ht="63.75">
      <c r="A269" t="s">
        <v>53</v>
      </c>
      <c r="E269" s="35" t="s">
        <v>1010</v>
      </c>
    </row>
    <row r="270" spans="1:16" ht="12.75">
      <c r="A270" s="25" t="s">
        <v>45</v>
      </c>
      <c s="29" t="s">
        <v>1011</v>
      </c>
      <c s="29" t="s">
        <v>1012</v>
      </c>
      <c s="25" t="s">
        <v>47</v>
      </c>
      <c s="30" t="s">
        <v>1013</v>
      </c>
      <c s="31" t="s">
        <v>168</v>
      </c>
      <c s="32">
        <v>18.59</v>
      </c>
      <c s="33">
        <v>0</v>
      </c>
      <c s="33">
        <f>ROUND(ROUND(H270,2)*ROUND(G270,3),2)</f>
      </c>
      <c r="O270">
        <f>(I270*21)/100</f>
      </c>
      <c t="s">
        <v>23</v>
      </c>
    </row>
    <row r="271" spans="1:5" ht="12.75">
      <c r="A271" s="34" t="s">
        <v>50</v>
      </c>
      <c r="E271" s="35" t="s">
        <v>1014</v>
      </c>
    </row>
    <row r="272" spans="1:5" ht="38.25">
      <c r="A272" s="36" t="s">
        <v>52</v>
      </c>
      <c r="E272" s="37" t="s">
        <v>1015</v>
      </c>
    </row>
    <row r="273" spans="1:5" ht="63.75">
      <c r="A273" t="s">
        <v>53</v>
      </c>
      <c r="E273" s="35" t="s">
        <v>1010</v>
      </c>
    </row>
    <row r="274" spans="1:16" ht="12.75">
      <c r="A274" s="25" t="s">
        <v>45</v>
      </c>
      <c s="29" t="s">
        <v>1016</v>
      </c>
      <c s="29" t="s">
        <v>402</v>
      </c>
      <c s="25" t="s">
        <v>47</v>
      </c>
      <c s="30" t="s">
        <v>403</v>
      </c>
      <c s="31" t="s">
        <v>168</v>
      </c>
      <c s="32">
        <v>152.16</v>
      </c>
      <c s="33">
        <v>0</v>
      </c>
      <c s="33">
        <f>ROUND(ROUND(H274,2)*ROUND(G274,3),2)</f>
      </c>
      <c r="O274">
        <f>(I274*21)/100</f>
      </c>
      <c t="s">
        <v>23</v>
      </c>
    </row>
    <row r="275" spans="1:5" ht="12.75">
      <c r="A275" s="34" t="s">
        <v>50</v>
      </c>
      <c r="E275" s="35" t="s">
        <v>404</v>
      </c>
    </row>
    <row r="276" spans="1:5" ht="38.25">
      <c r="A276" s="36" t="s">
        <v>52</v>
      </c>
      <c r="E276" s="37" t="s">
        <v>897</v>
      </c>
    </row>
    <row r="277" spans="1:5" ht="38.25">
      <c r="A277" t="s">
        <v>53</v>
      </c>
      <c r="E277" s="35" t="s">
        <v>405</v>
      </c>
    </row>
    <row r="278" spans="1:16" ht="12.75">
      <c r="A278" s="25" t="s">
        <v>45</v>
      </c>
      <c s="29" t="s">
        <v>1017</v>
      </c>
      <c s="29" t="s">
        <v>1018</v>
      </c>
      <c s="25" t="s">
        <v>47</v>
      </c>
      <c s="30" t="s">
        <v>1019</v>
      </c>
      <c s="31" t="s">
        <v>168</v>
      </c>
      <c s="32">
        <v>54</v>
      </c>
      <c s="33">
        <v>0</v>
      </c>
      <c s="33">
        <f>ROUND(ROUND(H278,2)*ROUND(G278,3),2)</f>
      </c>
      <c r="O278">
        <f>(I278*21)/100</f>
      </c>
      <c t="s">
        <v>23</v>
      </c>
    </row>
    <row r="279" spans="1:5" ht="25.5">
      <c r="A279" s="34" t="s">
        <v>50</v>
      </c>
      <c r="E279" s="35" t="s">
        <v>1020</v>
      </c>
    </row>
    <row r="280" spans="1:5" ht="12.75">
      <c r="A280" s="36" t="s">
        <v>52</v>
      </c>
      <c r="E280" s="37" t="s">
        <v>1021</v>
      </c>
    </row>
    <row r="281" spans="1:5" ht="89.25">
      <c r="A281" t="s">
        <v>53</v>
      </c>
      <c r="E281" s="35" t="s">
        <v>1022</v>
      </c>
    </row>
    <row r="282" spans="1:16" ht="12.75">
      <c r="A282" s="25" t="s">
        <v>45</v>
      </c>
      <c s="29" t="s">
        <v>1023</v>
      </c>
      <c s="29" t="s">
        <v>407</v>
      </c>
      <c s="25" t="s">
        <v>47</v>
      </c>
      <c s="30" t="s">
        <v>408</v>
      </c>
      <c s="31" t="s">
        <v>131</v>
      </c>
      <c s="32">
        <v>17.936</v>
      </c>
      <c s="33">
        <v>0</v>
      </c>
      <c s="33">
        <f>ROUND(ROUND(H282,2)*ROUND(G282,3),2)</f>
      </c>
      <c r="O282">
        <f>(I282*21)/100</f>
      </c>
      <c t="s">
        <v>23</v>
      </c>
    </row>
    <row r="283" spans="1:5" ht="38.25">
      <c r="A283" s="34" t="s">
        <v>50</v>
      </c>
      <c r="E283" s="35" t="s">
        <v>409</v>
      </c>
    </row>
    <row r="284" spans="1:5" ht="51">
      <c r="A284" s="36" t="s">
        <v>52</v>
      </c>
      <c r="E284" s="37" t="s">
        <v>1024</v>
      </c>
    </row>
    <row r="285" spans="1:5" ht="102">
      <c r="A285" t="s">
        <v>53</v>
      </c>
      <c r="E285" s="35" t="s">
        <v>134</v>
      </c>
    </row>
    <row r="286" spans="1:16" ht="12.75">
      <c r="A286" s="25" t="s">
        <v>45</v>
      </c>
      <c s="29" t="s">
        <v>1025</v>
      </c>
      <c s="29" t="s">
        <v>412</v>
      </c>
      <c s="25" t="s">
        <v>47</v>
      </c>
      <c s="30" t="s">
        <v>413</v>
      </c>
      <c s="31" t="s">
        <v>168</v>
      </c>
      <c s="32">
        <v>25</v>
      </c>
      <c s="33">
        <v>0</v>
      </c>
      <c s="33">
        <f>ROUND(ROUND(H286,2)*ROUND(G286,3),2)</f>
      </c>
      <c r="O286">
        <f>(I286*21)/100</f>
      </c>
      <c t="s">
        <v>23</v>
      </c>
    </row>
    <row r="287" spans="1:5" ht="38.25">
      <c r="A287" s="34" t="s">
        <v>50</v>
      </c>
      <c r="E287" s="35" t="s">
        <v>414</v>
      </c>
    </row>
    <row r="288" spans="1:5" ht="12.75">
      <c r="A288" s="36" t="s">
        <v>52</v>
      </c>
      <c r="E288" s="37" t="s">
        <v>1026</v>
      </c>
    </row>
    <row r="289" spans="1:5" ht="114.75">
      <c r="A289" t="s">
        <v>53</v>
      </c>
      <c r="E289" s="35" t="s">
        <v>416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0+O10+O27+O100+O109+O118+O155+O168+O193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1027</v>
      </c>
      <c s="38">
        <f>0+I10+I27+I100+I109+I118+I155+I168+I193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1027</v>
      </c>
      <c s="6"/>
      <c s="18" t="s">
        <v>418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51.3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51">
      <c r="A13" s="36" t="s">
        <v>52</v>
      </c>
      <c r="E13" s="37" t="s">
        <v>1028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798.897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51">
      <c r="A17" s="36" t="s">
        <v>52</v>
      </c>
      <c r="E17" s="37" t="s">
        <v>1029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186.255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114.75">
      <c r="A21" s="36" t="s">
        <v>52</v>
      </c>
      <c r="E21" s="37" t="s">
        <v>1030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149</v>
      </c>
      <c s="25" t="s">
        <v>47</v>
      </c>
      <c s="30" t="s">
        <v>150</v>
      </c>
      <c s="31" t="s">
        <v>139</v>
      </c>
      <c s="32">
        <v>259.38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422</v>
      </c>
    </row>
    <row r="25" spans="1:5" ht="12.75">
      <c r="A25" s="36" t="s">
        <v>52</v>
      </c>
      <c r="E25" s="37" t="s">
        <v>1031</v>
      </c>
    </row>
    <row r="26" spans="1:5" ht="25.5">
      <c r="A26" t="s">
        <v>53</v>
      </c>
      <c r="E26" s="35" t="s">
        <v>142</v>
      </c>
    </row>
    <row r="27" spans="1:18" ht="12.75" customHeight="1">
      <c r="A27" s="6" t="s">
        <v>43</v>
      </c>
      <c s="6"/>
      <c s="42" t="s">
        <v>29</v>
      </c>
      <c s="6"/>
      <c s="27" t="s">
        <v>102</v>
      </c>
      <c s="6"/>
      <c s="6"/>
      <c s="6"/>
      <c s="43">
        <f>0+Q27</f>
      </c>
      <c r="O27">
        <f>0+R27</f>
      </c>
      <c r="Q27">
        <f>0+I28+I32+I36+I40+I44+I48+I52+I56+I60+I64+I68+I72+I76+I80+I84+I88+I92+I96</f>
      </c>
      <c>
        <f>0+O28+O32+O36+O40+O44+O48+O52+O56+O60+O64+O68+O72+O76+O80+O84+O88+O92+O96</f>
      </c>
    </row>
    <row r="28" spans="1:16" ht="12.75">
      <c r="A28" s="25" t="s">
        <v>45</v>
      </c>
      <c s="29" t="s">
        <v>35</v>
      </c>
      <c s="29" t="s">
        <v>153</v>
      </c>
      <c s="25" t="s">
        <v>47</v>
      </c>
      <c s="30" t="s">
        <v>154</v>
      </c>
      <c s="31" t="s">
        <v>131</v>
      </c>
      <c s="32">
        <v>194.535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63.75">
      <c r="A29" s="34" t="s">
        <v>50</v>
      </c>
      <c r="E29" s="35" t="s">
        <v>1032</v>
      </c>
    </row>
    <row r="30" spans="1:5" ht="12.75">
      <c r="A30" s="36" t="s">
        <v>52</v>
      </c>
      <c r="E30" s="37" t="s">
        <v>1033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427</v>
      </c>
      <c s="25" t="s">
        <v>47</v>
      </c>
      <c s="30" t="s">
        <v>154</v>
      </c>
      <c s="31" t="s">
        <v>131</v>
      </c>
      <c s="32">
        <v>168.6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63.75">
      <c r="A33" s="34" t="s">
        <v>50</v>
      </c>
      <c r="E33" s="35" t="s">
        <v>1034</v>
      </c>
    </row>
    <row r="34" spans="1:5" ht="63.75">
      <c r="A34" s="36" t="s">
        <v>52</v>
      </c>
      <c r="E34" s="37" t="s">
        <v>1035</v>
      </c>
    </row>
    <row r="35" spans="1:5" ht="63.75">
      <c r="A35" t="s">
        <v>53</v>
      </c>
      <c r="E35" s="35" t="s">
        <v>157</v>
      </c>
    </row>
    <row r="36" spans="1:16" ht="25.5">
      <c r="A36" s="25" t="s">
        <v>45</v>
      </c>
      <c s="29" t="s">
        <v>71</v>
      </c>
      <c s="29" t="s">
        <v>430</v>
      </c>
      <c s="25" t="s">
        <v>47</v>
      </c>
      <c s="30" t="s">
        <v>431</v>
      </c>
      <c s="31" t="s">
        <v>131</v>
      </c>
      <c s="32">
        <v>117.9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76.5">
      <c r="A37" s="34" t="s">
        <v>50</v>
      </c>
      <c r="E37" s="35" t="s">
        <v>1036</v>
      </c>
    </row>
    <row r="38" spans="1:5" ht="51">
      <c r="A38" s="36" t="s">
        <v>52</v>
      </c>
      <c r="E38" s="37" t="s">
        <v>1037</v>
      </c>
    </row>
    <row r="39" spans="1:5" ht="63.75">
      <c r="A39" t="s">
        <v>53</v>
      </c>
      <c r="E39" s="35" t="s">
        <v>157</v>
      </c>
    </row>
    <row r="40" spans="1:16" ht="12.75">
      <c r="A40" s="25" t="s">
        <v>45</v>
      </c>
      <c s="29" t="s">
        <v>76</v>
      </c>
      <c s="29" t="s">
        <v>1038</v>
      </c>
      <c s="25" t="s">
        <v>47</v>
      </c>
      <c s="30" t="s">
        <v>1039</v>
      </c>
      <c s="31" t="s">
        <v>131</v>
      </c>
      <c s="32">
        <v>3.9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51">
      <c r="A41" s="34" t="s">
        <v>50</v>
      </c>
      <c r="E41" s="35" t="s">
        <v>1040</v>
      </c>
    </row>
    <row r="42" spans="1:5" ht="12.75">
      <c r="A42" s="36" t="s">
        <v>52</v>
      </c>
      <c r="E42" s="37" t="s">
        <v>1041</v>
      </c>
    </row>
    <row r="43" spans="1:5" ht="63.75">
      <c r="A43" t="s">
        <v>53</v>
      </c>
      <c r="E43" s="35" t="s">
        <v>157</v>
      </c>
    </row>
    <row r="44" spans="1:16" ht="25.5">
      <c r="A44" s="25" t="s">
        <v>45</v>
      </c>
      <c s="29" t="s">
        <v>40</v>
      </c>
      <c s="29" t="s">
        <v>434</v>
      </c>
      <c s="25" t="s">
        <v>47</v>
      </c>
      <c s="30" t="s">
        <v>435</v>
      </c>
      <c s="31" t="s">
        <v>131</v>
      </c>
      <c s="32">
        <v>44.4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51">
      <c r="A45" s="34" t="s">
        <v>50</v>
      </c>
      <c r="E45" s="35" t="s">
        <v>1042</v>
      </c>
    </row>
    <row r="46" spans="1:5" ht="12.75">
      <c r="A46" s="36" t="s">
        <v>52</v>
      </c>
      <c r="E46" s="37" t="s">
        <v>1043</v>
      </c>
    </row>
    <row r="47" spans="1:5" ht="63.75">
      <c r="A47" t="s">
        <v>53</v>
      </c>
      <c r="E47" s="35" t="s">
        <v>157</v>
      </c>
    </row>
    <row r="48" spans="1:16" ht="12.75">
      <c r="A48" s="25" t="s">
        <v>45</v>
      </c>
      <c s="29" t="s">
        <v>42</v>
      </c>
      <c s="29" t="s">
        <v>438</v>
      </c>
      <c s="25" t="s">
        <v>47</v>
      </c>
      <c s="30" t="s">
        <v>439</v>
      </c>
      <c s="31" t="s">
        <v>105</v>
      </c>
      <c s="32">
        <v>681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1044</v>
      </c>
    </row>
    <row r="50" spans="1:5" ht="38.25">
      <c r="A50" s="36" t="s">
        <v>52</v>
      </c>
      <c r="E50" s="37" t="s">
        <v>1045</v>
      </c>
    </row>
    <row r="51" spans="1:5" ht="12.75">
      <c r="A51" t="s">
        <v>53</v>
      </c>
      <c r="E51" s="35" t="s">
        <v>442</v>
      </c>
    </row>
    <row r="52" spans="1:16" ht="12.75">
      <c r="A52" s="25" t="s">
        <v>45</v>
      </c>
      <c s="29" t="s">
        <v>89</v>
      </c>
      <c s="29" t="s">
        <v>1046</v>
      </c>
      <c s="25" t="s">
        <v>47</v>
      </c>
      <c s="30" t="s">
        <v>1047</v>
      </c>
      <c s="31" t="s">
        <v>131</v>
      </c>
      <c s="32">
        <v>1.5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1048</v>
      </c>
    </row>
    <row r="54" spans="1:5" ht="12.75">
      <c r="A54" s="36" t="s">
        <v>52</v>
      </c>
      <c r="E54" s="37" t="s">
        <v>1049</v>
      </c>
    </row>
    <row r="55" spans="1:5" ht="25.5">
      <c r="A55" t="s">
        <v>53</v>
      </c>
      <c r="E55" s="35" t="s">
        <v>181</v>
      </c>
    </row>
    <row r="56" spans="1:16" ht="12.75">
      <c r="A56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131</v>
      </c>
      <c s="32">
        <v>1.5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1050</v>
      </c>
    </row>
    <row r="58" spans="1:5" ht="12.75">
      <c r="A58" s="36" t="s">
        <v>52</v>
      </c>
      <c r="E58" s="37" t="s">
        <v>1051</v>
      </c>
    </row>
    <row r="59" spans="1:5" ht="12.75">
      <c r="A59" t="s">
        <v>53</v>
      </c>
      <c r="E59" s="35" t="s">
        <v>187</v>
      </c>
    </row>
    <row r="60" spans="1:16" ht="12.75">
      <c r="A60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131</v>
      </c>
      <c s="32">
        <v>3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38.25">
      <c r="A61" s="34" t="s">
        <v>50</v>
      </c>
      <c r="E61" s="35" t="s">
        <v>1052</v>
      </c>
    </row>
    <row r="62" spans="1:5" ht="12.75">
      <c r="A62" s="36" t="s">
        <v>52</v>
      </c>
      <c r="E62" s="37" t="s">
        <v>1053</v>
      </c>
    </row>
    <row r="63" spans="1:5" ht="369.75">
      <c r="A63" t="s">
        <v>53</v>
      </c>
      <c r="E63" s="35" t="s">
        <v>193</v>
      </c>
    </row>
    <row r="64" spans="1:16" ht="12.75">
      <c r="A64" s="25" t="s">
        <v>45</v>
      </c>
      <c s="29" t="s">
        <v>194</v>
      </c>
      <c s="29" t="s">
        <v>201</v>
      </c>
      <c s="25" t="s">
        <v>47</v>
      </c>
      <c s="30" t="s">
        <v>202</v>
      </c>
      <c s="31" t="s">
        <v>131</v>
      </c>
      <c s="32">
        <v>139.5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1054</v>
      </c>
    </row>
    <row r="66" spans="1:5" ht="12.75">
      <c r="A66" s="36" t="s">
        <v>52</v>
      </c>
      <c r="E66" s="37" t="s">
        <v>1055</v>
      </c>
    </row>
    <row r="67" spans="1:5" ht="318.75">
      <c r="A67" t="s">
        <v>53</v>
      </c>
      <c r="E67" s="35" t="s">
        <v>205</v>
      </c>
    </row>
    <row r="68" spans="1:16" ht="12.75">
      <c r="A68" s="25" t="s">
        <v>45</v>
      </c>
      <c s="29" t="s">
        <v>200</v>
      </c>
      <c s="29" t="s">
        <v>445</v>
      </c>
      <c s="25" t="s">
        <v>47</v>
      </c>
      <c s="30" t="s">
        <v>446</v>
      </c>
      <c s="31" t="s">
        <v>168</v>
      </c>
      <c s="32">
        <v>57.5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38.25">
      <c r="A69" s="34" t="s">
        <v>50</v>
      </c>
      <c r="E69" s="35" t="s">
        <v>1056</v>
      </c>
    </row>
    <row r="70" spans="1:5" ht="12.75">
      <c r="A70" s="36" t="s">
        <v>52</v>
      </c>
      <c r="E70" s="37" t="s">
        <v>1057</v>
      </c>
    </row>
    <row r="71" spans="1:5" ht="63.75">
      <c r="A71" t="s">
        <v>53</v>
      </c>
      <c r="E71" s="35" t="s">
        <v>216</v>
      </c>
    </row>
    <row r="72" spans="1:16" ht="12.75">
      <c r="A72" s="25" t="s">
        <v>45</v>
      </c>
      <c s="29" t="s">
        <v>206</v>
      </c>
      <c s="29" t="s">
        <v>224</v>
      </c>
      <c s="25" t="s">
        <v>47</v>
      </c>
      <c s="30" t="s">
        <v>225</v>
      </c>
      <c s="31" t="s">
        <v>131</v>
      </c>
      <c s="32">
        <v>8.75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51">
      <c r="A73" s="34" t="s">
        <v>50</v>
      </c>
      <c r="E73" s="35" t="s">
        <v>1058</v>
      </c>
    </row>
    <row r="74" spans="1:5" ht="25.5">
      <c r="A74" s="36" t="s">
        <v>52</v>
      </c>
      <c r="E74" s="37" t="s">
        <v>1059</v>
      </c>
    </row>
    <row r="75" spans="1:5" ht="318.75">
      <c r="A75" t="s">
        <v>53</v>
      </c>
      <c r="E75" s="35" t="s">
        <v>228</v>
      </c>
    </row>
    <row r="76" spans="1:16" ht="12.75">
      <c r="A76" s="25" t="s">
        <v>45</v>
      </c>
      <c s="29" t="s">
        <v>211</v>
      </c>
      <c s="29" t="s">
        <v>772</v>
      </c>
      <c s="25" t="s">
        <v>47</v>
      </c>
      <c s="30" t="s">
        <v>773</v>
      </c>
      <c s="31" t="s">
        <v>131</v>
      </c>
      <c s="32">
        <v>2.4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1060</v>
      </c>
    </row>
    <row r="78" spans="1:5" ht="38.25">
      <c r="A78" s="36" t="s">
        <v>52</v>
      </c>
      <c r="E78" s="37" t="s">
        <v>1061</v>
      </c>
    </row>
    <row r="79" spans="1:5" ht="318.75">
      <c r="A79" t="s">
        <v>53</v>
      </c>
      <c r="E79" s="35" t="s">
        <v>228</v>
      </c>
    </row>
    <row r="80" spans="1:16" ht="12.75">
      <c r="A80" s="25" t="s">
        <v>45</v>
      </c>
      <c s="29" t="s">
        <v>217</v>
      </c>
      <c s="29" t="s">
        <v>238</v>
      </c>
      <c s="25" t="s">
        <v>47</v>
      </c>
      <c s="30" t="s">
        <v>239</v>
      </c>
      <c s="31" t="s">
        <v>131</v>
      </c>
      <c s="32">
        <v>14.15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240</v>
      </c>
    </row>
    <row r="82" spans="1:5" ht="51">
      <c r="A82" s="36" t="s">
        <v>52</v>
      </c>
      <c r="E82" s="37" t="s">
        <v>1062</v>
      </c>
    </row>
    <row r="83" spans="1:5" ht="191.25">
      <c r="A83" t="s">
        <v>53</v>
      </c>
      <c r="E83" s="35" t="s">
        <v>242</v>
      </c>
    </row>
    <row r="84" spans="1:16" ht="12.75">
      <c r="A84" s="25" t="s">
        <v>45</v>
      </c>
      <c s="29" t="s">
        <v>223</v>
      </c>
      <c s="29" t="s">
        <v>259</v>
      </c>
      <c s="25" t="s">
        <v>29</v>
      </c>
      <c s="30" t="s">
        <v>260</v>
      </c>
      <c s="31" t="s">
        <v>131</v>
      </c>
      <c s="32">
        <v>8.75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453</v>
      </c>
    </row>
    <row r="86" spans="1:5" ht="12.75">
      <c r="A86" s="36" t="s">
        <v>52</v>
      </c>
      <c r="E86" s="37" t="s">
        <v>1063</v>
      </c>
    </row>
    <row r="87" spans="1:5" ht="306">
      <c r="A87" t="s">
        <v>53</v>
      </c>
      <c r="E87" s="35" t="s">
        <v>263</v>
      </c>
    </row>
    <row r="88" spans="1:16" ht="12.75">
      <c r="A88" s="25" t="s">
        <v>45</v>
      </c>
      <c s="29" t="s">
        <v>229</v>
      </c>
      <c s="29" t="s">
        <v>259</v>
      </c>
      <c s="25" t="s">
        <v>23</v>
      </c>
      <c s="30" t="s">
        <v>260</v>
      </c>
      <c s="31" t="s">
        <v>131</v>
      </c>
      <c s="32">
        <v>2.4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1064</v>
      </c>
    </row>
    <row r="90" spans="1:5" ht="12.75">
      <c r="A90" s="36" t="s">
        <v>52</v>
      </c>
      <c r="E90" s="37" t="s">
        <v>1065</v>
      </c>
    </row>
    <row r="91" spans="1:5" ht="306">
      <c r="A91" t="s">
        <v>53</v>
      </c>
      <c r="E91" s="35" t="s">
        <v>263</v>
      </c>
    </row>
    <row r="92" spans="1:16" ht="12.75">
      <c r="A92" s="25" t="s">
        <v>45</v>
      </c>
      <c s="29" t="s">
        <v>233</v>
      </c>
      <c s="29" t="s">
        <v>271</v>
      </c>
      <c s="25" t="s">
        <v>47</v>
      </c>
      <c s="30" t="s">
        <v>272</v>
      </c>
      <c s="31" t="s">
        <v>105</v>
      </c>
      <c s="32">
        <v>10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25.5">
      <c r="A93" s="34" t="s">
        <v>50</v>
      </c>
      <c r="E93" s="35" t="s">
        <v>1066</v>
      </c>
    </row>
    <row r="94" spans="1:5" ht="12.75">
      <c r="A94" s="36" t="s">
        <v>52</v>
      </c>
      <c r="E94" s="37" t="s">
        <v>1067</v>
      </c>
    </row>
    <row r="95" spans="1:5" ht="38.25">
      <c r="A95" t="s">
        <v>53</v>
      </c>
      <c r="E95" s="35" t="s">
        <v>275</v>
      </c>
    </row>
    <row r="96" spans="1:16" ht="12.75">
      <c r="A96" s="25" t="s">
        <v>45</v>
      </c>
      <c s="29" t="s">
        <v>237</v>
      </c>
      <c s="29" t="s">
        <v>277</v>
      </c>
      <c s="25" t="s">
        <v>47</v>
      </c>
      <c s="30" t="s">
        <v>278</v>
      </c>
      <c s="31" t="s">
        <v>105</v>
      </c>
      <c s="32">
        <v>10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279</v>
      </c>
    </row>
    <row r="98" spans="1:5" ht="12.75">
      <c r="A98" s="36" t="s">
        <v>52</v>
      </c>
      <c r="E98" s="37" t="s">
        <v>1068</v>
      </c>
    </row>
    <row r="99" spans="1:5" ht="25.5">
      <c r="A99" t="s">
        <v>53</v>
      </c>
      <c r="E99" s="35" t="s">
        <v>281</v>
      </c>
    </row>
    <row r="100" spans="1:18" ht="12.75" customHeight="1">
      <c r="A100" s="6" t="s">
        <v>43</v>
      </c>
      <c s="6"/>
      <c s="42" t="s">
        <v>22</v>
      </c>
      <c s="6"/>
      <c s="27" t="s">
        <v>728</v>
      </c>
      <c s="6"/>
      <c s="6"/>
      <c s="6"/>
      <c s="43">
        <f>0+Q100</f>
      </c>
      <c r="O100">
        <f>0+R100</f>
      </c>
      <c r="Q100">
        <f>0+I101+I105</f>
      </c>
      <c>
        <f>0+O101+O105</f>
      </c>
    </row>
    <row r="101" spans="1:16" ht="12.75">
      <c r="A101" s="25" t="s">
        <v>45</v>
      </c>
      <c s="29" t="s">
        <v>243</v>
      </c>
      <c s="29" t="s">
        <v>1069</v>
      </c>
      <c s="25" t="s">
        <v>47</v>
      </c>
      <c s="30" t="s">
        <v>1070</v>
      </c>
      <c s="31" t="s">
        <v>1071</v>
      </c>
      <c s="32">
        <v>57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38.25">
      <c r="A102" s="34" t="s">
        <v>50</v>
      </c>
      <c r="E102" s="35" t="s">
        <v>1072</v>
      </c>
    </row>
    <row r="103" spans="1:5" ht="38.25">
      <c r="A103" s="36" t="s">
        <v>52</v>
      </c>
      <c r="E103" s="37" t="s">
        <v>1073</v>
      </c>
    </row>
    <row r="104" spans="1:5" ht="38.25">
      <c r="A104" t="s">
        <v>53</v>
      </c>
      <c r="E104" s="35" t="s">
        <v>1074</v>
      </c>
    </row>
    <row r="105" spans="1:16" ht="12.75">
      <c r="A105" s="25" t="s">
        <v>45</v>
      </c>
      <c s="29" t="s">
        <v>246</v>
      </c>
      <c s="29" t="s">
        <v>1075</v>
      </c>
      <c s="25" t="s">
        <v>47</v>
      </c>
      <c s="30" t="s">
        <v>1076</v>
      </c>
      <c s="31" t="s">
        <v>1071</v>
      </c>
      <c s="32">
        <v>16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38.25">
      <c r="A106" s="34" t="s">
        <v>50</v>
      </c>
      <c r="E106" s="35" t="s">
        <v>1077</v>
      </c>
    </row>
    <row r="107" spans="1:5" ht="12.75">
      <c r="A107" s="36" t="s">
        <v>52</v>
      </c>
      <c r="E107" s="37" t="s">
        <v>1078</v>
      </c>
    </row>
    <row r="108" spans="1:5" ht="38.25">
      <c r="A108" t="s">
        <v>53</v>
      </c>
      <c r="E108" s="35" t="s">
        <v>1079</v>
      </c>
    </row>
    <row r="109" spans="1:18" ht="12.75" customHeight="1">
      <c r="A109" s="6" t="s">
        <v>43</v>
      </c>
      <c s="6"/>
      <c s="42" t="s">
        <v>33</v>
      </c>
      <c s="6"/>
      <c s="27" t="s">
        <v>292</v>
      </c>
      <c s="6"/>
      <c s="6"/>
      <c s="6"/>
      <c s="43">
        <f>0+Q109</f>
      </c>
      <c r="O109">
        <f>0+R109</f>
      </c>
      <c r="Q109">
        <f>0+I110+I114</f>
      </c>
      <c>
        <f>0+O110+O114</f>
      </c>
    </row>
    <row r="110" spans="1:16" ht="12.75">
      <c r="A110" s="25" t="s">
        <v>45</v>
      </c>
      <c s="29" t="s">
        <v>252</v>
      </c>
      <c s="29" t="s">
        <v>1080</v>
      </c>
      <c s="25" t="s">
        <v>527</v>
      </c>
      <c s="30" t="s">
        <v>1081</v>
      </c>
      <c s="31" t="s">
        <v>86</v>
      </c>
      <c s="32">
        <v>12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76.5">
      <c r="A111" s="34" t="s">
        <v>50</v>
      </c>
      <c r="E111" s="35" t="s">
        <v>1082</v>
      </c>
    </row>
    <row r="112" spans="1:5" ht="12.75">
      <c r="A112" s="36" t="s">
        <v>52</v>
      </c>
      <c r="E112" s="37" t="s">
        <v>47</v>
      </c>
    </row>
    <row r="113" spans="1:5" ht="306">
      <c r="A113" t="s">
        <v>53</v>
      </c>
      <c r="E113" s="35" t="s">
        <v>1083</v>
      </c>
    </row>
    <row r="114" spans="1:16" ht="12.75">
      <c r="A114" s="25" t="s">
        <v>45</v>
      </c>
      <c s="29" t="s">
        <v>258</v>
      </c>
      <c s="29" t="s">
        <v>300</v>
      </c>
      <c s="25" t="s">
        <v>47</v>
      </c>
      <c s="30" t="s">
        <v>301</v>
      </c>
      <c s="31" t="s">
        <v>131</v>
      </c>
      <c s="32">
        <v>2.7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460</v>
      </c>
    </row>
    <row r="116" spans="1:5" ht="25.5">
      <c r="A116" s="36" t="s">
        <v>52</v>
      </c>
      <c r="E116" s="37" t="s">
        <v>1084</v>
      </c>
    </row>
    <row r="117" spans="1:5" ht="38.25">
      <c r="A117" t="s">
        <v>53</v>
      </c>
      <c r="E117" s="35" t="s">
        <v>304</v>
      </c>
    </row>
    <row r="118" spans="1:18" ht="12.75" customHeight="1">
      <c r="A118" s="6" t="s">
        <v>43</v>
      </c>
      <c s="6"/>
      <c s="42" t="s">
        <v>35</v>
      </c>
      <c s="6"/>
      <c s="27" t="s">
        <v>314</v>
      </c>
      <c s="6"/>
      <c s="6"/>
      <c s="6"/>
      <c s="43">
        <f>0+Q118</f>
      </c>
      <c r="O118">
        <f>0+R118</f>
      </c>
      <c r="Q118">
        <f>0+I119+I123+I127+I131+I135+I139+I143+I147+I151</f>
      </c>
      <c>
        <f>0+O119+O123+O127+O131+O135+O139+O143+O147+O151</f>
      </c>
    </row>
    <row r="119" spans="1:16" ht="12.75">
      <c r="A119" s="25" t="s">
        <v>45</v>
      </c>
      <c s="29" t="s">
        <v>264</v>
      </c>
      <c s="29" t="s">
        <v>316</v>
      </c>
      <c s="25" t="s">
        <v>47</v>
      </c>
      <c s="30" t="s">
        <v>317</v>
      </c>
      <c s="31" t="s">
        <v>105</v>
      </c>
      <c s="32">
        <v>2130.65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464</v>
      </c>
    </row>
    <row r="121" spans="1:5" ht="63.75">
      <c r="A121" s="36" t="s">
        <v>52</v>
      </c>
      <c r="E121" s="37" t="s">
        <v>1085</v>
      </c>
    </row>
    <row r="122" spans="1:5" ht="51">
      <c r="A122" t="s">
        <v>53</v>
      </c>
      <c r="E122" s="35" t="s">
        <v>320</v>
      </c>
    </row>
    <row r="123" spans="1:16" ht="12.75">
      <c r="A123" s="25" t="s">
        <v>45</v>
      </c>
      <c s="29" t="s">
        <v>270</v>
      </c>
      <c s="29" t="s">
        <v>466</v>
      </c>
      <c s="25" t="s">
        <v>47</v>
      </c>
      <c s="30" t="s">
        <v>467</v>
      </c>
      <c s="31" t="s">
        <v>105</v>
      </c>
      <c s="32">
        <v>930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63.75">
      <c r="A124" s="34" t="s">
        <v>50</v>
      </c>
      <c r="E124" s="35" t="s">
        <v>468</v>
      </c>
    </row>
    <row r="125" spans="1:5" ht="12.75">
      <c r="A125" s="36" t="s">
        <v>52</v>
      </c>
      <c r="E125" s="37" t="s">
        <v>1086</v>
      </c>
    </row>
    <row r="126" spans="1:5" ht="102">
      <c r="A126" t="s">
        <v>53</v>
      </c>
      <c r="E126" s="35" t="s">
        <v>470</v>
      </c>
    </row>
    <row r="127" spans="1:16" ht="12.75">
      <c r="A127" s="25" t="s">
        <v>45</v>
      </c>
      <c s="29" t="s">
        <v>276</v>
      </c>
      <c s="29" t="s">
        <v>340</v>
      </c>
      <c s="25" t="s">
        <v>47</v>
      </c>
      <c s="30" t="s">
        <v>341</v>
      </c>
      <c s="31" t="s">
        <v>105</v>
      </c>
      <c s="32">
        <v>1020.73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342</v>
      </c>
    </row>
    <row r="129" spans="1:5" ht="12.75">
      <c r="A129" s="36" t="s">
        <v>52</v>
      </c>
      <c r="E129" s="37" t="s">
        <v>1087</v>
      </c>
    </row>
    <row r="130" spans="1:5" ht="51">
      <c r="A130" t="s">
        <v>53</v>
      </c>
      <c r="E130" s="35" t="s">
        <v>344</v>
      </c>
    </row>
    <row r="131" spans="1:16" ht="12.75">
      <c r="A131" s="25" t="s">
        <v>45</v>
      </c>
      <c s="29" t="s">
        <v>283</v>
      </c>
      <c s="29" t="s">
        <v>346</v>
      </c>
      <c s="25" t="s">
        <v>47</v>
      </c>
      <c s="30" t="s">
        <v>347</v>
      </c>
      <c s="31" t="s">
        <v>105</v>
      </c>
      <c s="32">
        <v>2001.82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1088</v>
      </c>
    </row>
    <row r="133" spans="1:5" ht="63.75">
      <c r="A133" s="36" t="s">
        <v>52</v>
      </c>
      <c r="E133" s="37" t="s">
        <v>1089</v>
      </c>
    </row>
    <row r="134" spans="1:5" ht="51">
      <c r="A134" t="s">
        <v>53</v>
      </c>
      <c r="E134" s="35" t="s">
        <v>344</v>
      </c>
    </row>
    <row r="135" spans="1:16" ht="12.75">
      <c r="A135" s="25" t="s">
        <v>45</v>
      </c>
      <c s="29" t="s">
        <v>289</v>
      </c>
      <c s="29" t="s">
        <v>474</v>
      </c>
      <c s="25" t="s">
        <v>47</v>
      </c>
      <c s="30" t="s">
        <v>475</v>
      </c>
      <c s="31" t="s">
        <v>105</v>
      </c>
      <c s="32">
        <v>991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476</v>
      </c>
    </row>
    <row r="137" spans="1:5" ht="12.75">
      <c r="A137" s="36" t="s">
        <v>52</v>
      </c>
      <c r="E137" s="37" t="s">
        <v>1090</v>
      </c>
    </row>
    <row r="138" spans="1:5" ht="140.25">
      <c r="A138" t="s">
        <v>53</v>
      </c>
      <c r="E138" s="35" t="s">
        <v>355</v>
      </c>
    </row>
    <row r="139" spans="1:16" ht="12.75">
      <c r="A139" s="25" t="s">
        <v>45</v>
      </c>
      <c s="29" t="s">
        <v>293</v>
      </c>
      <c s="29" t="s">
        <v>357</v>
      </c>
      <c s="25" t="s">
        <v>47</v>
      </c>
      <c s="30" t="s">
        <v>358</v>
      </c>
      <c s="31" t="s">
        <v>105</v>
      </c>
      <c s="32">
        <v>1010.82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478</v>
      </c>
    </row>
    <row r="141" spans="1:5" ht="12.75">
      <c r="A141" s="36" t="s">
        <v>52</v>
      </c>
      <c r="E141" s="37" t="s">
        <v>1091</v>
      </c>
    </row>
    <row r="142" spans="1:5" ht="140.25">
      <c r="A142" t="s">
        <v>53</v>
      </c>
      <c r="E142" s="35" t="s">
        <v>355</v>
      </c>
    </row>
    <row r="143" spans="1:16" ht="12.75">
      <c r="A143" s="25" t="s">
        <v>45</v>
      </c>
      <c s="29" t="s">
        <v>299</v>
      </c>
      <c s="29" t="s">
        <v>480</v>
      </c>
      <c s="25" t="s">
        <v>47</v>
      </c>
      <c s="30" t="s">
        <v>481</v>
      </c>
      <c s="31" t="s">
        <v>105</v>
      </c>
      <c s="32">
        <v>1020.73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482</v>
      </c>
    </row>
    <row r="145" spans="1:5" ht="12.75">
      <c r="A145" s="36" t="s">
        <v>52</v>
      </c>
      <c r="E145" s="37" t="s">
        <v>1092</v>
      </c>
    </row>
    <row r="146" spans="1:5" ht="140.25">
      <c r="A146" t="s">
        <v>53</v>
      </c>
      <c r="E146" s="35" t="s">
        <v>355</v>
      </c>
    </row>
    <row r="147" spans="1:16" ht="12.75">
      <c r="A147" s="25" t="s">
        <v>45</v>
      </c>
      <c s="29" t="s">
        <v>305</v>
      </c>
      <c s="29" t="s">
        <v>362</v>
      </c>
      <c s="25" t="s">
        <v>47</v>
      </c>
      <c s="30" t="s">
        <v>363</v>
      </c>
      <c s="31" t="s">
        <v>105</v>
      </c>
      <c s="32">
        <v>1020.73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25.5">
      <c r="A148" s="34" t="s">
        <v>50</v>
      </c>
      <c r="E148" s="35" t="s">
        <v>364</v>
      </c>
    </row>
    <row r="149" spans="1:5" ht="12.75">
      <c r="A149" s="36" t="s">
        <v>52</v>
      </c>
      <c r="E149" s="37" t="s">
        <v>1093</v>
      </c>
    </row>
    <row r="150" spans="1:5" ht="25.5">
      <c r="A150" t="s">
        <v>53</v>
      </c>
      <c r="E150" s="35" t="s">
        <v>366</v>
      </c>
    </row>
    <row r="151" spans="1:16" ht="12.75">
      <c r="A151" s="25" t="s">
        <v>45</v>
      </c>
      <c s="29" t="s">
        <v>308</v>
      </c>
      <c s="29" t="s">
        <v>1094</v>
      </c>
      <c s="25" t="s">
        <v>47</v>
      </c>
      <c s="30" t="s">
        <v>1095</v>
      </c>
      <c s="31" t="s">
        <v>105</v>
      </c>
      <c s="32">
        <v>18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38.25">
      <c r="A152" s="34" t="s">
        <v>50</v>
      </c>
      <c r="E152" s="35" t="s">
        <v>1096</v>
      </c>
    </row>
    <row r="153" spans="1:5" ht="12.75">
      <c r="A153" s="36" t="s">
        <v>52</v>
      </c>
      <c r="E153" s="37" t="s">
        <v>1097</v>
      </c>
    </row>
    <row r="154" spans="1:5" ht="153">
      <c r="A154" t="s">
        <v>53</v>
      </c>
      <c r="E154" s="35" t="s">
        <v>975</v>
      </c>
    </row>
    <row r="155" spans="1:18" ht="12.75" customHeight="1">
      <c r="A155" s="6" t="s">
        <v>43</v>
      </c>
      <c s="6"/>
      <c s="42" t="s">
        <v>71</v>
      </c>
      <c s="6"/>
      <c s="27" t="s">
        <v>367</v>
      </c>
      <c s="6"/>
      <c s="6"/>
      <c s="6"/>
      <c s="43">
        <f>0+Q155</f>
      </c>
      <c r="O155">
        <f>0+R155</f>
      </c>
      <c r="Q155">
        <f>0+I156+I160+I164</f>
      </c>
      <c>
        <f>0+O156+O160+O164</f>
      </c>
    </row>
    <row r="156" spans="1:16" ht="12.75">
      <c r="A156" s="25" t="s">
        <v>45</v>
      </c>
      <c s="29" t="s">
        <v>315</v>
      </c>
      <c s="29" t="s">
        <v>369</v>
      </c>
      <c s="25" t="s">
        <v>47</v>
      </c>
      <c s="30" t="s">
        <v>370</v>
      </c>
      <c s="31" t="s">
        <v>168</v>
      </c>
      <c s="32">
        <v>35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485</v>
      </c>
    </row>
    <row r="158" spans="1:5" ht="12.75">
      <c r="A158" s="36" t="s">
        <v>52</v>
      </c>
      <c r="E158" s="37" t="s">
        <v>1098</v>
      </c>
    </row>
    <row r="159" spans="1:5" ht="153">
      <c r="A159" t="s">
        <v>53</v>
      </c>
      <c r="E159" s="35" t="s">
        <v>373</v>
      </c>
    </row>
    <row r="160" spans="1:16" ht="12.75">
      <c r="A160" s="25" t="s">
        <v>45</v>
      </c>
      <c s="29" t="s">
        <v>321</v>
      </c>
      <c s="29" t="s">
        <v>1099</v>
      </c>
      <c s="25" t="s">
        <v>47</v>
      </c>
      <c s="30" t="s">
        <v>1100</v>
      </c>
      <c s="31" t="s">
        <v>105</v>
      </c>
      <c s="32">
        <v>260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25.5">
      <c r="A161" s="34" t="s">
        <v>50</v>
      </c>
      <c r="E161" s="35" t="s">
        <v>1101</v>
      </c>
    </row>
    <row r="162" spans="1:5" ht="38.25">
      <c r="A162" s="36" t="s">
        <v>52</v>
      </c>
      <c r="E162" s="37" t="s">
        <v>1102</v>
      </c>
    </row>
    <row r="163" spans="1:5" ht="114.75">
      <c r="A163" t="s">
        <v>53</v>
      </c>
      <c r="E163" s="35" t="s">
        <v>1103</v>
      </c>
    </row>
    <row r="164" spans="1:16" ht="12.75">
      <c r="A164" s="25" t="s">
        <v>45</v>
      </c>
      <c s="29" t="s">
        <v>327</v>
      </c>
      <c s="29" t="s">
        <v>1104</v>
      </c>
      <c s="25" t="s">
        <v>47</v>
      </c>
      <c s="30" t="s">
        <v>1105</v>
      </c>
      <c s="31" t="s">
        <v>105</v>
      </c>
      <c s="32">
        <v>8.015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63.75">
      <c r="A165" s="34" t="s">
        <v>50</v>
      </c>
      <c r="E165" s="35" t="s">
        <v>1106</v>
      </c>
    </row>
    <row r="166" spans="1:5" ht="12.75">
      <c r="A166" s="36" t="s">
        <v>52</v>
      </c>
      <c r="E166" s="37" t="s">
        <v>1107</v>
      </c>
    </row>
    <row r="167" spans="1:5" ht="102">
      <c r="A167" t="s">
        <v>53</v>
      </c>
      <c r="E167" s="35" t="s">
        <v>1108</v>
      </c>
    </row>
    <row r="168" spans="1:18" ht="12.75" customHeight="1">
      <c r="A168" s="6" t="s">
        <v>43</v>
      </c>
      <c s="6"/>
      <c s="42" t="s">
        <v>76</v>
      </c>
      <c s="6"/>
      <c s="27" t="s">
        <v>374</v>
      </c>
      <c s="6"/>
      <c s="6"/>
      <c s="6"/>
      <c s="43">
        <f>0+Q168</f>
      </c>
      <c r="O168">
        <f>0+R168</f>
      </c>
      <c r="Q168">
        <f>0+I169+I173+I177+I181+I185+I189</f>
      </c>
      <c>
        <f>0+O169+O173+O177+O181+O185+O189</f>
      </c>
    </row>
    <row r="169" spans="1:16" ht="12.75">
      <c r="A169" s="25" t="s">
        <v>45</v>
      </c>
      <c s="29" t="s">
        <v>333</v>
      </c>
      <c s="29" t="s">
        <v>1109</v>
      </c>
      <c s="25" t="s">
        <v>47</v>
      </c>
      <c s="30" t="s">
        <v>1110</v>
      </c>
      <c s="31" t="s">
        <v>168</v>
      </c>
      <c s="32">
        <v>1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25.5">
      <c r="A170" s="34" t="s">
        <v>50</v>
      </c>
      <c r="E170" s="35" t="s">
        <v>1111</v>
      </c>
    </row>
    <row r="171" spans="1:5" ht="12.75">
      <c r="A171" s="36" t="s">
        <v>52</v>
      </c>
      <c r="E171" s="37" t="s">
        <v>47</v>
      </c>
    </row>
    <row r="172" spans="1:5" ht="255">
      <c r="A172" t="s">
        <v>53</v>
      </c>
      <c r="E172" s="35" t="s">
        <v>799</v>
      </c>
    </row>
    <row r="173" spans="1:16" ht="12.75">
      <c r="A173" s="25" t="s">
        <v>45</v>
      </c>
      <c s="29" t="s">
        <v>339</v>
      </c>
      <c s="29" t="s">
        <v>376</v>
      </c>
      <c s="25" t="s">
        <v>47</v>
      </c>
      <c s="30" t="s">
        <v>377</v>
      </c>
      <c s="31" t="s">
        <v>168</v>
      </c>
      <c s="32">
        <v>35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25.5">
      <c r="A174" s="34" t="s">
        <v>50</v>
      </c>
      <c r="E174" s="35" t="s">
        <v>378</v>
      </c>
    </row>
    <row r="175" spans="1:5" ht="12.75">
      <c r="A175" s="36" t="s">
        <v>52</v>
      </c>
      <c r="E175" s="37" t="s">
        <v>396</v>
      </c>
    </row>
    <row r="176" spans="1:5" ht="255">
      <c r="A176" t="s">
        <v>53</v>
      </c>
      <c r="E176" s="35" t="s">
        <v>380</v>
      </c>
    </row>
    <row r="177" spans="1:16" ht="12.75">
      <c r="A177" s="25" t="s">
        <v>45</v>
      </c>
      <c s="29" t="s">
        <v>345</v>
      </c>
      <c s="29" t="s">
        <v>800</v>
      </c>
      <c s="25" t="s">
        <v>47</v>
      </c>
      <c s="30" t="s">
        <v>801</v>
      </c>
      <c s="31" t="s">
        <v>86</v>
      </c>
      <c s="32">
        <v>1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50</v>
      </c>
      <c r="E178" s="35" t="s">
        <v>1112</v>
      </c>
    </row>
    <row r="179" spans="1:5" ht="12.75">
      <c r="A179" s="36" t="s">
        <v>52</v>
      </c>
      <c r="E179" s="37" t="s">
        <v>47</v>
      </c>
    </row>
    <row r="180" spans="1:5" ht="89.25">
      <c r="A180" t="s">
        <v>53</v>
      </c>
      <c r="E180" s="35" t="s">
        <v>804</v>
      </c>
    </row>
    <row r="181" spans="1:16" ht="12.75">
      <c r="A181" s="25" t="s">
        <v>45</v>
      </c>
      <c s="29" t="s">
        <v>350</v>
      </c>
      <c s="29" t="s">
        <v>488</v>
      </c>
      <c s="25" t="s">
        <v>29</v>
      </c>
      <c s="30" t="s">
        <v>489</v>
      </c>
      <c s="31" t="s">
        <v>86</v>
      </c>
      <c s="32">
        <v>6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490</v>
      </c>
    </row>
    <row r="183" spans="1:5" ht="12.75">
      <c r="A183" s="36" t="s">
        <v>52</v>
      </c>
      <c r="E183" s="37" t="s">
        <v>47</v>
      </c>
    </row>
    <row r="184" spans="1:5" ht="25.5">
      <c r="A184" t="s">
        <v>53</v>
      </c>
      <c r="E184" s="35" t="s">
        <v>491</v>
      </c>
    </row>
    <row r="185" spans="1:16" ht="12.75">
      <c r="A185" s="25" t="s">
        <v>45</v>
      </c>
      <c s="29" t="s">
        <v>356</v>
      </c>
      <c s="29" t="s">
        <v>488</v>
      </c>
      <c s="25" t="s">
        <v>23</v>
      </c>
      <c s="30" t="s">
        <v>489</v>
      </c>
      <c s="31" t="s">
        <v>86</v>
      </c>
      <c s="32">
        <v>12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1113</v>
      </c>
    </row>
    <row r="187" spans="1:5" ht="12.75">
      <c r="A187" s="36" t="s">
        <v>52</v>
      </c>
      <c r="E187" s="37" t="s">
        <v>47</v>
      </c>
    </row>
    <row r="188" spans="1:5" ht="25.5">
      <c r="A188" t="s">
        <v>53</v>
      </c>
      <c r="E188" s="35" t="s">
        <v>491</v>
      </c>
    </row>
    <row r="189" spans="1:16" ht="12.75">
      <c r="A189" s="25" t="s">
        <v>45</v>
      </c>
      <c s="29" t="s">
        <v>361</v>
      </c>
      <c s="29" t="s">
        <v>988</v>
      </c>
      <c s="25" t="s">
        <v>47</v>
      </c>
      <c s="30" t="s">
        <v>989</v>
      </c>
      <c s="31" t="s">
        <v>86</v>
      </c>
      <c s="32">
        <v>4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990</v>
      </c>
    </row>
    <row r="191" spans="1:5" ht="12.75">
      <c r="A191" s="36" t="s">
        <v>52</v>
      </c>
      <c r="E191" s="37" t="s">
        <v>47</v>
      </c>
    </row>
    <row r="192" spans="1:5" ht="25.5">
      <c r="A192" t="s">
        <v>53</v>
      </c>
      <c r="E192" s="35" t="s">
        <v>491</v>
      </c>
    </row>
    <row r="193" spans="1:18" ht="12.75" customHeight="1">
      <c r="A193" s="6" t="s">
        <v>43</v>
      </c>
      <c s="6"/>
      <c s="42" t="s">
        <v>40</v>
      </c>
      <c s="6"/>
      <c s="27" t="s">
        <v>128</v>
      </c>
      <c s="6"/>
      <c s="6"/>
      <c s="6"/>
      <c s="43">
        <f>0+Q193</f>
      </c>
      <c r="O193">
        <f>0+R193</f>
      </c>
      <c r="Q193">
        <f>0+I194+I198+I202+I206+I210</f>
      </c>
      <c>
        <f>0+O194+O198+O202+O206+O210</f>
      </c>
    </row>
    <row r="194" spans="1:16" ht="12.75">
      <c r="A194" s="25" t="s">
        <v>45</v>
      </c>
      <c s="29" t="s">
        <v>368</v>
      </c>
      <c s="29" t="s">
        <v>387</v>
      </c>
      <c s="25" t="s">
        <v>47</v>
      </c>
      <c s="30" t="s">
        <v>388</v>
      </c>
      <c s="31" t="s">
        <v>168</v>
      </c>
      <c s="32">
        <v>500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25.5">
      <c r="A195" s="34" t="s">
        <v>50</v>
      </c>
      <c r="E195" s="35" t="s">
        <v>492</v>
      </c>
    </row>
    <row r="196" spans="1:5" ht="12.75">
      <c r="A196" s="36" t="s">
        <v>52</v>
      </c>
      <c r="E196" s="37" t="s">
        <v>1114</v>
      </c>
    </row>
    <row r="197" spans="1:5" ht="38.25">
      <c r="A197" t="s">
        <v>53</v>
      </c>
      <c r="E197" s="35" t="s">
        <v>391</v>
      </c>
    </row>
    <row r="198" spans="1:16" ht="12.75">
      <c r="A198" s="25" t="s">
        <v>45</v>
      </c>
      <c s="29" t="s">
        <v>375</v>
      </c>
      <c s="29" t="s">
        <v>1018</v>
      </c>
      <c s="25" t="s">
        <v>47</v>
      </c>
      <c s="30" t="s">
        <v>1019</v>
      </c>
      <c s="31" t="s">
        <v>168</v>
      </c>
      <c s="32">
        <v>20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25.5">
      <c r="A199" s="34" t="s">
        <v>50</v>
      </c>
      <c r="E199" s="35" t="s">
        <v>1020</v>
      </c>
    </row>
    <row r="200" spans="1:5" ht="12.75">
      <c r="A200" s="36" t="s">
        <v>52</v>
      </c>
      <c r="E200" s="37" t="s">
        <v>1115</v>
      </c>
    </row>
    <row r="201" spans="1:5" ht="89.25">
      <c r="A201" t="s">
        <v>53</v>
      </c>
      <c r="E201" s="35" t="s">
        <v>1022</v>
      </c>
    </row>
    <row r="202" spans="1:16" ht="12.75">
      <c r="A202" s="25" t="s">
        <v>45</v>
      </c>
      <c s="29" t="s">
        <v>381</v>
      </c>
      <c s="29" t="s">
        <v>407</v>
      </c>
      <c s="25" t="s">
        <v>47</v>
      </c>
      <c s="30" t="s">
        <v>408</v>
      </c>
      <c s="31" t="s">
        <v>131</v>
      </c>
      <c s="32">
        <v>2.464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38.25">
      <c r="A203" s="34" t="s">
        <v>50</v>
      </c>
      <c r="E203" s="35" t="s">
        <v>1116</v>
      </c>
    </row>
    <row r="204" spans="1:5" ht="12.75">
      <c r="A204" s="36" t="s">
        <v>52</v>
      </c>
      <c r="E204" s="37" t="s">
        <v>1117</v>
      </c>
    </row>
    <row r="205" spans="1:5" ht="102">
      <c r="A205" t="s">
        <v>53</v>
      </c>
      <c r="E205" s="35" t="s">
        <v>134</v>
      </c>
    </row>
    <row r="206" spans="1:16" ht="12.75">
      <c r="A206" s="25" t="s">
        <v>45</v>
      </c>
      <c s="29" t="s">
        <v>386</v>
      </c>
      <c s="29" t="s">
        <v>505</v>
      </c>
      <c s="25" t="s">
        <v>47</v>
      </c>
      <c s="30" t="s">
        <v>506</v>
      </c>
      <c s="31" t="s">
        <v>168</v>
      </c>
      <c s="32">
        <v>62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51">
      <c r="A207" s="34" t="s">
        <v>50</v>
      </c>
      <c r="E207" s="35" t="s">
        <v>1118</v>
      </c>
    </row>
    <row r="208" spans="1:5" ht="12.75">
      <c r="A208" s="36" t="s">
        <v>52</v>
      </c>
      <c r="E208" s="37" t="s">
        <v>1119</v>
      </c>
    </row>
    <row r="209" spans="1:5" ht="114.75">
      <c r="A209" t="s">
        <v>53</v>
      </c>
      <c r="E209" s="35" t="s">
        <v>416</v>
      </c>
    </row>
    <row r="210" spans="1:16" ht="12.75">
      <c r="A210" s="25" t="s">
        <v>45</v>
      </c>
      <c s="29" t="s">
        <v>392</v>
      </c>
      <c s="29" t="s">
        <v>813</v>
      </c>
      <c s="25" t="s">
        <v>47</v>
      </c>
      <c s="30" t="s">
        <v>814</v>
      </c>
      <c s="31" t="s">
        <v>86</v>
      </c>
      <c s="32">
        <v>1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51">
      <c r="A211" s="34" t="s">
        <v>50</v>
      </c>
      <c r="E211" s="35" t="s">
        <v>1120</v>
      </c>
    </row>
    <row r="212" spans="1:5" ht="12.75">
      <c r="A212" s="36" t="s">
        <v>52</v>
      </c>
      <c r="E212" s="37" t="s">
        <v>47</v>
      </c>
    </row>
    <row r="213" spans="1:5" ht="89.25">
      <c r="A213" t="s">
        <v>53</v>
      </c>
      <c r="E213" s="35" t="s">
        <v>816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0+O10+O19+O40+O45+O66+O75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1121</v>
      </c>
      <c s="38">
        <f>0+I10+I19+I40+I45+I66+I75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1121</v>
      </c>
      <c s="6"/>
      <c s="18" t="s">
        <v>1122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</f>
      </c>
      <c>
        <f>0+O11+O15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112.64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1123</v>
      </c>
    </row>
    <row r="13" spans="1:5" ht="12.75">
      <c r="A13" s="36" t="s">
        <v>52</v>
      </c>
      <c r="E13" s="37" t="s">
        <v>1124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22</v>
      </c>
      <c s="30" t="s">
        <v>138</v>
      </c>
      <c s="31" t="s">
        <v>139</v>
      </c>
      <c s="32">
        <v>30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145</v>
      </c>
    </row>
    <row r="17" spans="1:5" ht="12.75">
      <c r="A17" s="36" t="s">
        <v>52</v>
      </c>
      <c r="E17" s="37" t="s">
        <v>1125</v>
      </c>
    </row>
    <row r="18" spans="1:5" ht="25.5">
      <c r="A18" t="s">
        <v>53</v>
      </c>
      <c r="E18" s="35" t="s">
        <v>142</v>
      </c>
    </row>
    <row r="19" spans="1:18" ht="12.75" customHeight="1">
      <c r="A19" s="6" t="s">
        <v>43</v>
      </c>
      <c s="6"/>
      <c s="42" t="s">
        <v>29</v>
      </c>
      <c s="6"/>
      <c s="27" t="s">
        <v>102</v>
      </c>
      <c s="6"/>
      <c s="6"/>
      <c s="6"/>
      <c s="43">
        <f>0+Q19</f>
      </c>
      <c r="O19">
        <f>0+R19</f>
      </c>
      <c r="Q19">
        <f>0+I20+I24+I28+I32+I36</f>
      </c>
      <c>
        <f>0+O20+O24+O28+O32+O36</f>
      </c>
    </row>
    <row r="20" spans="1:16" ht="12.75">
      <c r="A20" s="25" t="s">
        <v>45</v>
      </c>
      <c s="29" t="s">
        <v>22</v>
      </c>
      <c s="29" t="s">
        <v>195</v>
      </c>
      <c s="25" t="s">
        <v>47</v>
      </c>
      <c s="30" t="s">
        <v>695</v>
      </c>
      <c s="31" t="s">
        <v>131</v>
      </c>
      <c s="32">
        <v>24.7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38.25">
      <c r="A21" s="34" t="s">
        <v>50</v>
      </c>
      <c r="E21" s="35" t="s">
        <v>1126</v>
      </c>
    </row>
    <row r="22" spans="1:5" ht="12.75">
      <c r="A22" s="36" t="s">
        <v>52</v>
      </c>
      <c r="E22" s="37" t="s">
        <v>1127</v>
      </c>
    </row>
    <row r="23" spans="1:5" ht="306">
      <c r="A23" t="s">
        <v>53</v>
      </c>
      <c r="E23" s="35" t="s">
        <v>199</v>
      </c>
    </row>
    <row r="24" spans="1:16" ht="12.75">
      <c r="A24" s="25" t="s">
        <v>45</v>
      </c>
      <c s="29" t="s">
        <v>33</v>
      </c>
      <c s="29" t="s">
        <v>1128</v>
      </c>
      <c s="25" t="s">
        <v>47</v>
      </c>
      <c s="30" t="s">
        <v>1129</v>
      </c>
      <c s="31" t="s">
        <v>131</v>
      </c>
      <c s="32">
        <v>56.32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1130</v>
      </c>
    </row>
    <row r="26" spans="1:5" ht="12.75">
      <c r="A26" s="36" t="s">
        <v>52</v>
      </c>
      <c r="E26" s="37" t="s">
        <v>1131</v>
      </c>
    </row>
    <row r="27" spans="1:5" ht="318.75">
      <c r="A27" t="s">
        <v>53</v>
      </c>
      <c r="E27" s="35" t="s">
        <v>228</v>
      </c>
    </row>
    <row r="28" spans="1:16" ht="12.75">
      <c r="A28" s="25" t="s">
        <v>45</v>
      </c>
      <c s="29" t="s">
        <v>35</v>
      </c>
      <c s="29" t="s">
        <v>238</v>
      </c>
      <c s="25" t="s">
        <v>47</v>
      </c>
      <c s="30" t="s">
        <v>239</v>
      </c>
      <c s="31" t="s">
        <v>131</v>
      </c>
      <c s="32">
        <v>56.32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240</v>
      </c>
    </row>
    <row r="30" spans="1:5" ht="12.75">
      <c r="A30" s="36" t="s">
        <v>52</v>
      </c>
      <c r="E30" s="37" t="s">
        <v>1132</v>
      </c>
    </row>
    <row r="31" spans="1:5" ht="191.25">
      <c r="A31" t="s">
        <v>53</v>
      </c>
      <c r="E31" s="35" t="s">
        <v>242</v>
      </c>
    </row>
    <row r="32" spans="1:16" ht="12.75">
      <c r="A32" s="25" t="s">
        <v>45</v>
      </c>
      <c s="29" t="s">
        <v>37</v>
      </c>
      <c s="29" t="s">
        <v>700</v>
      </c>
      <c s="25" t="s">
        <v>47</v>
      </c>
      <c s="30" t="s">
        <v>701</v>
      </c>
      <c s="31" t="s">
        <v>131</v>
      </c>
      <c s="32">
        <v>24.7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1133</v>
      </c>
    </row>
    <row r="34" spans="1:5" ht="12.75">
      <c r="A34" s="36" t="s">
        <v>52</v>
      </c>
      <c r="E34" s="37" t="s">
        <v>1134</v>
      </c>
    </row>
    <row r="35" spans="1:5" ht="229.5">
      <c r="A35" t="s">
        <v>53</v>
      </c>
      <c r="E35" s="35" t="s">
        <v>704</v>
      </c>
    </row>
    <row r="36" spans="1:16" ht="12.75">
      <c r="A36" s="25" t="s">
        <v>45</v>
      </c>
      <c s="29" t="s">
        <v>71</v>
      </c>
      <c s="29" t="s">
        <v>705</v>
      </c>
      <c s="25" t="s">
        <v>47</v>
      </c>
      <c s="30" t="s">
        <v>706</v>
      </c>
      <c s="31" t="s">
        <v>105</v>
      </c>
      <c s="32">
        <v>54.6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707</v>
      </c>
    </row>
    <row r="38" spans="1:5" ht="12.75">
      <c r="A38" s="36" t="s">
        <v>52</v>
      </c>
      <c r="E38" s="37" t="s">
        <v>1135</v>
      </c>
    </row>
    <row r="39" spans="1:5" ht="38.25">
      <c r="A39" t="s">
        <v>53</v>
      </c>
      <c r="E39" s="35" t="s">
        <v>709</v>
      </c>
    </row>
    <row r="40" spans="1:18" ht="12.75" customHeight="1">
      <c r="A40" s="6" t="s">
        <v>43</v>
      </c>
      <c s="6"/>
      <c s="42" t="s">
        <v>23</v>
      </c>
      <c s="6"/>
      <c s="27" t="s">
        <v>282</v>
      </c>
      <c s="6"/>
      <c s="6"/>
      <c s="6"/>
      <c s="43">
        <f>0+Q40</f>
      </c>
      <c r="O40">
        <f>0+R40</f>
      </c>
      <c r="Q40">
        <f>0+I41</f>
      </c>
      <c>
        <f>0+O41</f>
      </c>
    </row>
    <row r="41" spans="1:16" ht="12.75">
      <c r="A41" s="25" t="s">
        <v>45</v>
      </c>
      <c s="29" t="s">
        <v>76</v>
      </c>
      <c s="29" t="s">
        <v>715</v>
      </c>
      <c s="25" t="s">
        <v>47</v>
      </c>
      <c s="30" t="s">
        <v>716</v>
      </c>
      <c s="31" t="s">
        <v>105</v>
      </c>
      <c s="32">
        <v>31.25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717</v>
      </c>
    </row>
    <row r="43" spans="1:5" ht="12.75">
      <c r="A43" s="36" t="s">
        <v>52</v>
      </c>
      <c r="E43" s="37" t="s">
        <v>1136</v>
      </c>
    </row>
    <row r="44" spans="1:5" ht="102">
      <c r="A44" t="s">
        <v>53</v>
      </c>
      <c r="E44" s="35" t="s">
        <v>288</v>
      </c>
    </row>
    <row r="45" spans="1:18" ht="12.75" customHeight="1">
      <c r="A45" s="6" t="s">
        <v>43</v>
      </c>
      <c s="6"/>
      <c s="42" t="s">
        <v>22</v>
      </c>
      <c s="6"/>
      <c s="27" t="s">
        <v>728</v>
      </c>
      <c s="6"/>
      <c s="6"/>
      <c s="6"/>
      <c s="43">
        <f>0+Q45</f>
      </c>
      <c r="O45">
        <f>0+R45</f>
      </c>
      <c r="Q45">
        <f>0+I46+I50+I54+I58+I62</f>
      </c>
      <c>
        <f>0+O46+O50+O54+O58+O62</f>
      </c>
    </row>
    <row r="46" spans="1:16" ht="12.75">
      <c r="A46" s="25" t="s">
        <v>45</v>
      </c>
      <c s="29" t="s">
        <v>40</v>
      </c>
      <c s="29" t="s">
        <v>1137</v>
      </c>
      <c s="25" t="s">
        <v>47</v>
      </c>
      <c s="30" t="s">
        <v>1138</v>
      </c>
      <c s="31" t="s">
        <v>131</v>
      </c>
      <c s="32">
        <v>20.25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1139</v>
      </c>
    </row>
    <row r="48" spans="1:5" ht="38.25">
      <c r="A48" s="36" t="s">
        <v>52</v>
      </c>
      <c r="E48" s="37" t="s">
        <v>1140</v>
      </c>
    </row>
    <row r="49" spans="1:5" ht="395.25">
      <c r="A49" t="s">
        <v>53</v>
      </c>
      <c r="E49" s="35" t="s">
        <v>298</v>
      </c>
    </row>
    <row r="50" spans="1:16" ht="12.75">
      <c r="A50" s="25" t="s">
        <v>45</v>
      </c>
      <c s="29" t="s">
        <v>42</v>
      </c>
      <c s="29" t="s">
        <v>743</v>
      </c>
      <c s="25" t="s">
        <v>47</v>
      </c>
      <c s="30" t="s">
        <v>744</v>
      </c>
      <c s="31" t="s">
        <v>139</v>
      </c>
      <c s="32">
        <v>4.464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1141</v>
      </c>
    </row>
    <row r="53" spans="1:5" ht="267.75">
      <c r="A53" t="s">
        <v>53</v>
      </c>
      <c r="E53" s="35" t="s">
        <v>747</v>
      </c>
    </row>
    <row r="54" spans="1:16" ht="12.75">
      <c r="A54" s="25" t="s">
        <v>45</v>
      </c>
      <c s="29" t="s">
        <v>89</v>
      </c>
      <c s="29" t="s">
        <v>1142</v>
      </c>
      <c s="25" t="s">
        <v>47</v>
      </c>
      <c s="30" t="s">
        <v>1143</v>
      </c>
      <c s="31" t="s">
        <v>139</v>
      </c>
      <c s="32">
        <v>0.855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1144</v>
      </c>
    </row>
    <row r="56" spans="1:5" ht="38.25">
      <c r="A56" s="36" t="s">
        <v>52</v>
      </c>
      <c r="E56" s="37" t="s">
        <v>1145</v>
      </c>
    </row>
    <row r="57" spans="1:5" ht="306">
      <c r="A57" t="s">
        <v>53</v>
      </c>
      <c r="E57" s="35" t="s">
        <v>1083</v>
      </c>
    </row>
    <row r="58" spans="1:16" ht="12.75">
      <c r="A58" s="25" t="s">
        <v>45</v>
      </c>
      <c s="29" t="s">
        <v>182</v>
      </c>
      <c s="29" t="s">
        <v>1146</v>
      </c>
      <c s="25" t="s">
        <v>29</v>
      </c>
      <c s="30" t="s">
        <v>1147</v>
      </c>
      <c s="31" t="s">
        <v>105</v>
      </c>
      <c s="32">
        <v>25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51">
      <c r="A59" s="34" t="s">
        <v>50</v>
      </c>
      <c r="E59" s="35" t="s">
        <v>1148</v>
      </c>
    </row>
    <row r="60" spans="1:5" ht="12.75">
      <c r="A60" s="36" t="s">
        <v>52</v>
      </c>
      <c r="E60" s="37" t="s">
        <v>1149</v>
      </c>
    </row>
    <row r="61" spans="1:5" ht="51">
      <c r="A61" t="s">
        <v>53</v>
      </c>
      <c r="E61" s="35" t="s">
        <v>1150</v>
      </c>
    </row>
    <row r="62" spans="1:16" ht="12.75">
      <c r="A62" s="25" t="s">
        <v>45</v>
      </c>
      <c s="29" t="s">
        <v>188</v>
      </c>
      <c s="29" t="s">
        <v>1146</v>
      </c>
      <c s="25" t="s">
        <v>23</v>
      </c>
      <c s="30" t="s">
        <v>1147</v>
      </c>
      <c s="31" t="s">
        <v>105</v>
      </c>
      <c s="32">
        <v>3.8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51">
      <c r="A63" s="34" t="s">
        <v>50</v>
      </c>
      <c r="E63" s="35" t="s">
        <v>1151</v>
      </c>
    </row>
    <row r="64" spans="1:5" ht="12.75">
      <c r="A64" s="36" t="s">
        <v>52</v>
      </c>
      <c r="E64" s="37" t="s">
        <v>1152</v>
      </c>
    </row>
    <row r="65" spans="1:5" ht="51">
      <c r="A65" t="s">
        <v>53</v>
      </c>
      <c r="E65" s="35" t="s">
        <v>1153</v>
      </c>
    </row>
    <row r="66" spans="1:18" ht="12.75" customHeight="1">
      <c r="A66" s="6" t="s">
        <v>43</v>
      </c>
      <c s="6"/>
      <c s="42" t="s">
        <v>33</v>
      </c>
      <c s="6"/>
      <c s="27" t="s">
        <v>292</v>
      </c>
      <c s="6"/>
      <c s="6"/>
      <c s="6"/>
      <c s="43">
        <f>0+Q66</f>
      </c>
      <c r="O66">
        <f>0+R66</f>
      </c>
      <c r="Q66">
        <f>0+I67+I71</f>
      </c>
      <c>
        <f>0+O67+O71</f>
      </c>
    </row>
    <row r="67" spans="1:16" ht="12.75">
      <c r="A67" s="25" t="s">
        <v>45</v>
      </c>
      <c s="29" t="s">
        <v>194</v>
      </c>
      <c s="29" t="s">
        <v>748</v>
      </c>
      <c s="25" t="s">
        <v>47</v>
      </c>
      <c s="30" t="s">
        <v>749</v>
      </c>
      <c s="31" t="s">
        <v>131</v>
      </c>
      <c s="32">
        <v>6.6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1154</v>
      </c>
    </row>
    <row r="69" spans="1:5" ht="12.75">
      <c r="A69" s="36" t="s">
        <v>52</v>
      </c>
      <c r="E69" s="37" t="s">
        <v>1155</v>
      </c>
    </row>
    <row r="70" spans="1:5" ht="395.25">
      <c r="A70" t="s">
        <v>53</v>
      </c>
      <c r="E70" s="35" t="s">
        <v>298</v>
      </c>
    </row>
    <row r="71" spans="1:16" ht="12.75">
      <c r="A71" s="25" t="s">
        <v>45</v>
      </c>
      <c s="29" t="s">
        <v>200</v>
      </c>
      <c s="29" t="s">
        <v>752</v>
      </c>
      <c s="25" t="s">
        <v>47</v>
      </c>
      <c s="30" t="s">
        <v>753</v>
      </c>
      <c s="31" t="s">
        <v>131</v>
      </c>
      <c s="32">
        <v>9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1156</v>
      </c>
    </row>
    <row r="73" spans="1:5" ht="12.75">
      <c r="A73" s="36" t="s">
        <v>52</v>
      </c>
      <c r="E73" s="37" t="s">
        <v>1157</v>
      </c>
    </row>
    <row r="74" spans="1:5" ht="38.25">
      <c r="A74" t="s">
        <v>53</v>
      </c>
      <c r="E74" s="35" t="s">
        <v>304</v>
      </c>
    </row>
    <row r="75" spans="1:18" ht="12.75" customHeight="1">
      <c r="A75" s="6" t="s">
        <v>43</v>
      </c>
      <c s="6"/>
      <c s="42" t="s">
        <v>40</v>
      </c>
      <c s="6"/>
      <c s="27" t="s">
        <v>128</v>
      </c>
      <c s="6"/>
      <c s="6"/>
      <c s="6"/>
      <c s="43">
        <f>0+Q75</f>
      </c>
      <c r="O75">
        <f>0+R75</f>
      </c>
      <c r="Q75">
        <f>0+I76+I80</f>
      </c>
      <c>
        <f>0+O76+O80</f>
      </c>
    </row>
    <row r="76" spans="1:16" ht="12.75">
      <c r="A76" s="25" t="s">
        <v>45</v>
      </c>
      <c s="29" t="s">
        <v>206</v>
      </c>
      <c s="29" t="s">
        <v>407</v>
      </c>
      <c s="25" t="s">
        <v>47</v>
      </c>
      <c s="30" t="s">
        <v>408</v>
      </c>
      <c s="31" t="s">
        <v>131</v>
      </c>
      <c s="32">
        <v>12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1158</v>
      </c>
    </row>
    <row r="78" spans="1:5" ht="12.75">
      <c r="A78" s="36" t="s">
        <v>52</v>
      </c>
      <c r="E78" s="37" t="s">
        <v>1159</v>
      </c>
    </row>
    <row r="79" spans="1:5" ht="102">
      <c r="A79" t="s">
        <v>53</v>
      </c>
      <c r="E79" s="35" t="s">
        <v>134</v>
      </c>
    </row>
    <row r="80" spans="1:16" ht="12.75">
      <c r="A80" s="25" t="s">
        <v>45</v>
      </c>
      <c s="29" t="s">
        <v>211</v>
      </c>
      <c s="29" t="s">
        <v>1160</v>
      </c>
      <c s="25" t="s">
        <v>47</v>
      </c>
      <c s="30" t="s">
        <v>1161</v>
      </c>
      <c s="31" t="s">
        <v>168</v>
      </c>
      <c s="32">
        <v>24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38.25">
      <c r="A81" s="34" t="s">
        <v>50</v>
      </c>
      <c r="E81" s="35" t="s">
        <v>1162</v>
      </c>
    </row>
    <row r="82" spans="1:5" ht="12.75">
      <c r="A82" s="36" t="s">
        <v>52</v>
      </c>
      <c r="E82" s="37" t="s">
        <v>47</v>
      </c>
    </row>
    <row r="83" spans="1:5" ht="127.5">
      <c r="A83" t="s">
        <v>53</v>
      </c>
      <c r="E83" s="35" t="s">
        <v>1163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0+O10+O23+O92+O97+O110+O139+O144+O157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1164</v>
      </c>
      <c s="38">
        <f>0+I10+I23+I92+I97+I110+I139+I144+I157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1164</v>
      </c>
      <c s="6"/>
      <c s="18" t="s">
        <v>1165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87.98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1166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25.74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12.75">
      <c r="A17" s="36" t="s">
        <v>52</v>
      </c>
      <c r="E17" s="37" t="s">
        <v>1167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149</v>
      </c>
      <c s="25" t="s">
        <v>47</v>
      </c>
      <c s="30" t="s">
        <v>150</v>
      </c>
      <c s="31" t="s">
        <v>139</v>
      </c>
      <c s="32">
        <v>38.61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1168</v>
      </c>
    </row>
    <row r="21" spans="1:5" ht="12.75">
      <c r="A21" s="36" t="s">
        <v>52</v>
      </c>
      <c r="E21" s="37" t="s">
        <v>1169</v>
      </c>
    </row>
    <row r="22" spans="1:5" ht="25.5">
      <c r="A22" t="s">
        <v>53</v>
      </c>
      <c r="E22" s="35" t="s">
        <v>142</v>
      </c>
    </row>
    <row r="23" spans="1:18" ht="12.75" customHeight="1">
      <c r="A23" s="6" t="s">
        <v>43</v>
      </c>
      <c s="6"/>
      <c s="42" t="s">
        <v>29</v>
      </c>
      <c s="6"/>
      <c s="27" t="s">
        <v>102</v>
      </c>
      <c s="6"/>
      <c s="6"/>
      <c s="6"/>
      <c s="43">
        <f>0+Q23</f>
      </c>
      <c r="O23">
        <f>0+R23</f>
      </c>
      <c r="Q23">
        <f>0+I24+I28+I32+I36+I40+I44+I48+I52+I56+I60+I64+I68+I72+I76+I80+I84+I88</f>
      </c>
      <c>
        <f>0+O24+O28+O32+O36+O40+O44+O48+O52+O56+O60+O64+O68+O72+O76+O80+O84+O88</f>
      </c>
    </row>
    <row r="24" spans="1:16" ht="12.75">
      <c r="A24" s="25" t="s">
        <v>45</v>
      </c>
      <c s="29" t="s">
        <v>33</v>
      </c>
      <c s="29" t="s">
        <v>103</v>
      </c>
      <c s="25" t="s">
        <v>47</v>
      </c>
      <c s="30" t="s">
        <v>104</v>
      </c>
      <c s="31" t="s">
        <v>105</v>
      </c>
      <c s="32">
        <v>4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1170</v>
      </c>
    </row>
    <row r="26" spans="1:5" ht="12.75">
      <c r="A26" s="36" t="s">
        <v>52</v>
      </c>
      <c r="E26" s="37" t="s">
        <v>1171</v>
      </c>
    </row>
    <row r="27" spans="1:5" ht="12.75">
      <c r="A27" t="s">
        <v>53</v>
      </c>
      <c r="E27" s="35" t="s">
        <v>108</v>
      </c>
    </row>
    <row r="28" spans="1:16" ht="12.75">
      <c r="A28" s="25" t="s">
        <v>45</v>
      </c>
      <c s="29" t="s">
        <v>35</v>
      </c>
      <c s="29" t="s">
        <v>153</v>
      </c>
      <c s="25" t="s">
        <v>47</v>
      </c>
      <c s="30" t="s">
        <v>154</v>
      </c>
      <c s="31" t="s">
        <v>131</v>
      </c>
      <c s="32">
        <v>11.7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1172</v>
      </c>
    </row>
    <row r="30" spans="1:5" ht="12.75">
      <c r="A30" s="36" t="s">
        <v>52</v>
      </c>
      <c r="E30" s="37" t="s">
        <v>1173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582</v>
      </c>
      <c s="25" t="s">
        <v>47</v>
      </c>
      <c s="30" t="s">
        <v>583</v>
      </c>
      <c s="31" t="s">
        <v>131</v>
      </c>
      <c s="32">
        <v>17.55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02">
      <c r="A33" s="34" t="s">
        <v>50</v>
      </c>
      <c r="E33" s="35" t="s">
        <v>1174</v>
      </c>
    </row>
    <row r="34" spans="1:5" ht="12.75">
      <c r="A34" s="36" t="s">
        <v>52</v>
      </c>
      <c r="E34" s="37" t="s">
        <v>1175</v>
      </c>
    </row>
    <row r="35" spans="1:5" ht="63.75">
      <c r="A35" t="s">
        <v>53</v>
      </c>
      <c r="E35" s="35" t="s">
        <v>157</v>
      </c>
    </row>
    <row r="36" spans="1:16" ht="12.75">
      <c r="A36" s="25" t="s">
        <v>45</v>
      </c>
      <c s="29" t="s">
        <v>71</v>
      </c>
      <c s="29" t="s">
        <v>158</v>
      </c>
      <c s="25" t="s">
        <v>47</v>
      </c>
      <c s="30" t="s">
        <v>159</v>
      </c>
      <c s="31" t="s">
        <v>131</v>
      </c>
      <c s="32">
        <v>29.25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89.25">
      <c r="A37" s="34" t="s">
        <v>50</v>
      </c>
      <c r="E37" s="35" t="s">
        <v>1176</v>
      </c>
    </row>
    <row r="38" spans="1:5" ht="12.75">
      <c r="A38" s="36" t="s">
        <v>52</v>
      </c>
      <c r="E38" s="37" t="s">
        <v>1177</v>
      </c>
    </row>
    <row r="39" spans="1:5" ht="25.5">
      <c r="A39" t="s">
        <v>53</v>
      </c>
      <c r="E39" s="35" t="s">
        <v>171</v>
      </c>
    </row>
    <row r="40" spans="1:16" ht="12.75">
      <c r="A40" s="25" t="s">
        <v>45</v>
      </c>
      <c s="29" t="s">
        <v>76</v>
      </c>
      <c s="29" t="s">
        <v>166</v>
      </c>
      <c s="25" t="s">
        <v>47</v>
      </c>
      <c s="30" t="s">
        <v>167</v>
      </c>
      <c s="31" t="s">
        <v>168</v>
      </c>
      <c s="32">
        <v>14.67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169</v>
      </c>
    </row>
    <row r="42" spans="1:5" ht="12.75">
      <c r="A42" s="36" t="s">
        <v>52</v>
      </c>
      <c r="E42" s="37" t="s">
        <v>1178</v>
      </c>
    </row>
    <row r="43" spans="1:5" ht="25.5">
      <c r="A43" t="s">
        <v>53</v>
      </c>
      <c r="E43" s="35" t="s">
        <v>171</v>
      </c>
    </row>
    <row r="44" spans="1:16" ht="12.75">
      <c r="A44" s="25" t="s">
        <v>45</v>
      </c>
      <c s="29" t="s">
        <v>40</v>
      </c>
      <c s="29" t="s">
        <v>1046</v>
      </c>
      <c s="25" t="s">
        <v>47</v>
      </c>
      <c s="30" t="s">
        <v>1047</v>
      </c>
      <c s="31" t="s">
        <v>131</v>
      </c>
      <c s="32">
        <v>4.05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25.5">
      <c r="A45" s="34" t="s">
        <v>50</v>
      </c>
      <c r="E45" s="35" t="s">
        <v>1048</v>
      </c>
    </row>
    <row r="46" spans="1:5" ht="12.75">
      <c r="A46" s="36" t="s">
        <v>52</v>
      </c>
      <c r="E46" s="37" t="s">
        <v>1179</v>
      </c>
    </row>
    <row r="47" spans="1:5" ht="25.5">
      <c r="A47" t="s">
        <v>53</v>
      </c>
      <c r="E47" s="35" t="s">
        <v>181</v>
      </c>
    </row>
    <row r="48" spans="1:16" ht="12.75">
      <c r="A48" s="25" t="s">
        <v>45</v>
      </c>
      <c s="29" t="s">
        <v>42</v>
      </c>
      <c s="29" t="s">
        <v>183</v>
      </c>
      <c s="25" t="s">
        <v>47</v>
      </c>
      <c s="30" t="s">
        <v>184</v>
      </c>
      <c s="31" t="s">
        <v>131</v>
      </c>
      <c s="32">
        <v>4.05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1050</v>
      </c>
    </row>
    <row r="50" spans="1:5" ht="12.75">
      <c r="A50" s="36" t="s">
        <v>52</v>
      </c>
      <c r="E50" s="37" t="s">
        <v>1180</v>
      </c>
    </row>
    <row r="51" spans="1:5" ht="12.75">
      <c r="A51" t="s">
        <v>53</v>
      </c>
      <c r="E51" s="35" t="s">
        <v>187</v>
      </c>
    </row>
    <row r="52" spans="1:16" ht="12.75">
      <c r="A52" s="25" t="s">
        <v>45</v>
      </c>
      <c s="29" t="s">
        <v>89</v>
      </c>
      <c s="29" t="s">
        <v>189</v>
      </c>
      <c s="25" t="s">
        <v>47</v>
      </c>
      <c s="30" t="s">
        <v>190</v>
      </c>
      <c s="31" t="s">
        <v>131</v>
      </c>
      <c s="32">
        <v>9.99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51">
      <c r="A53" s="34" t="s">
        <v>50</v>
      </c>
      <c r="E53" s="35" t="s">
        <v>1181</v>
      </c>
    </row>
    <row r="54" spans="1:5" ht="12.75">
      <c r="A54" s="36" t="s">
        <v>52</v>
      </c>
      <c r="E54" s="37" t="s">
        <v>1182</v>
      </c>
    </row>
    <row r="55" spans="1:5" ht="369.75">
      <c r="A55" t="s">
        <v>53</v>
      </c>
      <c r="E55" s="35" t="s">
        <v>193</v>
      </c>
    </row>
    <row r="56" spans="1:16" ht="12.75">
      <c r="A56" s="25" t="s">
        <v>45</v>
      </c>
      <c s="29" t="s">
        <v>182</v>
      </c>
      <c s="29" t="s">
        <v>195</v>
      </c>
      <c s="25" t="s">
        <v>47</v>
      </c>
      <c s="30" t="s">
        <v>695</v>
      </c>
      <c s="31" t="s">
        <v>131</v>
      </c>
      <c s="32">
        <v>5.4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38.25">
      <c r="A57" s="34" t="s">
        <v>50</v>
      </c>
      <c r="E57" s="35" t="s">
        <v>1183</v>
      </c>
    </row>
    <row r="58" spans="1:5" ht="38.25">
      <c r="A58" s="36" t="s">
        <v>52</v>
      </c>
      <c r="E58" s="37" t="s">
        <v>1184</v>
      </c>
    </row>
    <row r="59" spans="1:5" ht="306">
      <c r="A59" t="s">
        <v>53</v>
      </c>
      <c r="E59" s="35" t="s">
        <v>199</v>
      </c>
    </row>
    <row r="60" spans="1:16" ht="12.75">
      <c r="A60" s="25" t="s">
        <v>45</v>
      </c>
      <c s="29" t="s">
        <v>188</v>
      </c>
      <c s="29" t="s">
        <v>224</v>
      </c>
      <c s="25" t="s">
        <v>47</v>
      </c>
      <c s="30" t="s">
        <v>225</v>
      </c>
      <c s="31" t="s">
        <v>131</v>
      </c>
      <c s="32">
        <v>27.75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38.25">
      <c r="A61" s="34" t="s">
        <v>50</v>
      </c>
      <c r="E61" s="35" t="s">
        <v>1185</v>
      </c>
    </row>
    <row r="62" spans="1:5" ht="25.5">
      <c r="A62" s="36" t="s">
        <v>52</v>
      </c>
      <c r="E62" s="37" t="s">
        <v>1186</v>
      </c>
    </row>
    <row r="63" spans="1:5" ht="318.75">
      <c r="A63" t="s">
        <v>53</v>
      </c>
      <c r="E63" s="35" t="s">
        <v>228</v>
      </c>
    </row>
    <row r="64" spans="1:16" ht="12.75">
      <c r="A64" s="25" t="s">
        <v>45</v>
      </c>
      <c s="29" t="s">
        <v>194</v>
      </c>
      <c s="29" t="s">
        <v>234</v>
      </c>
      <c s="25" t="s">
        <v>47</v>
      </c>
      <c s="30" t="s">
        <v>225</v>
      </c>
      <c s="31" t="s">
        <v>131</v>
      </c>
      <c s="32">
        <v>6.25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51">
      <c r="A65" s="34" t="s">
        <v>50</v>
      </c>
      <c r="E65" s="35" t="s">
        <v>1187</v>
      </c>
    </row>
    <row r="66" spans="1:5" ht="25.5">
      <c r="A66" s="36" t="s">
        <v>52</v>
      </c>
      <c r="E66" s="37" t="s">
        <v>236</v>
      </c>
    </row>
    <row r="67" spans="1:5" ht="318.75">
      <c r="A67" t="s">
        <v>53</v>
      </c>
      <c r="E67" s="35" t="s">
        <v>228</v>
      </c>
    </row>
    <row r="68" spans="1:16" ht="12.75">
      <c r="A68" s="25" t="s">
        <v>45</v>
      </c>
      <c s="29" t="s">
        <v>200</v>
      </c>
      <c s="29" t="s">
        <v>912</v>
      </c>
      <c s="25" t="s">
        <v>47</v>
      </c>
      <c s="30" t="s">
        <v>913</v>
      </c>
      <c s="31" t="s">
        <v>131</v>
      </c>
      <c s="32">
        <v>3.3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38.25">
      <c r="A69" s="34" t="s">
        <v>50</v>
      </c>
      <c r="E69" s="35" t="s">
        <v>1188</v>
      </c>
    </row>
    <row r="70" spans="1:5" ht="12.75">
      <c r="A70" s="36" t="s">
        <v>52</v>
      </c>
      <c r="E70" s="37" t="s">
        <v>1189</v>
      </c>
    </row>
    <row r="71" spans="1:5" ht="267.75">
      <c r="A71" t="s">
        <v>53</v>
      </c>
      <c r="E71" s="35" t="s">
        <v>844</v>
      </c>
    </row>
    <row r="72" spans="1:16" ht="12.75">
      <c r="A72" s="25" t="s">
        <v>45</v>
      </c>
      <c s="29" t="s">
        <v>206</v>
      </c>
      <c s="29" t="s">
        <v>238</v>
      </c>
      <c s="25" t="s">
        <v>47</v>
      </c>
      <c s="30" t="s">
        <v>239</v>
      </c>
      <c s="31" t="s">
        <v>131</v>
      </c>
      <c s="32">
        <v>43.99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240</v>
      </c>
    </row>
    <row r="74" spans="1:5" ht="51">
      <c r="A74" s="36" t="s">
        <v>52</v>
      </c>
      <c r="E74" s="37" t="s">
        <v>1190</v>
      </c>
    </row>
    <row r="75" spans="1:5" ht="191.25">
      <c r="A75" t="s">
        <v>53</v>
      </c>
      <c r="E75" s="35" t="s">
        <v>242</v>
      </c>
    </row>
    <row r="76" spans="1:16" ht="12.75">
      <c r="A76" s="25" t="s">
        <v>45</v>
      </c>
      <c s="29" t="s">
        <v>211</v>
      </c>
      <c s="29" t="s">
        <v>247</v>
      </c>
      <c s="25" t="s">
        <v>47</v>
      </c>
      <c s="30" t="s">
        <v>248</v>
      </c>
      <c s="31" t="s">
        <v>131</v>
      </c>
      <c s="32">
        <v>2.1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1191</v>
      </c>
    </row>
    <row r="78" spans="1:5" ht="12.75">
      <c r="A78" s="36" t="s">
        <v>52</v>
      </c>
      <c r="E78" s="37" t="s">
        <v>1192</v>
      </c>
    </row>
    <row r="79" spans="1:5" ht="242.25">
      <c r="A79" t="s">
        <v>53</v>
      </c>
      <c r="E79" s="35" t="s">
        <v>251</v>
      </c>
    </row>
    <row r="80" spans="1:16" ht="12.75">
      <c r="A80" s="25" t="s">
        <v>45</v>
      </c>
      <c s="29" t="s">
        <v>217</v>
      </c>
      <c s="29" t="s">
        <v>259</v>
      </c>
      <c s="25" t="s">
        <v>47</v>
      </c>
      <c s="30" t="s">
        <v>260</v>
      </c>
      <c s="31" t="s">
        <v>131</v>
      </c>
      <c s="32">
        <v>6.25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922</v>
      </c>
    </row>
    <row r="82" spans="1:5" ht="12.75">
      <c r="A82" s="36" t="s">
        <v>52</v>
      </c>
      <c r="E82" s="37" t="s">
        <v>262</v>
      </c>
    </row>
    <row r="83" spans="1:5" ht="306">
      <c r="A83" t="s">
        <v>53</v>
      </c>
      <c r="E83" s="35" t="s">
        <v>263</v>
      </c>
    </row>
    <row r="84" spans="1:16" ht="12.75">
      <c r="A84" s="25" t="s">
        <v>45</v>
      </c>
      <c s="29" t="s">
        <v>223</v>
      </c>
      <c s="29" t="s">
        <v>271</v>
      </c>
      <c s="25" t="s">
        <v>47</v>
      </c>
      <c s="30" t="s">
        <v>272</v>
      </c>
      <c s="31" t="s">
        <v>105</v>
      </c>
      <c s="32">
        <v>27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1066</v>
      </c>
    </row>
    <row r="86" spans="1:5" ht="12.75">
      <c r="A86" s="36" t="s">
        <v>52</v>
      </c>
      <c r="E86" s="37" t="s">
        <v>1193</v>
      </c>
    </row>
    <row r="87" spans="1:5" ht="38.25">
      <c r="A87" t="s">
        <v>53</v>
      </c>
      <c r="E87" s="35" t="s">
        <v>275</v>
      </c>
    </row>
    <row r="88" spans="1:16" ht="12.75">
      <c r="A88" s="25" t="s">
        <v>45</v>
      </c>
      <c s="29" t="s">
        <v>229</v>
      </c>
      <c s="29" t="s">
        <v>277</v>
      </c>
      <c s="25" t="s">
        <v>47</v>
      </c>
      <c s="30" t="s">
        <v>278</v>
      </c>
      <c s="31" t="s">
        <v>105</v>
      </c>
      <c s="32">
        <v>27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1194</v>
      </c>
    </row>
    <row r="90" spans="1:5" ht="12.75">
      <c r="A90" s="36" t="s">
        <v>52</v>
      </c>
      <c r="E90" s="37" t="s">
        <v>1195</v>
      </c>
    </row>
    <row r="91" spans="1:5" ht="25.5">
      <c r="A91" t="s">
        <v>53</v>
      </c>
      <c r="E91" s="35" t="s">
        <v>281</v>
      </c>
    </row>
    <row r="92" spans="1:18" ht="12.75" customHeight="1">
      <c r="A92" s="6" t="s">
        <v>43</v>
      </c>
      <c s="6"/>
      <c s="42" t="s">
        <v>23</v>
      </c>
      <c s="6"/>
      <c s="27" t="s">
        <v>282</v>
      </c>
      <c s="6"/>
      <c s="6"/>
      <c s="6"/>
      <c s="43">
        <f>0+Q92</f>
      </c>
      <c r="O92">
        <f>0+R92</f>
      </c>
      <c r="Q92">
        <f>0+I93</f>
      </c>
      <c>
        <f>0+O93</f>
      </c>
    </row>
    <row r="93" spans="1:16" ht="12.75">
      <c r="A93" s="25" t="s">
        <v>45</v>
      </c>
      <c s="29" t="s">
        <v>233</v>
      </c>
      <c s="29" t="s">
        <v>284</v>
      </c>
      <c s="25" t="s">
        <v>47</v>
      </c>
      <c s="30" t="s">
        <v>285</v>
      </c>
      <c s="31" t="s">
        <v>105</v>
      </c>
      <c s="32">
        <v>222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290</v>
      </c>
    </row>
    <row r="95" spans="1:5" ht="12.75">
      <c r="A95" s="36" t="s">
        <v>52</v>
      </c>
      <c r="E95" s="37" t="s">
        <v>1196</v>
      </c>
    </row>
    <row r="96" spans="1:5" ht="102">
      <c r="A96" t="s">
        <v>53</v>
      </c>
      <c r="E96" s="35" t="s">
        <v>288</v>
      </c>
    </row>
    <row r="97" spans="1:18" ht="12.75" customHeight="1">
      <c r="A97" s="6" t="s">
        <v>43</v>
      </c>
      <c s="6"/>
      <c s="42" t="s">
        <v>33</v>
      </c>
      <c s="6"/>
      <c s="27" t="s">
        <v>292</v>
      </c>
      <c s="6"/>
      <c s="6"/>
      <c s="6"/>
      <c s="43">
        <f>0+Q97</f>
      </c>
      <c r="O97">
        <f>0+R97</f>
      </c>
      <c r="Q97">
        <f>0+I98+I102+I106</f>
      </c>
      <c>
        <f>0+O98+O102+O106</f>
      </c>
    </row>
    <row r="98" spans="1:16" ht="12.75">
      <c r="A98" s="25" t="s">
        <v>45</v>
      </c>
      <c s="29" t="s">
        <v>237</v>
      </c>
      <c s="29" t="s">
        <v>938</v>
      </c>
      <c s="25" t="s">
        <v>47</v>
      </c>
      <c s="30" t="s">
        <v>939</v>
      </c>
      <c s="31" t="s">
        <v>131</v>
      </c>
      <c s="32">
        <v>15.53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1197</v>
      </c>
    </row>
    <row r="100" spans="1:5" ht="12.75">
      <c r="A100" s="36" t="s">
        <v>52</v>
      </c>
      <c r="E100" s="37" t="s">
        <v>1198</v>
      </c>
    </row>
    <row r="101" spans="1:5" ht="395.25">
      <c r="A101" t="s">
        <v>53</v>
      </c>
      <c r="E101" s="35" t="s">
        <v>298</v>
      </c>
    </row>
    <row r="102" spans="1:16" ht="12.75">
      <c r="A102" s="25" t="s">
        <v>45</v>
      </c>
      <c s="29" t="s">
        <v>243</v>
      </c>
      <c s="29" t="s">
        <v>942</v>
      </c>
      <c s="25" t="s">
        <v>47</v>
      </c>
      <c s="30" t="s">
        <v>943</v>
      </c>
      <c s="31" t="s">
        <v>139</v>
      </c>
      <c s="32">
        <v>1.553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944</v>
      </c>
    </row>
    <row r="104" spans="1:5" ht="25.5">
      <c r="A104" s="36" t="s">
        <v>52</v>
      </c>
      <c r="E104" s="37" t="s">
        <v>1199</v>
      </c>
    </row>
    <row r="105" spans="1:5" ht="178.5">
      <c r="A105" t="s">
        <v>53</v>
      </c>
      <c r="E105" s="35" t="s">
        <v>946</v>
      </c>
    </row>
    <row r="106" spans="1:16" ht="12.75">
      <c r="A106" s="25" t="s">
        <v>45</v>
      </c>
      <c s="29" t="s">
        <v>246</v>
      </c>
      <c s="29" t="s">
        <v>300</v>
      </c>
      <c s="25" t="s">
        <v>47</v>
      </c>
      <c s="30" t="s">
        <v>301</v>
      </c>
      <c s="31" t="s">
        <v>131</v>
      </c>
      <c s="32">
        <v>27.75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1200</v>
      </c>
    </row>
    <row r="108" spans="1:5" ht="12.75">
      <c r="A108" s="36" t="s">
        <v>52</v>
      </c>
      <c r="E108" s="37" t="s">
        <v>1201</v>
      </c>
    </row>
    <row r="109" spans="1:5" ht="38.25">
      <c r="A109" t="s">
        <v>53</v>
      </c>
      <c r="E109" s="35" t="s">
        <v>304</v>
      </c>
    </row>
    <row r="110" spans="1:18" ht="12.75" customHeight="1">
      <c r="A110" s="6" t="s">
        <v>43</v>
      </c>
      <c s="6"/>
      <c s="42" t="s">
        <v>35</v>
      </c>
      <c s="6"/>
      <c s="27" t="s">
        <v>314</v>
      </c>
      <c s="6"/>
      <c s="6"/>
      <c s="6"/>
      <c s="43">
        <f>0+Q110</f>
      </c>
      <c r="O110">
        <f>0+R110</f>
      </c>
      <c r="Q110">
        <f>0+I111+I115+I119+I123+I127+I131+I135</f>
      </c>
      <c>
        <f>0+O111+O115+O119+O123+O127+O131+O135</f>
      </c>
    </row>
    <row r="111" spans="1:16" ht="12.75">
      <c r="A111" s="25" t="s">
        <v>45</v>
      </c>
      <c s="29" t="s">
        <v>252</v>
      </c>
      <c s="29" t="s">
        <v>322</v>
      </c>
      <c s="25" t="s">
        <v>47</v>
      </c>
      <c s="30" t="s">
        <v>323</v>
      </c>
      <c s="31" t="s">
        <v>105</v>
      </c>
      <c s="32">
        <v>599.5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14.75">
      <c r="A112" s="34" t="s">
        <v>50</v>
      </c>
      <c r="E112" s="35" t="s">
        <v>962</v>
      </c>
    </row>
    <row r="113" spans="1:5" ht="25.5">
      <c r="A113" s="36" t="s">
        <v>52</v>
      </c>
      <c r="E113" s="37" t="s">
        <v>1202</v>
      </c>
    </row>
    <row r="114" spans="1:5" ht="76.5">
      <c r="A114" t="s">
        <v>53</v>
      </c>
      <c r="E114" s="35" t="s">
        <v>326</v>
      </c>
    </row>
    <row r="115" spans="1:16" ht="12.75">
      <c r="A115" s="25" t="s">
        <v>45</v>
      </c>
      <c s="29" t="s">
        <v>258</v>
      </c>
      <c s="29" t="s">
        <v>340</v>
      </c>
      <c s="25" t="s">
        <v>47</v>
      </c>
      <c s="30" t="s">
        <v>341</v>
      </c>
      <c s="31" t="s">
        <v>105</v>
      </c>
      <c s="32">
        <v>599.5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342</v>
      </c>
    </row>
    <row r="117" spans="1:5" ht="12.75">
      <c r="A117" s="36" t="s">
        <v>52</v>
      </c>
      <c r="E117" s="37" t="s">
        <v>1203</v>
      </c>
    </row>
    <row r="118" spans="1:5" ht="51">
      <c r="A118" t="s">
        <v>53</v>
      </c>
      <c r="E118" s="35" t="s">
        <v>344</v>
      </c>
    </row>
    <row r="119" spans="1:16" ht="12.75">
      <c r="A119" s="25" t="s">
        <v>45</v>
      </c>
      <c s="29" t="s">
        <v>264</v>
      </c>
      <c s="29" t="s">
        <v>346</v>
      </c>
      <c s="25" t="s">
        <v>47</v>
      </c>
      <c s="30" t="s">
        <v>347</v>
      </c>
      <c s="31" t="s">
        <v>105</v>
      </c>
      <c s="32">
        <v>555.99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1088</v>
      </c>
    </row>
    <row r="121" spans="1:5" ht="12.75">
      <c r="A121" s="36" t="s">
        <v>52</v>
      </c>
      <c r="E121" s="37" t="s">
        <v>1204</v>
      </c>
    </row>
    <row r="122" spans="1:5" ht="51">
      <c r="A122" t="s">
        <v>53</v>
      </c>
      <c r="E122" s="35" t="s">
        <v>344</v>
      </c>
    </row>
    <row r="123" spans="1:16" ht="12.75">
      <c r="A123" s="25" t="s">
        <v>45</v>
      </c>
      <c s="29" t="s">
        <v>270</v>
      </c>
      <c s="29" t="s">
        <v>474</v>
      </c>
      <c s="25" t="s">
        <v>47</v>
      </c>
      <c s="30" t="s">
        <v>475</v>
      </c>
      <c s="31" t="s">
        <v>105</v>
      </c>
      <c s="32">
        <v>545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25.5">
      <c r="A124" s="34" t="s">
        <v>50</v>
      </c>
      <c r="E124" s="35" t="s">
        <v>1205</v>
      </c>
    </row>
    <row r="125" spans="1:5" ht="12.75">
      <c r="A125" s="36" t="s">
        <v>52</v>
      </c>
      <c r="E125" s="37" t="s">
        <v>1206</v>
      </c>
    </row>
    <row r="126" spans="1:5" ht="140.25">
      <c r="A126" t="s">
        <v>53</v>
      </c>
      <c r="E126" s="35" t="s">
        <v>355</v>
      </c>
    </row>
    <row r="127" spans="1:16" ht="12.75">
      <c r="A127" s="25" t="s">
        <v>45</v>
      </c>
      <c s="29" t="s">
        <v>276</v>
      </c>
      <c s="29" t="s">
        <v>357</v>
      </c>
      <c s="25" t="s">
        <v>47</v>
      </c>
      <c s="30" t="s">
        <v>358</v>
      </c>
      <c s="31" t="s">
        <v>105</v>
      </c>
      <c s="32">
        <v>555.9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1207</v>
      </c>
    </row>
    <row r="129" spans="1:5" ht="12.75">
      <c r="A129" s="36" t="s">
        <v>52</v>
      </c>
      <c r="E129" s="37" t="s">
        <v>1208</v>
      </c>
    </row>
    <row r="130" spans="1:5" ht="140.25">
      <c r="A130" t="s">
        <v>53</v>
      </c>
      <c r="E130" s="35" t="s">
        <v>355</v>
      </c>
    </row>
    <row r="131" spans="1:16" ht="12.75">
      <c r="A131" s="25" t="s">
        <v>45</v>
      </c>
      <c s="29" t="s">
        <v>283</v>
      </c>
      <c s="29" t="s">
        <v>362</v>
      </c>
      <c s="25" t="s">
        <v>47</v>
      </c>
      <c s="30" t="s">
        <v>363</v>
      </c>
      <c s="31" t="s">
        <v>105</v>
      </c>
      <c s="32">
        <v>599.5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25.5">
      <c r="A132" s="34" t="s">
        <v>50</v>
      </c>
      <c r="E132" s="35" t="s">
        <v>364</v>
      </c>
    </row>
    <row r="133" spans="1:5" ht="12.75">
      <c r="A133" s="36" t="s">
        <v>52</v>
      </c>
      <c r="E133" s="37" t="s">
        <v>1209</v>
      </c>
    </row>
    <row r="134" spans="1:5" ht="25.5">
      <c r="A134" t="s">
        <v>53</v>
      </c>
      <c r="E134" s="35" t="s">
        <v>366</v>
      </c>
    </row>
    <row r="135" spans="1:16" ht="12.75">
      <c r="A135" s="25" t="s">
        <v>45</v>
      </c>
      <c s="29" t="s">
        <v>289</v>
      </c>
      <c s="29" t="s">
        <v>971</v>
      </c>
      <c s="25" t="s">
        <v>47</v>
      </c>
      <c s="30" t="s">
        <v>972</v>
      </c>
      <c s="31" t="s">
        <v>105</v>
      </c>
      <c s="32">
        <v>87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38.25">
      <c r="A136" s="34" t="s">
        <v>50</v>
      </c>
      <c r="E136" s="35" t="s">
        <v>1210</v>
      </c>
    </row>
    <row r="137" spans="1:5" ht="12.75">
      <c r="A137" s="36" t="s">
        <v>52</v>
      </c>
      <c r="E137" s="37" t="s">
        <v>1211</v>
      </c>
    </row>
    <row r="138" spans="1:5" ht="153">
      <c r="A138" t="s">
        <v>53</v>
      </c>
      <c r="E138" s="35" t="s">
        <v>975</v>
      </c>
    </row>
    <row r="139" spans="1:18" ht="12.75" customHeight="1">
      <c r="A139" s="6" t="s">
        <v>43</v>
      </c>
      <c s="6"/>
      <c s="42" t="s">
        <v>71</v>
      </c>
      <c s="6"/>
      <c s="27" t="s">
        <v>367</v>
      </c>
      <c s="6"/>
      <c s="6"/>
      <c s="6"/>
      <c s="43">
        <f>0+Q139</f>
      </c>
      <c r="O139">
        <f>0+R139</f>
      </c>
      <c r="Q139">
        <f>0+I140</f>
      </c>
      <c>
        <f>0+O140</f>
      </c>
    </row>
    <row r="140" spans="1:16" ht="12.75">
      <c r="A140" s="25" t="s">
        <v>45</v>
      </c>
      <c s="29" t="s">
        <v>293</v>
      </c>
      <c s="29" t="s">
        <v>369</v>
      </c>
      <c s="25" t="s">
        <v>47</v>
      </c>
      <c s="30" t="s">
        <v>370</v>
      </c>
      <c s="31" t="s">
        <v>168</v>
      </c>
      <c s="32">
        <v>25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25.5">
      <c r="A141" s="34" t="s">
        <v>50</v>
      </c>
      <c r="E141" s="35" t="s">
        <v>371</v>
      </c>
    </row>
    <row r="142" spans="1:5" ht="12.75">
      <c r="A142" s="36" t="s">
        <v>52</v>
      </c>
      <c r="E142" s="37" t="s">
        <v>372</v>
      </c>
    </row>
    <row r="143" spans="1:5" ht="153">
      <c r="A143" t="s">
        <v>53</v>
      </c>
      <c r="E143" s="35" t="s">
        <v>373</v>
      </c>
    </row>
    <row r="144" spans="1:18" ht="12.75" customHeight="1">
      <c r="A144" s="6" t="s">
        <v>43</v>
      </c>
      <c s="6"/>
      <c s="42" t="s">
        <v>76</v>
      </c>
      <c s="6"/>
      <c s="27" t="s">
        <v>374</v>
      </c>
      <c s="6"/>
      <c s="6"/>
      <c s="6"/>
      <c s="43">
        <f>0+Q144</f>
      </c>
      <c r="O144">
        <f>0+R144</f>
      </c>
      <c r="Q144">
        <f>0+I145+I149+I153</f>
      </c>
      <c>
        <f>0+O145+O149+O153</f>
      </c>
    </row>
    <row r="145" spans="1:16" ht="12.75">
      <c r="A145" s="25" t="s">
        <v>45</v>
      </c>
      <c s="29" t="s">
        <v>299</v>
      </c>
      <c s="29" t="s">
        <v>376</v>
      </c>
      <c s="25" t="s">
        <v>47</v>
      </c>
      <c s="30" t="s">
        <v>377</v>
      </c>
      <c s="31" t="s">
        <v>168</v>
      </c>
      <c s="32">
        <v>25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25.5">
      <c r="A146" s="34" t="s">
        <v>50</v>
      </c>
      <c r="E146" s="35" t="s">
        <v>378</v>
      </c>
    </row>
    <row r="147" spans="1:5" ht="12.75">
      <c r="A147" s="36" t="s">
        <v>52</v>
      </c>
      <c r="E147" s="37" t="s">
        <v>379</v>
      </c>
    </row>
    <row r="148" spans="1:5" ht="255">
      <c r="A148" t="s">
        <v>53</v>
      </c>
      <c r="E148" s="35" t="s">
        <v>380</v>
      </c>
    </row>
    <row r="149" spans="1:16" ht="12.75">
      <c r="A149" s="25" t="s">
        <v>45</v>
      </c>
      <c s="29" t="s">
        <v>305</v>
      </c>
      <c s="29" t="s">
        <v>488</v>
      </c>
      <c s="25" t="s">
        <v>47</v>
      </c>
      <c s="30" t="s">
        <v>489</v>
      </c>
      <c s="31" t="s">
        <v>86</v>
      </c>
      <c s="32">
        <v>5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490</v>
      </c>
    </row>
    <row r="151" spans="1:5" ht="12.75">
      <c r="A151" s="36" t="s">
        <v>52</v>
      </c>
      <c r="E151" s="37" t="s">
        <v>991</v>
      </c>
    </row>
    <row r="152" spans="1:5" ht="25.5">
      <c r="A152" t="s">
        <v>53</v>
      </c>
      <c r="E152" s="35" t="s">
        <v>491</v>
      </c>
    </row>
    <row r="153" spans="1:16" ht="12.75">
      <c r="A153" s="25" t="s">
        <v>45</v>
      </c>
      <c s="29" t="s">
        <v>308</v>
      </c>
      <c s="29" t="s">
        <v>988</v>
      </c>
      <c s="25" t="s">
        <v>47</v>
      </c>
      <c s="30" t="s">
        <v>989</v>
      </c>
      <c s="31" t="s">
        <v>86</v>
      </c>
      <c s="32">
        <v>5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990</v>
      </c>
    </row>
    <row r="155" spans="1:5" ht="12.75">
      <c r="A155" s="36" t="s">
        <v>52</v>
      </c>
      <c r="E155" s="37" t="s">
        <v>991</v>
      </c>
    </row>
    <row r="156" spans="1:5" ht="25.5">
      <c r="A156" t="s">
        <v>53</v>
      </c>
      <c r="E156" s="35" t="s">
        <v>491</v>
      </c>
    </row>
    <row r="157" spans="1:18" ht="12.75" customHeight="1">
      <c r="A157" s="6" t="s">
        <v>43</v>
      </c>
      <c s="6"/>
      <c s="42" t="s">
        <v>40</v>
      </c>
      <c s="6"/>
      <c s="27" t="s">
        <v>128</v>
      </c>
      <c s="6"/>
      <c s="6"/>
      <c s="6"/>
      <c s="43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25" t="s">
        <v>45</v>
      </c>
      <c s="29" t="s">
        <v>315</v>
      </c>
      <c s="29" t="s">
        <v>387</v>
      </c>
      <c s="25" t="s">
        <v>47</v>
      </c>
      <c s="30" t="s">
        <v>388</v>
      </c>
      <c s="31" t="s">
        <v>168</v>
      </c>
      <c s="32">
        <v>159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389</v>
      </c>
    </row>
    <row r="160" spans="1:5" ht="12.75">
      <c r="A160" s="36" t="s">
        <v>52</v>
      </c>
      <c r="E160" s="37" t="s">
        <v>1212</v>
      </c>
    </row>
    <row r="161" spans="1:5" ht="38.25">
      <c r="A161" t="s">
        <v>53</v>
      </c>
      <c r="E161" s="35" t="s">
        <v>391</v>
      </c>
    </row>
    <row r="162" spans="1:16" ht="12.75">
      <c r="A162" s="25" t="s">
        <v>45</v>
      </c>
      <c s="29" t="s">
        <v>321</v>
      </c>
      <c s="29" t="s">
        <v>393</v>
      </c>
      <c s="25" t="s">
        <v>29</v>
      </c>
      <c s="30" t="s">
        <v>394</v>
      </c>
      <c s="31" t="s">
        <v>168</v>
      </c>
      <c s="32">
        <v>30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25.5">
      <c r="A163" s="34" t="s">
        <v>50</v>
      </c>
      <c r="E163" s="35" t="s">
        <v>395</v>
      </c>
    </row>
    <row r="164" spans="1:5" ht="12.75">
      <c r="A164" s="36" t="s">
        <v>52</v>
      </c>
      <c r="E164" s="37" t="s">
        <v>1213</v>
      </c>
    </row>
    <row r="165" spans="1:5" ht="38.25">
      <c r="A165" t="s">
        <v>53</v>
      </c>
      <c r="E165" s="35" t="s">
        <v>391</v>
      </c>
    </row>
    <row r="166" spans="1:16" ht="12.75">
      <c r="A166" s="25" t="s">
        <v>45</v>
      </c>
      <c s="29" t="s">
        <v>327</v>
      </c>
      <c s="29" t="s">
        <v>393</v>
      </c>
      <c s="25" t="s">
        <v>23</v>
      </c>
      <c s="30" t="s">
        <v>394</v>
      </c>
      <c s="31" t="s">
        <v>168</v>
      </c>
      <c s="32">
        <v>4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25.5">
      <c r="A167" s="34" t="s">
        <v>50</v>
      </c>
      <c r="E167" s="35" t="s">
        <v>1003</v>
      </c>
    </row>
    <row r="168" spans="1:5" ht="12.75">
      <c r="A168" s="36" t="s">
        <v>52</v>
      </c>
      <c r="E168" s="37" t="s">
        <v>399</v>
      </c>
    </row>
    <row r="169" spans="1:5" ht="51">
      <c r="A169" t="s">
        <v>53</v>
      </c>
      <c r="E169" s="35" t="s">
        <v>400</v>
      </c>
    </row>
    <row r="170" spans="1:16" ht="12.75">
      <c r="A170" s="25" t="s">
        <v>45</v>
      </c>
      <c s="29" t="s">
        <v>333</v>
      </c>
      <c s="29" t="s">
        <v>402</v>
      </c>
      <c s="25" t="s">
        <v>47</v>
      </c>
      <c s="30" t="s">
        <v>403</v>
      </c>
      <c s="31" t="s">
        <v>168</v>
      </c>
      <c s="32">
        <v>14.67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404</v>
      </c>
    </row>
    <row r="172" spans="1:5" ht="12.75">
      <c r="A172" s="36" t="s">
        <v>52</v>
      </c>
      <c r="E172" s="37" t="s">
        <v>1178</v>
      </c>
    </row>
    <row r="173" spans="1:5" ht="38.25">
      <c r="A173" t="s">
        <v>53</v>
      </c>
      <c r="E173" s="35" t="s">
        <v>405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1214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1214</v>
      </c>
      <c s="6"/>
      <c s="18" t="s">
        <v>510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0+I11+I15+I19+I23+I27+I31+I35+I39+I43+I47+I51+I55+I59+I63</f>
      </c>
      <c>
        <f>0+O11+O15+O19+O23+O27+O31+O35+O39+O43+O47+O51+O55+O59+O63</f>
      </c>
    </row>
    <row r="11" spans="1:16" ht="12.75">
      <c r="A11" s="25" t="s">
        <v>45</v>
      </c>
      <c s="29" t="s">
        <v>29</v>
      </c>
      <c s="29" t="s">
        <v>511</v>
      </c>
      <c s="25" t="s">
        <v>47</v>
      </c>
      <c s="30" t="s">
        <v>512</v>
      </c>
      <c s="31" t="s">
        <v>86</v>
      </c>
      <c s="32">
        <v>46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513</v>
      </c>
    </row>
    <row r="13" spans="1:5" ht="89.25">
      <c r="A13" s="36" t="s">
        <v>52</v>
      </c>
      <c r="E13" s="37" t="s">
        <v>1215</v>
      </c>
    </row>
    <row r="14" spans="1:5" ht="51">
      <c r="A14" t="s">
        <v>53</v>
      </c>
      <c r="E14" s="35" t="s">
        <v>515</v>
      </c>
    </row>
    <row r="15" spans="1:16" ht="12.75">
      <c r="A15" s="25" t="s">
        <v>45</v>
      </c>
      <c s="29" t="s">
        <v>23</v>
      </c>
      <c s="29" t="s">
        <v>516</v>
      </c>
      <c s="25" t="s">
        <v>47</v>
      </c>
      <c s="30" t="s">
        <v>517</v>
      </c>
      <c s="31" t="s">
        <v>86</v>
      </c>
      <c s="32">
        <v>50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1216</v>
      </c>
    </row>
    <row r="17" spans="1:5" ht="12.75">
      <c r="A17" s="36" t="s">
        <v>52</v>
      </c>
      <c r="E17" s="37" t="s">
        <v>1217</v>
      </c>
    </row>
    <row r="18" spans="1:5" ht="25.5">
      <c r="A18" t="s">
        <v>53</v>
      </c>
      <c r="E18" s="35" t="s">
        <v>520</v>
      </c>
    </row>
    <row r="19" spans="1:16" ht="12.75">
      <c r="A19" s="25" t="s">
        <v>45</v>
      </c>
      <c s="29" t="s">
        <v>22</v>
      </c>
      <c s="29" t="s">
        <v>521</v>
      </c>
      <c s="25" t="s">
        <v>47</v>
      </c>
      <c s="30" t="s">
        <v>522</v>
      </c>
      <c s="31" t="s">
        <v>86</v>
      </c>
      <c s="32">
        <v>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523</v>
      </c>
    </row>
    <row r="21" spans="1:5" ht="12.75">
      <c r="A21" s="36" t="s">
        <v>52</v>
      </c>
      <c r="E21" s="37" t="s">
        <v>524</v>
      </c>
    </row>
    <row r="22" spans="1:5" ht="63.75">
      <c r="A22" t="s">
        <v>53</v>
      </c>
      <c r="E22" s="35" t="s">
        <v>525</v>
      </c>
    </row>
    <row r="23" spans="1:16" ht="12.75">
      <c r="A23" s="25" t="s">
        <v>45</v>
      </c>
      <c s="29" t="s">
        <v>33</v>
      </c>
      <c s="29" t="s">
        <v>526</v>
      </c>
      <c s="25" t="s">
        <v>527</v>
      </c>
      <c s="30" t="s">
        <v>528</v>
      </c>
      <c s="31" t="s">
        <v>86</v>
      </c>
      <c s="32">
        <v>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529</v>
      </c>
    </row>
    <row r="25" spans="1:5" ht="12.75">
      <c r="A25" s="36" t="s">
        <v>52</v>
      </c>
      <c r="E25" s="37" t="s">
        <v>524</v>
      </c>
    </row>
    <row r="26" spans="1:5" ht="38.25">
      <c r="A26" t="s">
        <v>53</v>
      </c>
      <c r="E26" s="35" t="s">
        <v>539</v>
      </c>
    </row>
    <row r="27" spans="1:16" ht="25.5">
      <c r="A27" s="25" t="s">
        <v>45</v>
      </c>
      <c s="29" t="s">
        <v>35</v>
      </c>
      <c s="29" t="s">
        <v>530</v>
      </c>
      <c s="25" t="s">
        <v>47</v>
      </c>
      <c s="30" t="s">
        <v>531</v>
      </c>
      <c s="31" t="s">
        <v>86</v>
      </c>
      <c s="32">
        <v>44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532</v>
      </c>
    </row>
    <row r="29" spans="1:5" ht="242.25">
      <c r="A29" s="36" t="s">
        <v>52</v>
      </c>
      <c r="E29" s="37" t="s">
        <v>1218</v>
      </c>
    </row>
    <row r="30" spans="1:5" ht="25.5">
      <c r="A30" t="s">
        <v>53</v>
      </c>
      <c r="E30" s="35" t="s">
        <v>534</v>
      </c>
    </row>
    <row r="31" spans="1:16" ht="12.75">
      <c r="A31" s="25" t="s">
        <v>45</v>
      </c>
      <c s="29" t="s">
        <v>37</v>
      </c>
      <c s="29" t="s">
        <v>535</v>
      </c>
      <c s="25" t="s">
        <v>47</v>
      </c>
      <c s="30" t="s">
        <v>536</v>
      </c>
      <c s="31" t="s">
        <v>86</v>
      </c>
      <c s="32">
        <v>39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1219</v>
      </c>
    </row>
    <row r="33" spans="1:5" ht="51">
      <c r="A33" s="36" t="s">
        <v>52</v>
      </c>
      <c r="E33" s="37" t="s">
        <v>1220</v>
      </c>
    </row>
    <row r="34" spans="1:5" ht="38.25">
      <c r="A34" t="s">
        <v>53</v>
      </c>
      <c r="E34" s="35" t="s">
        <v>539</v>
      </c>
    </row>
    <row r="35" spans="1:16" ht="25.5">
      <c r="A35" s="25" t="s">
        <v>45</v>
      </c>
      <c s="29" t="s">
        <v>71</v>
      </c>
      <c s="29" t="s">
        <v>540</v>
      </c>
      <c s="25" t="s">
        <v>47</v>
      </c>
      <c s="30" t="s">
        <v>541</v>
      </c>
      <c s="31" t="s">
        <v>86</v>
      </c>
      <c s="32">
        <v>30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542</v>
      </c>
    </row>
    <row r="37" spans="1:5" ht="12.75">
      <c r="A37" s="36" t="s">
        <v>52</v>
      </c>
      <c r="E37" s="37" t="s">
        <v>1221</v>
      </c>
    </row>
    <row r="38" spans="1:5" ht="25.5">
      <c r="A38" t="s">
        <v>53</v>
      </c>
      <c r="E38" s="35" t="s">
        <v>544</v>
      </c>
    </row>
    <row r="39" spans="1:16" ht="12.75">
      <c r="A39" s="25" t="s">
        <v>45</v>
      </c>
      <c s="29" t="s">
        <v>76</v>
      </c>
      <c s="29" t="s">
        <v>545</v>
      </c>
      <c s="25" t="s">
        <v>47</v>
      </c>
      <c s="30" t="s">
        <v>546</v>
      </c>
      <c s="31" t="s">
        <v>86</v>
      </c>
      <c s="32">
        <v>26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38.25">
      <c r="A40" s="34" t="s">
        <v>50</v>
      </c>
      <c r="E40" s="35" t="s">
        <v>1222</v>
      </c>
    </row>
    <row r="41" spans="1:5" ht="12.75">
      <c r="A41" s="36" t="s">
        <v>52</v>
      </c>
      <c r="E41" s="37" t="s">
        <v>1223</v>
      </c>
    </row>
    <row r="42" spans="1:5" ht="38.25">
      <c r="A42" t="s">
        <v>53</v>
      </c>
      <c r="E42" s="35" t="s">
        <v>539</v>
      </c>
    </row>
    <row r="43" spans="1:16" ht="25.5">
      <c r="A43" s="25" t="s">
        <v>45</v>
      </c>
      <c s="29" t="s">
        <v>40</v>
      </c>
      <c s="29" t="s">
        <v>549</v>
      </c>
      <c s="25" t="s">
        <v>47</v>
      </c>
      <c s="30" t="s">
        <v>550</v>
      </c>
      <c s="31" t="s">
        <v>105</v>
      </c>
      <c s="32">
        <v>624.58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560</v>
      </c>
    </row>
    <row r="45" spans="1:5" ht="102">
      <c r="A45" s="36" t="s">
        <v>52</v>
      </c>
      <c r="E45" s="37" t="s">
        <v>1224</v>
      </c>
    </row>
    <row r="46" spans="1:5" ht="38.25">
      <c r="A46" t="s">
        <v>53</v>
      </c>
      <c r="E46" s="35" t="s">
        <v>553</v>
      </c>
    </row>
    <row r="47" spans="1:16" ht="25.5">
      <c r="A47" s="25" t="s">
        <v>45</v>
      </c>
      <c s="29" t="s">
        <v>42</v>
      </c>
      <c s="29" t="s">
        <v>554</v>
      </c>
      <c s="25" t="s">
        <v>47</v>
      </c>
      <c s="30" t="s">
        <v>555</v>
      </c>
      <c s="31" t="s">
        <v>105</v>
      </c>
      <c s="32">
        <v>624.58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556</v>
      </c>
    </row>
    <row r="49" spans="1:5" ht="12.75">
      <c r="A49" s="36" t="s">
        <v>52</v>
      </c>
      <c r="E49" s="37" t="s">
        <v>1225</v>
      </c>
    </row>
    <row r="50" spans="1:5" ht="38.25">
      <c r="A50" t="s">
        <v>53</v>
      </c>
      <c r="E50" s="35" t="s">
        <v>553</v>
      </c>
    </row>
    <row r="51" spans="1:16" ht="12.75">
      <c r="A51" s="25" t="s">
        <v>45</v>
      </c>
      <c s="29" t="s">
        <v>89</v>
      </c>
      <c s="29" t="s">
        <v>1226</v>
      </c>
      <c s="25" t="s">
        <v>29</v>
      </c>
      <c s="30" t="s">
        <v>1227</v>
      </c>
      <c s="31" t="s">
        <v>86</v>
      </c>
      <c s="32">
        <v>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560</v>
      </c>
    </row>
    <row r="53" spans="1:5" ht="25.5">
      <c r="A53" s="36" t="s">
        <v>52</v>
      </c>
      <c r="E53" s="37" t="s">
        <v>1228</v>
      </c>
    </row>
    <row r="54" spans="1:5" ht="38.25">
      <c r="A54" t="s">
        <v>53</v>
      </c>
      <c r="E54" s="35" t="s">
        <v>1229</v>
      </c>
    </row>
    <row r="55" spans="1:16" ht="12.75">
      <c r="A55" s="25" t="s">
        <v>45</v>
      </c>
      <c s="29" t="s">
        <v>182</v>
      </c>
      <c s="29" t="s">
        <v>1226</v>
      </c>
      <c s="25" t="s">
        <v>23</v>
      </c>
      <c s="30" t="s">
        <v>1227</v>
      </c>
      <c s="31" t="s">
        <v>86</v>
      </c>
      <c s="32">
        <v>1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556</v>
      </c>
    </row>
    <row r="57" spans="1:5" ht="25.5">
      <c r="A57" s="36" t="s">
        <v>52</v>
      </c>
      <c r="E57" s="37" t="s">
        <v>1228</v>
      </c>
    </row>
    <row r="58" spans="1:5" ht="38.25">
      <c r="A58" t="s">
        <v>53</v>
      </c>
      <c r="E58" s="35" t="s">
        <v>1229</v>
      </c>
    </row>
    <row r="59" spans="1:16" ht="12.75">
      <c r="A59" s="25" t="s">
        <v>45</v>
      </c>
      <c s="29" t="s">
        <v>188</v>
      </c>
      <c s="29" t="s">
        <v>558</v>
      </c>
      <c s="25" t="s">
        <v>29</v>
      </c>
      <c s="30" t="s">
        <v>559</v>
      </c>
      <c s="31" t="s">
        <v>86</v>
      </c>
      <c s="32">
        <v>32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560</v>
      </c>
    </row>
    <row r="61" spans="1:5" ht="63.75">
      <c r="A61" s="36" t="s">
        <v>52</v>
      </c>
      <c r="E61" s="37" t="s">
        <v>1230</v>
      </c>
    </row>
    <row r="62" spans="1:5" ht="38.25">
      <c r="A62" t="s">
        <v>53</v>
      </c>
      <c r="E62" s="35" t="s">
        <v>562</v>
      </c>
    </row>
    <row r="63" spans="1:16" ht="12.75">
      <c r="A63" s="25" t="s">
        <v>45</v>
      </c>
      <c s="29" t="s">
        <v>194</v>
      </c>
      <c s="29" t="s">
        <v>558</v>
      </c>
      <c s="25" t="s">
        <v>23</v>
      </c>
      <c s="30" t="s">
        <v>559</v>
      </c>
      <c s="31" t="s">
        <v>86</v>
      </c>
      <c s="32">
        <v>32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556</v>
      </c>
    </row>
    <row r="65" spans="1:5" ht="12.75">
      <c r="A65" s="36" t="s">
        <v>52</v>
      </c>
      <c r="E65" s="37" t="s">
        <v>1231</v>
      </c>
    </row>
    <row r="66" spans="1:5" ht="38.25">
      <c r="A66" t="s">
        <v>53</v>
      </c>
      <c r="E66" s="35" t="s">
        <v>562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1232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1232</v>
      </c>
      <c s="6"/>
      <c s="18" t="s">
        <v>564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0+I11+I15+I19+I23+I27+I31+I35+I39+I43</f>
      </c>
      <c>
        <f>0+O11+O15+O19+O23+O27+O31+O35+O39+O43</f>
      </c>
    </row>
    <row r="11" spans="1:16" ht="12.75">
      <c r="A11" s="25" t="s">
        <v>45</v>
      </c>
      <c s="29" t="s">
        <v>29</v>
      </c>
      <c s="29" t="s">
        <v>511</v>
      </c>
      <c s="25" t="s">
        <v>47</v>
      </c>
      <c s="30" t="s">
        <v>512</v>
      </c>
      <c s="31" t="s">
        <v>86</v>
      </c>
      <c s="32">
        <v>8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565</v>
      </c>
    </row>
    <row r="13" spans="1:5" ht="12.75">
      <c r="A13" s="36" t="s">
        <v>52</v>
      </c>
      <c r="E13" s="37" t="s">
        <v>1233</v>
      </c>
    </row>
    <row r="14" spans="1:5" ht="51">
      <c r="A14" t="s">
        <v>53</v>
      </c>
      <c r="E14" s="35" t="s">
        <v>515</v>
      </c>
    </row>
    <row r="15" spans="1:16" ht="25.5">
      <c r="A15" s="25" t="s">
        <v>45</v>
      </c>
      <c s="29" t="s">
        <v>23</v>
      </c>
      <c s="29" t="s">
        <v>530</v>
      </c>
      <c s="25" t="s">
        <v>47</v>
      </c>
      <c s="30" t="s">
        <v>531</v>
      </c>
      <c s="31" t="s">
        <v>86</v>
      </c>
      <c s="32">
        <v>17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532</v>
      </c>
    </row>
    <row r="17" spans="1:5" ht="102">
      <c r="A17" s="36" t="s">
        <v>52</v>
      </c>
      <c r="E17" s="37" t="s">
        <v>1234</v>
      </c>
    </row>
    <row r="18" spans="1:5" ht="25.5">
      <c r="A18" t="s">
        <v>53</v>
      </c>
      <c r="E18" s="35" t="s">
        <v>534</v>
      </c>
    </row>
    <row r="19" spans="1:16" ht="12.75">
      <c r="A19" s="25" t="s">
        <v>45</v>
      </c>
      <c s="29" t="s">
        <v>22</v>
      </c>
      <c s="29" t="s">
        <v>535</v>
      </c>
      <c s="25" t="s">
        <v>47</v>
      </c>
      <c s="30" t="s">
        <v>536</v>
      </c>
      <c s="31" t="s">
        <v>86</v>
      </c>
      <c s="32">
        <v>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1219</v>
      </c>
    </row>
    <row r="21" spans="1:5" ht="51">
      <c r="A21" s="36" t="s">
        <v>52</v>
      </c>
      <c r="E21" s="37" t="s">
        <v>1235</v>
      </c>
    </row>
    <row r="22" spans="1:5" ht="38.25">
      <c r="A22" t="s">
        <v>53</v>
      </c>
      <c r="E22" s="35" t="s">
        <v>539</v>
      </c>
    </row>
    <row r="23" spans="1:16" ht="25.5">
      <c r="A23" s="25" t="s">
        <v>45</v>
      </c>
      <c s="29" t="s">
        <v>33</v>
      </c>
      <c s="29" t="s">
        <v>540</v>
      </c>
      <c s="25" t="s">
        <v>47</v>
      </c>
      <c s="30" t="s">
        <v>541</v>
      </c>
      <c s="31" t="s">
        <v>86</v>
      </c>
      <c s="32">
        <v>17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542</v>
      </c>
    </row>
    <row r="25" spans="1:5" ht="12.75">
      <c r="A25" s="36" t="s">
        <v>52</v>
      </c>
      <c r="E25" s="37" t="s">
        <v>543</v>
      </c>
    </row>
    <row r="26" spans="1:5" ht="25.5">
      <c r="A26" t="s">
        <v>53</v>
      </c>
      <c r="E26" s="35" t="s">
        <v>544</v>
      </c>
    </row>
    <row r="27" spans="1:16" ht="12.75">
      <c r="A27" s="25" t="s">
        <v>45</v>
      </c>
      <c s="29" t="s">
        <v>35</v>
      </c>
      <c s="29" t="s">
        <v>545</v>
      </c>
      <c s="25" t="s">
        <v>47</v>
      </c>
      <c s="30" t="s">
        <v>546</v>
      </c>
      <c s="31" t="s">
        <v>86</v>
      </c>
      <c s="32">
        <v>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1222</v>
      </c>
    </row>
    <row r="29" spans="1:5" ht="12.75">
      <c r="A29" s="36" t="s">
        <v>52</v>
      </c>
      <c r="E29" s="37" t="s">
        <v>524</v>
      </c>
    </row>
    <row r="30" spans="1:5" ht="38.25">
      <c r="A30" t="s">
        <v>53</v>
      </c>
      <c r="E30" s="35" t="s">
        <v>539</v>
      </c>
    </row>
    <row r="31" spans="1:16" ht="25.5">
      <c r="A31" s="25" t="s">
        <v>45</v>
      </c>
      <c s="29" t="s">
        <v>37</v>
      </c>
      <c s="29" t="s">
        <v>549</v>
      </c>
      <c s="25" t="s">
        <v>47</v>
      </c>
      <c s="30" t="s">
        <v>550</v>
      </c>
      <c s="31" t="s">
        <v>105</v>
      </c>
      <c s="32">
        <v>21.1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560</v>
      </c>
    </row>
    <row r="33" spans="1:5" ht="76.5">
      <c r="A33" s="36" t="s">
        <v>52</v>
      </c>
      <c r="E33" s="37" t="s">
        <v>1236</v>
      </c>
    </row>
    <row r="34" spans="1:5" ht="38.25">
      <c r="A34" t="s">
        <v>53</v>
      </c>
      <c r="E34" s="35" t="s">
        <v>553</v>
      </c>
    </row>
    <row r="35" spans="1:16" ht="25.5">
      <c r="A35" s="25" t="s">
        <v>45</v>
      </c>
      <c s="29" t="s">
        <v>71</v>
      </c>
      <c s="29" t="s">
        <v>554</v>
      </c>
      <c s="25" t="s">
        <v>47</v>
      </c>
      <c s="30" t="s">
        <v>555</v>
      </c>
      <c s="31" t="s">
        <v>105</v>
      </c>
      <c s="32">
        <v>21.1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556</v>
      </c>
    </row>
    <row r="37" spans="1:5" ht="12.75">
      <c r="A37" s="36" t="s">
        <v>52</v>
      </c>
      <c r="E37" s="37" t="s">
        <v>1237</v>
      </c>
    </row>
    <row r="38" spans="1:5" ht="38.25">
      <c r="A38" t="s">
        <v>53</v>
      </c>
      <c r="E38" s="35" t="s">
        <v>553</v>
      </c>
    </row>
    <row r="39" spans="1:16" ht="12.75">
      <c r="A39" s="25" t="s">
        <v>45</v>
      </c>
      <c s="29" t="s">
        <v>76</v>
      </c>
      <c s="29" t="s">
        <v>558</v>
      </c>
      <c s="25" t="s">
        <v>29</v>
      </c>
      <c s="30" t="s">
        <v>559</v>
      </c>
      <c s="31" t="s">
        <v>86</v>
      </c>
      <c s="32">
        <v>12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560</v>
      </c>
    </row>
    <row r="41" spans="1:5" ht="25.5">
      <c r="A41" s="36" t="s">
        <v>52</v>
      </c>
      <c r="E41" s="37" t="s">
        <v>1238</v>
      </c>
    </row>
    <row r="42" spans="1:5" ht="38.25">
      <c r="A42" t="s">
        <v>53</v>
      </c>
      <c r="E42" s="35" t="s">
        <v>562</v>
      </c>
    </row>
    <row r="43" spans="1:16" ht="12.75">
      <c r="A43" s="25" t="s">
        <v>45</v>
      </c>
      <c s="29" t="s">
        <v>40</v>
      </c>
      <c s="29" t="s">
        <v>558</v>
      </c>
      <c s="25" t="s">
        <v>23</v>
      </c>
      <c s="30" t="s">
        <v>559</v>
      </c>
      <c s="31" t="s">
        <v>86</v>
      </c>
      <c s="32">
        <v>12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556</v>
      </c>
    </row>
    <row r="45" spans="1:5" ht="12.75">
      <c r="A45" s="36" t="s">
        <v>52</v>
      </c>
      <c r="E45" s="37" t="s">
        <v>1239</v>
      </c>
    </row>
    <row r="46" spans="1:5" ht="38.25">
      <c r="A46" t="s">
        <v>53</v>
      </c>
      <c r="E46" s="35" t="s">
        <v>562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0+O10+O23+O44+O89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1240</v>
      </c>
      <c s="38">
        <f>0+I10+I23+I44+I89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1240</v>
      </c>
      <c s="6"/>
      <c s="18" t="s">
        <v>572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5" t="s">
        <v>45</v>
      </c>
      <c s="29" t="s">
        <v>29</v>
      </c>
      <c s="29" t="s">
        <v>137</v>
      </c>
      <c s="25" t="s">
        <v>23</v>
      </c>
      <c s="30" t="s">
        <v>138</v>
      </c>
      <c s="31" t="s">
        <v>139</v>
      </c>
      <c s="32">
        <v>176.418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573</v>
      </c>
    </row>
    <row r="13" spans="1:5" ht="12.75">
      <c r="A13" s="36" t="s">
        <v>52</v>
      </c>
      <c r="E13" s="37" t="s">
        <v>1241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149</v>
      </c>
      <c s="25" t="s">
        <v>47</v>
      </c>
      <c s="30" t="s">
        <v>150</v>
      </c>
      <c s="31" t="s">
        <v>139</v>
      </c>
      <c s="32">
        <v>52.272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76.5">
      <c r="A16" s="34" t="s">
        <v>50</v>
      </c>
      <c r="E16" s="35" t="s">
        <v>575</v>
      </c>
    </row>
    <row r="17" spans="1:5" ht="12.75">
      <c r="A17" s="36" t="s">
        <v>52</v>
      </c>
      <c r="E17" s="37" t="s">
        <v>1242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577</v>
      </c>
      <c s="25" t="s">
        <v>47</v>
      </c>
      <c s="30" t="s">
        <v>578</v>
      </c>
      <c s="31" t="s">
        <v>58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63.75">
      <c r="A20" s="34" t="s">
        <v>50</v>
      </c>
      <c r="E20" s="35" t="s">
        <v>579</v>
      </c>
    </row>
    <row r="21" spans="1:5" ht="12.75">
      <c r="A21" s="36" t="s">
        <v>52</v>
      </c>
      <c r="E21" s="37" t="s">
        <v>47</v>
      </c>
    </row>
    <row r="22" spans="1:5" ht="12.75">
      <c r="A22" t="s">
        <v>53</v>
      </c>
      <c r="E22" s="35" t="s">
        <v>54</v>
      </c>
    </row>
    <row r="23" spans="1:18" ht="12.75" customHeight="1">
      <c r="A23" s="6" t="s">
        <v>43</v>
      </c>
      <c s="6"/>
      <c s="42" t="s">
        <v>29</v>
      </c>
      <c s="6"/>
      <c s="27" t="s">
        <v>102</v>
      </c>
      <c s="6"/>
      <c s="6"/>
      <c s="6"/>
      <c s="43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25" t="s">
        <v>45</v>
      </c>
      <c s="29" t="s">
        <v>33</v>
      </c>
      <c s="29" t="s">
        <v>153</v>
      </c>
      <c s="25" t="s">
        <v>47</v>
      </c>
      <c s="30" t="s">
        <v>154</v>
      </c>
      <c s="31" t="s">
        <v>131</v>
      </c>
      <c s="32">
        <v>80.19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76.5">
      <c r="A25" s="34" t="s">
        <v>50</v>
      </c>
      <c r="E25" s="35" t="s">
        <v>580</v>
      </c>
    </row>
    <row r="26" spans="1:5" ht="12.75">
      <c r="A26" s="36" t="s">
        <v>52</v>
      </c>
      <c r="E26" s="37" t="s">
        <v>1243</v>
      </c>
    </row>
    <row r="27" spans="1:5" ht="63.75">
      <c r="A27" t="s">
        <v>53</v>
      </c>
      <c r="E27" s="35" t="s">
        <v>157</v>
      </c>
    </row>
    <row r="28" spans="1:16" ht="12.75">
      <c r="A28" s="25" t="s">
        <v>45</v>
      </c>
      <c s="29" t="s">
        <v>35</v>
      </c>
      <c s="29" t="s">
        <v>582</v>
      </c>
      <c s="25" t="s">
        <v>47</v>
      </c>
      <c s="30" t="s">
        <v>583</v>
      </c>
      <c s="31" t="s">
        <v>131</v>
      </c>
      <c s="32">
        <v>23.76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76.5">
      <c r="A29" s="34" t="s">
        <v>50</v>
      </c>
      <c r="E29" s="35" t="s">
        <v>1244</v>
      </c>
    </row>
    <row r="30" spans="1:5" ht="12.75">
      <c r="A30" s="36" t="s">
        <v>52</v>
      </c>
      <c r="E30" s="37" t="s">
        <v>1245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158</v>
      </c>
      <c s="25" t="s">
        <v>47</v>
      </c>
      <c s="30" t="s">
        <v>159</v>
      </c>
      <c s="31" t="s">
        <v>131</v>
      </c>
      <c s="32">
        <v>29.7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40.25">
      <c r="A33" s="34" t="s">
        <v>50</v>
      </c>
      <c r="E33" s="35" t="s">
        <v>586</v>
      </c>
    </row>
    <row r="34" spans="1:5" ht="63.75">
      <c r="A34" s="36" t="s">
        <v>52</v>
      </c>
      <c r="E34" s="37" t="s">
        <v>1246</v>
      </c>
    </row>
    <row r="35" spans="1:5" ht="25.5">
      <c r="A35" t="s">
        <v>53</v>
      </c>
      <c r="E35" s="35" t="s">
        <v>171</v>
      </c>
    </row>
    <row r="36" spans="1:16" ht="12.75">
      <c r="A36" s="25" t="s">
        <v>45</v>
      </c>
      <c s="29" t="s">
        <v>71</v>
      </c>
      <c s="29" t="s">
        <v>588</v>
      </c>
      <c s="25" t="s">
        <v>47</v>
      </c>
      <c s="30" t="s">
        <v>159</v>
      </c>
      <c s="31" t="s">
        <v>131</v>
      </c>
      <c s="32">
        <v>44.55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14.75">
      <c r="A37" s="34" t="s">
        <v>50</v>
      </c>
      <c r="E37" s="35" t="s">
        <v>1247</v>
      </c>
    </row>
    <row r="38" spans="1:5" ht="63.75">
      <c r="A38" s="36" t="s">
        <v>52</v>
      </c>
      <c r="E38" s="37" t="s">
        <v>1248</v>
      </c>
    </row>
    <row r="39" spans="1:5" ht="25.5">
      <c r="A39" t="s">
        <v>53</v>
      </c>
      <c r="E39" s="35" t="s">
        <v>171</v>
      </c>
    </row>
    <row r="40" spans="1:16" ht="12.75">
      <c r="A40" s="25" t="s">
        <v>45</v>
      </c>
      <c s="29" t="s">
        <v>76</v>
      </c>
      <c s="29" t="s">
        <v>166</v>
      </c>
      <c s="25" t="s">
        <v>47</v>
      </c>
      <c s="30" t="s">
        <v>167</v>
      </c>
      <c s="31" t="s">
        <v>168</v>
      </c>
      <c s="32">
        <v>330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169</v>
      </c>
    </row>
    <row r="42" spans="1:5" ht="12.75">
      <c r="A42" s="36" t="s">
        <v>52</v>
      </c>
      <c r="E42" s="37" t="s">
        <v>1249</v>
      </c>
    </row>
    <row r="43" spans="1:5" ht="25.5">
      <c r="A43" t="s">
        <v>53</v>
      </c>
      <c r="E43" s="35" t="s">
        <v>171</v>
      </c>
    </row>
    <row r="44" spans="1:18" ht="12.75" customHeight="1">
      <c r="A44" s="6" t="s">
        <v>43</v>
      </c>
      <c s="6"/>
      <c s="42" t="s">
        <v>35</v>
      </c>
      <c s="6"/>
      <c s="27" t="s">
        <v>314</v>
      </c>
      <c s="6"/>
      <c s="6"/>
      <c s="6"/>
      <c s="43">
        <f>0+Q44</f>
      </c>
      <c r="O44">
        <f>0+R44</f>
      </c>
      <c r="Q44">
        <f>0+I45+I49+I53+I57+I61+I65+I69+I73+I77+I81+I85</f>
      </c>
      <c>
        <f>0+O45+O49+O53+O57+O61+O65+O69+O73+O77+O81+O85</f>
      </c>
    </row>
    <row r="45" spans="1:16" ht="12.75">
      <c r="A45" s="25" t="s">
        <v>45</v>
      </c>
      <c s="29" t="s">
        <v>40</v>
      </c>
      <c s="29" t="s">
        <v>592</v>
      </c>
      <c s="25" t="s">
        <v>47</v>
      </c>
      <c s="30" t="s">
        <v>593</v>
      </c>
      <c s="31" t="s">
        <v>131</v>
      </c>
      <c s="32">
        <v>44.55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594</v>
      </c>
    </row>
    <row r="47" spans="1:5" ht="12.75">
      <c r="A47" s="36" t="s">
        <v>52</v>
      </c>
      <c r="E47" s="37" t="s">
        <v>1250</v>
      </c>
    </row>
    <row r="48" spans="1:5" ht="127.5">
      <c r="A48" t="s">
        <v>53</v>
      </c>
      <c r="E48" s="35" t="s">
        <v>596</v>
      </c>
    </row>
    <row r="49" spans="1:16" ht="12.75">
      <c r="A49" s="25" t="s">
        <v>45</v>
      </c>
      <c s="29" t="s">
        <v>42</v>
      </c>
      <c s="29" t="s">
        <v>597</v>
      </c>
      <c s="25" t="s">
        <v>47</v>
      </c>
      <c s="30" t="s">
        <v>598</v>
      </c>
      <c s="31" t="s">
        <v>131</v>
      </c>
      <c s="32">
        <v>59.4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599</v>
      </c>
    </row>
    <row r="51" spans="1:5" ht="12.75">
      <c r="A51" s="36" t="s">
        <v>52</v>
      </c>
      <c r="E51" s="37" t="s">
        <v>1251</v>
      </c>
    </row>
    <row r="52" spans="1:5" ht="51">
      <c r="A52" t="s">
        <v>53</v>
      </c>
      <c r="E52" s="35" t="s">
        <v>320</v>
      </c>
    </row>
    <row r="53" spans="1:16" ht="12.75">
      <c r="A53" s="25" t="s">
        <v>45</v>
      </c>
      <c s="29" t="s">
        <v>89</v>
      </c>
      <c s="29" t="s">
        <v>362</v>
      </c>
      <c s="25" t="s">
        <v>47</v>
      </c>
      <c s="30" t="s">
        <v>363</v>
      </c>
      <c s="31" t="s">
        <v>105</v>
      </c>
      <c s="32">
        <v>297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50</v>
      </c>
      <c r="E54" s="35" t="s">
        <v>364</v>
      </c>
    </row>
    <row r="55" spans="1:5" ht="12.75">
      <c r="A55" s="36" t="s">
        <v>52</v>
      </c>
      <c r="E55" s="37" t="s">
        <v>1252</v>
      </c>
    </row>
    <row r="56" spans="1:5" ht="25.5">
      <c r="A56" t="s">
        <v>53</v>
      </c>
      <c r="E56" s="35" t="s">
        <v>366</v>
      </c>
    </row>
    <row r="57" spans="1:16" ht="12.75">
      <c r="A57" s="25" t="s">
        <v>45</v>
      </c>
      <c s="29" t="s">
        <v>182</v>
      </c>
      <c s="29" t="s">
        <v>602</v>
      </c>
      <c s="25" t="s">
        <v>29</v>
      </c>
      <c s="30" t="s">
        <v>603</v>
      </c>
      <c s="31" t="s">
        <v>105</v>
      </c>
      <c s="32">
        <v>599.94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38.25">
      <c r="A58" s="34" t="s">
        <v>50</v>
      </c>
      <c r="E58" s="35" t="s">
        <v>604</v>
      </c>
    </row>
    <row r="59" spans="1:5" ht="63.75">
      <c r="A59" s="36" t="s">
        <v>52</v>
      </c>
      <c r="E59" s="37" t="s">
        <v>1253</v>
      </c>
    </row>
    <row r="60" spans="1:5" ht="102">
      <c r="A60" t="s">
        <v>53</v>
      </c>
      <c r="E60" s="35" t="s">
        <v>606</v>
      </c>
    </row>
    <row r="61" spans="1:16" ht="12.75">
      <c r="A61" s="25" t="s">
        <v>45</v>
      </c>
      <c s="29" t="s">
        <v>188</v>
      </c>
      <c s="29" t="s">
        <v>602</v>
      </c>
      <c s="25" t="s">
        <v>23</v>
      </c>
      <c s="30" t="s">
        <v>603</v>
      </c>
      <c s="31" t="s">
        <v>105</v>
      </c>
      <c s="32">
        <v>594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38.25">
      <c r="A62" s="34" t="s">
        <v>50</v>
      </c>
      <c r="E62" s="35" t="s">
        <v>607</v>
      </c>
    </row>
    <row r="63" spans="1:5" ht="63.75">
      <c r="A63" s="36" t="s">
        <v>52</v>
      </c>
      <c r="E63" s="37" t="s">
        <v>1254</v>
      </c>
    </row>
    <row r="64" spans="1:5" ht="102">
      <c r="A64" t="s">
        <v>53</v>
      </c>
      <c r="E64" s="35" t="s">
        <v>606</v>
      </c>
    </row>
    <row r="65" spans="1:16" ht="12.75">
      <c r="A65" s="25" t="s">
        <v>45</v>
      </c>
      <c s="29" t="s">
        <v>194</v>
      </c>
      <c s="29" t="s">
        <v>609</v>
      </c>
      <c s="25" t="s">
        <v>47</v>
      </c>
      <c s="30" t="s">
        <v>610</v>
      </c>
      <c s="31" t="s">
        <v>105</v>
      </c>
      <c s="32">
        <v>297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611</v>
      </c>
    </row>
    <row r="67" spans="1:5" ht="12.75">
      <c r="A67" s="36" t="s">
        <v>52</v>
      </c>
      <c r="E67" s="37" t="s">
        <v>1255</v>
      </c>
    </row>
    <row r="68" spans="1:5" ht="102">
      <c r="A68" t="s">
        <v>53</v>
      </c>
      <c r="E68" s="35" t="s">
        <v>606</v>
      </c>
    </row>
    <row r="69" spans="1:16" ht="12.75">
      <c r="A69" s="25" t="s">
        <v>45</v>
      </c>
      <c s="29" t="s">
        <v>200</v>
      </c>
      <c s="29" t="s">
        <v>613</v>
      </c>
      <c s="25" t="s">
        <v>29</v>
      </c>
      <c s="30" t="s">
        <v>614</v>
      </c>
      <c s="31" t="s">
        <v>131</v>
      </c>
      <c s="32">
        <v>11.88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615</v>
      </c>
    </row>
    <row r="71" spans="1:5" ht="12.75">
      <c r="A71" s="36" t="s">
        <v>52</v>
      </c>
      <c r="E71" s="37" t="s">
        <v>1256</v>
      </c>
    </row>
    <row r="72" spans="1:5" ht="204">
      <c r="A72" t="s">
        <v>53</v>
      </c>
      <c r="E72" s="35" t="s">
        <v>617</v>
      </c>
    </row>
    <row r="73" spans="1:16" ht="12.75">
      <c r="A73" s="25" t="s">
        <v>45</v>
      </c>
      <c s="29" t="s">
        <v>206</v>
      </c>
      <c s="29" t="s">
        <v>613</v>
      </c>
      <c s="25" t="s">
        <v>23</v>
      </c>
      <c s="30" t="s">
        <v>614</v>
      </c>
      <c s="31" t="s">
        <v>131</v>
      </c>
      <c s="32">
        <v>11.88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50</v>
      </c>
      <c r="E74" s="35" t="s">
        <v>618</v>
      </c>
    </row>
    <row r="75" spans="1:5" ht="12.75">
      <c r="A75" s="36" t="s">
        <v>52</v>
      </c>
      <c r="E75" s="37" t="s">
        <v>1257</v>
      </c>
    </row>
    <row r="76" spans="1:5" ht="204">
      <c r="A76" t="s">
        <v>53</v>
      </c>
      <c r="E76" s="35" t="s">
        <v>617</v>
      </c>
    </row>
    <row r="77" spans="1:16" ht="12.75">
      <c r="A77" s="25" t="s">
        <v>45</v>
      </c>
      <c s="29" t="s">
        <v>211</v>
      </c>
      <c s="29" t="s">
        <v>620</v>
      </c>
      <c s="25" t="s">
        <v>29</v>
      </c>
      <c s="30" t="s">
        <v>621</v>
      </c>
      <c s="31" t="s">
        <v>131</v>
      </c>
      <c s="32">
        <v>18.176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38.25">
      <c r="A78" s="34" t="s">
        <v>50</v>
      </c>
      <c r="E78" s="35" t="s">
        <v>622</v>
      </c>
    </row>
    <row r="79" spans="1:5" ht="12.75">
      <c r="A79" s="36" t="s">
        <v>52</v>
      </c>
      <c r="E79" s="37" t="s">
        <v>1258</v>
      </c>
    </row>
    <row r="80" spans="1:5" ht="204">
      <c r="A80" t="s">
        <v>53</v>
      </c>
      <c r="E80" s="35" t="s">
        <v>617</v>
      </c>
    </row>
    <row r="81" spans="1:16" ht="12.75">
      <c r="A81" s="25" t="s">
        <v>45</v>
      </c>
      <c s="29" t="s">
        <v>217</v>
      </c>
      <c s="29" t="s">
        <v>620</v>
      </c>
      <c s="25" t="s">
        <v>23</v>
      </c>
      <c s="30" t="s">
        <v>621</v>
      </c>
      <c s="31" t="s">
        <v>131</v>
      </c>
      <c s="32">
        <v>17.82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38.25">
      <c r="A82" s="34" t="s">
        <v>50</v>
      </c>
      <c r="E82" s="35" t="s">
        <v>624</v>
      </c>
    </row>
    <row r="83" spans="1:5" ht="12.75">
      <c r="A83" s="36" t="s">
        <v>52</v>
      </c>
      <c r="E83" s="37" t="s">
        <v>1259</v>
      </c>
    </row>
    <row r="84" spans="1:5" ht="204">
      <c r="A84" t="s">
        <v>53</v>
      </c>
      <c r="E84" s="35" t="s">
        <v>617</v>
      </c>
    </row>
    <row r="85" spans="1:16" ht="12.75">
      <c r="A85" s="25" t="s">
        <v>45</v>
      </c>
      <c s="29" t="s">
        <v>223</v>
      </c>
      <c s="29" t="s">
        <v>626</v>
      </c>
      <c s="25" t="s">
        <v>47</v>
      </c>
      <c s="30" t="s">
        <v>627</v>
      </c>
      <c s="31" t="s">
        <v>131</v>
      </c>
      <c s="32">
        <v>14.85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38.25">
      <c r="A86" s="34" t="s">
        <v>50</v>
      </c>
      <c r="E86" s="35" t="s">
        <v>628</v>
      </c>
    </row>
    <row r="87" spans="1:5" ht="12.75">
      <c r="A87" s="36" t="s">
        <v>52</v>
      </c>
      <c r="E87" s="37" t="s">
        <v>1260</v>
      </c>
    </row>
    <row r="88" spans="1:5" ht="204">
      <c r="A88" t="s">
        <v>53</v>
      </c>
      <c r="E88" s="35" t="s">
        <v>617</v>
      </c>
    </row>
    <row r="89" spans="1:18" ht="12.75" customHeight="1">
      <c r="A89" s="6" t="s">
        <v>43</v>
      </c>
      <c s="6"/>
      <c s="42" t="s">
        <v>40</v>
      </c>
      <c s="6"/>
      <c s="27" t="s">
        <v>128</v>
      </c>
      <c s="6"/>
      <c s="6"/>
      <c s="6"/>
      <c s="43">
        <f>0+Q89</f>
      </c>
      <c r="O89">
        <f>0+R89</f>
      </c>
      <c r="Q89">
        <f>0+I90+I94+I98+I102+I106+I110+I114+I118+I122+I126+I130+I134+I138+I142+I146+I150+I154+I158+I162</f>
      </c>
      <c>
        <f>0+O90+O94+O98+O102+O106+O110+O114+O118+O122+O126+O130+O134+O138+O142+O146+O150+O154+O158+O162</f>
      </c>
    </row>
    <row r="90" spans="1:16" ht="25.5">
      <c r="A90" s="25" t="s">
        <v>45</v>
      </c>
      <c s="29" t="s">
        <v>229</v>
      </c>
      <c s="29" t="s">
        <v>630</v>
      </c>
      <c s="25" t="s">
        <v>47</v>
      </c>
      <c s="30" t="s">
        <v>631</v>
      </c>
      <c s="31" t="s">
        <v>86</v>
      </c>
      <c s="32">
        <v>165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1261</v>
      </c>
    </row>
    <row r="93" spans="1:5" ht="63.75">
      <c r="A93" t="s">
        <v>53</v>
      </c>
      <c r="E93" s="35" t="s">
        <v>633</v>
      </c>
    </row>
    <row r="94" spans="1:16" ht="12.75">
      <c r="A94" s="25" t="s">
        <v>45</v>
      </c>
      <c s="29" t="s">
        <v>233</v>
      </c>
      <c s="29" t="s">
        <v>634</v>
      </c>
      <c s="25" t="s">
        <v>47</v>
      </c>
      <c s="30" t="s">
        <v>635</v>
      </c>
      <c s="31" t="s">
        <v>86</v>
      </c>
      <c s="32">
        <v>165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12.75">
      <c r="A96" s="36" t="s">
        <v>52</v>
      </c>
      <c r="E96" s="37" t="s">
        <v>1261</v>
      </c>
    </row>
    <row r="97" spans="1:5" ht="25.5">
      <c r="A97" t="s">
        <v>53</v>
      </c>
      <c r="E97" s="35" t="s">
        <v>636</v>
      </c>
    </row>
    <row r="98" spans="1:16" ht="12.75">
      <c r="A98" s="25" t="s">
        <v>45</v>
      </c>
      <c s="29" t="s">
        <v>237</v>
      </c>
      <c s="29" t="s">
        <v>637</v>
      </c>
      <c s="25" t="s">
        <v>98</v>
      </c>
      <c s="30" t="s">
        <v>638</v>
      </c>
      <c s="31" t="s">
        <v>49</v>
      </c>
      <c s="32">
        <v>1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25.5">
      <c r="A100" s="36" t="s">
        <v>52</v>
      </c>
      <c r="E100" s="37" t="s">
        <v>639</v>
      </c>
    </row>
    <row r="101" spans="1:5" ht="25.5">
      <c r="A101" t="s">
        <v>53</v>
      </c>
      <c r="E101" s="35" t="s">
        <v>640</v>
      </c>
    </row>
    <row r="102" spans="1:16" ht="25.5">
      <c r="A102" s="25" t="s">
        <v>45</v>
      </c>
      <c s="29" t="s">
        <v>243</v>
      </c>
      <c s="29" t="s">
        <v>641</v>
      </c>
      <c s="25" t="s">
        <v>47</v>
      </c>
      <c s="30" t="s">
        <v>642</v>
      </c>
      <c s="31" t="s">
        <v>86</v>
      </c>
      <c s="32">
        <v>8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12.75">
      <c r="A104" s="36" t="s">
        <v>52</v>
      </c>
      <c r="E104" s="37" t="s">
        <v>643</v>
      </c>
    </row>
    <row r="105" spans="1:5" ht="63.75">
      <c r="A105" t="s">
        <v>53</v>
      </c>
      <c r="E105" s="35" t="s">
        <v>633</v>
      </c>
    </row>
    <row r="106" spans="1:16" ht="12.75">
      <c r="A106" s="25" t="s">
        <v>45</v>
      </c>
      <c s="29" t="s">
        <v>246</v>
      </c>
      <c s="29" t="s">
        <v>644</v>
      </c>
      <c s="25" t="s">
        <v>47</v>
      </c>
      <c s="30" t="s">
        <v>645</v>
      </c>
      <c s="31" t="s">
        <v>86</v>
      </c>
      <c s="32">
        <v>8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52</v>
      </c>
      <c r="E108" s="37" t="s">
        <v>643</v>
      </c>
    </row>
    <row r="109" spans="1:5" ht="25.5">
      <c r="A109" t="s">
        <v>53</v>
      </c>
      <c r="E109" s="35" t="s">
        <v>636</v>
      </c>
    </row>
    <row r="110" spans="1:16" ht="12.75">
      <c r="A110" s="25" t="s">
        <v>45</v>
      </c>
      <c s="29" t="s">
        <v>252</v>
      </c>
      <c s="29" t="s">
        <v>646</v>
      </c>
      <c s="25" t="s">
        <v>98</v>
      </c>
      <c s="30" t="s">
        <v>647</v>
      </c>
      <c s="31" t="s">
        <v>49</v>
      </c>
      <c s="32">
        <v>1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6" t="s">
        <v>52</v>
      </c>
      <c r="E112" s="37" t="s">
        <v>648</v>
      </c>
    </row>
    <row r="113" spans="1:5" ht="25.5">
      <c r="A113" t="s">
        <v>53</v>
      </c>
      <c r="E113" s="35" t="s">
        <v>640</v>
      </c>
    </row>
    <row r="114" spans="1:16" ht="12.75">
      <c r="A114" s="25" t="s">
        <v>45</v>
      </c>
      <c s="29" t="s">
        <v>258</v>
      </c>
      <c s="29" t="s">
        <v>649</v>
      </c>
      <c s="25" t="s">
        <v>47</v>
      </c>
      <c s="30" t="s">
        <v>650</v>
      </c>
      <c s="31" t="s">
        <v>86</v>
      </c>
      <c s="32">
        <v>203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51">
      <c r="A116" s="36" t="s">
        <v>52</v>
      </c>
      <c r="E116" s="37" t="s">
        <v>1262</v>
      </c>
    </row>
    <row r="117" spans="1:5" ht="63.75">
      <c r="A117" t="s">
        <v>53</v>
      </c>
      <c r="E117" s="35" t="s">
        <v>652</v>
      </c>
    </row>
    <row r="118" spans="1:16" ht="12.75">
      <c r="A118" s="25" t="s">
        <v>45</v>
      </c>
      <c s="29" t="s">
        <v>264</v>
      </c>
      <c s="29" t="s">
        <v>653</v>
      </c>
      <c s="25" t="s">
        <v>47</v>
      </c>
      <c s="30" t="s">
        <v>654</v>
      </c>
      <c s="31" t="s">
        <v>86</v>
      </c>
      <c s="32">
        <v>203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51">
      <c r="A120" s="36" t="s">
        <v>52</v>
      </c>
      <c r="E120" s="37" t="s">
        <v>1262</v>
      </c>
    </row>
    <row r="121" spans="1:5" ht="25.5">
      <c r="A121" t="s">
        <v>53</v>
      </c>
      <c r="E121" s="35" t="s">
        <v>636</v>
      </c>
    </row>
    <row r="122" spans="1:16" ht="12.75">
      <c r="A122" s="25" t="s">
        <v>45</v>
      </c>
      <c s="29" t="s">
        <v>270</v>
      </c>
      <c s="29" t="s">
        <v>655</v>
      </c>
      <c s="25" t="s">
        <v>98</v>
      </c>
      <c s="30" t="s">
        <v>656</v>
      </c>
      <c s="31" t="s">
        <v>49</v>
      </c>
      <c s="32">
        <v>1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648</v>
      </c>
    </row>
    <row r="125" spans="1:5" ht="25.5">
      <c r="A125" t="s">
        <v>53</v>
      </c>
      <c r="E125" s="35" t="s">
        <v>657</v>
      </c>
    </row>
    <row r="126" spans="1:16" ht="12.75">
      <c r="A126" s="25" t="s">
        <v>45</v>
      </c>
      <c s="29" t="s">
        <v>276</v>
      </c>
      <c s="29" t="s">
        <v>658</v>
      </c>
      <c s="25" t="s">
        <v>47</v>
      </c>
      <c s="30" t="s">
        <v>659</v>
      </c>
      <c s="31" t="s">
        <v>86</v>
      </c>
      <c s="32">
        <v>15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12.75">
      <c r="A128" s="36" t="s">
        <v>52</v>
      </c>
      <c r="E128" s="37" t="s">
        <v>1263</v>
      </c>
    </row>
    <row r="129" spans="1:5" ht="63.75">
      <c r="A129" t="s">
        <v>53</v>
      </c>
      <c r="E129" s="35" t="s">
        <v>661</v>
      </c>
    </row>
    <row r="130" spans="1:16" ht="12.75">
      <c r="A130" s="25" t="s">
        <v>45</v>
      </c>
      <c s="29" t="s">
        <v>283</v>
      </c>
      <c s="29" t="s">
        <v>662</v>
      </c>
      <c s="25" t="s">
        <v>47</v>
      </c>
      <c s="30" t="s">
        <v>663</v>
      </c>
      <c s="31" t="s">
        <v>86</v>
      </c>
      <c s="32">
        <v>15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12.75">
      <c r="A132" s="36" t="s">
        <v>52</v>
      </c>
      <c r="E132" s="37" t="s">
        <v>1263</v>
      </c>
    </row>
    <row r="133" spans="1:5" ht="25.5">
      <c r="A133" t="s">
        <v>53</v>
      </c>
      <c r="E133" s="35" t="s">
        <v>664</v>
      </c>
    </row>
    <row r="134" spans="1:16" ht="12.75">
      <c r="A134" s="25" t="s">
        <v>45</v>
      </c>
      <c s="29" t="s">
        <v>289</v>
      </c>
      <c s="29" t="s">
        <v>665</v>
      </c>
      <c s="25" t="s">
        <v>98</v>
      </c>
      <c s="30" t="s">
        <v>666</v>
      </c>
      <c s="31" t="s">
        <v>49</v>
      </c>
      <c s="32">
        <v>1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12.75">
      <c r="A136" s="36" t="s">
        <v>52</v>
      </c>
      <c r="E136" s="37" t="s">
        <v>667</v>
      </c>
    </row>
    <row r="137" spans="1:5" ht="25.5">
      <c r="A137" t="s">
        <v>53</v>
      </c>
      <c r="E137" s="35" t="s">
        <v>668</v>
      </c>
    </row>
    <row r="138" spans="1:16" ht="12.75">
      <c r="A138" s="25" t="s">
        <v>45</v>
      </c>
      <c s="29" t="s">
        <v>293</v>
      </c>
      <c s="29" t="s">
        <v>669</v>
      </c>
      <c s="25" t="s">
        <v>47</v>
      </c>
      <c s="30" t="s">
        <v>670</v>
      </c>
      <c s="31" t="s">
        <v>86</v>
      </c>
      <c s="32">
        <v>85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25.5">
      <c r="A140" s="36" t="s">
        <v>52</v>
      </c>
      <c r="E140" s="37" t="s">
        <v>1264</v>
      </c>
    </row>
    <row r="141" spans="1:5" ht="63.75">
      <c r="A141" t="s">
        <v>53</v>
      </c>
      <c r="E141" s="35" t="s">
        <v>661</v>
      </c>
    </row>
    <row r="142" spans="1:16" ht="12.75">
      <c r="A142" s="25" t="s">
        <v>45</v>
      </c>
      <c s="29" t="s">
        <v>299</v>
      </c>
      <c s="29" t="s">
        <v>672</v>
      </c>
      <c s="25" t="s">
        <v>47</v>
      </c>
      <c s="30" t="s">
        <v>673</v>
      </c>
      <c s="31" t="s">
        <v>86</v>
      </c>
      <c s="32">
        <v>85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47</v>
      </c>
    </row>
    <row r="144" spans="1:5" ht="25.5">
      <c r="A144" s="36" t="s">
        <v>52</v>
      </c>
      <c r="E144" s="37" t="s">
        <v>1264</v>
      </c>
    </row>
    <row r="145" spans="1:5" ht="25.5">
      <c r="A145" t="s">
        <v>53</v>
      </c>
      <c r="E145" s="35" t="s">
        <v>664</v>
      </c>
    </row>
    <row r="146" spans="1:16" ht="12.75">
      <c r="A146" s="25" t="s">
        <v>45</v>
      </c>
      <c s="29" t="s">
        <v>305</v>
      </c>
      <c s="29" t="s">
        <v>674</v>
      </c>
      <c s="25" t="s">
        <v>98</v>
      </c>
      <c s="30" t="s">
        <v>675</v>
      </c>
      <c s="31" t="s">
        <v>49</v>
      </c>
      <c s="32">
        <v>1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12.75">
      <c r="A148" s="36" t="s">
        <v>52</v>
      </c>
      <c r="E148" s="37" t="s">
        <v>667</v>
      </c>
    </row>
    <row r="149" spans="1:5" ht="25.5">
      <c r="A149" t="s">
        <v>53</v>
      </c>
      <c r="E149" s="35" t="s">
        <v>668</v>
      </c>
    </row>
    <row r="150" spans="1:16" ht="25.5">
      <c r="A150" s="25" t="s">
        <v>45</v>
      </c>
      <c s="29" t="s">
        <v>308</v>
      </c>
      <c s="29" t="s">
        <v>676</v>
      </c>
      <c s="25" t="s">
        <v>47</v>
      </c>
      <c s="30" t="s">
        <v>677</v>
      </c>
      <c s="31" t="s">
        <v>86</v>
      </c>
      <c s="32">
        <v>491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47</v>
      </c>
    </row>
    <row r="152" spans="1:5" ht="63.75">
      <c r="A152" s="36" t="s">
        <v>52</v>
      </c>
      <c r="E152" s="37" t="s">
        <v>1265</v>
      </c>
    </row>
    <row r="153" spans="1:5" ht="63.75">
      <c r="A153" t="s">
        <v>53</v>
      </c>
      <c r="E153" s="35" t="s">
        <v>661</v>
      </c>
    </row>
    <row r="154" spans="1:16" ht="12.75">
      <c r="A154" s="25" t="s">
        <v>45</v>
      </c>
      <c s="29" t="s">
        <v>315</v>
      </c>
      <c s="29" t="s">
        <v>679</v>
      </c>
      <c s="25" t="s">
        <v>47</v>
      </c>
      <c s="30" t="s">
        <v>680</v>
      </c>
      <c s="31" t="s">
        <v>86</v>
      </c>
      <c s="32">
        <v>491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47</v>
      </c>
    </row>
    <row r="156" spans="1:5" ht="63.75">
      <c r="A156" s="36" t="s">
        <v>52</v>
      </c>
      <c r="E156" s="37" t="s">
        <v>1265</v>
      </c>
    </row>
    <row r="157" spans="1:5" ht="25.5">
      <c r="A157" t="s">
        <v>53</v>
      </c>
      <c r="E157" s="35" t="s">
        <v>664</v>
      </c>
    </row>
    <row r="158" spans="1:16" ht="12.75">
      <c r="A158" s="25" t="s">
        <v>45</v>
      </c>
      <c s="29" t="s">
        <v>321</v>
      </c>
      <c s="29" t="s">
        <v>681</v>
      </c>
      <c s="25" t="s">
        <v>47</v>
      </c>
      <c s="30" t="s">
        <v>682</v>
      </c>
      <c s="31" t="s">
        <v>49</v>
      </c>
      <c s="32">
        <v>1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47</v>
      </c>
    </row>
    <row r="160" spans="1:5" ht="12.75">
      <c r="A160" s="36" t="s">
        <v>52</v>
      </c>
      <c r="E160" s="37" t="s">
        <v>667</v>
      </c>
    </row>
    <row r="161" spans="1:5" ht="25.5">
      <c r="A161" t="s">
        <v>53</v>
      </c>
      <c r="E161" s="35" t="s">
        <v>668</v>
      </c>
    </row>
    <row r="162" spans="1:16" ht="12.75">
      <c r="A162" s="25" t="s">
        <v>45</v>
      </c>
      <c s="29" t="s">
        <v>327</v>
      </c>
      <c s="29" t="s">
        <v>402</v>
      </c>
      <c s="25" t="s">
        <v>47</v>
      </c>
      <c s="30" t="s">
        <v>403</v>
      </c>
      <c s="31" t="s">
        <v>168</v>
      </c>
      <c s="32">
        <v>330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404</v>
      </c>
    </row>
    <row r="164" spans="1:5" ht="12.75">
      <c r="A164" s="36" t="s">
        <v>52</v>
      </c>
      <c r="E164" s="37" t="s">
        <v>1249</v>
      </c>
    </row>
    <row r="165" spans="1:5" ht="38.25">
      <c r="A165" t="s">
        <v>53</v>
      </c>
      <c r="E165" s="35" t="s">
        <v>405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7.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56</v>
      </c>
      <c s="30" t="s">
        <v>57</v>
      </c>
      <c s="31" t="s">
        <v>58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63.75">
      <c r="A14" s="34" t="s">
        <v>50</v>
      </c>
      <c r="E14" s="35" t="s">
        <v>59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60</v>
      </c>
    </row>
    <row r="17" spans="1:16" ht="12.75">
      <c r="A17" s="25" t="s">
        <v>45</v>
      </c>
      <c s="29" t="s">
        <v>22</v>
      </c>
      <c s="29" t="s">
        <v>55</v>
      </c>
      <c s="25" t="s">
        <v>61</v>
      </c>
      <c s="30" t="s">
        <v>57</v>
      </c>
      <c s="31" t="s">
        <v>58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51">
      <c r="A18" s="34" t="s">
        <v>50</v>
      </c>
      <c r="E18" s="35" t="s">
        <v>62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60</v>
      </c>
    </row>
    <row r="21" spans="1:16" ht="12.75">
      <c r="A21" s="25" t="s">
        <v>45</v>
      </c>
      <c s="29" t="s">
        <v>33</v>
      </c>
      <c s="29" t="s">
        <v>55</v>
      </c>
      <c s="25" t="s">
        <v>63</v>
      </c>
      <c s="30" t="s">
        <v>57</v>
      </c>
      <c s="31" t="s">
        <v>58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51">
      <c r="A22" s="34" t="s">
        <v>50</v>
      </c>
      <c r="E22" s="35" t="s">
        <v>64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60</v>
      </c>
    </row>
    <row r="25" spans="1:16" ht="12.75">
      <c r="A25" s="25" t="s">
        <v>45</v>
      </c>
      <c s="29" t="s">
        <v>35</v>
      </c>
      <c s="29" t="s">
        <v>65</v>
      </c>
      <c s="25" t="s">
        <v>47</v>
      </c>
      <c s="30" t="s">
        <v>66</v>
      </c>
      <c s="31" t="s">
        <v>58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14.75">
      <c r="A26" s="34" t="s">
        <v>50</v>
      </c>
      <c r="E26" s="35" t="s">
        <v>67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60</v>
      </c>
    </row>
    <row r="29" spans="1:16" ht="12.75">
      <c r="A29" s="25" t="s">
        <v>45</v>
      </c>
      <c s="29" t="s">
        <v>37</v>
      </c>
      <c s="29" t="s">
        <v>68</v>
      </c>
      <c s="25" t="s">
        <v>47</v>
      </c>
      <c s="30" t="s">
        <v>69</v>
      </c>
      <c s="31" t="s">
        <v>58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40.25">
      <c r="A30" s="34" t="s">
        <v>50</v>
      </c>
      <c r="E30" s="35" t="s">
        <v>70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60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58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51">
      <c r="A34" s="34" t="s">
        <v>50</v>
      </c>
      <c r="E34" s="35" t="s">
        <v>74</v>
      </c>
    </row>
    <row r="35" spans="1:5" ht="12.75">
      <c r="A35" s="36" t="s">
        <v>52</v>
      </c>
      <c r="E35" s="37" t="s">
        <v>47</v>
      </c>
    </row>
    <row r="36" spans="1:5" ht="89.25">
      <c r="A36" t="s">
        <v>53</v>
      </c>
      <c r="E36" s="35" t="s">
        <v>75</v>
      </c>
    </row>
    <row r="37" spans="1:16" ht="12.75">
      <c r="A37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58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51">
      <c r="A38" s="34" t="s">
        <v>50</v>
      </c>
      <c r="E38" s="35" t="s">
        <v>79</v>
      </c>
    </row>
    <row r="39" spans="1:5" ht="12.75">
      <c r="A39" s="36" t="s">
        <v>52</v>
      </c>
      <c r="E39" s="37" t="s">
        <v>47</v>
      </c>
    </row>
    <row r="40" spans="1:5" ht="63.75">
      <c r="A40" t="s">
        <v>53</v>
      </c>
      <c r="E40" s="35" t="s">
        <v>80</v>
      </c>
    </row>
    <row r="41" spans="1:16" ht="12.75">
      <c r="A41" s="25" t="s">
        <v>45</v>
      </c>
      <c s="29" t="s">
        <v>40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83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60</v>
      </c>
    </row>
    <row r="45" spans="1:16" ht="12.75">
      <c r="A45" s="25" t="s">
        <v>45</v>
      </c>
      <c s="29" t="s">
        <v>42</v>
      </c>
      <c s="29" t="s">
        <v>84</v>
      </c>
      <c s="25" t="s">
        <v>47</v>
      </c>
      <c s="30" t="s">
        <v>85</v>
      </c>
      <c s="31" t="s">
        <v>86</v>
      </c>
      <c s="32">
        <v>2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87</v>
      </c>
    </row>
    <row r="47" spans="1:5" ht="12.75">
      <c r="A47" s="36" t="s">
        <v>52</v>
      </c>
      <c r="E47" s="37" t="s">
        <v>47</v>
      </c>
    </row>
    <row r="48" spans="1:5" ht="89.25">
      <c r="A48" t="s">
        <v>53</v>
      </c>
      <c r="E48" s="35" t="s">
        <v>88</v>
      </c>
    </row>
    <row r="49" spans="1:16" ht="12.75">
      <c r="A49" s="25" t="s">
        <v>45</v>
      </c>
      <c s="29" t="s">
        <v>89</v>
      </c>
      <c s="29" t="s">
        <v>90</v>
      </c>
      <c s="25" t="s">
        <v>47</v>
      </c>
      <c s="30" t="s">
        <v>91</v>
      </c>
      <c s="31" t="s">
        <v>58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14.75">
      <c r="A50" s="34" t="s">
        <v>50</v>
      </c>
      <c r="E50" s="35" t="s">
        <v>92</v>
      </c>
    </row>
    <row r="51" spans="1:5" ht="12.75">
      <c r="A51" s="36" t="s">
        <v>52</v>
      </c>
      <c r="E51" s="37" t="s">
        <v>47</v>
      </c>
    </row>
    <row r="52" spans="1:5" ht="12.75">
      <c r="A52" t="s">
        <v>53</v>
      </c>
      <c r="E52" s="35" t="s">
        <v>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0+O10+O19+O52+O65+O78+O111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1266</v>
      </c>
      <c s="38">
        <f>0+I10+I19+I52+I65+I78+I111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858</v>
      </c>
      <c s="1"/>
      <c s="14" t="s">
        <v>859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860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1266</v>
      </c>
      <c s="6"/>
      <c s="18" t="s">
        <v>765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</f>
      </c>
      <c>
        <f>0+O11+O15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1480.414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1267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22</v>
      </c>
      <c s="30" t="s">
        <v>138</v>
      </c>
      <c s="31" t="s">
        <v>139</v>
      </c>
      <c s="32">
        <v>8.25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145</v>
      </c>
    </row>
    <row r="17" spans="1:5" ht="25.5">
      <c r="A17" s="36" t="s">
        <v>52</v>
      </c>
      <c r="E17" s="37" t="s">
        <v>1268</v>
      </c>
    </row>
    <row r="18" spans="1:5" ht="25.5">
      <c r="A18" t="s">
        <v>53</v>
      </c>
      <c r="E18" s="35" t="s">
        <v>142</v>
      </c>
    </row>
    <row r="19" spans="1:18" ht="12.75" customHeight="1">
      <c r="A19" s="6" t="s">
        <v>43</v>
      </c>
      <c s="6"/>
      <c s="42" t="s">
        <v>29</v>
      </c>
      <c s="6"/>
      <c s="27" t="s">
        <v>102</v>
      </c>
      <c s="6"/>
      <c s="6"/>
      <c s="6"/>
      <c s="43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25" t="s">
        <v>45</v>
      </c>
      <c s="29" t="s">
        <v>22</v>
      </c>
      <c s="29" t="s">
        <v>195</v>
      </c>
      <c s="25" t="s">
        <v>47</v>
      </c>
      <c s="30" t="s">
        <v>695</v>
      </c>
      <c s="31" t="s">
        <v>131</v>
      </c>
      <c s="32">
        <v>487.785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25.5">
      <c r="A21" s="34" t="s">
        <v>50</v>
      </c>
      <c r="E21" s="35" t="s">
        <v>768</v>
      </c>
    </row>
    <row r="22" spans="1:5" ht="38.25">
      <c r="A22" s="36" t="s">
        <v>52</v>
      </c>
      <c r="E22" s="37" t="s">
        <v>1269</v>
      </c>
    </row>
    <row r="23" spans="1:5" ht="306">
      <c r="A23" t="s">
        <v>53</v>
      </c>
      <c r="E23" s="35" t="s">
        <v>199</v>
      </c>
    </row>
    <row r="24" spans="1:16" ht="12.75">
      <c r="A24" s="25" t="s">
        <v>45</v>
      </c>
      <c s="29" t="s">
        <v>33</v>
      </c>
      <c s="29" t="s">
        <v>224</v>
      </c>
      <c s="25" t="s">
        <v>47</v>
      </c>
      <c s="30" t="s">
        <v>225</v>
      </c>
      <c s="31" t="s">
        <v>131</v>
      </c>
      <c s="32">
        <v>183.485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1270</v>
      </c>
    </row>
    <row r="26" spans="1:5" ht="63.75">
      <c r="A26" s="36" t="s">
        <v>52</v>
      </c>
      <c r="E26" s="37" t="s">
        <v>1271</v>
      </c>
    </row>
    <row r="27" spans="1:5" ht="318.75">
      <c r="A27" t="s">
        <v>53</v>
      </c>
      <c r="E27" s="35" t="s">
        <v>228</v>
      </c>
    </row>
    <row r="28" spans="1:16" ht="12.75">
      <c r="A28" s="25" t="s">
        <v>45</v>
      </c>
      <c s="29" t="s">
        <v>35</v>
      </c>
      <c s="29" t="s">
        <v>772</v>
      </c>
      <c s="25" t="s">
        <v>47</v>
      </c>
      <c s="30" t="s">
        <v>773</v>
      </c>
      <c s="31" t="s">
        <v>131</v>
      </c>
      <c s="32">
        <v>556.722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38.25">
      <c r="A29" s="34" t="s">
        <v>50</v>
      </c>
      <c r="E29" s="35" t="s">
        <v>1272</v>
      </c>
    </row>
    <row r="30" spans="1:5" ht="63.75">
      <c r="A30" s="36" t="s">
        <v>52</v>
      </c>
      <c r="E30" s="37" t="s">
        <v>1273</v>
      </c>
    </row>
    <row r="31" spans="1:5" ht="318.75">
      <c r="A31" t="s">
        <v>53</v>
      </c>
      <c r="E31" s="35" t="s">
        <v>228</v>
      </c>
    </row>
    <row r="32" spans="1:16" ht="12.75">
      <c r="A32" s="25" t="s">
        <v>45</v>
      </c>
      <c s="29" t="s">
        <v>37</v>
      </c>
      <c s="29" t="s">
        <v>238</v>
      </c>
      <c s="25" t="s">
        <v>47</v>
      </c>
      <c s="30" t="s">
        <v>239</v>
      </c>
      <c s="31" t="s">
        <v>131</v>
      </c>
      <c s="32">
        <v>740.207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240</v>
      </c>
    </row>
    <row r="34" spans="1:5" ht="38.25">
      <c r="A34" s="36" t="s">
        <v>52</v>
      </c>
      <c r="E34" s="37" t="s">
        <v>1274</v>
      </c>
    </row>
    <row r="35" spans="1:5" ht="191.25">
      <c r="A35" t="s">
        <v>53</v>
      </c>
      <c r="E35" s="35" t="s">
        <v>242</v>
      </c>
    </row>
    <row r="36" spans="1:16" ht="12.75">
      <c r="A36" s="25" t="s">
        <v>45</v>
      </c>
      <c s="29" t="s">
        <v>71</v>
      </c>
      <c s="29" t="s">
        <v>700</v>
      </c>
      <c s="25" t="s">
        <v>47</v>
      </c>
      <c s="30" t="s">
        <v>701</v>
      </c>
      <c s="31" t="s">
        <v>131</v>
      </c>
      <c s="32">
        <v>139.887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777</v>
      </c>
    </row>
    <row r="38" spans="1:5" ht="12.75">
      <c r="A38" s="36" t="s">
        <v>52</v>
      </c>
      <c r="E38" s="37" t="s">
        <v>1275</v>
      </c>
    </row>
    <row r="39" spans="1:5" ht="229.5">
      <c r="A39" t="s">
        <v>53</v>
      </c>
      <c r="E39" s="35" t="s">
        <v>704</v>
      </c>
    </row>
    <row r="40" spans="1:16" ht="12.75">
      <c r="A40" s="25" t="s">
        <v>45</v>
      </c>
      <c s="29" t="s">
        <v>76</v>
      </c>
      <c s="29" t="s">
        <v>253</v>
      </c>
      <c s="25" t="s">
        <v>47</v>
      </c>
      <c s="30" t="s">
        <v>254</v>
      </c>
      <c s="31" t="s">
        <v>131</v>
      </c>
      <c s="32">
        <v>171.54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779</v>
      </c>
    </row>
    <row r="42" spans="1:5" ht="25.5">
      <c r="A42" s="36" t="s">
        <v>52</v>
      </c>
      <c r="E42" s="37" t="s">
        <v>1276</v>
      </c>
    </row>
    <row r="43" spans="1:5" ht="242.25">
      <c r="A43" t="s">
        <v>53</v>
      </c>
      <c r="E43" s="35" t="s">
        <v>257</v>
      </c>
    </row>
    <row r="44" spans="1:16" ht="12.75">
      <c r="A44" s="25" t="s">
        <v>45</v>
      </c>
      <c s="29" t="s">
        <v>40</v>
      </c>
      <c s="29" t="s">
        <v>781</v>
      </c>
      <c s="25" t="s">
        <v>47</v>
      </c>
      <c s="30" t="s">
        <v>782</v>
      </c>
      <c s="31" t="s">
        <v>131</v>
      </c>
      <c s="32">
        <v>347.898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25.5">
      <c r="A45" s="34" t="s">
        <v>50</v>
      </c>
      <c r="E45" s="35" t="s">
        <v>1277</v>
      </c>
    </row>
    <row r="46" spans="1:5" ht="63.75">
      <c r="A46" s="36" t="s">
        <v>52</v>
      </c>
      <c r="E46" s="37" t="s">
        <v>1278</v>
      </c>
    </row>
    <row r="47" spans="1:5" ht="280.5">
      <c r="A47" t="s">
        <v>53</v>
      </c>
      <c r="E47" s="35" t="s">
        <v>785</v>
      </c>
    </row>
    <row r="48" spans="1:16" ht="12.75">
      <c r="A48" s="25" t="s">
        <v>45</v>
      </c>
      <c s="29" t="s">
        <v>42</v>
      </c>
      <c s="29" t="s">
        <v>259</v>
      </c>
      <c s="25" t="s">
        <v>47</v>
      </c>
      <c s="30" t="s">
        <v>260</v>
      </c>
      <c s="31" t="s">
        <v>131</v>
      </c>
      <c s="32">
        <v>76.24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786</v>
      </c>
    </row>
    <row r="50" spans="1:5" ht="25.5">
      <c r="A50" s="36" t="s">
        <v>52</v>
      </c>
      <c r="E50" s="37" t="s">
        <v>1279</v>
      </c>
    </row>
    <row r="51" spans="1:5" ht="306">
      <c r="A51" t="s">
        <v>53</v>
      </c>
      <c r="E51" s="35" t="s">
        <v>263</v>
      </c>
    </row>
    <row r="52" spans="1:18" ht="12.75" customHeight="1">
      <c r="A52" s="6" t="s">
        <v>43</v>
      </c>
      <c s="6"/>
      <c s="42" t="s">
        <v>23</v>
      </c>
      <c s="6"/>
      <c s="27" t="s">
        <v>282</v>
      </c>
      <c s="6"/>
      <c s="6"/>
      <c s="6"/>
      <c s="43">
        <f>0+Q52</f>
      </c>
      <c r="O52">
        <f>0+R52</f>
      </c>
      <c r="Q52">
        <f>0+I53+I57+I61</f>
      </c>
      <c>
        <f>0+O53+O57+O61</f>
      </c>
    </row>
    <row r="53" spans="1:16" ht="12.75">
      <c r="A53" s="25" t="s">
        <v>45</v>
      </c>
      <c s="29" t="s">
        <v>89</v>
      </c>
      <c s="29" t="s">
        <v>1280</v>
      </c>
      <c s="25" t="s">
        <v>47</v>
      </c>
      <c s="30" t="s">
        <v>1281</v>
      </c>
      <c s="31" t="s">
        <v>131</v>
      </c>
      <c s="32">
        <v>7.385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51">
      <c r="A54" s="34" t="s">
        <v>50</v>
      </c>
      <c r="E54" s="35" t="s">
        <v>1282</v>
      </c>
    </row>
    <row r="55" spans="1:5" ht="38.25">
      <c r="A55" s="36" t="s">
        <v>52</v>
      </c>
      <c r="E55" s="37" t="s">
        <v>1283</v>
      </c>
    </row>
    <row r="56" spans="1:5" ht="38.25">
      <c r="A56" t="s">
        <v>53</v>
      </c>
      <c r="E56" s="35" t="s">
        <v>1284</v>
      </c>
    </row>
    <row r="57" spans="1:16" ht="12.75">
      <c r="A57" s="25" t="s">
        <v>45</v>
      </c>
      <c s="29" t="s">
        <v>182</v>
      </c>
      <c s="29" t="s">
        <v>1285</v>
      </c>
      <c s="25" t="s">
        <v>47</v>
      </c>
      <c s="30" t="s">
        <v>1286</v>
      </c>
      <c s="31" t="s">
        <v>105</v>
      </c>
      <c s="32">
        <v>65.44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1287</v>
      </c>
    </row>
    <row r="59" spans="1:5" ht="38.25">
      <c r="A59" s="36" t="s">
        <v>52</v>
      </c>
      <c r="E59" s="37" t="s">
        <v>1288</v>
      </c>
    </row>
    <row r="60" spans="1:5" ht="25.5">
      <c r="A60" t="s">
        <v>53</v>
      </c>
      <c r="E60" s="35" t="s">
        <v>1289</v>
      </c>
    </row>
    <row r="61" spans="1:16" ht="12.75">
      <c r="A61" s="25" t="s">
        <v>45</v>
      </c>
      <c s="29" t="s">
        <v>188</v>
      </c>
      <c s="29" t="s">
        <v>715</v>
      </c>
      <c s="25" t="s">
        <v>47</v>
      </c>
      <c s="30" t="s">
        <v>716</v>
      </c>
      <c s="31" t="s">
        <v>105</v>
      </c>
      <c s="32">
        <v>914.88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1290</v>
      </c>
    </row>
    <row r="63" spans="1:5" ht="25.5">
      <c r="A63" s="36" t="s">
        <v>52</v>
      </c>
      <c r="E63" s="37" t="s">
        <v>1291</v>
      </c>
    </row>
    <row r="64" spans="1:5" ht="102">
      <c r="A64" t="s">
        <v>53</v>
      </c>
      <c r="E64" s="35" t="s">
        <v>288</v>
      </c>
    </row>
    <row r="65" spans="1:18" ht="12.75" customHeight="1">
      <c r="A65" s="6" t="s">
        <v>43</v>
      </c>
      <c s="6"/>
      <c s="42" t="s">
        <v>33</v>
      </c>
      <c s="6"/>
      <c s="27" t="s">
        <v>292</v>
      </c>
      <c s="6"/>
      <c s="6"/>
      <c s="6"/>
      <c s="43">
        <f>0+Q65</f>
      </c>
      <c r="O65">
        <f>0+R65</f>
      </c>
      <c r="Q65">
        <f>0+I66+I70+I74</f>
      </c>
      <c>
        <f>0+O66+O70+O74</f>
      </c>
    </row>
    <row r="66" spans="1:16" ht="12.75">
      <c r="A66" s="25" t="s">
        <v>45</v>
      </c>
      <c s="29" t="s">
        <v>194</v>
      </c>
      <c s="29" t="s">
        <v>748</v>
      </c>
      <c s="25" t="s">
        <v>47</v>
      </c>
      <c s="30" t="s">
        <v>749</v>
      </c>
      <c s="31" t="s">
        <v>131</v>
      </c>
      <c s="32">
        <v>7.65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1292</v>
      </c>
    </row>
    <row r="68" spans="1:5" ht="12.75">
      <c r="A68" s="36" t="s">
        <v>52</v>
      </c>
      <c r="E68" s="37" t="s">
        <v>1293</v>
      </c>
    </row>
    <row r="69" spans="1:5" ht="395.25">
      <c r="A69" t="s">
        <v>53</v>
      </c>
      <c r="E69" s="35" t="s">
        <v>298</v>
      </c>
    </row>
    <row r="70" spans="1:16" ht="12.75">
      <c r="A70" s="25" t="s">
        <v>45</v>
      </c>
      <c s="29" t="s">
        <v>200</v>
      </c>
      <c s="29" t="s">
        <v>300</v>
      </c>
      <c s="25" t="s">
        <v>47</v>
      </c>
      <c s="30" t="s">
        <v>301</v>
      </c>
      <c s="31" t="s">
        <v>131</v>
      </c>
      <c s="32">
        <v>7.65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1294</v>
      </c>
    </row>
    <row r="72" spans="1:5" ht="12.75">
      <c r="A72" s="36" t="s">
        <v>52</v>
      </c>
      <c r="E72" s="37" t="s">
        <v>1293</v>
      </c>
    </row>
    <row r="73" spans="1:5" ht="38.25">
      <c r="A73" t="s">
        <v>53</v>
      </c>
      <c r="E73" s="35" t="s">
        <v>304</v>
      </c>
    </row>
    <row r="74" spans="1:16" ht="12.75">
      <c r="A74" s="25" t="s">
        <v>45</v>
      </c>
      <c s="29" t="s">
        <v>206</v>
      </c>
      <c s="29" t="s">
        <v>791</v>
      </c>
      <c s="25" t="s">
        <v>47</v>
      </c>
      <c s="30" t="s">
        <v>792</v>
      </c>
      <c s="31" t="s">
        <v>131</v>
      </c>
      <c s="32">
        <v>19.06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793</v>
      </c>
    </row>
    <row r="76" spans="1:5" ht="25.5">
      <c r="A76" s="36" t="s">
        <v>52</v>
      </c>
      <c r="E76" s="37" t="s">
        <v>1295</v>
      </c>
    </row>
    <row r="77" spans="1:5" ht="38.25">
      <c r="A77" t="s">
        <v>53</v>
      </c>
      <c r="E77" s="35" t="s">
        <v>304</v>
      </c>
    </row>
    <row r="78" spans="1:18" ht="12.75" customHeight="1">
      <c r="A78" s="6" t="s">
        <v>43</v>
      </c>
      <c s="6"/>
      <c s="42" t="s">
        <v>76</v>
      </c>
      <c s="6"/>
      <c s="27" t="s">
        <v>374</v>
      </c>
      <c s="6"/>
      <c s="6"/>
      <c s="6"/>
      <c s="43">
        <f>0+Q78</f>
      </c>
      <c r="O78">
        <f>0+R78</f>
      </c>
      <c r="Q78">
        <f>0+I79+I83+I87+I91+I95+I99+I103+I107</f>
      </c>
      <c>
        <f>0+O79+O83+O87+O91+O95+O99+O103+O107</f>
      </c>
    </row>
    <row r="79" spans="1:16" ht="12.75">
      <c r="A79" s="25" t="s">
        <v>45</v>
      </c>
      <c s="29" t="s">
        <v>211</v>
      </c>
      <c s="29" t="s">
        <v>795</v>
      </c>
      <c s="25" t="s">
        <v>47</v>
      </c>
      <c s="30" t="s">
        <v>796</v>
      </c>
      <c s="31" t="s">
        <v>168</v>
      </c>
      <c s="32">
        <v>111.75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797</v>
      </c>
    </row>
    <row r="81" spans="1:5" ht="12.75">
      <c r="A81" s="36" t="s">
        <v>52</v>
      </c>
      <c r="E81" s="37" t="s">
        <v>47</v>
      </c>
    </row>
    <row r="82" spans="1:5" ht="255">
      <c r="A82" t="s">
        <v>53</v>
      </c>
      <c r="E82" s="35" t="s">
        <v>799</v>
      </c>
    </row>
    <row r="83" spans="1:16" ht="12.75">
      <c r="A83" s="25" t="s">
        <v>45</v>
      </c>
      <c s="29" t="s">
        <v>217</v>
      </c>
      <c s="29" t="s">
        <v>1296</v>
      </c>
      <c s="25" t="s">
        <v>527</v>
      </c>
      <c s="30" t="s">
        <v>1297</v>
      </c>
      <c s="31" t="s">
        <v>168</v>
      </c>
      <c s="32">
        <v>78.85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50</v>
      </c>
      <c r="E84" s="35" t="s">
        <v>1298</v>
      </c>
    </row>
    <row r="85" spans="1:5" ht="12.75">
      <c r="A85" s="36" t="s">
        <v>52</v>
      </c>
      <c r="E85" s="37" t="s">
        <v>1299</v>
      </c>
    </row>
    <row r="86" spans="1:5" ht="242.25">
      <c r="A86" t="s">
        <v>53</v>
      </c>
      <c r="E86" s="35" t="s">
        <v>759</v>
      </c>
    </row>
    <row r="87" spans="1:16" ht="12.75">
      <c r="A87" s="25" t="s">
        <v>45</v>
      </c>
      <c s="29" t="s">
        <v>223</v>
      </c>
      <c s="29" t="s">
        <v>1300</v>
      </c>
      <c s="25" t="s">
        <v>47</v>
      </c>
      <c s="30" t="s">
        <v>1301</v>
      </c>
      <c s="31" t="s">
        <v>86</v>
      </c>
      <c s="32">
        <v>2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1302</v>
      </c>
    </row>
    <row r="89" spans="1:5" ht="12.75">
      <c r="A89" s="36" t="s">
        <v>52</v>
      </c>
      <c r="E89" s="37" t="s">
        <v>47</v>
      </c>
    </row>
    <row r="90" spans="1:5" ht="242.25">
      <c r="A90" t="s">
        <v>53</v>
      </c>
      <c r="E90" s="35" t="s">
        <v>1303</v>
      </c>
    </row>
    <row r="91" spans="1:16" ht="12.75">
      <c r="A91" s="25" t="s">
        <v>45</v>
      </c>
      <c s="29" t="s">
        <v>229</v>
      </c>
      <c s="29" t="s">
        <v>800</v>
      </c>
      <c s="25" t="s">
        <v>47</v>
      </c>
      <c s="30" t="s">
        <v>801</v>
      </c>
      <c s="31" t="s">
        <v>86</v>
      </c>
      <c s="32">
        <v>32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802</v>
      </c>
    </row>
    <row r="93" spans="1:5" ht="12.75">
      <c r="A93" s="36" t="s">
        <v>52</v>
      </c>
      <c r="E93" s="37" t="s">
        <v>47</v>
      </c>
    </row>
    <row r="94" spans="1:5" ht="89.25">
      <c r="A94" t="s">
        <v>53</v>
      </c>
      <c r="E94" s="35" t="s">
        <v>804</v>
      </c>
    </row>
    <row r="95" spans="1:16" ht="12.75">
      <c r="A95" s="25" t="s">
        <v>45</v>
      </c>
      <c s="29" t="s">
        <v>233</v>
      </c>
      <c s="29" t="s">
        <v>1304</v>
      </c>
      <c s="25" t="s">
        <v>47</v>
      </c>
      <c s="30" t="s">
        <v>1305</v>
      </c>
      <c s="31" t="s">
        <v>86</v>
      </c>
      <c s="32">
        <v>2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1306</v>
      </c>
    </row>
    <row r="97" spans="1:5" ht="12.75">
      <c r="A97" s="36" t="s">
        <v>52</v>
      </c>
      <c r="E97" s="37" t="s">
        <v>47</v>
      </c>
    </row>
    <row r="98" spans="1:5" ht="51">
      <c r="A98" t="s">
        <v>53</v>
      </c>
      <c r="E98" s="35" t="s">
        <v>1307</v>
      </c>
    </row>
    <row r="99" spans="1:16" ht="12.75">
      <c r="A99" s="25" t="s">
        <v>45</v>
      </c>
      <c s="29" t="s">
        <v>237</v>
      </c>
      <c s="29" t="s">
        <v>488</v>
      </c>
      <c s="25" t="s">
        <v>47</v>
      </c>
      <c s="30" t="s">
        <v>489</v>
      </c>
      <c s="31" t="s">
        <v>86</v>
      </c>
      <c s="32">
        <v>19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25.5">
      <c r="A100" s="34" t="s">
        <v>50</v>
      </c>
      <c r="E100" s="35" t="s">
        <v>1308</v>
      </c>
    </row>
    <row r="101" spans="1:5" ht="12.75">
      <c r="A101" s="36" t="s">
        <v>52</v>
      </c>
      <c r="E101" s="37" t="s">
        <v>47</v>
      </c>
    </row>
    <row r="102" spans="1:5" ht="25.5">
      <c r="A102" t="s">
        <v>53</v>
      </c>
      <c r="E102" s="35" t="s">
        <v>491</v>
      </c>
    </row>
    <row r="103" spans="1:16" ht="12.75">
      <c r="A103" s="25" t="s">
        <v>45</v>
      </c>
      <c s="29" t="s">
        <v>243</v>
      </c>
      <c s="29" t="s">
        <v>805</v>
      </c>
      <c s="25" t="s">
        <v>47</v>
      </c>
      <c s="30" t="s">
        <v>806</v>
      </c>
      <c s="31" t="s">
        <v>168</v>
      </c>
      <c s="32">
        <v>111.75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12.75">
      <c r="A105" s="36" t="s">
        <v>52</v>
      </c>
      <c r="E105" s="37" t="s">
        <v>1309</v>
      </c>
    </row>
    <row r="106" spans="1:5" ht="63.75">
      <c r="A106" t="s">
        <v>53</v>
      </c>
      <c r="E106" s="35" t="s">
        <v>808</v>
      </c>
    </row>
    <row r="107" spans="1:16" ht="12.75">
      <c r="A107" s="25" t="s">
        <v>45</v>
      </c>
      <c s="29" t="s">
        <v>246</v>
      </c>
      <c s="29" t="s">
        <v>809</v>
      </c>
      <c s="25" t="s">
        <v>47</v>
      </c>
      <c s="30" t="s">
        <v>810</v>
      </c>
      <c s="31" t="s">
        <v>168</v>
      </c>
      <c s="32">
        <v>190.6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38.25">
      <c r="A109" s="36" t="s">
        <v>52</v>
      </c>
      <c r="E109" s="37" t="s">
        <v>1310</v>
      </c>
    </row>
    <row r="110" spans="1:5" ht="25.5">
      <c r="A110" t="s">
        <v>53</v>
      </c>
      <c r="E110" s="35" t="s">
        <v>812</v>
      </c>
    </row>
    <row r="111" spans="1:18" ht="12.75" customHeight="1">
      <c r="A111" s="6" t="s">
        <v>43</v>
      </c>
      <c s="6"/>
      <c s="42" t="s">
        <v>40</v>
      </c>
      <c s="6"/>
      <c s="27" t="s">
        <v>128</v>
      </c>
      <c s="6"/>
      <c s="6"/>
      <c s="6"/>
      <c s="43">
        <f>0+Q111</f>
      </c>
      <c r="O111">
        <f>0+R111</f>
      </c>
      <c r="Q111">
        <f>0+I112</f>
      </c>
      <c>
        <f>0+O112</f>
      </c>
    </row>
    <row r="112" spans="1:16" ht="12.75">
      <c r="A112" s="25" t="s">
        <v>45</v>
      </c>
      <c s="29" t="s">
        <v>252</v>
      </c>
      <c s="29" t="s">
        <v>813</v>
      </c>
      <c s="25" t="s">
        <v>47</v>
      </c>
      <c s="30" t="s">
        <v>814</v>
      </c>
      <c s="31" t="s">
        <v>86</v>
      </c>
      <c s="32">
        <v>11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76.5">
      <c r="A113" s="34" t="s">
        <v>50</v>
      </c>
      <c r="E113" s="35" t="s">
        <v>815</v>
      </c>
    </row>
    <row r="114" spans="1:5" ht="12.75">
      <c r="A114" s="36" t="s">
        <v>52</v>
      </c>
      <c r="E114" s="37" t="s">
        <v>47</v>
      </c>
    </row>
    <row r="115" spans="1:5" ht="89.25">
      <c r="A115" t="s">
        <v>53</v>
      </c>
      <c r="E115" s="35" t="s">
        <v>816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100</v>
      </c>
      <c s="38">
        <f>0+I10+I31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100</v>
      </c>
      <c s="6"/>
      <c s="18" t="s">
        <v>101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102</v>
      </c>
      <c s="19"/>
      <c s="19"/>
      <c s="19"/>
      <c s="28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25" t="s">
        <v>45</v>
      </c>
      <c s="29" t="s">
        <v>29</v>
      </c>
      <c s="29" t="s">
        <v>103</v>
      </c>
      <c s="25" t="s">
        <v>47</v>
      </c>
      <c s="30" t="s">
        <v>104</v>
      </c>
      <c s="31" t="s">
        <v>105</v>
      </c>
      <c s="32">
        <v>3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106</v>
      </c>
    </row>
    <row r="13" spans="1:5" ht="12.75">
      <c r="A13" s="36" t="s">
        <v>52</v>
      </c>
      <c r="E13" s="37" t="s">
        <v>107</v>
      </c>
    </row>
    <row r="14" spans="1:5" ht="12.75">
      <c r="A14" t="s">
        <v>53</v>
      </c>
      <c r="E14" s="35" t="s">
        <v>108</v>
      </c>
    </row>
    <row r="15" spans="1:16" ht="12.75">
      <c r="A15" s="25" t="s">
        <v>45</v>
      </c>
      <c s="29" t="s">
        <v>23</v>
      </c>
      <c s="29" t="s">
        <v>109</v>
      </c>
      <c s="25" t="s">
        <v>47</v>
      </c>
      <c s="30" t="s">
        <v>110</v>
      </c>
      <c s="31" t="s">
        <v>105</v>
      </c>
      <c s="32">
        <v>875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111</v>
      </c>
    </row>
    <row r="17" spans="1:5" ht="12.75">
      <c r="A17" s="36" t="s">
        <v>52</v>
      </c>
      <c r="E17" s="37" t="s">
        <v>112</v>
      </c>
    </row>
    <row r="18" spans="1:5" ht="38.25">
      <c r="A18" t="s">
        <v>53</v>
      </c>
      <c r="E18" s="35" t="s">
        <v>113</v>
      </c>
    </row>
    <row r="19" spans="1:16" ht="12.75">
      <c r="A19" s="25" t="s">
        <v>45</v>
      </c>
      <c s="29" t="s">
        <v>22</v>
      </c>
      <c s="29" t="s">
        <v>114</v>
      </c>
      <c s="25" t="s">
        <v>47</v>
      </c>
      <c s="30" t="s">
        <v>115</v>
      </c>
      <c s="31" t="s">
        <v>86</v>
      </c>
      <c s="32">
        <v>48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116</v>
      </c>
    </row>
    <row r="21" spans="1:5" ht="12.75">
      <c r="A21" s="36" t="s">
        <v>52</v>
      </c>
      <c r="E21" s="37" t="s">
        <v>117</v>
      </c>
    </row>
    <row r="22" spans="1:5" ht="178.5">
      <c r="A22" t="s">
        <v>53</v>
      </c>
      <c r="E22" s="35" t="s">
        <v>118</v>
      </c>
    </row>
    <row r="23" spans="1:16" ht="12.75">
      <c r="A23" s="25" t="s">
        <v>45</v>
      </c>
      <c s="29" t="s">
        <v>33</v>
      </c>
      <c s="29" t="s">
        <v>119</v>
      </c>
      <c s="25" t="s">
        <v>47</v>
      </c>
      <c s="30" t="s">
        <v>120</v>
      </c>
      <c s="31" t="s">
        <v>86</v>
      </c>
      <c s="32">
        <v>4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116</v>
      </c>
    </row>
    <row r="25" spans="1:5" ht="12.75">
      <c r="A25" s="36" t="s">
        <v>52</v>
      </c>
      <c r="E25" s="37" t="s">
        <v>121</v>
      </c>
    </row>
    <row r="26" spans="1:5" ht="165.75">
      <c r="A26" t="s">
        <v>53</v>
      </c>
      <c r="E26" s="35" t="s">
        <v>122</v>
      </c>
    </row>
    <row r="27" spans="1:16" ht="12.75">
      <c r="A27" s="25" t="s">
        <v>45</v>
      </c>
      <c s="29" t="s">
        <v>35</v>
      </c>
      <c s="29" t="s">
        <v>123</v>
      </c>
      <c s="25" t="s">
        <v>47</v>
      </c>
      <c s="30" t="s">
        <v>124</v>
      </c>
      <c s="31" t="s">
        <v>105</v>
      </c>
      <c s="32">
        <v>100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51">
      <c r="A28" s="34" t="s">
        <v>50</v>
      </c>
      <c r="E28" s="35" t="s">
        <v>125</v>
      </c>
    </row>
    <row r="29" spans="1:5" ht="12.75">
      <c r="A29" s="36" t="s">
        <v>52</v>
      </c>
      <c r="E29" s="37" t="s">
        <v>126</v>
      </c>
    </row>
    <row r="30" spans="1:5" ht="38.25">
      <c r="A30" t="s">
        <v>53</v>
      </c>
      <c r="E30" s="35" t="s">
        <v>127</v>
      </c>
    </row>
    <row r="31" spans="1:18" ht="12.75" customHeight="1">
      <c r="A31" s="6" t="s">
        <v>43</v>
      </c>
      <c s="6"/>
      <c s="42" t="s">
        <v>40</v>
      </c>
      <c s="6"/>
      <c s="27" t="s">
        <v>128</v>
      </c>
      <c s="6"/>
      <c s="6"/>
      <c s="6"/>
      <c s="43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37</v>
      </c>
      <c s="29" t="s">
        <v>129</v>
      </c>
      <c s="25" t="s">
        <v>47</v>
      </c>
      <c s="30" t="s">
        <v>130</v>
      </c>
      <c s="31" t="s">
        <v>131</v>
      </c>
      <c s="32">
        <v>2.5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132</v>
      </c>
    </row>
    <row r="34" spans="1:5" ht="12.75">
      <c r="A34" s="36" t="s">
        <v>52</v>
      </c>
      <c r="E34" s="37" t="s">
        <v>133</v>
      </c>
    </row>
    <row r="35" spans="1:5" ht="102">
      <c r="A35" t="s">
        <v>53</v>
      </c>
      <c r="E35" s="35" t="s">
        <v>134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0+O10+O31+O128+O137+O154+O191+O196+O201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135</v>
      </c>
      <c s="38">
        <f>0+I10+I31+I128+I137+I154+I191+I196+I201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135</v>
      </c>
      <c s="6"/>
      <c s="18" t="s">
        <v>136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2187.42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51">
      <c r="A13" s="36" t="s">
        <v>52</v>
      </c>
      <c r="E13" s="37" t="s">
        <v>141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232.1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51">
      <c r="A17" s="36" t="s">
        <v>52</v>
      </c>
      <c r="E17" s="37" t="s">
        <v>144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61.099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63.75">
      <c r="A21" s="36" t="s">
        <v>52</v>
      </c>
      <c r="E21" s="37" t="s">
        <v>146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137</v>
      </c>
      <c s="25" t="s">
        <v>33</v>
      </c>
      <c s="30" t="s">
        <v>138</v>
      </c>
      <c s="31" t="s">
        <v>139</v>
      </c>
      <c s="32">
        <v>63.45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147</v>
      </c>
    </row>
    <row r="25" spans="1:5" ht="12.75">
      <c r="A25" s="36" t="s">
        <v>52</v>
      </c>
      <c r="E25" s="37" t="s">
        <v>148</v>
      </c>
    </row>
    <row r="26" spans="1:5" ht="25.5">
      <c r="A26" t="s">
        <v>53</v>
      </c>
      <c r="E26" s="35" t="s">
        <v>142</v>
      </c>
    </row>
    <row r="27" spans="1:16" ht="12.75">
      <c r="A27" s="25" t="s">
        <v>45</v>
      </c>
      <c s="29" t="s">
        <v>35</v>
      </c>
      <c s="29" t="s">
        <v>149</v>
      </c>
      <c s="25" t="s">
        <v>47</v>
      </c>
      <c s="30" t="s">
        <v>150</v>
      </c>
      <c s="31" t="s">
        <v>139</v>
      </c>
      <c s="32">
        <v>64.9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151</v>
      </c>
    </row>
    <row r="29" spans="1:5" ht="12.75">
      <c r="A29" s="36" t="s">
        <v>52</v>
      </c>
      <c r="E29" s="37" t="s">
        <v>152</v>
      </c>
    </row>
    <row r="30" spans="1:5" ht="25.5">
      <c r="A30" t="s">
        <v>53</v>
      </c>
      <c r="E30" s="35" t="s">
        <v>142</v>
      </c>
    </row>
    <row r="31" spans="1:18" ht="12.75" customHeight="1">
      <c r="A31" s="6" t="s">
        <v>43</v>
      </c>
      <c s="6"/>
      <c s="42" t="s">
        <v>29</v>
      </c>
      <c s="6"/>
      <c s="27" t="s">
        <v>102</v>
      </c>
      <c s="6"/>
      <c s="6"/>
      <c s="6"/>
      <c s="43">
        <f>0+Q31</f>
      </c>
      <c r="O31">
        <f>0+R31</f>
      </c>
      <c r="Q31">
        <f>0+I32+I36+I40+I44+I48+I52+I56+I60+I64+I68+I72+I76+I80+I84+I88+I92+I96+I100+I104+I108+I112+I116+I120+I124</f>
      </c>
      <c>
        <f>0+O32+O36+O40+O44+O48+O52+O56+O60+O64+O68+O72+O76+O80+O84+O88+O92+O96+O100+O104+O108+O112+O116+O120+O124</f>
      </c>
    </row>
    <row r="32" spans="1:16" ht="12.75">
      <c r="A32" s="25" t="s">
        <v>45</v>
      </c>
      <c s="29" t="s">
        <v>37</v>
      </c>
      <c s="29" t="s">
        <v>153</v>
      </c>
      <c s="25" t="s">
        <v>47</v>
      </c>
      <c s="30" t="s">
        <v>154</v>
      </c>
      <c s="31" t="s">
        <v>131</v>
      </c>
      <c s="32">
        <v>26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38.25">
      <c r="A33" s="34" t="s">
        <v>50</v>
      </c>
      <c r="E33" s="35" t="s">
        <v>155</v>
      </c>
    </row>
    <row r="34" spans="1:5" ht="12.75">
      <c r="A34" s="36" t="s">
        <v>52</v>
      </c>
      <c r="E34" s="37" t="s">
        <v>156</v>
      </c>
    </row>
    <row r="35" spans="1:5" ht="63.75">
      <c r="A35" t="s">
        <v>53</v>
      </c>
      <c r="E35" s="35" t="s">
        <v>157</v>
      </c>
    </row>
    <row r="36" spans="1:16" ht="12.75">
      <c r="A36" s="25" t="s">
        <v>45</v>
      </c>
      <c s="29" t="s">
        <v>71</v>
      </c>
      <c s="29" t="s">
        <v>158</v>
      </c>
      <c s="25" t="s">
        <v>47</v>
      </c>
      <c s="30" t="s">
        <v>159</v>
      </c>
      <c s="31" t="s">
        <v>131</v>
      </c>
      <c s="32">
        <v>29.5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89.25">
      <c r="A37" s="34" t="s">
        <v>50</v>
      </c>
      <c r="E37" s="35" t="s">
        <v>160</v>
      </c>
    </row>
    <row r="38" spans="1:5" ht="102">
      <c r="A38" s="36" t="s">
        <v>52</v>
      </c>
      <c r="E38" s="37" t="s">
        <v>161</v>
      </c>
    </row>
    <row r="39" spans="1:5" ht="63.75">
      <c r="A39" t="s">
        <v>53</v>
      </c>
      <c r="E39" s="35" t="s">
        <v>157</v>
      </c>
    </row>
    <row r="40" spans="1:16" ht="12.75">
      <c r="A40" s="25" t="s">
        <v>45</v>
      </c>
      <c s="29" t="s">
        <v>76</v>
      </c>
      <c s="29" t="s">
        <v>162</v>
      </c>
      <c s="25" t="s">
        <v>47</v>
      </c>
      <c s="30" t="s">
        <v>163</v>
      </c>
      <c s="31" t="s">
        <v>131</v>
      </c>
      <c s="32">
        <v>343.5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63.75">
      <c r="A41" s="34" t="s">
        <v>50</v>
      </c>
      <c r="E41" s="35" t="s">
        <v>164</v>
      </c>
    </row>
    <row r="42" spans="1:5" ht="127.5">
      <c r="A42" s="36" t="s">
        <v>52</v>
      </c>
      <c r="E42" s="37" t="s">
        <v>165</v>
      </c>
    </row>
    <row r="43" spans="1:5" ht="63.75">
      <c r="A43" t="s">
        <v>53</v>
      </c>
      <c r="E43" s="35" t="s">
        <v>157</v>
      </c>
    </row>
    <row r="44" spans="1:16" ht="12.75">
      <c r="A44" s="25" t="s">
        <v>45</v>
      </c>
      <c s="29" t="s">
        <v>40</v>
      </c>
      <c s="29" t="s">
        <v>166</v>
      </c>
      <c s="25" t="s">
        <v>47</v>
      </c>
      <c s="30" t="s">
        <v>167</v>
      </c>
      <c s="31" t="s">
        <v>168</v>
      </c>
      <c s="32">
        <v>34.46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169</v>
      </c>
    </row>
    <row r="46" spans="1:5" ht="12.75">
      <c r="A46" s="36" t="s">
        <v>52</v>
      </c>
      <c r="E46" s="37" t="s">
        <v>170</v>
      </c>
    </row>
    <row r="47" spans="1:5" ht="25.5">
      <c r="A47" t="s">
        <v>53</v>
      </c>
      <c r="E47" s="35" t="s">
        <v>171</v>
      </c>
    </row>
    <row r="48" spans="1:16" ht="12.75">
      <c r="A48" s="25" t="s">
        <v>45</v>
      </c>
      <c s="29" t="s">
        <v>42</v>
      </c>
      <c s="29" t="s">
        <v>172</v>
      </c>
      <c s="25" t="s">
        <v>47</v>
      </c>
      <c s="30" t="s">
        <v>173</v>
      </c>
      <c s="31" t="s">
        <v>131</v>
      </c>
      <c s="32">
        <v>35.25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174</v>
      </c>
    </row>
    <row r="50" spans="1:5" ht="38.25">
      <c r="A50" s="36" t="s">
        <v>52</v>
      </c>
      <c r="E50" s="37" t="s">
        <v>175</v>
      </c>
    </row>
    <row r="51" spans="1:5" ht="38.25">
      <c r="A51" t="s">
        <v>53</v>
      </c>
      <c r="E51" s="35" t="s">
        <v>176</v>
      </c>
    </row>
    <row r="52" spans="1:16" ht="12.75">
      <c r="A52" s="25" t="s">
        <v>45</v>
      </c>
      <c s="29" t="s">
        <v>89</v>
      </c>
      <c s="29" t="s">
        <v>177</v>
      </c>
      <c s="25" t="s">
        <v>47</v>
      </c>
      <c s="30" t="s">
        <v>178</v>
      </c>
      <c s="31" t="s">
        <v>131</v>
      </c>
      <c s="32">
        <v>208.5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179</v>
      </c>
    </row>
    <row r="54" spans="1:5" ht="38.25">
      <c r="A54" s="36" t="s">
        <v>52</v>
      </c>
      <c r="E54" s="37" t="s">
        <v>180</v>
      </c>
    </row>
    <row r="55" spans="1:5" ht="25.5">
      <c r="A55" t="s">
        <v>53</v>
      </c>
      <c r="E55" s="35" t="s">
        <v>181</v>
      </c>
    </row>
    <row r="56" spans="1:16" ht="12.75">
      <c r="A56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131</v>
      </c>
      <c s="32">
        <v>208.5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185</v>
      </c>
    </row>
    <row r="58" spans="1:5" ht="12.75">
      <c r="A58" s="36" t="s">
        <v>52</v>
      </c>
      <c r="E58" s="37" t="s">
        <v>186</v>
      </c>
    </row>
    <row r="59" spans="1:5" ht="12.75">
      <c r="A59" t="s">
        <v>53</v>
      </c>
      <c r="E59" s="35" t="s">
        <v>187</v>
      </c>
    </row>
    <row r="60" spans="1:16" ht="12.75">
      <c r="A60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131</v>
      </c>
      <c s="32">
        <v>113.9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51">
      <c r="A61" s="34" t="s">
        <v>50</v>
      </c>
      <c r="E61" s="35" t="s">
        <v>191</v>
      </c>
    </row>
    <row r="62" spans="1:5" ht="63.75">
      <c r="A62" s="36" t="s">
        <v>52</v>
      </c>
      <c r="E62" s="37" t="s">
        <v>192</v>
      </c>
    </row>
    <row r="63" spans="1:5" ht="369.75">
      <c r="A63" t="s">
        <v>53</v>
      </c>
      <c r="E63" s="35" t="s">
        <v>193</v>
      </c>
    </row>
    <row r="64" spans="1:16" ht="12.75">
      <c r="A64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131</v>
      </c>
      <c s="32">
        <v>67.05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197</v>
      </c>
    </row>
    <row r="66" spans="1:5" ht="12.75">
      <c r="A66" s="36" t="s">
        <v>52</v>
      </c>
      <c r="E66" s="37" t="s">
        <v>198</v>
      </c>
    </row>
    <row r="67" spans="1:5" ht="306">
      <c r="A67" t="s">
        <v>53</v>
      </c>
      <c r="E67" s="35" t="s">
        <v>199</v>
      </c>
    </row>
    <row r="68" spans="1:16" ht="12.75">
      <c r="A68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131</v>
      </c>
      <c s="32">
        <v>343.5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25.5">
      <c r="A69" s="34" t="s">
        <v>50</v>
      </c>
      <c r="E69" s="35" t="s">
        <v>203</v>
      </c>
    </row>
    <row r="70" spans="1:5" ht="25.5">
      <c r="A70" s="36" t="s">
        <v>52</v>
      </c>
      <c r="E70" s="37" t="s">
        <v>204</v>
      </c>
    </row>
    <row r="71" spans="1:5" ht="318.75">
      <c r="A71" t="s">
        <v>53</v>
      </c>
      <c r="E71" s="35" t="s">
        <v>205</v>
      </c>
    </row>
    <row r="72" spans="1:16" ht="12.75">
      <c r="A72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131</v>
      </c>
      <c s="32">
        <v>200.25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209</v>
      </c>
    </row>
    <row r="74" spans="1:5" ht="12.75">
      <c r="A74" s="36" t="s">
        <v>52</v>
      </c>
      <c r="E74" s="37" t="s">
        <v>210</v>
      </c>
    </row>
    <row r="75" spans="1:5" ht="306">
      <c r="A75" t="s">
        <v>53</v>
      </c>
      <c r="E75" s="35" t="s">
        <v>199</v>
      </c>
    </row>
    <row r="76" spans="1:16" ht="12.75">
      <c r="A76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131</v>
      </c>
      <c s="32">
        <v>79.5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50</v>
      </c>
      <c r="E77" s="35" t="s">
        <v>214</v>
      </c>
    </row>
    <row r="78" spans="1:5" ht="12.75">
      <c r="A78" s="36" t="s">
        <v>52</v>
      </c>
      <c r="E78" s="37" t="s">
        <v>215</v>
      </c>
    </row>
    <row r="79" spans="1:5" ht="63.75">
      <c r="A79" t="s">
        <v>53</v>
      </c>
      <c r="E79" s="35" t="s">
        <v>216</v>
      </c>
    </row>
    <row r="80" spans="1:16" ht="12.75">
      <c r="A80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131</v>
      </c>
      <c s="32">
        <v>306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220</v>
      </c>
    </row>
    <row r="82" spans="1:5" ht="25.5">
      <c r="A82" s="36" t="s">
        <v>52</v>
      </c>
      <c r="E82" s="37" t="s">
        <v>221</v>
      </c>
    </row>
    <row r="83" spans="1:5" ht="63.75">
      <c r="A83" t="s">
        <v>53</v>
      </c>
      <c r="E83" s="35" t="s">
        <v>222</v>
      </c>
    </row>
    <row r="84" spans="1:16" ht="12.75">
      <c r="A84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131</v>
      </c>
      <c s="32">
        <v>16.56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38.25">
      <c r="A85" s="34" t="s">
        <v>50</v>
      </c>
      <c r="E85" s="35" t="s">
        <v>226</v>
      </c>
    </row>
    <row r="86" spans="1:5" ht="25.5">
      <c r="A86" s="36" t="s">
        <v>52</v>
      </c>
      <c r="E86" s="37" t="s">
        <v>227</v>
      </c>
    </row>
    <row r="87" spans="1:5" ht="318.75">
      <c r="A87" t="s">
        <v>53</v>
      </c>
      <c r="E87" s="35" t="s">
        <v>228</v>
      </c>
    </row>
    <row r="88" spans="1:16" ht="12.75">
      <c r="A88" s="25" t="s">
        <v>45</v>
      </c>
      <c s="29" t="s">
        <v>229</v>
      </c>
      <c s="29" t="s">
        <v>230</v>
      </c>
      <c s="25" t="s">
        <v>47</v>
      </c>
      <c s="30" t="s">
        <v>225</v>
      </c>
      <c s="31" t="s">
        <v>131</v>
      </c>
      <c s="32">
        <v>571.5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38.25">
      <c r="A89" s="34" t="s">
        <v>50</v>
      </c>
      <c r="E89" s="35" t="s">
        <v>231</v>
      </c>
    </row>
    <row r="90" spans="1:5" ht="102">
      <c r="A90" s="36" t="s">
        <v>52</v>
      </c>
      <c r="E90" s="37" t="s">
        <v>232</v>
      </c>
    </row>
    <row r="91" spans="1:5" ht="318.75">
      <c r="A91" t="s">
        <v>53</v>
      </c>
      <c r="E91" s="35" t="s">
        <v>228</v>
      </c>
    </row>
    <row r="92" spans="1:16" ht="12.75">
      <c r="A92" s="25" t="s">
        <v>45</v>
      </c>
      <c s="29" t="s">
        <v>233</v>
      </c>
      <c s="29" t="s">
        <v>234</v>
      </c>
      <c s="25" t="s">
        <v>47</v>
      </c>
      <c s="30" t="s">
        <v>225</v>
      </c>
      <c s="31" t="s">
        <v>131</v>
      </c>
      <c s="32">
        <v>6.25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51">
      <c r="A93" s="34" t="s">
        <v>50</v>
      </c>
      <c r="E93" s="35" t="s">
        <v>235</v>
      </c>
    </row>
    <row r="94" spans="1:5" ht="25.5">
      <c r="A94" s="36" t="s">
        <v>52</v>
      </c>
      <c r="E94" s="37" t="s">
        <v>236</v>
      </c>
    </row>
    <row r="95" spans="1:5" ht="318.75">
      <c r="A95" t="s">
        <v>53</v>
      </c>
      <c r="E95" s="35" t="s">
        <v>228</v>
      </c>
    </row>
    <row r="96" spans="1:16" ht="12.75">
      <c r="A96" s="25" t="s">
        <v>45</v>
      </c>
      <c s="29" t="s">
        <v>237</v>
      </c>
      <c s="29" t="s">
        <v>238</v>
      </c>
      <c s="25" t="s">
        <v>29</v>
      </c>
      <c s="30" t="s">
        <v>239</v>
      </c>
      <c s="31" t="s">
        <v>131</v>
      </c>
      <c s="32">
        <v>743.46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240</v>
      </c>
    </row>
    <row r="98" spans="1:5" ht="140.25">
      <c r="A98" s="36" t="s">
        <v>52</v>
      </c>
      <c r="E98" s="37" t="s">
        <v>241</v>
      </c>
    </row>
    <row r="99" spans="1:5" ht="191.25">
      <c r="A99" t="s">
        <v>53</v>
      </c>
      <c r="E99" s="35" t="s">
        <v>242</v>
      </c>
    </row>
    <row r="100" spans="1:16" ht="12.75">
      <c r="A100" s="25" t="s">
        <v>45</v>
      </c>
      <c s="29" t="s">
        <v>243</v>
      </c>
      <c s="29" t="s">
        <v>238</v>
      </c>
      <c s="25" t="s">
        <v>23</v>
      </c>
      <c s="30" t="s">
        <v>239</v>
      </c>
      <c s="31" t="s">
        <v>131</v>
      </c>
      <c s="32">
        <v>552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38.25">
      <c r="A101" s="34" t="s">
        <v>50</v>
      </c>
      <c r="E101" s="35" t="s">
        <v>244</v>
      </c>
    </row>
    <row r="102" spans="1:5" ht="89.25">
      <c r="A102" s="36" t="s">
        <v>52</v>
      </c>
      <c r="E102" s="37" t="s">
        <v>245</v>
      </c>
    </row>
    <row r="103" spans="1:5" ht="191.25">
      <c r="A103" t="s">
        <v>53</v>
      </c>
      <c r="E103" s="35" t="s">
        <v>242</v>
      </c>
    </row>
    <row r="104" spans="1:16" ht="12.75">
      <c r="A104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131</v>
      </c>
      <c s="32">
        <v>67.05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38.25">
      <c r="A105" s="34" t="s">
        <v>50</v>
      </c>
      <c r="E105" s="35" t="s">
        <v>249</v>
      </c>
    </row>
    <row r="106" spans="1:5" ht="51">
      <c r="A106" s="36" t="s">
        <v>52</v>
      </c>
      <c r="E106" s="37" t="s">
        <v>250</v>
      </c>
    </row>
    <row r="107" spans="1:5" ht="242.25">
      <c r="A107" t="s">
        <v>53</v>
      </c>
      <c r="E107" s="35" t="s">
        <v>251</v>
      </c>
    </row>
    <row r="108" spans="1:16" ht="12.75">
      <c r="A108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131</v>
      </c>
      <c s="32">
        <v>16.56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255</v>
      </c>
    </row>
    <row r="110" spans="1:5" ht="25.5">
      <c r="A110" s="36" t="s">
        <v>52</v>
      </c>
      <c r="E110" s="37" t="s">
        <v>256</v>
      </c>
    </row>
    <row r="111" spans="1:5" ht="242.25">
      <c r="A111" t="s">
        <v>53</v>
      </c>
      <c r="E111" s="35" t="s">
        <v>257</v>
      </c>
    </row>
    <row r="112" spans="1:16" ht="12.75">
      <c r="A112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131</v>
      </c>
      <c s="32">
        <v>6.25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50</v>
      </c>
      <c r="E113" s="35" t="s">
        <v>261</v>
      </c>
    </row>
    <row r="114" spans="1:5" ht="12.75">
      <c r="A114" s="36" t="s">
        <v>52</v>
      </c>
      <c r="E114" s="37" t="s">
        <v>262</v>
      </c>
    </row>
    <row r="115" spans="1:5" ht="306">
      <c r="A115" t="s">
        <v>53</v>
      </c>
      <c r="E115" s="35" t="s">
        <v>263</v>
      </c>
    </row>
    <row r="116" spans="1:16" ht="12.75">
      <c r="A116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105</v>
      </c>
      <c s="32">
        <v>1035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267</v>
      </c>
    </row>
    <row r="118" spans="1:5" ht="12.75">
      <c r="A118" s="36" t="s">
        <v>52</v>
      </c>
      <c r="E118" s="37" t="s">
        <v>268</v>
      </c>
    </row>
    <row r="119" spans="1:5" ht="38.25">
      <c r="A119" t="s">
        <v>53</v>
      </c>
      <c r="E119" s="35" t="s">
        <v>269</v>
      </c>
    </row>
    <row r="120" spans="1:16" ht="12.75">
      <c r="A120" s="25" t="s">
        <v>45</v>
      </c>
      <c s="29" t="s">
        <v>270</v>
      </c>
      <c s="29" t="s">
        <v>271</v>
      </c>
      <c s="25" t="s">
        <v>47</v>
      </c>
      <c s="30" t="s">
        <v>272</v>
      </c>
      <c s="31" t="s">
        <v>105</v>
      </c>
      <c s="32">
        <v>300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273</v>
      </c>
    </row>
    <row r="122" spans="1:5" ht="12.75">
      <c r="A122" s="36" t="s">
        <v>52</v>
      </c>
      <c r="E122" s="37" t="s">
        <v>274</v>
      </c>
    </row>
    <row r="123" spans="1:5" ht="38.25">
      <c r="A123" t="s">
        <v>53</v>
      </c>
      <c r="E123" s="35" t="s">
        <v>275</v>
      </c>
    </row>
    <row r="124" spans="1:16" ht="12.75">
      <c r="A124" s="25" t="s">
        <v>45</v>
      </c>
      <c s="29" t="s">
        <v>276</v>
      </c>
      <c s="29" t="s">
        <v>277</v>
      </c>
      <c s="25" t="s">
        <v>47</v>
      </c>
      <c s="30" t="s">
        <v>278</v>
      </c>
      <c s="31" t="s">
        <v>105</v>
      </c>
      <c s="32">
        <v>1335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279</v>
      </c>
    </row>
    <row r="126" spans="1:5" ht="12.75">
      <c r="A126" s="36" t="s">
        <v>52</v>
      </c>
      <c r="E126" s="37" t="s">
        <v>280</v>
      </c>
    </row>
    <row r="127" spans="1:5" ht="25.5">
      <c r="A127" t="s">
        <v>53</v>
      </c>
      <c r="E127" s="35" t="s">
        <v>281</v>
      </c>
    </row>
    <row r="128" spans="1:18" ht="12.75" customHeight="1">
      <c r="A128" s="6" t="s">
        <v>43</v>
      </c>
      <c s="6"/>
      <c s="42" t="s">
        <v>23</v>
      </c>
      <c s="6"/>
      <c s="27" t="s">
        <v>282</v>
      </c>
      <c s="6"/>
      <c s="6"/>
      <c s="6"/>
      <c s="43">
        <f>0+Q128</f>
      </c>
      <c r="O128">
        <f>0+R128</f>
      </c>
      <c r="Q128">
        <f>0+I129+I133</f>
      </c>
      <c>
        <f>0+O129+O133</f>
      </c>
    </row>
    <row r="129" spans="1:16" ht="12.75">
      <c r="A129" s="25" t="s">
        <v>45</v>
      </c>
      <c s="29" t="s">
        <v>283</v>
      </c>
      <c s="29" t="s">
        <v>284</v>
      </c>
      <c s="25" t="s">
        <v>29</v>
      </c>
      <c s="30" t="s">
        <v>285</v>
      </c>
      <c s="31" t="s">
        <v>105</v>
      </c>
      <c s="32">
        <v>768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286</v>
      </c>
    </row>
    <row r="131" spans="1:5" ht="12.75">
      <c r="A131" s="36" t="s">
        <v>52</v>
      </c>
      <c r="E131" s="37" t="s">
        <v>287</v>
      </c>
    </row>
    <row r="132" spans="1:5" ht="102">
      <c r="A132" t="s">
        <v>53</v>
      </c>
      <c r="E132" s="35" t="s">
        <v>288</v>
      </c>
    </row>
    <row r="133" spans="1:16" ht="12.75">
      <c r="A133" s="25" t="s">
        <v>45</v>
      </c>
      <c s="29" t="s">
        <v>289</v>
      </c>
      <c s="29" t="s">
        <v>284</v>
      </c>
      <c s="25" t="s">
        <v>23</v>
      </c>
      <c s="30" t="s">
        <v>285</v>
      </c>
      <c s="31" t="s">
        <v>105</v>
      </c>
      <c s="32">
        <v>1900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290</v>
      </c>
    </row>
    <row r="135" spans="1:5" ht="12.75">
      <c r="A135" s="36" t="s">
        <v>52</v>
      </c>
      <c r="E135" s="37" t="s">
        <v>291</v>
      </c>
    </row>
    <row r="136" spans="1:5" ht="102">
      <c r="A136" t="s">
        <v>53</v>
      </c>
      <c r="E136" s="35" t="s">
        <v>288</v>
      </c>
    </row>
    <row r="137" spans="1:18" ht="12.75" customHeight="1">
      <c r="A137" s="6" t="s">
        <v>43</v>
      </c>
      <c s="6"/>
      <c s="42" t="s">
        <v>33</v>
      </c>
      <c s="6"/>
      <c s="27" t="s">
        <v>292</v>
      </c>
      <c s="6"/>
      <c s="6"/>
      <c s="6"/>
      <c s="43">
        <f>0+Q137</f>
      </c>
      <c r="O137">
        <f>0+R137</f>
      </c>
      <c r="Q137">
        <f>0+I138+I142+I146+I150</f>
      </c>
      <c>
        <f>0+O138+O142+O146+O150</f>
      </c>
    </row>
    <row r="138" spans="1:16" ht="12.75">
      <c r="A138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131</v>
      </c>
      <c s="32">
        <v>12.9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296</v>
      </c>
    </row>
    <row r="140" spans="1:5" ht="12.75">
      <c r="A140" s="36" t="s">
        <v>52</v>
      </c>
      <c r="E140" s="37" t="s">
        <v>297</v>
      </c>
    </row>
    <row r="141" spans="1:5" ht="395.25">
      <c r="A141" t="s">
        <v>53</v>
      </c>
      <c r="E141" s="35" t="s">
        <v>298</v>
      </c>
    </row>
    <row r="142" spans="1:16" ht="12.75">
      <c r="A142" s="25" t="s">
        <v>45</v>
      </c>
      <c s="29" t="s">
        <v>299</v>
      </c>
      <c s="29" t="s">
        <v>300</v>
      </c>
      <c s="25" t="s">
        <v>29</v>
      </c>
      <c s="30" t="s">
        <v>301</v>
      </c>
      <c s="31" t="s">
        <v>131</v>
      </c>
      <c s="32">
        <v>381.5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302</v>
      </c>
    </row>
    <row r="144" spans="1:5" ht="38.25">
      <c r="A144" s="36" t="s">
        <v>52</v>
      </c>
      <c r="E144" s="37" t="s">
        <v>303</v>
      </c>
    </row>
    <row r="145" spans="1:5" ht="38.25">
      <c r="A145" t="s">
        <v>53</v>
      </c>
      <c r="E145" s="35" t="s">
        <v>304</v>
      </c>
    </row>
    <row r="146" spans="1:16" ht="12.75">
      <c r="A146" s="25" t="s">
        <v>45</v>
      </c>
      <c s="29" t="s">
        <v>305</v>
      </c>
      <c s="29" t="s">
        <v>300</v>
      </c>
      <c s="25" t="s">
        <v>23</v>
      </c>
      <c s="30" t="s">
        <v>301</v>
      </c>
      <c s="31" t="s">
        <v>131</v>
      </c>
      <c s="32">
        <v>190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25.5">
      <c r="A147" s="34" t="s">
        <v>50</v>
      </c>
      <c r="E147" s="35" t="s">
        <v>306</v>
      </c>
    </row>
    <row r="148" spans="1:5" ht="12.75">
      <c r="A148" s="36" t="s">
        <v>52</v>
      </c>
      <c r="E148" s="37" t="s">
        <v>307</v>
      </c>
    </row>
    <row r="149" spans="1:5" ht="38.25">
      <c r="A149" t="s">
        <v>53</v>
      </c>
      <c r="E149" s="35" t="s">
        <v>304</v>
      </c>
    </row>
    <row r="150" spans="1:16" ht="12.75">
      <c r="A150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131</v>
      </c>
      <c s="32">
        <v>17.2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311</v>
      </c>
    </row>
    <row r="152" spans="1:5" ht="12.75">
      <c r="A152" s="36" t="s">
        <v>52</v>
      </c>
      <c r="E152" s="37" t="s">
        <v>312</v>
      </c>
    </row>
    <row r="153" spans="1:5" ht="102">
      <c r="A153" t="s">
        <v>53</v>
      </c>
      <c r="E153" s="35" t="s">
        <v>313</v>
      </c>
    </row>
    <row r="154" spans="1:18" ht="12.75" customHeight="1">
      <c r="A154" s="6" t="s">
        <v>43</v>
      </c>
      <c s="6"/>
      <c s="42" t="s">
        <v>35</v>
      </c>
      <c s="6"/>
      <c s="27" t="s">
        <v>314</v>
      </c>
      <c s="6"/>
      <c s="6"/>
      <c s="6"/>
      <c s="43">
        <f>0+Q154</f>
      </c>
      <c r="O154">
        <f>0+R154</f>
      </c>
      <c r="Q154">
        <f>0+I155+I159+I163+I167+I171+I175+I179+I183+I187</f>
      </c>
      <c>
        <f>0+O155+O159+O163+O167+O171+O175+O179+O183+O187</f>
      </c>
    </row>
    <row r="155" spans="1:16" ht="12.75">
      <c r="A155" s="25" t="s">
        <v>45</v>
      </c>
      <c s="29" t="s">
        <v>315</v>
      </c>
      <c s="29" t="s">
        <v>316</v>
      </c>
      <c s="25" t="s">
        <v>47</v>
      </c>
      <c s="30" t="s">
        <v>317</v>
      </c>
      <c s="31" t="s">
        <v>105</v>
      </c>
      <c s="32">
        <v>279.4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25.5">
      <c r="A156" s="34" t="s">
        <v>50</v>
      </c>
      <c r="E156" s="35" t="s">
        <v>318</v>
      </c>
    </row>
    <row r="157" spans="1:5" ht="38.25">
      <c r="A157" s="36" t="s">
        <v>52</v>
      </c>
      <c r="E157" s="37" t="s">
        <v>319</v>
      </c>
    </row>
    <row r="158" spans="1:5" ht="51">
      <c r="A158" t="s">
        <v>53</v>
      </c>
      <c r="E158" s="35" t="s">
        <v>320</v>
      </c>
    </row>
    <row r="159" spans="1:16" ht="12.75">
      <c r="A159" s="25" t="s">
        <v>45</v>
      </c>
      <c s="29" t="s">
        <v>321</v>
      </c>
      <c s="29" t="s">
        <v>322</v>
      </c>
      <c s="25" t="s">
        <v>47</v>
      </c>
      <c s="30" t="s">
        <v>323</v>
      </c>
      <c s="31" t="s">
        <v>105</v>
      </c>
      <c s="32">
        <v>5456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14.75">
      <c r="A160" s="34" t="s">
        <v>50</v>
      </c>
      <c r="E160" s="35" t="s">
        <v>324</v>
      </c>
    </row>
    <row r="161" spans="1:5" ht="25.5">
      <c r="A161" s="36" t="s">
        <v>52</v>
      </c>
      <c r="E161" s="37" t="s">
        <v>325</v>
      </c>
    </row>
    <row r="162" spans="1:5" ht="76.5">
      <c r="A162" t="s">
        <v>53</v>
      </c>
      <c r="E162" s="35" t="s">
        <v>326</v>
      </c>
    </row>
    <row r="163" spans="1:16" ht="12.75">
      <c r="A163" s="25" t="s">
        <v>45</v>
      </c>
      <c s="29" t="s">
        <v>327</v>
      </c>
      <c s="29" t="s">
        <v>328</v>
      </c>
      <c s="25" t="s">
        <v>47</v>
      </c>
      <c s="30" t="s">
        <v>329</v>
      </c>
      <c s="31" t="s">
        <v>131</v>
      </c>
      <c s="32">
        <v>2.25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330</v>
      </c>
    </row>
    <row r="165" spans="1:5" ht="38.25">
      <c r="A165" s="36" t="s">
        <v>52</v>
      </c>
      <c r="E165" s="37" t="s">
        <v>331</v>
      </c>
    </row>
    <row r="166" spans="1:5" ht="38.25">
      <c r="A166" t="s">
        <v>53</v>
      </c>
      <c r="E166" s="35" t="s">
        <v>332</v>
      </c>
    </row>
    <row r="167" spans="1:16" ht="12.75">
      <c r="A167" s="25" t="s">
        <v>45</v>
      </c>
      <c s="29" t="s">
        <v>333</v>
      </c>
      <c s="29" t="s">
        <v>334</v>
      </c>
      <c s="25" t="s">
        <v>47</v>
      </c>
      <c s="30" t="s">
        <v>335</v>
      </c>
      <c s="31" t="s">
        <v>131</v>
      </c>
      <c s="32">
        <v>78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25.5">
      <c r="A168" s="34" t="s">
        <v>50</v>
      </c>
      <c r="E168" s="35" t="s">
        <v>336</v>
      </c>
    </row>
    <row r="169" spans="1:5" ht="12.75">
      <c r="A169" s="36" t="s">
        <v>52</v>
      </c>
      <c r="E169" s="37" t="s">
        <v>337</v>
      </c>
    </row>
    <row r="170" spans="1:5" ht="102">
      <c r="A170" t="s">
        <v>53</v>
      </c>
      <c r="E170" s="35" t="s">
        <v>338</v>
      </c>
    </row>
    <row r="171" spans="1:16" ht="12.75">
      <c r="A171" s="25" t="s">
        <v>45</v>
      </c>
      <c s="29" t="s">
        <v>339</v>
      </c>
      <c s="29" t="s">
        <v>340</v>
      </c>
      <c s="25" t="s">
        <v>47</v>
      </c>
      <c s="30" t="s">
        <v>341</v>
      </c>
      <c s="31" t="s">
        <v>105</v>
      </c>
      <c s="32">
        <v>5456</v>
      </c>
      <c s="33">
        <v>0</v>
      </c>
      <c s="33">
        <f>ROUND(ROUND(H171,2)*ROUND(G171,3),2)</f>
      </c>
      <c r="O171">
        <f>(I171*21)/100</f>
      </c>
      <c t="s">
        <v>23</v>
      </c>
    </row>
    <row r="172" spans="1:5" ht="12.75">
      <c r="A172" s="34" t="s">
        <v>50</v>
      </c>
      <c r="E172" s="35" t="s">
        <v>342</v>
      </c>
    </row>
    <row r="173" spans="1:5" ht="12.75">
      <c r="A173" s="36" t="s">
        <v>52</v>
      </c>
      <c r="E173" s="37" t="s">
        <v>343</v>
      </c>
    </row>
    <row r="174" spans="1:5" ht="51">
      <c r="A174" t="s">
        <v>53</v>
      </c>
      <c r="E174" s="35" t="s">
        <v>344</v>
      </c>
    </row>
    <row r="175" spans="1:16" ht="12.75">
      <c r="A175" s="25" t="s">
        <v>45</v>
      </c>
      <c s="29" t="s">
        <v>345</v>
      </c>
      <c s="29" t="s">
        <v>346</v>
      </c>
      <c s="25" t="s">
        <v>47</v>
      </c>
      <c s="30" t="s">
        <v>347</v>
      </c>
      <c s="31" t="s">
        <v>105</v>
      </c>
      <c s="32">
        <v>5059.2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12.75">
      <c r="A176" s="34" t="s">
        <v>50</v>
      </c>
      <c r="E176" s="35" t="s">
        <v>348</v>
      </c>
    </row>
    <row r="177" spans="1:5" ht="12.75">
      <c r="A177" s="36" t="s">
        <v>52</v>
      </c>
      <c r="E177" s="37" t="s">
        <v>349</v>
      </c>
    </row>
    <row r="178" spans="1:5" ht="51">
      <c r="A178" t="s">
        <v>53</v>
      </c>
      <c r="E178" s="35" t="s">
        <v>344</v>
      </c>
    </row>
    <row r="179" spans="1:16" ht="12.75">
      <c r="A179" s="25" t="s">
        <v>45</v>
      </c>
      <c s="29" t="s">
        <v>350</v>
      </c>
      <c s="29" t="s">
        <v>351</v>
      </c>
      <c s="25" t="s">
        <v>47</v>
      </c>
      <c s="30" t="s">
        <v>352</v>
      </c>
      <c s="31" t="s">
        <v>105</v>
      </c>
      <c s="32">
        <v>4960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353</v>
      </c>
    </row>
    <row r="181" spans="1:5" ht="12.75">
      <c r="A181" s="36" t="s">
        <v>52</v>
      </c>
      <c r="E181" s="37" t="s">
        <v>354</v>
      </c>
    </row>
    <row r="182" spans="1:5" ht="140.25">
      <c r="A182" t="s">
        <v>53</v>
      </c>
      <c r="E182" s="35" t="s">
        <v>355</v>
      </c>
    </row>
    <row r="183" spans="1:16" ht="12.75">
      <c r="A183" s="25" t="s">
        <v>45</v>
      </c>
      <c s="29" t="s">
        <v>356</v>
      </c>
      <c s="29" t="s">
        <v>357</v>
      </c>
      <c s="25" t="s">
        <v>47</v>
      </c>
      <c s="30" t="s">
        <v>358</v>
      </c>
      <c s="31" t="s">
        <v>105</v>
      </c>
      <c s="32">
        <v>5059.2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50</v>
      </c>
      <c r="E184" s="35" t="s">
        <v>359</v>
      </c>
    </row>
    <row r="185" spans="1:5" ht="25.5">
      <c r="A185" s="36" t="s">
        <v>52</v>
      </c>
      <c r="E185" s="37" t="s">
        <v>360</v>
      </c>
    </row>
    <row r="186" spans="1:5" ht="140.25">
      <c r="A186" t="s">
        <v>53</v>
      </c>
      <c r="E186" s="35" t="s">
        <v>355</v>
      </c>
    </row>
    <row r="187" spans="1:16" ht="12.75">
      <c r="A187" s="25" t="s">
        <v>45</v>
      </c>
      <c s="29" t="s">
        <v>361</v>
      </c>
      <c s="29" t="s">
        <v>362</v>
      </c>
      <c s="25" t="s">
        <v>47</v>
      </c>
      <c s="30" t="s">
        <v>363</v>
      </c>
      <c s="31" t="s">
        <v>105</v>
      </c>
      <c s="32">
        <v>5456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25.5">
      <c r="A188" s="34" t="s">
        <v>50</v>
      </c>
      <c r="E188" s="35" t="s">
        <v>364</v>
      </c>
    </row>
    <row r="189" spans="1:5" ht="12.75">
      <c r="A189" s="36" t="s">
        <v>52</v>
      </c>
      <c r="E189" s="37" t="s">
        <v>365</v>
      </c>
    </row>
    <row r="190" spans="1:5" ht="25.5">
      <c r="A190" t="s">
        <v>53</v>
      </c>
      <c r="E190" s="35" t="s">
        <v>366</v>
      </c>
    </row>
    <row r="191" spans="1:18" ht="12.75" customHeight="1">
      <c r="A191" s="6" t="s">
        <v>43</v>
      </c>
      <c s="6"/>
      <c s="42" t="s">
        <v>71</v>
      </c>
      <c s="6"/>
      <c s="27" t="s">
        <v>367</v>
      </c>
      <c s="6"/>
      <c s="6"/>
      <c s="6"/>
      <c s="43">
        <f>0+Q191</f>
      </c>
      <c r="O191">
        <f>0+R191</f>
      </c>
      <c r="Q191">
        <f>0+I192</f>
      </c>
      <c>
        <f>0+O192</f>
      </c>
    </row>
    <row r="192" spans="1:16" ht="12.75">
      <c r="A192" s="25" t="s">
        <v>45</v>
      </c>
      <c s="29" t="s">
        <v>368</v>
      </c>
      <c s="29" t="s">
        <v>369</v>
      </c>
      <c s="25" t="s">
        <v>47</v>
      </c>
      <c s="30" t="s">
        <v>370</v>
      </c>
      <c s="31" t="s">
        <v>168</v>
      </c>
      <c s="32">
        <v>25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25.5">
      <c r="A193" s="34" t="s">
        <v>50</v>
      </c>
      <c r="E193" s="35" t="s">
        <v>371</v>
      </c>
    </row>
    <row r="194" spans="1:5" ht="12.75">
      <c r="A194" s="36" t="s">
        <v>52</v>
      </c>
      <c r="E194" s="37" t="s">
        <v>372</v>
      </c>
    </row>
    <row r="195" spans="1:5" ht="153">
      <c r="A195" t="s">
        <v>53</v>
      </c>
      <c r="E195" s="35" t="s">
        <v>373</v>
      </c>
    </row>
    <row r="196" spans="1:18" ht="12.75" customHeight="1">
      <c r="A196" s="6" t="s">
        <v>43</v>
      </c>
      <c s="6"/>
      <c s="42" t="s">
        <v>76</v>
      </c>
      <c s="6"/>
      <c s="27" t="s">
        <v>374</v>
      </c>
      <c s="6"/>
      <c s="6"/>
      <c s="6"/>
      <c s="43">
        <f>0+Q196</f>
      </c>
      <c r="O196">
        <f>0+R196</f>
      </c>
      <c r="Q196">
        <f>0+I197</f>
      </c>
      <c>
        <f>0+O197</f>
      </c>
    </row>
    <row r="197" spans="1:16" ht="12.75">
      <c r="A197" s="25" t="s">
        <v>45</v>
      </c>
      <c s="29" t="s">
        <v>375</v>
      </c>
      <c s="29" t="s">
        <v>376</v>
      </c>
      <c s="25" t="s">
        <v>47</v>
      </c>
      <c s="30" t="s">
        <v>377</v>
      </c>
      <c s="31" t="s">
        <v>168</v>
      </c>
      <c s="32">
        <v>25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25.5">
      <c r="A198" s="34" t="s">
        <v>50</v>
      </c>
      <c r="E198" s="35" t="s">
        <v>378</v>
      </c>
    </row>
    <row r="199" spans="1:5" ht="12.75">
      <c r="A199" s="36" t="s">
        <v>52</v>
      </c>
      <c r="E199" s="37" t="s">
        <v>379</v>
      </c>
    </row>
    <row r="200" spans="1:5" ht="255">
      <c r="A200" t="s">
        <v>53</v>
      </c>
      <c r="E200" s="35" t="s">
        <v>380</v>
      </c>
    </row>
    <row r="201" spans="1:18" ht="12.75" customHeight="1">
      <c r="A201" s="6" t="s">
        <v>43</v>
      </c>
      <c s="6"/>
      <c s="42" t="s">
        <v>40</v>
      </c>
      <c s="6"/>
      <c s="27" t="s">
        <v>128</v>
      </c>
      <c s="6"/>
      <c s="6"/>
      <c s="6"/>
      <c s="43">
        <f>0+Q201</f>
      </c>
      <c r="O201">
        <f>0+R201</f>
      </c>
      <c r="Q201">
        <f>0+I202+I206+I210+I214+I218+I222+I226</f>
      </c>
      <c>
        <f>0+O202+O206+O210+O214+O218+O222+O226</f>
      </c>
    </row>
    <row r="202" spans="1:16" ht="25.5">
      <c r="A202" s="25" t="s">
        <v>45</v>
      </c>
      <c s="29" t="s">
        <v>381</v>
      </c>
      <c s="29" t="s">
        <v>382</v>
      </c>
      <c s="25" t="s">
        <v>47</v>
      </c>
      <c s="30" t="s">
        <v>383</v>
      </c>
      <c s="31" t="s">
        <v>168</v>
      </c>
      <c s="32">
        <v>70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50</v>
      </c>
      <c r="E203" s="35" t="s">
        <v>384</v>
      </c>
    </row>
    <row r="204" spans="1:5" ht="12.75">
      <c r="A204" s="36" t="s">
        <v>52</v>
      </c>
      <c r="E204" s="37" t="s">
        <v>47</v>
      </c>
    </row>
    <row r="205" spans="1:5" ht="140.25">
      <c r="A205" t="s">
        <v>53</v>
      </c>
      <c r="E205" s="35" t="s">
        <v>385</v>
      </c>
    </row>
    <row r="206" spans="1:16" ht="12.75">
      <c r="A206" s="25" t="s">
        <v>45</v>
      </c>
      <c s="29" t="s">
        <v>386</v>
      </c>
      <c s="29" t="s">
        <v>387</v>
      </c>
      <c s="25" t="s">
        <v>47</v>
      </c>
      <c s="30" t="s">
        <v>388</v>
      </c>
      <c s="31" t="s">
        <v>168</v>
      </c>
      <c s="32">
        <v>780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12.75">
      <c r="A207" s="34" t="s">
        <v>50</v>
      </c>
      <c r="E207" s="35" t="s">
        <v>389</v>
      </c>
    </row>
    <row r="208" spans="1:5" ht="12.75">
      <c r="A208" s="36" t="s">
        <v>52</v>
      </c>
      <c r="E208" s="37" t="s">
        <v>390</v>
      </c>
    </row>
    <row r="209" spans="1:5" ht="38.25">
      <c r="A209" t="s">
        <v>53</v>
      </c>
      <c r="E209" s="35" t="s">
        <v>391</v>
      </c>
    </row>
    <row r="210" spans="1:16" ht="12.75">
      <c r="A210" s="25" t="s">
        <v>45</v>
      </c>
      <c s="29" t="s">
        <v>392</v>
      </c>
      <c s="29" t="s">
        <v>393</v>
      </c>
      <c s="25" t="s">
        <v>29</v>
      </c>
      <c s="30" t="s">
        <v>394</v>
      </c>
      <c s="31" t="s">
        <v>168</v>
      </c>
      <c s="32">
        <v>35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25.5">
      <c r="A211" s="34" t="s">
        <v>50</v>
      </c>
      <c r="E211" s="35" t="s">
        <v>395</v>
      </c>
    </row>
    <row r="212" spans="1:5" ht="12.75">
      <c r="A212" s="36" t="s">
        <v>52</v>
      </c>
      <c r="E212" s="37" t="s">
        <v>396</v>
      </c>
    </row>
    <row r="213" spans="1:5" ht="38.25">
      <c r="A213" t="s">
        <v>53</v>
      </c>
      <c r="E213" s="35" t="s">
        <v>391</v>
      </c>
    </row>
    <row r="214" spans="1:16" ht="12.75">
      <c r="A214" s="25" t="s">
        <v>45</v>
      </c>
      <c s="29" t="s">
        <v>397</v>
      </c>
      <c s="29" t="s">
        <v>393</v>
      </c>
      <c s="25" t="s">
        <v>23</v>
      </c>
      <c s="30" t="s">
        <v>394</v>
      </c>
      <c s="31" t="s">
        <v>168</v>
      </c>
      <c s="32">
        <v>4</v>
      </c>
      <c s="33">
        <v>0</v>
      </c>
      <c s="33">
        <f>ROUND(ROUND(H214,2)*ROUND(G214,3),2)</f>
      </c>
      <c r="O214">
        <f>(I214*21)/100</f>
      </c>
      <c t="s">
        <v>23</v>
      </c>
    </row>
    <row r="215" spans="1:5" ht="25.5">
      <c r="A215" s="34" t="s">
        <v>50</v>
      </c>
      <c r="E215" s="35" t="s">
        <v>398</v>
      </c>
    </row>
    <row r="216" spans="1:5" ht="12.75">
      <c r="A216" s="36" t="s">
        <v>52</v>
      </c>
      <c r="E216" s="37" t="s">
        <v>399</v>
      </c>
    </row>
    <row r="217" spans="1:5" ht="51">
      <c r="A217" t="s">
        <v>53</v>
      </c>
      <c r="E217" s="35" t="s">
        <v>400</v>
      </c>
    </row>
    <row r="218" spans="1:16" ht="12.75">
      <c r="A218" s="25" t="s">
        <v>45</v>
      </c>
      <c s="29" t="s">
        <v>401</v>
      </c>
      <c s="29" t="s">
        <v>402</v>
      </c>
      <c s="25" t="s">
        <v>47</v>
      </c>
      <c s="30" t="s">
        <v>403</v>
      </c>
      <c s="31" t="s">
        <v>168</v>
      </c>
      <c s="32">
        <v>34.46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50</v>
      </c>
      <c r="E219" s="35" t="s">
        <v>404</v>
      </c>
    </row>
    <row r="220" spans="1:5" ht="12.75">
      <c r="A220" s="36" t="s">
        <v>52</v>
      </c>
      <c r="E220" s="37" t="s">
        <v>170</v>
      </c>
    </row>
    <row r="221" spans="1:5" ht="38.25">
      <c r="A221" t="s">
        <v>53</v>
      </c>
      <c r="E221" s="35" t="s">
        <v>405</v>
      </c>
    </row>
    <row r="222" spans="1:16" ht="12.75">
      <c r="A222" s="25" t="s">
        <v>45</v>
      </c>
      <c s="29" t="s">
        <v>406</v>
      </c>
      <c s="29" t="s">
        <v>407</v>
      </c>
      <c s="25" t="s">
        <v>47</v>
      </c>
      <c s="30" t="s">
        <v>408</v>
      </c>
      <c s="31" t="s">
        <v>131</v>
      </c>
      <c s="32">
        <v>19.384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38.25">
      <c r="A223" s="34" t="s">
        <v>50</v>
      </c>
      <c r="E223" s="35" t="s">
        <v>409</v>
      </c>
    </row>
    <row r="224" spans="1:5" ht="51">
      <c r="A224" s="36" t="s">
        <v>52</v>
      </c>
      <c r="E224" s="37" t="s">
        <v>410</v>
      </c>
    </row>
    <row r="225" spans="1:5" ht="102">
      <c r="A225" t="s">
        <v>53</v>
      </c>
      <c r="E225" s="35" t="s">
        <v>134</v>
      </c>
    </row>
    <row r="226" spans="1:16" ht="12.75">
      <c r="A226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168</v>
      </c>
      <c s="32">
        <v>23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38.25">
      <c r="A227" s="34" t="s">
        <v>50</v>
      </c>
      <c r="E227" s="35" t="s">
        <v>414</v>
      </c>
    </row>
    <row r="228" spans="1:5" ht="12.75">
      <c r="A228" s="36" t="s">
        <v>52</v>
      </c>
      <c r="E228" s="37" t="s">
        <v>415</v>
      </c>
    </row>
    <row r="229" spans="1:5" ht="114.75">
      <c r="A229" t="s">
        <v>53</v>
      </c>
      <c r="E229" s="35" t="s">
        <v>416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0+O10+O27+O68+O81+O114+O119+O128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417</v>
      </c>
      <c s="38">
        <f>0+I10+I27+I68+I81+I114+I119+I128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417</v>
      </c>
      <c s="6"/>
      <c s="18" t="s">
        <v>418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15.5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51">
      <c r="A13" s="36" t="s">
        <v>52</v>
      </c>
      <c r="E13" s="37" t="s">
        <v>419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137</v>
      </c>
      <c s="25" t="s">
        <v>23</v>
      </c>
      <c s="30" t="s">
        <v>138</v>
      </c>
      <c s="31" t="s">
        <v>139</v>
      </c>
      <c s="32">
        <v>165.924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143</v>
      </c>
    </row>
    <row r="17" spans="1:5" ht="51">
      <c r="A17" s="36" t="s">
        <v>52</v>
      </c>
      <c r="E17" s="37" t="s">
        <v>420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137</v>
      </c>
      <c s="25" t="s">
        <v>22</v>
      </c>
      <c s="30" t="s">
        <v>138</v>
      </c>
      <c s="31" t="s">
        <v>139</v>
      </c>
      <c s="32">
        <v>37.785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145</v>
      </c>
    </row>
    <row r="21" spans="1:5" ht="89.25">
      <c r="A21" s="36" t="s">
        <v>52</v>
      </c>
      <c r="E21" s="37" t="s">
        <v>421</v>
      </c>
    </row>
    <row r="22" spans="1:5" ht="25.5">
      <c r="A22" t="s">
        <v>53</v>
      </c>
      <c r="E22" s="35" t="s">
        <v>142</v>
      </c>
    </row>
    <row r="23" spans="1:16" ht="12.75">
      <c r="A23" s="25" t="s">
        <v>45</v>
      </c>
      <c s="29" t="s">
        <v>33</v>
      </c>
      <c s="29" t="s">
        <v>149</v>
      </c>
      <c s="25" t="s">
        <v>47</v>
      </c>
      <c s="30" t="s">
        <v>150</v>
      </c>
      <c s="31" t="s">
        <v>139</v>
      </c>
      <c s="32">
        <v>63.36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422</v>
      </c>
    </row>
    <row r="25" spans="1:5" ht="12.75">
      <c r="A25" s="36" t="s">
        <v>52</v>
      </c>
      <c r="E25" s="37" t="s">
        <v>423</v>
      </c>
    </row>
    <row r="26" spans="1:5" ht="25.5">
      <c r="A26" t="s">
        <v>53</v>
      </c>
      <c r="E26" s="35" t="s">
        <v>142</v>
      </c>
    </row>
    <row r="27" spans="1:18" ht="12.75" customHeight="1">
      <c r="A27" s="6" t="s">
        <v>43</v>
      </c>
      <c s="6"/>
      <c s="42" t="s">
        <v>29</v>
      </c>
      <c s="6"/>
      <c s="27" t="s">
        <v>102</v>
      </c>
      <c s="6"/>
      <c s="6"/>
      <c s="6"/>
      <c s="43">
        <f>0+Q27</f>
      </c>
      <c r="O27">
        <f>0+R27</f>
      </c>
      <c r="Q27">
        <f>0+I28+I32+I36+I40+I44+I48+I52+I56+I60+I64</f>
      </c>
      <c>
        <f>0+O28+O32+O36+O40+O44+O48+O52+O56+O60+O64</f>
      </c>
    </row>
    <row r="28" spans="1:16" ht="12.75">
      <c r="A28" s="25" t="s">
        <v>45</v>
      </c>
      <c s="29" t="s">
        <v>35</v>
      </c>
      <c s="29" t="s">
        <v>153</v>
      </c>
      <c s="25" t="s">
        <v>47</v>
      </c>
      <c s="30" t="s">
        <v>154</v>
      </c>
      <c s="31" t="s">
        <v>131</v>
      </c>
      <c s="32">
        <v>47.52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63.75">
      <c r="A29" s="34" t="s">
        <v>50</v>
      </c>
      <c r="E29" s="35" t="s">
        <v>424</v>
      </c>
    </row>
    <row r="30" spans="1:5" ht="12.75">
      <c r="A30" s="36" t="s">
        <v>52</v>
      </c>
      <c r="E30" s="37" t="s">
        <v>425</v>
      </c>
    </row>
    <row r="31" spans="1:5" ht="63.75">
      <c r="A31" t="s">
        <v>53</v>
      </c>
      <c r="E31" s="35" t="s">
        <v>426</v>
      </c>
    </row>
    <row r="32" spans="1:16" ht="12.75">
      <c r="A32" s="25" t="s">
        <v>45</v>
      </c>
      <c s="29" t="s">
        <v>37</v>
      </c>
      <c s="29" t="s">
        <v>427</v>
      </c>
      <c s="25" t="s">
        <v>47</v>
      </c>
      <c s="30" t="s">
        <v>154</v>
      </c>
      <c s="31" t="s">
        <v>131</v>
      </c>
      <c s="32">
        <v>27.9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63.75">
      <c r="A33" s="34" t="s">
        <v>50</v>
      </c>
      <c r="E33" s="35" t="s">
        <v>428</v>
      </c>
    </row>
    <row r="34" spans="1:5" ht="63.75">
      <c r="A34" s="36" t="s">
        <v>52</v>
      </c>
      <c r="E34" s="37" t="s">
        <v>429</v>
      </c>
    </row>
    <row r="35" spans="1:5" ht="63.75">
      <c r="A35" t="s">
        <v>53</v>
      </c>
      <c r="E35" s="35" t="s">
        <v>426</v>
      </c>
    </row>
    <row r="36" spans="1:16" ht="25.5">
      <c r="A36" s="25" t="s">
        <v>45</v>
      </c>
      <c s="29" t="s">
        <v>71</v>
      </c>
      <c s="29" t="s">
        <v>430</v>
      </c>
      <c s="25" t="s">
        <v>47</v>
      </c>
      <c s="30" t="s">
        <v>431</v>
      </c>
      <c s="31" t="s">
        <v>131</v>
      </c>
      <c s="32">
        <v>28.8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76.5">
      <c r="A37" s="34" t="s">
        <v>50</v>
      </c>
      <c r="E37" s="35" t="s">
        <v>432</v>
      </c>
    </row>
    <row r="38" spans="1:5" ht="51">
      <c r="A38" s="36" t="s">
        <v>52</v>
      </c>
      <c r="E38" s="37" t="s">
        <v>433</v>
      </c>
    </row>
    <row r="39" spans="1:5" ht="63.75">
      <c r="A39" t="s">
        <v>53</v>
      </c>
      <c r="E39" s="35" t="s">
        <v>426</v>
      </c>
    </row>
    <row r="40" spans="1:16" ht="25.5">
      <c r="A40" s="25" t="s">
        <v>45</v>
      </c>
      <c s="29" t="s">
        <v>76</v>
      </c>
      <c s="29" t="s">
        <v>434</v>
      </c>
      <c s="25" t="s">
        <v>47</v>
      </c>
      <c s="30" t="s">
        <v>435</v>
      </c>
      <c s="31" t="s">
        <v>131</v>
      </c>
      <c s="32">
        <v>3.6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51">
      <c r="A41" s="34" t="s">
        <v>50</v>
      </c>
      <c r="E41" s="35" t="s">
        <v>436</v>
      </c>
    </row>
    <row r="42" spans="1:5" ht="12.75">
      <c r="A42" s="36" t="s">
        <v>52</v>
      </c>
      <c r="E42" s="37" t="s">
        <v>437</v>
      </c>
    </row>
    <row r="43" spans="1:5" ht="63.75">
      <c r="A43" t="s">
        <v>53</v>
      </c>
      <c r="E43" s="35" t="s">
        <v>426</v>
      </c>
    </row>
    <row r="44" spans="1:16" ht="12.75">
      <c r="A44" s="25" t="s">
        <v>45</v>
      </c>
      <c s="29" t="s">
        <v>40</v>
      </c>
      <c s="29" t="s">
        <v>438</v>
      </c>
      <c s="25" t="s">
        <v>47</v>
      </c>
      <c s="30" t="s">
        <v>439</v>
      </c>
      <c s="31" t="s">
        <v>105</v>
      </c>
      <c s="32">
        <v>160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440</v>
      </c>
    </row>
    <row r="46" spans="1:5" ht="12.75">
      <c r="A46" s="36" t="s">
        <v>52</v>
      </c>
      <c r="E46" s="37" t="s">
        <v>441</v>
      </c>
    </row>
    <row r="47" spans="1:5" ht="12.75">
      <c r="A47" t="s">
        <v>53</v>
      </c>
      <c r="E47" s="35" t="s">
        <v>442</v>
      </c>
    </row>
    <row r="48" spans="1:16" ht="12.75">
      <c r="A48" s="25" t="s">
        <v>45</v>
      </c>
      <c s="29" t="s">
        <v>42</v>
      </c>
      <c s="29" t="s">
        <v>201</v>
      </c>
      <c s="25" t="s">
        <v>47</v>
      </c>
      <c s="30" t="s">
        <v>202</v>
      </c>
      <c s="31" t="s">
        <v>131</v>
      </c>
      <c s="32">
        <v>25.5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443</v>
      </c>
    </row>
    <row r="50" spans="1:5" ht="12.75">
      <c r="A50" s="36" t="s">
        <v>52</v>
      </c>
      <c r="E50" s="37" t="s">
        <v>444</v>
      </c>
    </row>
    <row r="51" spans="1:5" ht="318.75">
      <c r="A51" t="s">
        <v>53</v>
      </c>
      <c r="E51" s="35" t="s">
        <v>205</v>
      </c>
    </row>
    <row r="52" spans="1:16" ht="12.75">
      <c r="A52" s="25" t="s">
        <v>45</v>
      </c>
      <c s="29" t="s">
        <v>89</v>
      </c>
      <c s="29" t="s">
        <v>445</v>
      </c>
      <c s="25" t="s">
        <v>47</v>
      </c>
      <c s="30" t="s">
        <v>446</v>
      </c>
      <c s="31" t="s">
        <v>168</v>
      </c>
      <c s="32">
        <v>20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38.25">
      <c r="A53" s="34" t="s">
        <v>50</v>
      </c>
      <c r="E53" s="35" t="s">
        <v>447</v>
      </c>
    </row>
    <row r="54" spans="1:5" ht="12.75">
      <c r="A54" s="36" t="s">
        <v>52</v>
      </c>
      <c r="E54" s="37" t="s">
        <v>448</v>
      </c>
    </row>
    <row r="55" spans="1:5" ht="63.75">
      <c r="A55" t="s">
        <v>53</v>
      </c>
      <c r="E55" s="35" t="s">
        <v>216</v>
      </c>
    </row>
    <row r="56" spans="1:16" ht="12.75">
      <c r="A56" s="25" t="s">
        <v>45</v>
      </c>
      <c s="29" t="s">
        <v>182</v>
      </c>
      <c s="29" t="s">
        <v>224</v>
      </c>
      <c s="25" t="s">
        <v>47</v>
      </c>
      <c s="30" t="s">
        <v>225</v>
      </c>
      <c s="31" t="s">
        <v>131</v>
      </c>
      <c s="32">
        <v>3.75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51">
      <c r="A57" s="34" t="s">
        <v>50</v>
      </c>
      <c r="E57" s="35" t="s">
        <v>449</v>
      </c>
    </row>
    <row r="58" spans="1:5" ht="25.5">
      <c r="A58" s="36" t="s">
        <v>52</v>
      </c>
      <c r="E58" s="37" t="s">
        <v>450</v>
      </c>
    </row>
    <row r="59" spans="1:5" ht="344.25">
      <c r="A59" t="s">
        <v>53</v>
      </c>
      <c r="E59" s="35" t="s">
        <v>451</v>
      </c>
    </row>
    <row r="60" spans="1:16" ht="12.75">
      <c r="A60" s="25" t="s">
        <v>45</v>
      </c>
      <c s="29" t="s">
        <v>188</v>
      </c>
      <c s="29" t="s">
        <v>238</v>
      </c>
      <c s="25" t="s">
        <v>47</v>
      </c>
      <c s="30" t="s">
        <v>239</v>
      </c>
      <c s="31" t="s">
        <v>131</v>
      </c>
      <c s="32">
        <v>3.75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240</v>
      </c>
    </row>
    <row r="62" spans="1:5" ht="12.75">
      <c r="A62" s="36" t="s">
        <v>52</v>
      </c>
      <c r="E62" s="37" t="s">
        <v>452</v>
      </c>
    </row>
    <row r="63" spans="1:5" ht="191.25">
      <c r="A63" t="s">
        <v>53</v>
      </c>
      <c r="E63" s="35" t="s">
        <v>242</v>
      </c>
    </row>
    <row r="64" spans="1:16" ht="12.75">
      <c r="A64" s="25" t="s">
        <v>45</v>
      </c>
      <c s="29" t="s">
        <v>194</v>
      </c>
      <c s="29" t="s">
        <v>259</v>
      </c>
      <c s="25" t="s">
        <v>47</v>
      </c>
      <c s="30" t="s">
        <v>260</v>
      </c>
      <c s="31" t="s">
        <v>131</v>
      </c>
      <c s="32">
        <v>3.75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25.5">
      <c r="A65" s="34" t="s">
        <v>50</v>
      </c>
      <c r="E65" s="35" t="s">
        <v>453</v>
      </c>
    </row>
    <row r="66" spans="1:5" ht="12.75">
      <c r="A66" s="36" t="s">
        <v>52</v>
      </c>
      <c r="E66" s="37" t="s">
        <v>454</v>
      </c>
    </row>
    <row r="67" spans="1:5" ht="306">
      <c r="A67" t="s">
        <v>53</v>
      </c>
      <c r="E67" s="35" t="s">
        <v>263</v>
      </c>
    </row>
    <row r="68" spans="1:18" ht="12.75" customHeight="1">
      <c r="A68" s="6" t="s">
        <v>43</v>
      </c>
      <c s="6"/>
      <c s="42" t="s">
        <v>33</v>
      </c>
      <c s="6"/>
      <c s="27" t="s">
        <v>292</v>
      </c>
      <c s="6"/>
      <c s="6"/>
      <c s="6"/>
      <c s="43">
        <f>0+Q68</f>
      </c>
      <c r="O68">
        <f>0+R68</f>
      </c>
      <c r="Q68">
        <f>0+I69+I73+I77</f>
      </c>
      <c>
        <f>0+O69+O73+O77</f>
      </c>
    </row>
    <row r="69" spans="1:16" ht="12.75">
      <c r="A69" s="25" t="s">
        <v>45</v>
      </c>
      <c s="29" t="s">
        <v>200</v>
      </c>
      <c s="29" t="s">
        <v>455</v>
      </c>
      <c s="25" t="s">
        <v>47</v>
      </c>
      <c s="30" t="s">
        <v>456</v>
      </c>
      <c s="31" t="s">
        <v>168</v>
      </c>
      <c s="32">
        <v>1.21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51">
      <c r="A70" s="34" t="s">
        <v>50</v>
      </c>
      <c r="E70" s="35" t="s">
        <v>457</v>
      </c>
    </row>
    <row r="71" spans="1:5" ht="12.75">
      <c r="A71" s="36" t="s">
        <v>52</v>
      </c>
      <c r="E71" s="37" t="s">
        <v>458</v>
      </c>
    </row>
    <row r="72" spans="1:5" ht="38.25">
      <c r="A72" t="s">
        <v>53</v>
      </c>
      <c r="E72" s="35" t="s">
        <v>459</v>
      </c>
    </row>
    <row r="73" spans="1:16" ht="12.75">
      <c r="A73" s="25" t="s">
        <v>45</v>
      </c>
      <c s="29" t="s">
        <v>206</v>
      </c>
      <c s="29" t="s">
        <v>300</v>
      </c>
      <c s="25" t="s">
        <v>47</v>
      </c>
      <c s="30" t="s">
        <v>301</v>
      </c>
      <c s="31" t="s">
        <v>131</v>
      </c>
      <c s="32">
        <v>1.3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460</v>
      </c>
    </row>
    <row r="75" spans="1:5" ht="25.5">
      <c r="A75" s="36" t="s">
        <v>52</v>
      </c>
      <c r="E75" s="37" t="s">
        <v>461</v>
      </c>
    </row>
    <row r="76" spans="1:5" ht="38.25">
      <c r="A76" t="s">
        <v>53</v>
      </c>
      <c r="E76" s="35" t="s">
        <v>304</v>
      </c>
    </row>
    <row r="77" spans="1:16" ht="12.75">
      <c r="A77" s="25" t="s">
        <v>45</v>
      </c>
      <c s="29" t="s">
        <v>211</v>
      </c>
      <c s="29" t="s">
        <v>309</v>
      </c>
      <c s="25" t="s">
        <v>47</v>
      </c>
      <c s="30" t="s">
        <v>310</v>
      </c>
      <c s="31" t="s">
        <v>131</v>
      </c>
      <c s="32">
        <v>1.3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25.5">
      <c r="A78" s="34" t="s">
        <v>50</v>
      </c>
      <c r="E78" s="35" t="s">
        <v>462</v>
      </c>
    </row>
    <row r="79" spans="1:5" ht="12.75">
      <c r="A79" s="36" t="s">
        <v>52</v>
      </c>
      <c r="E79" s="37" t="s">
        <v>463</v>
      </c>
    </row>
    <row r="80" spans="1:5" ht="102">
      <c r="A80" t="s">
        <v>53</v>
      </c>
      <c r="E80" s="35" t="s">
        <v>313</v>
      </c>
    </row>
    <row r="81" spans="1:18" ht="12.75" customHeight="1">
      <c r="A81" s="6" t="s">
        <v>43</v>
      </c>
      <c s="6"/>
      <c s="42" t="s">
        <v>35</v>
      </c>
      <c s="6"/>
      <c s="27" t="s">
        <v>314</v>
      </c>
      <c s="6"/>
      <c s="6"/>
      <c s="6"/>
      <c s="43">
        <f>0+Q81</f>
      </c>
      <c r="O81">
        <f>0+R81</f>
      </c>
      <c r="Q81">
        <f>0+I82+I86+I90+I94+I98+I102+I106+I110</f>
      </c>
      <c>
        <f>0+O82+O86+O90+O94+O98+O102+O106+O110</f>
      </c>
    </row>
    <row r="82" spans="1:16" ht="12.75">
      <c r="A82" s="25" t="s">
        <v>45</v>
      </c>
      <c s="29" t="s">
        <v>217</v>
      </c>
      <c s="29" t="s">
        <v>316</v>
      </c>
      <c s="25" t="s">
        <v>47</v>
      </c>
      <c s="30" t="s">
        <v>317</v>
      </c>
      <c s="31" t="s">
        <v>105</v>
      </c>
      <c s="32">
        <v>440.75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464</v>
      </c>
    </row>
    <row r="84" spans="1:5" ht="63.75">
      <c r="A84" s="36" t="s">
        <v>52</v>
      </c>
      <c r="E84" s="37" t="s">
        <v>465</v>
      </c>
    </row>
    <row r="85" spans="1:5" ht="51">
      <c r="A85" t="s">
        <v>53</v>
      </c>
      <c r="E85" s="35" t="s">
        <v>320</v>
      </c>
    </row>
    <row r="86" spans="1:16" ht="12.75">
      <c r="A86" s="25" t="s">
        <v>45</v>
      </c>
      <c s="29" t="s">
        <v>223</v>
      </c>
      <c s="29" t="s">
        <v>466</v>
      </c>
      <c s="25" t="s">
        <v>47</v>
      </c>
      <c s="30" t="s">
        <v>467</v>
      </c>
      <c s="31" t="s">
        <v>105</v>
      </c>
      <c s="32">
        <v>170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63.75">
      <c r="A87" s="34" t="s">
        <v>50</v>
      </c>
      <c r="E87" s="35" t="s">
        <v>468</v>
      </c>
    </row>
    <row r="88" spans="1:5" ht="12.75">
      <c r="A88" s="36" t="s">
        <v>52</v>
      </c>
      <c r="E88" s="37" t="s">
        <v>469</v>
      </c>
    </row>
    <row r="89" spans="1:5" ht="102">
      <c r="A89" t="s">
        <v>53</v>
      </c>
      <c r="E89" s="35" t="s">
        <v>470</v>
      </c>
    </row>
    <row r="90" spans="1:16" ht="12.75">
      <c r="A90" s="25" t="s">
        <v>45</v>
      </c>
      <c s="29" t="s">
        <v>229</v>
      </c>
      <c s="29" t="s">
        <v>340</v>
      </c>
      <c s="25" t="s">
        <v>47</v>
      </c>
      <c s="30" t="s">
        <v>341</v>
      </c>
      <c s="31" t="s">
        <v>105</v>
      </c>
      <c s="32">
        <v>211.15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342</v>
      </c>
    </row>
    <row r="92" spans="1:5" ht="12.75">
      <c r="A92" s="36" t="s">
        <v>52</v>
      </c>
      <c r="E92" s="37" t="s">
        <v>471</v>
      </c>
    </row>
    <row r="93" spans="1:5" ht="51">
      <c r="A93" t="s">
        <v>53</v>
      </c>
      <c r="E93" s="35" t="s">
        <v>344</v>
      </c>
    </row>
    <row r="94" spans="1:16" ht="12.75">
      <c r="A94" s="25" t="s">
        <v>45</v>
      </c>
      <c s="29" t="s">
        <v>233</v>
      </c>
      <c s="29" t="s">
        <v>346</v>
      </c>
      <c s="25" t="s">
        <v>47</v>
      </c>
      <c s="30" t="s">
        <v>347</v>
      </c>
      <c s="31" t="s">
        <v>105</v>
      </c>
      <c s="32">
        <v>414.1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472</v>
      </c>
    </row>
    <row r="96" spans="1:5" ht="63.75">
      <c r="A96" s="36" t="s">
        <v>52</v>
      </c>
      <c r="E96" s="37" t="s">
        <v>473</v>
      </c>
    </row>
    <row r="97" spans="1:5" ht="51">
      <c r="A97" t="s">
        <v>53</v>
      </c>
      <c r="E97" s="35" t="s">
        <v>344</v>
      </c>
    </row>
    <row r="98" spans="1:16" ht="12.75">
      <c r="A98" s="25" t="s">
        <v>45</v>
      </c>
      <c s="29" t="s">
        <v>237</v>
      </c>
      <c s="29" t="s">
        <v>474</v>
      </c>
      <c s="25" t="s">
        <v>47</v>
      </c>
      <c s="30" t="s">
        <v>475</v>
      </c>
      <c s="31" t="s">
        <v>105</v>
      </c>
      <c s="32">
        <v>205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476</v>
      </c>
    </row>
    <row r="100" spans="1:5" ht="12.75">
      <c r="A100" s="36" t="s">
        <v>52</v>
      </c>
      <c r="E100" s="37" t="s">
        <v>477</v>
      </c>
    </row>
    <row r="101" spans="1:5" ht="140.25">
      <c r="A101" t="s">
        <v>53</v>
      </c>
      <c r="E101" s="35" t="s">
        <v>355</v>
      </c>
    </row>
    <row r="102" spans="1:16" ht="12.75">
      <c r="A102" s="25" t="s">
        <v>45</v>
      </c>
      <c s="29" t="s">
        <v>243</v>
      </c>
      <c s="29" t="s">
        <v>357</v>
      </c>
      <c s="25" t="s">
        <v>47</v>
      </c>
      <c s="30" t="s">
        <v>358</v>
      </c>
      <c s="31" t="s">
        <v>105</v>
      </c>
      <c s="32">
        <v>209.1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478</v>
      </c>
    </row>
    <row r="104" spans="1:5" ht="12.75">
      <c r="A104" s="36" t="s">
        <v>52</v>
      </c>
      <c r="E104" s="37" t="s">
        <v>479</v>
      </c>
    </row>
    <row r="105" spans="1:5" ht="140.25">
      <c r="A105" t="s">
        <v>53</v>
      </c>
      <c r="E105" s="35" t="s">
        <v>355</v>
      </c>
    </row>
    <row r="106" spans="1:16" ht="12.75">
      <c r="A106" s="25" t="s">
        <v>45</v>
      </c>
      <c s="29" t="s">
        <v>246</v>
      </c>
      <c s="29" t="s">
        <v>480</v>
      </c>
      <c s="25" t="s">
        <v>47</v>
      </c>
      <c s="30" t="s">
        <v>481</v>
      </c>
      <c s="31" t="s">
        <v>105</v>
      </c>
      <c s="32">
        <v>211.15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482</v>
      </c>
    </row>
    <row r="108" spans="1:5" ht="12.75">
      <c r="A108" s="36" t="s">
        <v>52</v>
      </c>
      <c r="E108" s="37" t="s">
        <v>483</v>
      </c>
    </row>
    <row r="109" spans="1:5" ht="140.25">
      <c r="A109" t="s">
        <v>53</v>
      </c>
      <c r="E109" s="35" t="s">
        <v>355</v>
      </c>
    </row>
    <row r="110" spans="1:16" ht="12.75">
      <c r="A110" s="25" t="s">
        <v>45</v>
      </c>
      <c s="29" t="s">
        <v>252</v>
      </c>
      <c s="29" t="s">
        <v>362</v>
      </c>
      <c s="25" t="s">
        <v>47</v>
      </c>
      <c s="30" t="s">
        <v>363</v>
      </c>
      <c s="31" t="s">
        <v>105</v>
      </c>
      <c s="32">
        <v>211.15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25.5">
      <c r="A111" s="34" t="s">
        <v>50</v>
      </c>
      <c r="E111" s="35" t="s">
        <v>364</v>
      </c>
    </row>
    <row r="112" spans="1:5" ht="12.75">
      <c r="A112" s="36" t="s">
        <v>52</v>
      </c>
      <c r="E112" s="37" t="s">
        <v>484</v>
      </c>
    </row>
    <row r="113" spans="1:5" ht="25.5">
      <c r="A113" t="s">
        <v>53</v>
      </c>
      <c r="E113" s="35" t="s">
        <v>366</v>
      </c>
    </row>
    <row r="114" spans="1:18" ht="12.75" customHeight="1">
      <c r="A114" s="6" t="s">
        <v>43</v>
      </c>
      <c s="6"/>
      <c s="42" t="s">
        <v>71</v>
      </c>
      <c s="6"/>
      <c s="27" t="s">
        <v>367</v>
      </c>
      <c s="6"/>
      <c s="6"/>
      <c s="6"/>
      <c s="43">
        <f>0+Q114</f>
      </c>
      <c r="O114">
        <f>0+R114</f>
      </c>
      <c r="Q114">
        <f>0+I115</f>
      </c>
      <c>
        <f>0+O115</f>
      </c>
    </row>
    <row r="115" spans="1:16" ht="12.75">
      <c r="A115" s="25" t="s">
        <v>45</v>
      </c>
      <c s="29" t="s">
        <v>258</v>
      </c>
      <c s="29" t="s">
        <v>369</v>
      </c>
      <c s="25" t="s">
        <v>47</v>
      </c>
      <c s="30" t="s">
        <v>370</v>
      </c>
      <c s="31" t="s">
        <v>168</v>
      </c>
      <c s="32">
        <v>15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485</v>
      </c>
    </row>
    <row r="117" spans="1:5" ht="12.75">
      <c r="A117" s="36" t="s">
        <v>52</v>
      </c>
      <c r="E117" s="37" t="s">
        <v>486</v>
      </c>
    </row>
    <row r="118" spans="1:5" ht="153">
      <c r="A118" t="s">
        <v>53</v>
      </c>
      <c r="E118" s="35" t="s">
        <v>373</v>
      </c>
    </row>
    <row r="119" spans="1:18" ht="12.75" customHeight="1">
      <c r="A119" s="6" t="s">
        <v>43</v>
      </c>
      <c s="6"/>
      <c s="42" t="s">
        <v>76</v>
      </c>
      <c s="6"/>
      <c s="27" t="s">
        <v>374</v>
      </c>
      <c s="6"/>
      <c s="6"/>
      <c s="6"/>
      <c s="43">
        <f>0+Q119</f>
      </c>
      <c r="O119">
        <f>0+R119</f>
      </c>
      <c r="Q119">
        <f>0+I120+I124</f>
      </c>
      <c>
        <f>0+O120+O124</f>
      </c>
    </row>
    <row r="120" spans="1:16" ht="12.75">
      <c r="A120" s="25" t="s">
        <v>45</v>
      </c>
      <c s="29" t="s">
        <v>264</v>
      </c>
      <c s="29" t="s">
        <v>376</v>
      </c>
      <c s="25" t="s">
        <v>47</v>
      </c>
      <c s="30" t="s">
        <v>377</v>
      </c>
      <c s="31" t="s">
        <v>168</v>
      </c>
      <c s="32">
        <v>15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25.5">
      <c r="A121" s="34" t="s">
        <v>50</v>
      </c>
      <c r="E121" s="35" t="s">
        <v>378</v>
      </c>
    </row>
    <row r="122" spans="1:5" ht="12.75">
      <c r="A122" s="36" t="s">
        <v>52</v>
      </c>
      <c r="E122" s="37" t="s">
        <v>487</v>
      </c>
    </row>
    <row r="123" spans="1:5" ht="255">
      <c r="A123" t="s">
        <v>53</v>
      </c>
      <c r="E123" s="35" t="s">
        <v>380</v>
      </c>
    </row>
    <row r="124" spans="1:16" ht="12.75">
      <c r="A124" s="25" t="s">
        <v>45</v>
      </c>
      <c s="29" t="s">
        <v>270</v>
      </c>
      <c s="29" t="s">
        <v>488</v>
      </c>
      <c s="25" t="s">
        <v>47</v>
      </c>
      <c s="30" t="s">
        <v>489</v>
      </c>
      <c s="31" t="s">
        <v>86</v>
      </c>
      <c s="32">
        <v>2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490</v>
      </c>
    </row>
    <row r="126" spans="1:5" ht="12.75">
      <c r="A126" s="36" t="s">
        <v>52</v>
      </c>
      <c r="E126" s="37" t="s">
        <v>47</v>
      </c>
    </row>
    <row r="127" spans="1:5" ht="25.5">
      <c r="A127" t="s">
        <v>53</v>
      </c>
      <c r="E127" s="35" t="s">
        <v>491</v>
      </c>
    </row>
    <row r="128" spans="1:18" ht="12.75" customHeight="1">
      <c r="A128" s="6" t="s">
        <v>43</v>
      </c>
      <c s="6"/>
      <c s="42" t="s">
        <v>40</v>
      </c>
      <c s="6"/>
      <c s="27" t="s">
        <v>128</v>
      </c>
      <c s="6"/>
      <c s="6"/>
      <c s="6"/>
      <c s="43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25" t="s">
        <v>45</v>
      </c>
      <c s="29" t="s">
        <v>276</v>
      </c>
      <c s="29" t="s">
        <v>387</v>
      </c>
      <c s="25" t="s">
        <v>47</v>
      </c>
      <c s="30" t="s">
        <v>388</v>
      </c>
      <c s="31" t="s">
        <v>168</v>
      </c>
      <c s="32">
        <v>70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25.5">
      <c r="A130" s="34" t="s">
        <v>50</v>
      </c>
      <c r="E130" s="35" t="s">
        <v>492</v>
      </c>
    </row>
    <row r="131" spans="1:5" ht="12.75">
      <c r="A131" s="36" t="s">
        <v>52</v>
      </c>
      <c r="E131" s="37" t="s">
        <v>493</v>
      </c>
    </row>
    <row r="132" spans="1:5" ht="38.25">
      <c r="A132" t="s">
        <v>53</v>
      </c>
      <c r="E132" s="35" t="s">
        <v>391</v>
      </c>
    </row>
    <row r="133" spans="1:16" ht="12.75">
      <c r="A133" s="25" t="s">
        <v>45</v>
      </c>
      <c s="29" t="s">
        <v>283</v>
      </c>
      <c s="29" t="s">
        <v>494</v>
      </c>
      <c s="25" t="s">
        <v>47</v>
      </c>
      <c s="30" t="s">
        <v>495</v>
      </c>
      <c s="31" t="s">
        <v>131</v>
      </c>
      <c s="32">
        <v>0.25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51">
      <c r="A134" s="34" t="s">
        <v>50</v>
      </c>
      <c r="E134" s="35" t="s">
        <v>496</v>
      </c>
    </row>
    <row r="135" spans="1:5" ht="12.75">
      <c r="A135" s="36" t="s">
        <v>52</v>
      </c>
      <c r="E135" s="37" t="s">
        <v>497</v>
      </c>
    </row>
    <row r="136" spans="1:5" ht="38.25">
      <c r="A136" t="s">
        <v>53</v>
      </c>
      <c r="E136" s="35" t="s">
        <v>498</v>
      </c>
    </row>
    <row r="137" spans="1:16" ht="12.75">
      <c r="A137" s="25" t="s">
        <v>45</v>
      </c>
      <c s="29" t="s">
        <v>289</v>
      </c>
      <c s="29" t="s">
        <v>499</v>
      </c>
      <c s="25" t="s">
        <v>47</v>
      </c>
      <c s="30" t="s">
        <v>500</v>
      </c>
      <c s="31" t="s">
        <v>131</v>
      </c>
      <c s="32">
        <v>1.21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51">
      <c r="A138" s="34" t="s">
        <v>50</v>
      </c>
      <c r="E138" s="35" t="s">
        <v>501</v>
      </c>
    </row>
    <row r="139" spans="1:5" ht="38.25">
      <c r="A139" s="36" t="s">
        <v>52</v>
      </c>
      <c r="E139" s="37" t="s">
        <v>502</v>
      </c>
    </row>
    <row r="140" spans="1:5" ht="102">
      <c r="A140" t="s">
        <v>53</v>
      </c>
      <c r="E140" s="35" t="s">
        <v>134</v>
      </c>
    </row>
    <row r="141" spans="1:16" ht="12.75">
      <c r="A141" s="25" t="s">
        <v>45</v>
      </c>
      <c s="29" t="s">
        <v>293</v>
      </c>
      <c s="29" t="s">
        <v>407</v>
      </c>
      <c s="25" t="s">
        <v>47</v>
      </c>
      <c s="30" t="s">
        <v>408</v>
      </c>
      <c s="31" t="s">
        <v>131</v>
      </c>
      <c s="32">
        <v>1.408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38.25">
      <c r="A142" s="34" t="s">
        <v>50</v>
      </c>
      <c r="E142" s="35" t="s">
        <v>503</v>
      </c>
    </row>
    <row r="143" spans="1:5" ht="25.5">
      <c r="A143" s="36" t="s">
        <v>52</v>
      </c>
      <c r="E143" s="37" t="s">
        <v>504</v>
      </c>
    </row>
    <row r="144" spans="1:5" ht="102">
      <c r="A144" t="s">
        <v>53</v>
      </c>
      <c r="E144" s="35" t="s">
        <v>134</v>
      </c>
    </row>
    <row r="145" spans="1:16" ht="12.75">
      <c r="A145" s="25" t="s">
        <v>45</v>
      </c>
      <c s="29" t="s">
        <v>299</v>
      </c>
      <c s="29" t="s">
        <v>505</v>
      </c>
      <c s="25" t="s">
        <v>47</v>
      </c>
      <c s="30" t="s">
        <v>506</v>
      </c>
      <c s="31" t="s">
        <v>168</v>
      </c>
      <c s="32">
        <v>25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51">
      <c r="A146" s="34" t="s">
        <v>50</v>
      </c>
      <c r="E146" s="35" t="s">
        <v>507</v>
      </c>
    </row>
    <row r="147" spans="1:5" ht="12.75">
      <c r="A147" s="36" t="s">
        <v>52</v>
      </c>
      <c r="E147" s="37" t="s">
        <v>508</v>
      </c>
    </row>
    <row r="148" spans="1:5" ht="114.75">
      <c r="A148" t="s">
        <v>53</v>
      </c>
      <c r="E148" s="35" t="s">
        <v>416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509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509</v>
      </c>
      <c s="6"/>
      <c s="18" t="s">
        <v>510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5" t="s">
        <v>45</v>
      </c>
      <c s="29" t="s">
        <v>29</v>
      </c>
      <c s="29" t="s">
        <v>511</v>
      </c>
      <c s="25" t="s">
        <v>47</v>
      </c>
      <c s="30" t="s">
        <v>512</v>
      </c>
      <c s="31" t="s">
        <v>86</v>
      </c>
      <c s="32">
        <v>54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513</v>
      </c>
    </row>
    <row r="13" spans="1:5" ht="89.25">
      <c r="A13" s="36" t="s">
        <v>52</v>
      </c>
      <c r="E13" s="37" t="s">
        <v>514</v>
      </c>
    </row>
    <row r="14" spans="1:5" ht="51">
      <c r="A14" t="s">
        <v>53</v>
      </c>
      <c r="E14" s="35" t="s">
        <v>515</v>
      </c>
    </row>
    <row r="15" spans="1:16" ht="12.75">
      <c r="A15" s="25" t="s">
        <v>45</v>
      </c>
      <c s="29" t="s">
        <v>23</v>
      </c>
      <c s="29" t="s">
        <v>516</v>
      </c>
      <c s="25" t="s">
        <v>47</v>
      </c>
      <c s="30" t="s">
        <v>517</v>
      </c>
      <c s="31" t="s">
        <v>86</v>
      </c>
      <c s="32">
        <v>10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518</v>
      </c>
    </row>
    <row r="17" spans="1:5" ht="12.75">
      <c r="A17" s="36" t="s">
        <v>52</v>
      </c>
      <c r="E17" s="37" t="s">
        <v>519</v>
      </c>
    </row>
    <row r="18" spans="1:5" ht="25.5">
      <c r="A18" t="s">
        <v>53</v>
      </c>
      <c r="E18" s="35" t="s">
        <v>520</v>
      </c>
    </row>
    <row r="19" spans="1:16" ht="12.75">
      <c r="A19" s="25" t="s">
        <v>45</v>
      </c>
      <c s="29" t="s">
        <v>22</v>
      </c>
      <c s="29" t="s">
        <v>521</v>
      </c>
      <c s="25" t="s">
        <v>47</v>
      </c>
      <c s="30" t="s">
        <v>522</v>
      </c>
      <c s="31" t="s">
        <v>86</v>
      </c>
      <c s="32">
        <v>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523</v>
      </c>
    </row>
    <row r="21" spans="1:5" ht="12.75">
      <c r="A21" s="36" t="s">
        <v>52</v>
      </c>
      <c r="E21" s="37" t="s">
        <v>524</v>
      </c>
    </row>
    <row r="22" spans="1:5" ht="63.75">
      <c r="A22" t="s">
        <v>53</v>
      </c>
      <c r="E22" s="35" t="s">
        <v>525</v>
      </c>
    </row>
    <row r="23" spans="1:16" ht="12.75">
      <c r="A23" s="25" t="s">
        <v>45</v>
      </c>
      <c s="29" t="s">
        <v>33</v>
      </c>
      <c s="29" t="s">
        <v>526</v>
      </c>
      <c s="25" t="s">
        <v>527</v>
      </c>
      <c s="30" t="s">
        <v>528</v>
      </c>
      <c s="31" t="s">
        <v>86</v>
      </c>
      <c s="32">
        <v>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529</v>
      </c>
    </row>
    <row r="25" spans="1:5" ht="12.75">
      <c r="A25" s="36" t="s">
        <v>52</v>
      </c>
      <c r="E25" s="37" t="s">
        <v>524</v>
      </c>
    </row>
    <row r="26" spans="1:5" ht="63.75">
      <c r="A26" t="s">
        <v>53</v>
      </c>
      <c r="E26" s="35" t="s">
        <v>525</v>
      </c>
    </row>
    <row r="27" spans="1:16" ht="25.5">
      <c r="A27" s="25" t="s">
        <v>45</v>
      </c>
      <c s="29" t="s">
        <v>35</v>
      </c>
      <c s="29" t="s">
        <v>530</v>
      </c>
      <c s="25" t="s">
        <v>47</v>
      </c>
      <c s="30" t="s">
        <v>531</v>
      </c>
      <c s="31" t="s">
        <v>86</v>
      </c>
      <c s="32">
        <v>27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532</v>
      </c>
    </row>
    <row r="29" spans="1:5" ht="204">
      <c r="A29" s="36" t="s">
        <v>52</v>
      </c>
      <c r="E29" s="37" t="s">
        <v>533</v>
      </c>
    </row>
    <row r="30" spans="1:5" ht="25.5">
      <c r="A30" t="s">
        <v>53</v>
      </c>
      <c r="E30" s="35" t="s">
        <v>534</v>
      </c>
    </row>
    <row r="31" spans="1:16" ht="12.75">
      <c r="A31" s="25" t="s">
        <v>45</v>
      </c>
      <c s="29" t="s">
        <v>37</v>
      </c>
      <c s="29" t="s">
        <v>535</v>
      </c>
      <c s="25" t="s">
        <v>47</v>
      </c>
      <c s="30" t="s">
        <v>536</v>
      </c>
      <c s="31" t="s">
        <v>86</v>
      </c>
      <c s="32">
        <v>30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537</v>
      </c>
    </row>
    <row r="33" spans="1:5" ht="51">
      <c r="A33" s="36" t="s">
        <v>52</v>
      </c>
      <c r="E33" s="37" t="s">
        <v>538</v>
      </c>
    </row>
    <row r="34" spans="1:5" ht="38.25">
      <c r="A34" t="s">
        <v>53</v>
      </c>
      <c r="E34" s="35" t="s">
        <v>539</v>
      </c>
    </row>
    <row r="35" spans="1:16" ht="25.5">
      <c r="A35" s="25" t="s">
        <v>45</v>
      </c>
      <c s="29" t="s">
        <v>71</v>
      </c>
      <c s="29" t="s">
        <v>540</v>
      </c>
      <c s="25" t="s">
        <v>47</v>
      </c>
      <c s="30" t="s">
        <v>541</v>
      </c>
      <c s="31" t="s">
        <v>86</v>
      </c>
      <c s="32">
        <v>17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542</v>
      </c>
    </row>
    <row r="37" spans="1:5" ht="12.75">
      <c r="A37" s="36" t="s">
        <v>52</v>
      </c>
      <c r="E37" s="37" t="s">
        <v>543</v>
      </c>
    </row>
    <row r="38" spans="1:5" ht="25.5">
      <c r="A38" t="s">
        <v>53</v>
      </c>
      <c r="E38" s="35" t="s">
        <v>544</v>
      </c>
    </row>
    <row r="39" spans="1:16" ht="12.75">
      <c r="A39" s="25" t="s">
        <v>45</v>
      </c>
      <c s="29" t="s">
        <v>76</v>
      </c>
      <c s="29" t="s">
        <v>545</v>
      </c>
      <c s="25" t="s">
        <v>47</v>
      </c>
      <c s="30" t="s">
        <v>546</v>
      </c>
      <c s="31" t="s">
        <v>86</v>
      </c>
      <c s="32">
        <v>21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51">
      <c r="A40" s="34" t="s">
        <v>50</v>
      </c>
      <c r="E40" s="35" t="s">
        <v>547</v>
      </c>
    </row>
    <row r="41" spans="1:5" ht="12.75">
      <c r="A41" s="36" t="s">
        <v>52</v>
      </c>
      <c r="E41" s="37" t="s">
        <v>548</v>
      </c>
    </row>
    <row r="42" spans="1:5" ht="38.25">
      <c r="A42" t="s">
        <v>53</v>
      </c>
      <c r="E42" s="35" t="s">
        <v>539</v>
      </c>
    </row>
    <row r="43" spans="1:16" ht="25.5">
      <c r="A43" s="25" t="s">
        <v>45</v>
      </c>
      <c s="29" t="s">
        <v>40</v>
      </c>
      <c s="29" t="s">
        <v>549</v>
      </c>
      <c s="25" t="s">
        <v>47</v>
      </c>
      <c s="30" t="s">
        <v>550</v>
      </c>
      <c s="31" t="s">
        <v>105</v>
      </c>
      <c s="32">
        <v>246.25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551</v>
      </c>
    </row>
    <row r="45" spans="1:5" ht="102">
      <c r="A45" s="36" t="s">
        <v>52</v>
      </c>
      <c r="E45" s="37" t="s">
        <v>552</v>
      </c>
    </row>
    <row r="46" spans="1:5" ht="38.25">
      <c r="A46" t="s">
        <v>53</v>
      </c>
      <c r="E46" s="35" t="s">
        <v>553</v>
      </c>
    </row>
    <row r="47" spans="1:16" ht="25.5">
      <c r="A47" s="25" t="s">
        <v>45</v>
      </c>
      <c s="29" t="s">
        <v>42</v>
      </c>
      <c s="29" t="s">
        <v>554</v>
      </c>
      <c s="25" t="s">
        <v>47</v>
      </c>
      <c s="30" t="s">
        <v>555</v>
      </c>
      <c s="31" t="s">
        <v>105</v>
      </c>
      <c s="32">
        <v>246.25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556</v>
      </c>
    </row>
    <row r="49" spans="1:5" ht="12.75">
      <c r="A49" s="36" t="s">
        <v>52</v>
      </c>
      <c r="E49" s="37" t="s">
        <v>557</v>
      </c>
    </row>
    <row r="50" spans="1:5" ht="38.25">
      <c r="A50" t="s">
        <v>53</v>
      </c>
      <c r="E50" s="35" t="s">
        <v>553</v>
      </c>
    </row>
    <row r="51" spans="1:16" ht="12.75">
      <c r="A51" s="25" t="s">
        <v>45</v>
      </c>
      <c s="29" t="s">
        <v>89</v>
      </c>
      <c s="29" t="s">
        <v>558</v>
      </c>
      <c s="25" t="s">
        <v>29</v>
      </c>
      <c s="30" t="s">
        <v>559</v>
      </c>
      <c s="31" t="s">
        <v>86</v>
      </c>
      <c s="32">
        <v>12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560</v>
      </c>
    </row>
    <row r="53" spans="1:5" ht="12.75">
      <c r="A53" s="36" t="s">
        <v>52</v>
      </c>
      <c r="E53" s="37" t="s">
        <v>561</v>
      </c>
    </row>
    <row r="54" spans="1:5" ht="38.25">
      <c r="A54" t="s">
        <v>53</v>
      </c>
      <c r="E54" s="35" t="s">
        <v>562</v>
      </c>
    </row>
    <row r="55" spans="1:16" ht="12.75">
      <c r="A55" s="25" t="s">
        <v>45</v>
      </c>
      <c s="29" t="s">
        <v>182</v>
      </c>
      <c s="29" t="s">
        <v>558</v>
      </c>
      <c s="25" t="s">
        <v>23</v>
      </c>
      <c s="30" t="s">
        <v>559</v>
      </c>
      <c s="31" t="s">
        <v>86</v>
      </c>
      <c s="32">
        <v>12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556</v>
      </c>
    </row>
    <row r="57" spans="1:5" ht="12.75">
      <c r="A57" s="36" t="s">
        <v>52</v>
      </c>
      <c r="E57" s="37" t="s">
        <v>561</v>
      </c>
    </row>
    <row r="58" spans="1:5" ht="38.25">
      <c r="A58" t="s">
        <v>53</v>
      </c>
      <c r="E58" s="35" t="s">
        <v>562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563</v>
      </c>
      <c s="38">
        <f>0+I10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563</v>
      </c>
      <c s="6"/>
      <c s="18" t="s">
        <v>564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40</v>
      </c>
      <c s="19"/>
      <c s="27" t="s">
        <v>128</v>
      </c>
      <c s="19"/>
      <c s="19"/>
      <c s="19"/>
      <c s="28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25" t="s">
        <v>45</v>
      </c>
      <c s="29" t="s">
        <v>29</v>
      </c>
      <c s="29" t="s">
        <v>511</v>
      </c>
      <c s="25" t="s">
        <v>47</v>
      </c>
      <c s="30" t="s">
        <v>512</v>
      </c>
      <c s="31" t="s">
        <v>86</v>
      </c>
      <c s="32">
        <v>2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565</v>
      </c>
    </row>
    <row r="13" spans="1:5" ht="12.75">
      <c r="A13" s="36" t="s">
        <v>52</v>
      </c>
      <c r="E13" s="37" t="s">
        <v>524</v>
      </c>
    </row>
    <row r="14" spans="1:5" ht="51">
      <c r="A14" t="s">
        <v>53</v>
      </c>
      <c r="E14" s="35" t="s">
        <v>515</v>
      </c>
    </row>
    <row r="15" spans="1:16" ht="25.5">
      <c r="A15" s="25" t="s">
        <v>45</v>
      </c>
      <c s="29" t="s">
        <v>23</v>
      </c>
      <c s="29" t="s">
        <v>530</v>
      </c>
      <c s="25" t="s">
        <v>47</v>
      </c>
      <c s="30" t="s">
        <v>531</v>
      </c>
      <c s="31" t="s">
        <v>86</v>
      </c>
      <c s="32">
        <v>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532</v>
      </c>
    </row>
    <row r="17" spans="1:5" ht="51">
      <c r="A17" s="36" t="s">
        <v>52</v>
      </c>
      <c r="E17" s="37" t="s">
        <v>566</v>
      </c>
    </row>
    <row r="18" spans="1:5" ht="25.5">
      <c r="A18" t="s">
        <v>53</v>
      </c>
      <c r="E18" s="35" t="s">
        <v>534</v>
      </c>
    </row>
    <row r="19" spans="1:16" ht="12.75">
      <c r="A19" s="25" t="s">
        <v>45</v>
      </c>
      <c s="29" t="s">
        <v>22</v>
      </c>
      <c s="29" t="s">
        <v>535</v>
      </c>
      <c s="25" t="s">
        <v>47</v>
      </c>
      <c s="30" t="s">
        <v>536</v>
      </c>
      <c s="31" t="s">
        <v>86</v>
      </c>
      <c s="32">
        <v>3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567</v>
      </c>
    </row>
    <row r="21" spans="1:5" ht="12.75">
      <c r="A21" s="36" t="s">
        <v>52</v>
      </c>
      <c r="E21" s="37" t="s">
        <v>568</v>
      </c>
    </row>
    <row r="22" spans="1:5" ht="38.25">
      <c r="A22" t="s">
        <v>53</v>
      </c>
      <c r="E22" s="35" t="s">
        <v>539</v>
      </c>
    </row>
    <row r="23" spans="1:16" ht="25.5">
      <c r="A23" s="25" t="s">
        <v>45</v>
      </c>
      <c s="29" t="s">
        <v>33</v>
      </c>
      <c s="29" t="s">
        <v>540</v>
      </c>
      <c s="25" t="s">
        <v>47</v>
      </c>
      <c s="30" t="s">
        <v>541</v>
      </c>
      <c s="31" t="s">
        <v>86</v>
      </c>
      <c s="32">
        <v>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542</v>
      </c>
    </row>
    <row r="25" spans="1:5" ht="12.75">
      <c r="A25" s="36" t="s">
        <v>52</v>
      </c>
      <c r="E25" s="37" t="s">
        <v>524</v>
      </c>
    </row>
    <row r="26" spans="1:5" ht="25.5">
      <c r="A26" t="s">
        <v>53</v>
      </c>
      <c r="E26" s="35" t="s">
        <v>544</v>
      </c>
    </row>
    <row r="27" spans="1:16" ht="12.75">
      <c r="A27" s="25" t="s">
        <v>45</v>
      </c>
      <c s="29" t="s">
        <v>35</v>
      </c>
      <c s="29" t="s">
        <v>545</v>
      </c>
      <c s="25" t="s">
        <v>47</v>
      </c>
      <c s="30" t="s">
        <v>546</v>
      </c>
      <c s="31" t="s">
        <v>86</v>
      </c>
      <c s="32">
        <v>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569</v>
      </c>
    </row>
    <row r="29" spans="1:5" ht="12.75">
      <c r="A29" s="36" t="s">
        <v>52</v>
      </c>
      <c r="E29" s="37" t="s">
        <v>524</v>
      </c>
    </row>
    <row r="30" spans="1:5" ht="38.25">
      <c r="A30" t="s">
        <v>53</v>
      </c>
      <c r="E30" s="35" t="s">
        <v>539</v>
      </c>
    </row>
    <row r="31" spans="1:16" ht="25.5">
      <c r="A31" s="25" t="s">
        <v>45</v>
      </c>
      <c s="29" t="s">
        <v>37</v>
      </c>
      <c s="29" t="s">
        <v>549</v>
      </c>
      <c s="25" t="s">
        <v>47</v>
      </c>
      <c s="30" t="s">
        <v>550</v>
      </c>
      <c s="31" t="s">
        <v>105</v>
      </c>
      <c s="32">
        <v>2.35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560</v>
      </c>
    </row>
    <row r="33" spans="1:5" ht="12.75">
      <c r="A33" s="36" t="s">
        <v>52</v>
      </c>
      <c r="E33" s="37" t="s">
        <v>570</v>
      </c>
    </row>
    <row r="34" spans="1:5" ht="38.25">
      <c r="A34" t="s">
        <v>53</v>
      </c>
      <c r="E34" s="35" t="s">
        <v>553</v>
      </c>
    </row>
    <row r="35" spans="1:16" ht="25.5">
      <c r="A35" s="25" t="s">
        <v>45</v>
      </c>
      <c s="29" t="s">
        <v>71</v>
      </c>
      <c s="29" t="s">
        <v>554</v>
      </c>
      <c s="25" t="s">
        <v>47</v>
      </c>
      <c s="30" t="s">
        <v>555</v>
      </c>
      <c s="31" t="s">
        <v>105</v>
      </c>
      <c s="32">
        <v>2.35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556</v>
      </c>
    </row>
    <row r="37" spans="1:5" ht="12.75">
      <c r="A37" s="36" t="s">
        <v>52</v>
      </c>
      <c r="E37" s="37" t="s">
        <v>570</v>
      </c>
    </row>
    <row r="38" spans="1:5" ht="38.25">
      <c r="A38" t="s">
        <v>53</v>
      </c>
      <c r="E38" s="35" t="s">
        <v>553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0+O10+O23+O44+O89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571</v>
      </c>
      <c s="38">
        <f>0+I10+I23+I44+I89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571</v>
      </c>
      <c s="6"/>
      <c s="18" t="s">
        <v>572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</f>
      </c>
      <c>
        <f>0+O11+O15+O19</f>
      </c>
    </row>
    <row r="11" spans="1:16" ht="12.75">
      <c r="A11" s="25" t="s">
        <v>45</v>
      </c>
      <c s="29" t="s">
        <v>29</v>
      </c>
      <c s="29" t="s">
        <v>137</v>
      </c>
      <c s="25" t="s">
        <v>23</v>
      </c>
      <c s="30" t="s">
        <v>138</v>
      </c>
      <c s="31" t="s">
        <v>139</v>
      </c>
      <c s="32">
        <v>58.806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573</v>
      </c>
    </row>
    <row r="13" spans="1:5" ht="12.75">
      <c r="A13" s="36" t="s">
        <v>52</v>
      </c>
      <c r="E13" s="37" t="s">
        <v>574</v>
      </c>
    </row>
    <row r="14" spans="1:5" ht="25.5">
      <c r="A14" t="s">
        <v>53</v>
      </c>
      <c r="E14" s="35" t="s">
        <v>142</v>
      </c>
    </row>
    <row r="15" spans="1:16" ht="12.75">
      <c r="A15" s="25" t="s">
        <v>45</v>
      </c>
      <c s="29" t="s">
        <v>23</v>
      </c>
      <c s="29" t="s">
        <v>149</v>
      </c>
      <c s="25" t="s">
        <v>47</v>
      </c>
      <c s="30" t="s">
        <v>150</v>
      </c>
      <c s="31" t="s">
        <v>139</v>
      </c>
      <c s="32">
        <v>17.424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76.5">
      <c r="A16" s="34" t="s">
        <v>50</v>
      </c>
      <c r="E16" s="35" t="s">
        <v>575</v>
      </c>
    </row>
    <row r="17" spans="1:5" ht="12.75">
      <c r="A17" s="36" t="s">
        <v>52</v>
      </c>
      <c r="E17" s="37" t="s">
        <v>576</v>
      </c>
    </row>
    <row r="18" spans="1:5" ht="25.5">
      <c r="A18" t="s">
        <v>53</v>
      </c>
      <c r="E18" s="35" t="s">
        <v>142</v>
      </c>
    </row>
    <row r="19" spans="1:16" ht="12.75">
      <c r="A19" s="25" t="s">
        <v>45</v>
      </c>
      <c s="29" t="s">
        <v>22</v>
      </c>
      <c s="29" t="s">
        <v>577</v>
      </c>
      <c s="25" t="s">
        <v>47</v>
      </c>
      <c s="30" t="s">
        <v>578</v>
      </c>
      <c s="31" t="s">
        <v>58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63.75">
      <c r="A20" s="34" t="s">
        <v>50</v>
      </c>
      <c r="E20" s="35" t="s">
        <v>579</v>
      </c>
    </row>
    <row r="21" spans="1:5" ht="12.75">
      <c r="A21" s="36" t="s">
        <v>52</v>
      </c>
      <c r="E21" s="37" t="s">
        <v>47</v>
      </c>
    </row>
    <row r="22" spans="1:5" ht="12.75">
      <c r="A22" t="s">
        <v>53</v>
      </c>
      <c r="E22" s="35" t="s">
        <v>54</v>
      </c>
    </row>
    <row r="23" spans="1:18" ht="12.75" customHeight="1">
      <c r="A23" s="6" t="s">
        <v>43</v>
      </c>
      <c s="6"/>
      <c s="42" t="s">
        <v>29</v>
      </c>
      <c s="6"/>
      <c s="27" t="s">
        <v>102</v>
      </c>
      <c s="6"/>
      <c s="6"/>
      <c s="6"/>
      <c s="43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25" t="s">
        <v>45</v>
      </c>
      <c s="29" t="s">
        <v>33</v>
      </c>
      <c s="29" t="s">
        <v>153</v>
      </c>
      <c s="25" t="s">
        <v>47</v>
      </c>
      <c s="30" t="s">
        <v>154</v>
      </c>
      <c s="31" t="s">
        <v>131</v>
      </c>
      <c s="32">
        <v>26.73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76.5">
      <c r="A25" s="34" t="s">
        <v>50</v>
      </c>
      <c r="E25" s="35" t="s">
        <v>580</v>
      </c>
    </row>
    <row r="26" spans="1:5" ht="12.75">
      <c r="A26" s="36" t="s">
        <v>52</v>
      </c>
      <c r="E26" s="37" t="s">
        <v>581</v>
      </c>
    </row>
    <row r="27" spans="1:5" ht="63.75">
      <c r="A27" t="s">
        <v>53</v>
      </c>
      <c r="E27" s="35" t="s">
        <v>157</v>
      </c>
    </row>
    <row r="28" spans="1:16" ht="12.75">
      <c r="A28" s="25" t="s">
        <v>45</v>
      </c>
      <c s="29" t="s">
        <v>35</v>
      </c>
      <c s="29" t="s">
        <v>582</v>
      </c>
      <c s="25" t="s">
        <v>47</v>
      </c>
      <c s="30" t="s">
        <v>583</v>
      </c>
      <c s="31" t="s">
        <v>131</v>
      </c>
      <c s="32">
        <v>7.92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63.75">
      <c r="A29" s="34" t="s">
        <v>50</v>
      </c>
      <c r="E29" s="35" t="s">
        <v>584</v>
      </c>
    </row>
    <row r="30" spans="1:5" ht="12.75">
      <c r="A30" s="36" t="s">
        <v>52</v>
      </c>
      <c r="E30" s="37" t="s">
        <v>585</v>
      </c>
    </row>
    <row r="31" spans="1:5" ht="63.75">
      <c r="A31" t="s">
        <v>53</v>
      </c>
      <c r="E31" s="35" t="s">
        <v>157</v>
      </c>
    </row>
    <row r="32" spans="1:16" ht="12.75">
      <c r="A32" s="25" t="s">
        <v>45</v>
      </c>
      <c s="29" t="s">
        <v>37</v>
      </c>
      <c s="29" t="s">
        <v>158</v>
      </c>
      <c s="25" t="s">
        <v>47</v>
      </c>
      <c s="30" t="s">
        <v>159</v>
      </c>
      <c s="31" t="s">
        <v>131</v>
      </c>
      <c s="32">
        <v>9.9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40.25">
      <c r="A33" s="34" t="s">
        <v>50</v>
      </c>
      <c r="E33" s="35" t="s">
        <v>586</v>
      </c>
    </row>
    <row r="34" spans="1:5" ht="63.75">
      <c r="A34" s="36" t="s">
        <v>52</v>
      </c>
      <c r="E34" s="37" t="s">
        <v>587</v>
      </c>
    </row>
    <row r="35" spans="1:5" ht="63.75">
      <c r="A35" t="s">
        <v>53</v>
      </c>
      <c r="E35" s="35" t="s">
        <v>157</v>
      </c>
    </row>
    <row r="36" spans="1:16" ht="12.75">
      <c r="A36" s="25" t="s">
        <v>45</v>
      </c>
      <c s="29" t="s">
        <v>71</v>
      </c>
      <c s="29" t="s">
        <v>588</v>
      </c>
      <c s="25" t="s">
        <v>47</v>
      </c>
      <c s="30" t="s">
        <v>159</v>
      </c>
      <c s="31" t="s">
        <v>131</v>
      </c>
      <c s="32">
        <v>14.85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40.25">
      <c r="A37" s="34" t="s">
        <v>50</v>
      </c>
      <c r="E37" s="35" t="s">
        <v>589</v>
      </c>
    </row>
    <row r="38" spans="1:5" ht="63.75">
      <c r="A38" s="36" t="s">
        <v>52</v>
      </c>
      <c r="E38" s="37" t="s">
        <v>590</v>
      </c>
    </row>
    <row r="39" spans="1:5" ht="63.75">
      <c r="A39" t="s">
        <v>53</v>
      </c>
      <c r="E39" s="35" t="s">
        <v>157</v>
      </c>
    </row>
    <row r="40" spans="1:16" ht="12.75">
      <c r="A40" s="25" t="s">
        <v>45</v>
      </c>
      <c s="29" t="s">
        <v>76</v>
      </c>
      <c s="29" t="s">
        <v>166</v>
      </c>
      <c s="25" t="s">
        <v>47</v>
      </c>
      <c s="30" t="s">
        <v>167</v>
      </c>
      <c s="31" t="s">
        <v>168</v>
      </c>
      <c s="32">
        <v>132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169</v>
      </c>
    </row>
    <row r="42" spans="1:5" ht="12.75">
      <c r="A42" s="36" t="s">
        <v>52</v>
      </c>
      <c r="E42" s="37" t="s">
        <v>591</v>
      </c>
    </row>
    <row r="43" spans="1:5" ht="25.5">
      <c r="A43" t="s">
        <v>53</v>
      </c>
      <c r="E43" s="35" t="s">
        <v>171</v>
      </c>
    </row>
    <row r="44" spans="1:18" ht="12.75" customHeight="1">
      <c r="A44" s="6" t="s">
        <v>43</v>
      </c>
      <c s="6"/>
      <c s="42" t="s">
        <v>35</v>
      </c>
      <c s="6"/>
      <c s="27" t="s">
        <v>314</v>
      </c>
      <c s="6"/>
      <c s="6"/>
      <c s="6"/>
      <c s="43">
        <f>0+Q44</f>
      </c>
      <c r="O44">
        <f>0+R44</f>
      </c>
      <c r="Q44">
        <f>0+I45+I49+I53+I57+I61+I65+I69+I73+I77+I81+I85</f>
      </c>
      <c>
        <f>0+O45+O49+O53+O57+O61+O65+O69+O73+O77+O81+O85</f>
      </c>
    </row>
    <row r="45" spans="1:16" ht="12.75">
      <c r="A45" s="25" t="s">
        <v>45</v>
      </c>
      <c s="29" t="s">
        <v>40</v>
      </c>
      <c s="29" t="s">
        <v>592</v>
      </c>
      <c s="25" t="s">
        <v>47</v>
      </c>
      <c s="30" t="s">
        <v>593</v>
      </c>
      <c s="31" t="s">
        <v>131</v>
      </c>
      <c s="32">
        <v>14.85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594</v>
      </c>
    </row>
    <row r="47" spans="1:5" ht="12.75">
      <c r="A47" s="36" t="s">
        <v>52</v>
      </c>
      <c r="E47" s="37" t="s">
        <v>595</v>
      </c>
    </row>
    <row r="48" spans="1:5" ht="127.5">
      <c r="A48" t="s">
        <v>53</v>
      </c>
      <c r="E48" s="35" t="s">
        <v>596</v>
      </c>
    </row>
    <row r="49" spans="1:16" ht="12.75">
      <c r="A49" s="25" t="s">
        <v>45</v>
      </c>
      <c s="29" t="s">
        <v>42</v>
      </c>
      <c s="29" t="s">
        <v>597</v>
      </c>
      <c s="25" t="s">
        <v>47</v>
      </c>
      <c s="30" t="s">
        <v>598</v>
      </c>
      <c s="31" t="s">
        <v>131</v>
      </c>
      <c s="32">
        <v>19.8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599</v>
      </c>
    </row>
    <row r="51" spans="1:5" ht="12.75">
      <c r="A51" s="36" t="s">
        <v>52</v>
      </c>
      <c r="E51" s="37" t="s">
        <v>600</v>
      </c>
    </row>
    <row r="52" spans="1:5" ht="51">
      <c r="A52" t="s">
        <v>53</v>
      </c>
      <c r="E52" s="35" t="s">
        <v>320</v>
      </c>
    </row>
    <row r="53" spans="1:16" ht="12.75">
      <c r="A53" s="25" t="s">
        <v>45</v>
      </c>
      <c s="29" t="s">
        <v>89</v>
      </c>
      <c s="29" t="s">
        <v>362</v>
      </c>
      <c s="25" t="s">
        <v>47</v>
      </c>
      <c s="30" t="s">
        <v>363</v>
      </c>
      <c s="31" t="s">
        <v>105</v>
      </c>
      <c s="32">
        <v>99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50</v>
      </c>
      <c r="E54" s="35" t="s">
        <v>364</v>
      </c>
    </row>
    <row r="55" spans="1:5" ht="12.75">
      <c r="A55" s="36" t="s">
        <v>52</v>
      </c>
      <c r="E55" s="37" t="s">
        <v>601</v>
      </c>
    </row>
    <row r="56" spans="1:5" ht="25.5">
      <c r="A56" t="s">
        <v>53</v>
      </c>
      <c r="E56" s="35" t="s">
        <v>366</v>
      </c>
    </row>
    <row r="57" spans="1:16" ht="12.75">
      <c r="A57" s="25" t="s">
        <v>45</v>
      </c>
      <c s="29" t="s">
        <v>182</v>
      </c>
      <c s="29" t="s">
        <v>602</v>
      </c>
      <c s="25" t="s">
        <v>29</v>
      </c>
      <c s="30" t="s">
        <v>603</v>
      </c>
      <c s="31" t="s">
        <v>105</v>
      </c>
      <c s="32">
        <v>199.98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38.25">
      <c r="A58" s="34" t="s">
        <v>50</v>
      </c>
      <c r="E58" s="35" t="s">
        <v>604</v>
      </c>
    </row>
    <row r="59" spans="1:5" ht="63.75">
      <c r="A59" s="36" t="s">
        <v>52</v>
      </c>
      <c r="E59" s="37" t="s">
        <v>605</v>
      </c>
    </row>
    <row r="60" spans="1:5" ht="102">
      <c r="A60" t="s">
        <v>53</v>
      </c>
      <c r="E60" s="35" t="s">
        <v>606</v>
      </c>
    </row>
    <row r="61" spans="1:16" ht="12.75">
      <c r="A61" s="25" t="s">
        <v>45</v>
      </c>
      <c s="29" t="s">
        <v>188</v>
      </c>
      <c s="29" t="s">
        <v>602</v>
      </c>
      <c s="25" t="s">
        <v>23</v>
      </c>
      <c s="30" t="s">
        <v>603</v>
      </c>
      <c s="31" t="s">
        <v>105</v>
      </c>
      <c s="32">
        <v>198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38.25">
      <c r="A62" s="34" t="s">
        <v>50</v>
      </c>
      <c r="E62" s="35" t="s">
        <v>607</v>
      </c>
    </row>
    <row r="63" spans="1:5" ht="63.75">
      <c r="A63" s="36" t="s">
        <v>52</v>
      </c>
      <c r="E63" s="37" t="s">
        <v>608</v>
      </c>
    </row>
    <row r="64" spans="1:5" ht="102">
      <c r="A64" t="s">
        <v>53</v>
      </c>
      <c r="E64" s="35" t="s">
        <v>606</v>
      </c>
    </row>
    <row r="65" spans="1:16" ht="12.75">
      <c r="A65" s="25" t="s">
        <v>45</v>
      </c>
      <c s="29" t="s">
        <v>194</v>
      </c>
      <c s="29" t="s">
        <v>609</v>
      </c>
      <c s="25" t="s">
        <v>47</v>
      </c>
      <c s="30" t="s">
        <v>610</v>
      </c>
      <c s="31" t="s">
        <v>105</v>
      </c>
      <c s="32">
        <v>99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611</v>
      </c>
    </row>
    <row r="67" spans="1:5" ht="12.75">
      <c r="A67" s="36" t="s">
        <v>52</v>
      </c>
      <c r="E67" s="37" t="s">
        <v>612</v>
      </c>
    </row>
    <row r="68" spans="1:5" ht="102">
      <c r="A68" t="s">
        <v>53</v>
      </c>
      <c r="E68" s="35" t="s">
        <v>606</v>
      </c>
    </row>
    <row r="69" spans="1:16" ht="12.75">
      <c r="A69" s="25" t="s">
        <v>45</v>
      </c>
      <c s="29" t="s">
        <v>200</v>
      </c>
      <c s="29" t="s">
        <v>613</v>
      </c>
      <c s="25" t="s">
        <v>29</v>
      </c>
      <c s="30" t="s">
        <v>614</v>
      </c>
      <c s="31" t="s">
        <v>131</v>
      </c>
      <c s="32">
        <v>3.96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615</v>
      </c>
    </row>
    <row r="71" spans="1:5" ht="12.75">
      <c r="A71" s="36" t="s">
        <v>52</v>
      </c>
      <c r="E71" s="37" t="s">
        <v>616</v>
      </c>
    </row>
    <row r="72" spans="1:5" ht="204">
      <c r="A72" t="s">
        <v>53</v>
      </c>
      <c r="E72" s="35" t="s">
        <v>617</v>
      </c>
    </row>
    <row r="73" spans="1:16" ht="12.75">
      <c r="A73" s="25" t="s">
        <v>45</v>
      </c>
      <c s="29" t="s">
        <v>206</v>
      </c>
      <c s="29" t="s">
        <v>613</v>
      </c>
      <c s="25" t="s">
        <v>23</v>
      </c>
      <c s="30" t="s">
        <v>614</v>
      </c>
      <c s="31" t="s">
        <v>131</v>
      </c>
      <c s="32">
        <v>3.96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50</v>
      </c>
      <c r="E74" s="35" t="s">
        <v>618</v>
      </c>
    </row>
    <row r="75" spans="1:5" ht="12.75">
      <c r="A75" s="36" t="s">
        <v>52</v>
      </c>
      <c r="E75" s="37" t="s">
        <v>619</v>
      </c>
    </row>
    <row r="76" spans="1:5" ht="204">
      <c r="A76" t="s">
        <v>53</v>
      </c>
      <c r="E76" s="35" t="s">
        <v>617</v>
      </c>
    </row>
    <row r="77" spans="1:16" ht="12.75">
      <c r="A77" s="25" t="s">
        <v>45</v>
      </c>
      <c s="29" t="s">
        <v>211</v>
      </c>
      <c s="29" t="s">
        <v>620</v>
      </c>
      <c s="25" t="s">
        <v>29</v>
      </c>
      <c s="30" t="s">
        <v>621</v>
      </c>
      <c s="31" t="s">
        <v>131</v>
      </c>
      <c s="32">
        <v>6.059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38.25">
      <c r="A78" s="34" t="s">
        <v>50</v>
      </c>
      <c r="E78" s="35" t="s">
        <v>622</v>
      </c>
    </row>
    <row r="79" spans="1:5" ht="12.75">
      <c r="A79" s="36" t="s">
        <v>52</v>
      </c>
      <c r="E79" s="37" t="s">
        <v>623</v>
      </c>
    </row>
    <row r="80" spans="1:5" ht="204">
      <c r="A80" t="s">
        <v>53</v>
      </c>
      <c r="E80" s="35" t="s">
        <v>617</v>
      </c>
    </row>
    <row r="81" spans="1:16" ht="12.75">
      <c r="A81" s="25" t="s">
        <v>45</v>
      </c>
      <c s="29" t="s">
        <v>217</v>
      </c>
      <c s="29" t="s">
        <v>620</v>
      </c>
      <c s="25" t="s">
        <v>23</v>
      </c>
      <c s="30" t="s">
        <v>621</v>
      </c>
      <c s="31" t="s">
        <v>131</v>
      </c>
      <c s="32">
        <v>5.94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38.25">
      <c r="A82" s="34" t="s">
        <v>50</v>
      </c>
      <c r="E82" s="35" t="s">
        <v>624</v>
      </c>
    </row>
    <row r="83" spans="1:5" ht="12.75">
      <c r="A83" s="36" t="s">
        <v>52</v>
      </c>
      <c r="E83" s="37" t="s">
        <v>625</v>
      </c>
    </row>
    <row r="84" spans="1:5" ht="204">
      <c r="A84" t="s">
        <v>53</v>
      </c>
      <c r="E84" s="35" t="s">
        <v>617</v>
      </c>
    </row>
    <row r="85" spans="1:16" ht="12.75">
      <c r="A85" s="25" t="s">
        <v>45</v>
      </c>
      <c s="29" t="s">
        <v>223</v>
      </c>
      <c s="29" t="s">
        <v>626</v>
      </c>
      <c s="25" t="s">
        <v>47</v>
      </c>
      <c s="30" t="s">
        <v>627</v>
      </c>
      <c s="31" t="s">
        <v>131</v>
      </c>
      <c s="32">
        <v>4.95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38.25">
      <c r="A86" s="34" t="s">
        <v>50</v>
      </c>
      <c r="E86" s="35" t="s">
        <v>628</v>
      </c>
    </row>
    <row r="87" spans="1:5" ht="12.75">
      <c r="A87" s="36" t="s">
        <v>52</v>
      </c>
      <c r="E87" s="37" t="s">
        <v>629</v>
      </c>
    </row>
    <row r="88" spans="1:5" ht="204">
      <c r="A88" t="s">
        <v>53</v>
      </c>
      <c r="E88" s="35" t="s">
        <v>617</v>
      </c>
    </row>
    <row r="89" spans="1:18" ht="12.75" customHeight="1">
      <c r="A89" s="6" t="s">
        <v>43</v>
      </c>
      <c s="6"/>
      <c s="42" t="s">
        <v>40</v>
      </c>
      <c s="6"/>
      <c s="27" t="s">
        <v>128</v>
      </c>
      <c s="6"/>
      <c s="6"/>
      <c s="6"/>
      <c s="43">
        <f>0+Q89</f>
      </c>
      <c r="O89">
        <f>0+R89</f>
      </c>
      <c r="Q89">
        <f>0+I90+I94+I98+I102+I106+I110+I114+I118+I122+I126+I130+I134+I138+I142+I146+I150+I154+I158+I162</f>
      </c>
      <c>
        <f>0+O90+O94+O98+O102+O106+O110+O114+O118+O122+O126+O130+O134+O138+O142+O146+O150+O154+O158+O162</f>
      </c>
    </row>
    <row r="90" spans="1:16" ht="25.5">
      <c r="A90" s="25" t="s">
        <v>45</v>
      </c>
      <c s="29" t="s">
        <v>229</v>
      </c>
      <c s="29" t="s">
        <v>630</v>
      </c>
      <c s="25" t="s">
        <v>47</v>
      </c>
      <c s="30" t="s">
        <v>631</v>
      </c>
      <c s="31" t="s">
        <v>86</v>
      </c>
      <c s="32">
        <v>125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632</v>
      </c>
    </row>
    <row r="93" spans="1:5" ht="63.75">
      <c r="A93" t="s">
        <v>53</v>
      </c>
      <c r="E93" s="35" t="s">
        <v>633</v>
      </c>
    </row>
    <row r="94" spans="1:16" ht="12.75">
      <c r="A94" s="25" t="s">
        <v>45</v>
      </c>
      <c s="29" t="s">
        <v>233</v>
      </c>
      <c s="29" t="s">
        <v>634</v>
      </c>
      <c s="25" t="s">
        <v>47</v>
      </c>
      <c s="30" t="s">
        <v>635</v>
      </c>
      <c s="31" t="s">
        <v>86</v>
      </c>
      <c s="32">
        <v>125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12.75">
      <c r="A96" s="36" t="s">
        <v>52</v>
      </c>
      <c r="E96" s="37" t="s">
        <v>632</v>
      </c>
    </row>
    <row r="97" spans="1:5" ht="25.5">
      <c r="A97" t="s">
        <v>53</v>
      </c>
      <c r="E97" s="35" t="s">
        <v>636</v>
      </c>
    </row>
    <row r="98" spans="1:16" ht="12.75">
      <c r="A98" s="25" t="s">
        <v>45</v>
      </c>
      <c s="29" t="s">
        <v>237</v>
      </c>
      <c s="29" t="s">
        <v>637</v>
      </c>
      <c s="25" t="s">
        <v>98</v>
      </c>
      <c s="30" t="s">
        <v>638</v>
      </c>
      <c s="31" t="s">
        <v>49</v>
      </c>
      <c s="32">
        <v>1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25.5">
      <c r="A100" s="36" t="s">
        <v>52</v>
      </c>
      <c r="E100" s="37" t="s">
        <v>639</v>
      </c>
    </row>
    <row r="101" spans="1:5" ht="25.5">
      <c r="A101" t="s">
        <v>53</v>
      </c>
      <c r="E101" s="35" t="s">
        <v>640</v>
      </c>
    </row>
    <row r="102" spans="1:16" ht="25.5">
      <c r="A102" s="25" t="s">
        <v>45</v>
      </c>
      <c s="29" t="s">
        <v>243</v>
      </c>
      <c s="29" t="s">
        <v>641</v>
      </c>
      <c s="25" t="s">
        <v>47</v>
      </c>
      <c s="30" t="s">
        <v>642</v>
      </c>
      <c s="31" t="s">
        <v>86</v>
      </c>
      <c s="32">
        <v>8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12.75">
      <c r="A104" s="36" t="s">
        <v>52</v>
      </c>
      <c r="E104" s="37" t="s">
        <v>643</v>
      </c>
    </row>
    <row r="105" spans="1:5" ht="63.75">
      <c r="A105" t="s">
        <v>53</v>
      </c>
      <c r="E105" s="35" t="s">
        <v>633</v>
      </c>
    </row>
    <row r="106" spans="1:16" ht="12.75">
      <c r="A106" s="25" t="s">
        <v>45</v>
      </c>
      <c s="29" t="s">
        <v>246</v>
      </c>
      <c s="29" t="s">
        <v>644</v>
      </c>
      <c s="25" t="s">
        <v>47</v>
      </c>
      <c s="30" t="s">
        <v>645</v>
      </c>
      <c s="31" t="s">
        <v>86</v>
      </c>
      <c s="32">
        <v>8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52</v>
      </c>
      <c r="E108" s="37" t="s">
        <v>643</v>
      </c>
    </row>
    <row r="109" spans="1:5" ht="25.5">
      <c r="A109" t="s">
        <v>53</v>
      </c>
      <c r="E109" s="35" t="s">
        <v>636</v>
      </c>
    </row>
    <row r="110" spans="1:16" ht="12.75">
      <c r="A110" s="25" t="s">
        <v>45</v>
      </c>
      <c s="29" t="s">
        <v>252</v>
      </c>
      <c s="29" t="s">
        <v>646</v>
      </c>
      <c s="25" t="s">
        <v>98</v>
      </c>
      <c s="30" t="s">
        <v>647</v>
      </c>
      <c s="31" t="s">
        <v>49</v>
      </c>
      <c s="32">
        <v>1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6" t="s">
        <v>52</v>
      </c>
      <c r="E112" s="37" t="s">
        <v>648</v>
      </c>
    </row>
    <row r="113" spans="1:5" ht="25.5">
      <c r="A113" t="s">
        <v>53</v>
      </c>
      <c r="E113" s="35" t="s">
        <v>640</v>
      </c>
    </row>
    <row r="114" spans="1:16" ht="12.75">
      <c r="A114" s="25" t="s">
        <v>45</v>
      </c>
      <c s="29" t="s">
        <v>258</v>
      </c>
      <c s="29" t="s">
        <v>649</v>
      </c>
      <c s="25" t="s">
        <v>47</v>
      </c>
      <c s="30" t="s">
        <v>650</v>
      </c>
      <c s="31" t="s">
        <v>86</v>
      </c>
      <c s="32">
        <v>145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51">
      <c r="A116" s="36" t="s">
        <v>52</v>
      </c>
      <c r="E116" s="37" t="s">
        <v>651</v>
      </c>
    </row>
    <row r="117" spans="1:5" ht="63.75">
      <c r="A117" t="s">
        <v>53</v>
      </c>
      <c r="E117" s="35" t="s">
        <v>652</v>
      </c>
    </row>
    <row r="118" spans="1:16" ht="12.75">
      <c r="A118" s="25" t="s">
        <v>45</v>
      </c>
      <c s="29" t="s">
        <v>264</v>
      </c>
      <c s="29" t="s">
        <v>653</v>
      </c>
      <c s="25" t="s">
        <v>47</v>
      </c>
      <c s="30" t="s">
        <v>654</v>
      </c>
      <c s="31" t="s">
        <v>86</v>
      </c>
      <c s="32">
        <v>145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51">
      <c r="A120" s="36" t="s">
        <v>52</v>
      </c>
      <c r="E120" s="37" t="s">
        <v>651</v>
      </c>
    </row>
    <row r="121" spans="1:5" ht="25.5">
      <c r="A121" t="s">
        <v>53</v>
      </c>
      <c r="E121" s="35" t="s">
        <v>636</v>
      </c>
    </row>
    <row r="122" spans="1:16" ht="12.75">
      <c r="A122" s="25" t="s">
        <v>45</v>
      </c>
      <c s="29" t="s">
        <v>270</v>
      </c>
      <c s="29" t="s">
        <v>655</v>
      </c>
      <c s="25" t="s">
        <v>98</v>
      </c>
      <c s="30" t="s">
        <v>656</v>
      </c>
      <c s="31" t="s">
        <v>49</v>
      </c>
      <c s="32">
        <v>1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648</v>
      </c>
    </row>
    <row r="125" spans="1:5" ht="25.5">
      <c r="A125" t="s">
        <v>53</v>
      </c>
      <c r="E125" s="35" t="s">
        <v>657</v>
      </c>
    </row>
    <row r="126" spans="1:16" ht="12.75">
      <c r="A126" s="25" t="s">
        <v>45</v>
      </c>
      <c s="29" t="s">
        <v>276</v>
      </c>
      <c s="29" t="s">
        <v>658</v>
      </c>
      <c s="25" t="s">
        <v>47</v>
      </c>
      <c s="30" t="s">
        <v>659</v>
      </c>
      <c s="31" t="s">
        <v>86</v>
      </c>
      <c s="32">
        <v>6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12.75">
      <c r="A128" s="36" t="s">
        <v>52</v>
      </c>
      <c r="E128" s="37" t="s">
        <v>660</v>
      </c>
    </row>
    <row r="129" spans="1:5" ht="63.75">
      <c r="A129" t="s">
        <v>53</v>
      </c>
      <c r="E129" s="35" t="s">
        <v>661</v>
      </c>
    </row>
    <row r="130" spans="1:16" ht="12.75">
      <c r="A130" s="25" t="s">
        <v>45</v>
      </c>
      <c s="29" t="s">
        <v>283</v>
      </c>
      <c s="29" t="s">
        <v>662</v>
      </c>
      <c s="25" t="s">
        <v>47</v>
      </c>
      <c s="30" t="s">
        <v>663</v>
      </c>
      <c s="31" t="s">
        <v>86</v>
      </c>
      <c s="32">
        <v>6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12.75">
      <c r="A132" s="36" t="s">
        <v>52</v>
      </c>
      <c r="E132" s="37" t="s">
        <v>660</v>
      </c>
    </row>
    <row r="133" spans="1:5" ht="25.5">
      <c r="A133" t="s">
        <v>53</v>
      </c>
      <c r="E133" s="35" t="s">
        <v>664</v>
      </c>
    </row>
    <row r="134" spans="1:16" ht="12.75">
      <c r="A134" s="25" t="s">
        <v>45</v>
      </c>
      <c s="29" t="s">
        <v>289</v>
      </c>
      <c s="29" t="s">
        <v>665</v>
      </c>
      <c s="25" t="s">
        <v>98</v>
      </c>
      <c s="30" t="s">
        <v>666</v>
      </c>
      <c s="31" t="s">
        <v>49</v>
      </c>
      <c s="32">
        <v>1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12.75">
      <c r="A136" s="36" t="s">
        <v>52</v>
      </c>
      <c r="E136" s="37" t="s">
        <v>667</v>
      </c>
    </row>
    <row r="137" spans="1:5" ht="25.5">
      <c r="A137" t="s">
        <v>53</v>
      </c>
      <c r="E137" s="35" t="s">
        <v>668</v>
      </c>
    </row>
    <row r="138" spans="1:16" ht="12.75">
      <c r="A138" s="25" t="s">
        <v>45</v>
      </c>
      <c s="29" t="s">
        <v>293</v>
      </c>
      <c s="29" t="s">
        <v>669</v>
      </c>
      <c s="25" t="s">
        <v>47</v>
      </c>
      <c s="30" t="s">
        <v>670</v>
      </c>
      <c s="31" t="s">
        <v>86</v>
      </c>
      <c s="32">
        <v>50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25.5">
      <c r="A140" s="36" t="s">
        <v>52</v>
      </c>
      <c r="E140" s="37" t="s">
        <v>671</v>
      </c>
    </row>
    <row r="141" spans="1:5" ht="63.75">
      <c r="A141" t="s">
        <v>53</v>
      </c>
      <c r="E141" s="35" t="s">
        <v>661</v>
      </c>
    </row>
    <row r="142" spans="1:16" ht="12.75">
      <c r="A142" s="25" t="s">
        <v>45</v>
      </c>
      <c s="29" t="s">
        <v>299</v>
      </c>
      <c s="29" t="s">
        <v>672</v>
      </c>
      <c s="25" t="s">
        <v>47</v>
      </c>
      <c s="30" t="s">
        <v>673</v>
      </c>
      <c s="31" t="s">
        <v>86</v>
      </c>
      <c s="32">
        <v>50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47</v>
      </c>
    </row>
    <row r="144" spans="1:5" ht="25.5">
      <c r="A144" s="36" t="s">
        <v>52</v>
      </c>
      <c r="E144" s="37" t="s">
        <v>671</v>
      </c>
    </row>
    <row r="145" spans="1:5" ht="25.5">
      <c r="A145" t="s">
        <v>53</v>
      </c>
      <c r="E145" s="35" t="s">
        <v>664</v>
      </c>
    </row>
    <row r="146" spans="1:16" ht="12.75">
      <c r="A146" s="25" t="s">
        <v>45</v>
      </c>
      <c s="29" t="s">
        <v>305</v>
      </c>
      <c s="29" t="s">
        <v>674</v>
      </c>
      <c s="25" t="s">
        <v>98</v>
      </c>
      <c s="30" t="s">
        <v>675</v>
      </c>
      <c s="31" t="s">
        <v>49</v>
      </c>
      <c s="32">
        <v>1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12.75">
      <c r="A148" s="36" t="s">
        <v>52</v>
      </c>
      <c r="E148" s="37" t="s">
        <v>667</v>
      </c>
    </row>
    <row r="149" spans="1:5" ht="25.5">
      <c r="A149" t="s">
        <v>53</v>
      </c>
      <c r="E149" s="35" t="s">
        <v>668</v>
      </c>
    </row>
    <row r="150" spans="1:16" ht="25.5">
      <c r="A150" s="25" t="s">
        <v>45</v>
      </c>
      <c s="29" t="s">
        <v>308</v>
      </c>
      <c s="29" t="s">
        <v>676</v>
      </c>
      <c s="25" t="s">
        <v>47</v>
      </c>
      <c s="30" t="s">
        <v>677</v>
      </c>
      <c s="31" t="s">
        <v>86</v>
      </c>
      <c s="32">
        <v>340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47</v>
      </c>
    </row>
    <row r="152" spans="1:5" ht="63.75">
      <c r="A152" s="36" t="s">
        <v>52</v>
      </c>
      <c r="E152" s="37" t="s">
        <v>678</v>
      </c>
    </row>
    <row r="153" spans="1:5" ht="63.75">
      <c r="A153" t="s">
        <v>53</v>
      </c>
      <c r="E153" s="35" t="s">
        <v>661</v>
      </c>
    </row>
    <row r="154" spans="1:16" ht="12.75">
      <c r="A154" s="25" t="s">
        <v>45</v>
      </c>
      <c s="29" t="s">
        <v>315</v>
      </c>
      <c s="29" t="s">
        <v>679</v>
      </c>
      <c s="25" t="s">
        <v>47</v>
      </c>
      <c s="30" t="s">
        <v>680</v>
      </c>
      <c s="31" t="s">
        <v>86</v>
      </c>
      <c s="32">
        <v>340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47</v>
      </c>
    </row>
    <row r="156" spans="1:5" ht="63.75">
      <c r="A156" s="36" t="s">
        <v>52</v>
      </c>
      <c r="E156" s="37" t="s">
        <v>678</v>
      </c>
    </row>
    <row r="157" spans="1:5" ht="25.5">
      <c r="A157" t="s">
        <v>53</v>
      </c>
      <c r="E157" s="35" t="s">
        <v>664</v>
      </c>
    </row>
    <row r="158" spans="1:16" ht="12.75">
      <c r="A158" s="25" t="s">
        <v>45</v>
      </c>
      <c s="29" t="s">
        <v>321</v>
      </c>
      <c s="29" t="s">
        <v>681</v>
      </c>
      <c s="25" t="s">
        <v>47</v>
      </c>
      <c s="30" t="s">
        <v>682</v>
      </c>
      <c s="31" t="s">
        <v>49</v>
      </c>
      <c s="32">
        <v>1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47</v>
      </c>
    </row>
    <row r="160" spans="1:5" ht="12.75">
      <c r="A160" s="36" t="s">
        <v>52</v>
      </c>
      <c r="E160" s="37" t="s">
        <v>667</v>
      </c>
    </row>
    <row r="161" spans="1:5" ht="25.5">
      <c r="A161" t="s">
        <v>53</v>
      </c>
      <c r="E161" s="35" t="s">
        <v>668</v>
      </c>
    </row>
    <row r="162" spans="1:16" ht="12.75">
      <c r="A162" s="25" t="s">
        <v>45</v>
      </c>
      <c s="29" t="s">
        <v>327</v>
      </c>
      <c s="29" t="s">
        <v>402</v>
      </c>
      <c s="25" t="s">
        <v>47</v>
      </c>
      <c s="30" t="s">
        <v>403</v>
      </c>
      <c s="31" t="s">
        <v>168</v>
      </c>
      <c s="32">
        <v>132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404</v>
      </c>
    </row>
    <row r="164" spans="1:5" ht="12.75">
      <c r="A164" s="36" t="s">
        <v>52</v>
      </c>
      <c r="E164" s="37" t="s">
        <v>591</v>
      </c>
    </row>
    <row r="165" spans="1:5" ht="38.25">
      <c r="A165" t="s">
        <v>53</v>
      </c>
      <c r="E165" s="35" t="s">
        <v>405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0+O10+O15+O40+O57+O74+O83+O88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683</v>
      </c>
      <c s="38">
        <f>0+I10+I15+I40+I57+I74+I83+I88</f>
      </c>
      <c r="O3" t="s">
        <v>19</v>
      </c>
      <c t="s">
        <v>23</v>
      </c>
    </row>
    <row r="4" spans="1:16" ht="15" customHeight="1">
      <c r="A4" t="s">
        <v>17</v>
      </c>
      <c s="12" t="s">
        <v>94</v>
      </c>
      <c s="13" t="s">
        <v>95</v>
      </c>
      <c s="1"/>
      <c s="14" t="s">
        <v>96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97</v>
      </c>
      <c s="12" t="s">
        <v>94</v>
      </c>
      <c s="13" t="s">
        <v>98</v>
      </c>
      <c s="1"/>
      <c s="14" t="s">
        <v>47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99</v>
      </c>
      <c s="16" t="s">
        <v>18</v>
      </c>
      <c s="17" t="s">
        <v>683</v>
      </c>
      <c s="6"/>
      <c s="18" t="s">
        <v>684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</f>
      </c>
      <c>
        <f>0+O11</f>
      </c>
    </row>
    <row r="11" spans="1:16" ht="12.75">
      <c r="A11" s="25" t="s">
        <v>45</v>
      </c>
      <c s="29" t="s">
        <v>29</v>
      </c>
      <c s="29" t="s">
        <v>137</v>
      </c>
      <c s="25" t="s">
        <v>29</v>
      </c>
      <c s="30" t="s">
        <v>138</v>
      </c>
      <c s="31" t="s">
        <v>139</v>
      </c>
      <c s="32">
        <v>462.4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140</v>
      </c>
    </row>
    <row r="13" spans="1:5" ht="12.75">
      <c r="A13" s="36" t="s">
        <v>52</v>
      </c>
      <c r="E13" s="37" t="s">
        <v>685</v>
      </c>
    </row>
    <row r="14" spans="1:5" ht="25.5">
      <c r="A14" t="s">
        <v>53</v>
      </c>
      <c r="E14" s="35" t="s">
        <v>142</v>
      </c>
    </row>
    <row r="15" spans="1:18" ht="12.75" customHeight="1">
      <c r="A15" s="6" t="s">
        <v>43</v>
      </c>
      <c s="6"/>
      <c s="42" t="s">
        <v>29</v>
      </c>
      <c s="6"/>
      <c s="27" t="s">
        <v>102</v>
      </c>
      <c s="6"/>
      <c s="6"/>
      <c s="6"/>
      <c s="43">
        <f>0+Q15</f>
      </c>
      <c r="O15">
        <f>0+R15</f>
      </c>
      <c r="Q15">
        <f>0+I16+I20+I24+I28+I32+I36</f>
      </c>
      <c>
        <f>0+O16+O20+O24+O28+O32+O36</f>
      </c>
    </row>
    <row r="16" spans="1:16" ht="12.75">
      <c r="A16" s="25" t="s">
        <v>45</v>
      </c>
      <c s="29" t="s">
        <v>23</v>
      </c>
      <c s="29" t="s">
        <v>686</v>
      </c>
      <c s="25" t="s">
        <v>47</v>
      </c>
      <c s="30" t="s">
        <v>687</v>
      </c>
      <c s="31" t="s">
        <v>131</v>
      </c>
      <c s="32">
        <v>14.4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688</v>
      </c>
    </row>
    <row r="18" spans="1:5" ht="12.75">
      <c r="A18" s="36" t="s">
        <v>52</v>
      </c>
      <c r="E18" s="37" t="s">
        <v>689</v>
      </c>
    </row>
    <row r="19" spans="1:5" ht="382.5">
      <c r="A19" t="s">
        <v>53</v>
      </c>
      <c r="E19" s="35" t="s">
        <v>690</v>
      </c>
    </row>
    <row r="20" spans="1:16" ht="12.75">
      <c r="A20" s="25" t="s">
        <v>45</v>
      </c>
      <c s="29" t="s">
        <v>22</v>
      </c>
      <c s="29" t="s">
        <v>691</v>
      </c>
      <c s="25" t="s">
        <v>47</v>
      </c>
      <c s="30" t="s">
        <v>692</v>
      </c>
      <c s="31" t="s">
        <v>131</v>
      </c>
      <c s="32">
        <v>231.2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38.25">
      <c r="A21" s="34" t="s">
        <v>50</v>
      </c>
      <c r="E21" s="35" t="s">
        <v>693</v>
      </c>
    </row>
    <row r="22" spans="1:5" ht="51">
      <c r="A22" s="36" t="s">
        <v>52</v>
      </c>
      <c r="E22" s="37" t="s">
        <v>694</v>
      </c>
    </row>
    <row r="23" spans="1:5" ht="369.75">
      <c r="A23" t="s">
        <v>53</v>
      </c>
      <c r="E23" s="35" t="s">
        <v>193</v>
      </c>
    </row>
    <row r="24" spans="1:16" ht="12.75">
      <c r="A24" s="25" t="s">
        <v>45</v>
      </c>
      <c s="29" t="s">
        <v>33</v>
      </c>
      <c s="29" t="s">
        <v>195</v>
      </c>
      <c s="25" t="s">
        <v>47</v>
      </c>
      <c s="30" t="s">
        <v>695</v>
      </c>
      <c s="31" t="s">
        <v>131</v>
      </c>
      <c s="32">
        <v>168.05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696</v>
      </c>
    </row>
    <row r="26" spans="1:5" ht="12.75">
      <c r="A26" s="36" t="s">
        <v>52</v>
      </c>
      <c r="E26" s="37" t="s">
        <v>697</v>
      </c>
    </row>
    <row r="27" spans="1:5" ht="306">
      <c r="A27" t="s">
        <v>53</v>
      </c>
      <c r="E27" s="35" t="s">
        <v>199</v>
      </c>
    </row>
    <row r="28" spans="1:16" ht="12.75">
      <c r="A28" s="25" t="s">
        <v>45</v>
      </c>
      <c s="29" t="s">
        <v>35</v>
      </c>
      <c s="29" t="s">
        <v>238</v>
      </c>
      <c s="25" t="s">
        <v>47</v>
      </c>
      <c s="30" t="s">
        <v>239</v>
      </c>
      <c s="31" t="s">
        <v>131</v>
      </c>
      <c s="32">
        <v>245.6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698</v>
      </c>
    </row>
    <row r="30" spans="1:5" ht="38.25">
      <c r="A30" s="36" t="s">
        <v>52</v>
      </c>
      <c r="E30" s="37" t="s">
        <v>699</v>
      </c>
    </row>
    <row r="31" spans="1:5" ht="191.25">
      <c r="A31" t="s">
        <v>53</v>
      </c>
      <c r="E31" s="35" t="s">
        <v>242</v>
      </c>
    </row>
    <row r="32" spans="1:16" ht="12.75">
      <c r="A32" s="25" t="s">
        <v>45</v>
      </c>
      <c s="29" t="s">
        <v>37</v>
      </c>
      <c s="29" t="s">
        <v>700</v>
      </c>
      <c s="25" t="s">
        <v>47</v>
      </c>
      <c s="30" t="s">
        <v>701</v>
      </c>
      <c s="31" t="s">
        <v>131</v>
      </c>
      <c s="32">
        <v>168.05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25.5">
      <c r="A33" s="34" t="s">
        <v>50</v>
      </c>
      <c r="E33" s="35" t="s">
        <v>702</v>
      </c>
    </row>
    <row r="34" spans="1:5" ht="38.25">
      <c r="A34" s="36" t="s">
        <v>52</v>
      </c>
      <c r="E34" s="37" t="s">
        <v>703</v>
      </c>
    </row>
    <row r="35" spans="1:5" ht="229.5">
      <c r="A35" t="s">
        <v>53</v>
      </c>
      <c r="E35" s="35" t="s">
        <v>704</v>
      </c>
    </row>
    <row r="36" spans="1:16" ht="12.75">
      <c r="A36" s="25" t="s">
        <v>45</v>
      </c>
      <c s="29" t="s">
        <v>71</v>
      </c>
      <c s="29" t="s">
        <v>705</v>
      </c>
      <c s="25" t="s">
        <v>47</v>
      </c>
      <c s="30" t="s">
        <v>706</v>
      </c>
      <c s="31" t="s">
        <v>105</v>
      </c>
      <c s="32">
        <v>36.8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707</v>
      </c>
    </row>
    <row r="38" spans="1:5" ht="12.75">
      <c r="A38" s="36" t="s">
        <v>52</v>
      </c>
      <c r="E38" s="37" t="s">
        <v>708</v>
      </c>
    </row>
    <row r="39" spans="1:5" ht="38.25">
      <c r="A39" t="s">
        <v>53</v>
      </c>
      <c r="E39" s="35" t="s">
        <v>709</v>
      </c>
    </row>
    <row r="40" spans="1:18" ht="12.75" customHeight="1">
      <c r="A40" s="6" t="s">
        <v>43</v>
      </c>
      <c s="6"/>
      <c s="42" t="s">
        <v>23</v>
      </c>
      <c s="6"/>
      <c s="27" t="s">
        <v>282</v>
      </c>
      <c s="6"/>
      <c s="6"/>
      <c s="6"/>
      <c s="43">
        <f>0+Q40</f>
      </c>
      <c r="O40">
        <f>0+R40</f>
      </c>
      <c r="Q40">
        <f>0+I41+I45+I49+I53</f>
      </c>
      <c>
        <f>0+O41+O45+O49+O53</f>
      </c>
    </row>
    <row r="41" spans="1:16" ht="12.75">
      <c r="A41" s="25" t="s">
        <v>45</v>
      </c>
      <c s="29" t="s">
        <v>76</v>
      </c>
      <c s="29" t="s">
        <v>710</v>
      </c>
      <c s="25" t="s">
        <v>47</v>
      </c>
      <c s="30" t="s">
        <v>711</v>
      </c>
      <c s="31" t="s">
        <v>105</v>
      </c>
      <c s="32">
        <v>7.5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712</v>
      </c>
    </row>
    <row r="43" spans="1:5" ht="12.75">
      <c r="A43" s="36" t="s">
        <v>52</v>
      </c>
      <c r="E43" s="37" t="s">
        <v>713</v>
      </c>
    </row>
    <row r="44" spans="1:5" ht="51">
      <c r="A44" t="s">
        <v>53</v>
      </c>
      <c r="E44" s="35" t="s">
        <v>714</v>
      </c>
    </row>
    <row r="45" spans="1:16" ht="12.75">
      <c r="A45" s="25" t="s">
        <v>45</v>
      </c>
      <c s="29" t="s">
        <v>40</v>
      </c>
      <c s="29" t="s">
        <v>715</v>
      </c>
      <c s="25" t="s">
        <v>47</v>
      </c>
      <c s="30" t="s">
        <v>716</v>
      </c>
      <c s="31" t="s">
        <v>105</v>
      </c>
      <c s="32">
        <v>22.5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717</v>
      </c>
    </row>
    <row r="47" spans="1:5" ht="12.75">
      <c r="A47" s="36" t="s">
        <v>52</v>
      </c>
      <c r="E47" s="37" t="s">
        <v>718</v>
      </c>
    </row>
    <row r="48" spans="1:5" ht="102">
      <c r="A48" t="s">
        <v>53</v>
      </c>
      <c r="E48" s="35" t="s">
        <v>288</v>
      </c>
    </row>
    <row r="49" spans="1:16" ht="12.75">
      <c r="A49" s="25" t="s">
        <v>45</v>
      </c>
      <c s="29" t="s">
        <v>42</v>
      </c>
      <c s="29" t="s">
        <v>719</v>
      </c>
      <c s="25" t="s">
        <v>47</v>
      </c>
      <c s="30" t="s">
        <v>720</v>
      </c>
      <c s="31" t="s">
        <v>131</v>
      </c>
      <c s="32">
        <v>15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721</v>
      </c>
    </row>
    <row r="51" spans="1:5" ht="12.75">
      <c r="A51" s="36" t="s">
        <v>52</v>
      </c>
      <c r="E51" s="37" t="s">
        <v>722</v>
      </c>
    </row>
    <row r="52" spans="1:5" ht="395.25">
      <c r="A52" t="s">
        <v>53</v>
      </c>
      <c r="E52" s="35" t="s">
        <v>723</v>
      </c>
    </row>
    <row r="53" spans="1:16" ht="25.5">
      <c r="A53" s="25" t="s">
        <v>45</v>
      </c>
      <c s="29" t="s">
        <v>89</v>
      </c>
      <c s="29" t="s">
        <v>724</v>
      </c>
      <c s="25" t="s">
        <v>47</v>
      </c>
      <c s="30" t="s">
        <v>725</v>
      </c>
      <c s="31" t="s">
        <v>86</v>
      </c>
      <c s="32">
        <v>150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726</v>
      </c>
    </row>
    <row r="55" spans="1:5" ht="12.75">
      <c r="A55" s="36" t="s">
        <v>52</v>
      </c>
      <c r="E55" s="37" t="s">
        <v>47</v>
      </c>
    </row>
    <row r="56" spans="1:5" ht="51">
      <c r="A56" t="s">
        <v>53</v>
      </c>
      <c r="E56" s="35" t="s">
        <v>727</v>
      </c>
    </row>
    <row r="57" spans="1:18" ht="12.75" customHeight="1">
      <c r="A57" s="6" t="s">
        <v>43</v>
      </c>
      <c s="6"/>
      <c s="42" t="s">
        <v>22</v>
      </c>
      <c s="6"/>
      <c s="27" t="s">
        <v>728</v>
      </c>
      <c s="6"/>
      <c s="6"/>
      <c s="6"/>
      <c s="43">
        <f>0+Q57</f>
      </c>
      <c r="O57">
        <f>0+R57</f>
      </c>
      <c r="Q57">
        <f>0+I58+I62+I66+I70</f>
      </c>
      <c>
        <f>0+O58+O62+O66+O70</f>
      </c>
    </row>
    <row r="58" spans="1:16" ht="12.75">
      <c r="A58" s="25" t="s">
        <v>45</v>
      </c>
      <c s="29" t="s">
        <v>182</v>
      </c>
      <c s="29" t="s">
        <v>729</v>
      </c>
      <c s="25" t="s">
        <v>47</v>
      </c>
      <c s="30" t="s">
        <v>730</v>
      </c>
      <c s="31" t="s">
        <v>131</v>
      </c>
      <c s="32">
        <v>1.5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51">
      <c r="A59" s="34" t="s">
        <v>50</v>
      </c>
      <c r="E59" s="35" t="s">
        <v>731</v>
      </c>
    </row>
    <row r="60" spans="1:5" ht="12.75">
      <c r="A60" s="36" t="s">
        <v>52</v>
      </c>
      <c r="E60" s="37" t="s">
        <v>732</v>
      </c>
    </row>
    <row r="61" spans="1:5" ht="408">
      <c r="A61" t="s">
        <v>53</v>
      </c>
      <c r="E61" s="35" t="s">
        <v>733</v>
      </c>
    </row>
    <row r="62" spans="1:16" ht="12.75">
      <c r="A62" s="25" t="s">
        <v>45</v>
      </c>
      <c s="29" t="s">
        <v>188</v>
      </c>
      <c s="29" t="s">
        <v>734</v>
      </c>
      <c s="25" t="s">
        <v>47</v>
      </c>
      <c s="30" t="s">
        <v>735</v>
      </c>
      <c s="31" t="s">
        <v>131</v>
      </c>
      <c s="32">
        <v>7.875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736</v>
      </c>
    </row>
    <row r="64" spans="1:5" ht="12.75">
      <c r="A64" s="36" t="s">
        <v>52</v>
      </c>
      <c r="E64" s="37" t="s">
        <v>737</v>
      </c>
    </row>
    <row r="65" spans="1:5" ht="38.25">
      <c r="A65" t="s">
        <v>53</v>
      </c>
      <c r="E65" s="35" t="s">
        <v>738</v>
      </c>
    </row>
    <row r="66" spans="1:16" ht="12.75">
      <c r="A66" s="25" t="s">
        <v>45</v>
      </c>
      <c s="29" t="s">
        <v>194</v>
      </c>
      <c s="29" t="s">
        <v>739</v>
      </c>
      <c s="25" t="s">
        <v>47</v>
      </c>
      <c s="30" t="s">
        <v>740</v>
      </c>
      <c s="31" t="s">
        <v>131</v>
      </c>
      <c s="32">
        <v>24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741</v>
      </c>
    </row>
    <row r="68" spans="1:5" ht="12.75">
      <c r="A68" s="36" t="s">
        <v>52</v>
      </c>
      <c r="E68" s="37" t="s">
        <v>742</v>
      </c>
    </row>
    <row r="69" spans="1:5" ht="395.25">
      <c r="A69" t="s">
        <v>53</v>
      </c>
      <c r="E69" s="35" t="s">
        <v>298</v>
      </c>
    </row>
    <row r="70" spans="1:16" ht="12.75">
      <c r="A70" s="25" t="s">
        <v>45</v>
      </c>
      <c s="29" t="s">
        <v>200</v>
      </c>
      <c s="29" t="s">
        <v>743</v>
      </c>
      <c s="25" t="s">
        <v>47</v>
      </c>
      <c s="30" t="s">
        <v>744</v>
      </c>
      <c s="31" t="s">
        <v>139</v>
      </c>
      <c s="32">
        <v>1.781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745</v>
      </c>
    </row>
    <row r="72" spans="1:5" ht="12.75">
      <c r="A72" s="36" t="s">
        <v>52</v>
      </c>
      <c r="E72" s="37" t="s">
        <v>746</v>
      </c>
    </row>
    <row r="73" spans="1:5" ht="267.75">
      <c r="A73" t="s">
        <v>53</v>
      </c>
      <c r="E73" s="35" t="s">
        <v>747</v>
      </c>
    </row>
    <row r="74" spans="1:18" ht="12.75" customHeight="1">
      <c r="A74" s="6" t="s">
        <v>43</v>
      </c>
      <c s="6"/>
      <c s="42" t="s">
        <v>33</v>
      </c>
      <c s="6"/>
      <c s="27" t="s">
        <v>292</v>
      </c>
      <c s="6"/>
      <c s="6"/>
      <c s="6"/>
      <c s="43">
        <f>0+Q74</f>
      </c>
      <c r="O74">
        <f>0+R74</f>
      </c>
      <c r="Q74">
        <f>0+I75+I79</f>
      </c>
      <c>
        <f>0+O75+O79</f>
      </c>
    </row>
    <row r="75" spans="1:16" ht="12.75">
      <c r="A75" s="25" t="s">
        <v>45</v>
      </c>
      <c s="29" t="s">
        <v>206</v>
      </c>
      <c s="29" t="s">
        <v>748</v>
      </c>
      <c s="25" t="s">
        <v>47</v>
      </c>
      <c s="30" t="s">
        <v>749</v>
      </c>
      <c s="31" t="s">
        <v>131</v>
      </c>
      <c s="32">
        <v>5.175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750</v>
      </c>
    </row>
    <row r="77" spans="1:5" ht="12.75">
      <c r="A77" s="36" t="s">
        <v>52</v>
      </c>
      <c r="E77" s="37" t="s">
        <v>751</v>
      </c>
    </row>
    <row r="78" spans="1:5" ht="395.25">
      <c r="A78" t="s">
        <v>53</v>
      </c>
      <c r="E78" s="35" t="s">
        <v>298</v>
      </c>
    </row>
    <row r="79" spans="1:16" ht="12.75">
      <c r="A79" s="25" t="s">
        <v>45</v>
      </c>
      <c s="29" t="s">
        <v>211</v>
      </c>
      <c s="29" t="s">
        <v>752</v>
      </c>
      <c s="25" t="s">
        <v>47</v>
      </c>
      <c s="30" t="s">
        <v>753</v>
      </c>
      <c s="31" t="s">
        <v>131</v>
      </c>
      <c s="32">
        <v>25.5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754</v>
      </c>
    </row>
    <row r="81" spans="1:5" ht="12.75">
      <c r="A81" s="36" t="s">
        <v>52</v>
      </c>
      <c r="E81" s="37" t="s">
        <v>755</v>
      </c>
    </row>
    <row r="82" spans="1:5" ht="38.25">
      <c r="A82" t="s">
        <v>53</v>
      </c>
      <c r="E82" s="35" t="s">
        <v>304</v>
      </c>
    </row>
    <row r="83" spans="1:18" ht="12.75" customHeight="1">
      <c r="A83" s="6" t="s">
        <v>43</v>
      </c>
      <c s="6"/>
      <c s="42" t="s">
        <v>76</v>
      </c>
      <c s="6"/>
      <c s="27" t="s">
        <v>374</v>
      </c>
      <c s="6"/>
      <c s="6"/>
      <c s="6"/>
      <c s="43">
        <f>0+Q83</f>
      </c>
      <c r="O83">
        <f>0+R83</f>
      </c>
      <c r="Q83">
        <f>0+I84</f>
      </c>
      <c>
        <f>0+O84</f>
      </c>
    </row>
    <row r="84" spans="1:16" ht="12.75">
      <c r="A84" s="25" t="s">
        <v>45</v>
      </c>
      <c s="29" t="s">
        <v>217</v>
      </c>
      <c s="29" t="s">
        <v>756</v>
      </c>
      <c s="25" t="s">
        <v>47</v>
      </c>
      <c s="30" t="s">
        <v>757</v>
      </c>
      <c s="31" t="s">
        <v>168</v>
      </c>
      <c s="32">
        <v>18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758</v>
      </c>
    </row>
    <row r="86" spans="1:5" ht="12.75">
      <c r="A86" s="36" t="s">
        <v>52</v>
      </c>
      <c r="E86" s="37" t="s">
        <v>47</v>
      </c>
    </row>
    <row r="87" spans="1:5" ht="242.25">
      <c r="A87" t="s">
        <v>53</v>
      </c>
      <c r="E87" s="35" t="s">
        <v>759</v>
      </c>
    </row>
    <row r="88" spans="1:18" ht="12.75" customHeight="1">
      <c r="A88" s="6" t="s">
        <v>43</v>
      </c>
      <c s="6"/>
      <c s="42" t="s">
        <v>40</v>
      </c>
      <c s="6"/>
      <c s="27" t="s">
        <v>128</v>
      </c>
      <c s="6"/>
      <c s="6"/>
      <c s="6"/>
      <c s="43">
        <f>0+Q88</f>
      </c>
      <c r="O88">
        <f>0+R88</f>
      </c>
      <c r="Q88">
        <f>0+I89</f>
      </c>
      <c>
        <f>0+O89</f>
      </c>
    </row>
    <row r="89" spans="1:16" ht="12.75">
      <c r="A89" s="25" t="s">
        <v>45</v>
      </c>
      <c s="29" t="s">
        <v>223</v>
      </c>
      <c s="29" t="s">
        <v>760</v>
      </c>
      <c s="25" t="s">
        <v>47</v>
      </c>
      <c s="30" t="s">
        <v>761</v>
      </c>
      <c s="31" t="s">
        <v>168</v>
      </c>
      <c s="32">
        <v>15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25.5">
      <c r="A90" s="34" t="s">
        <v>50</v>
      </c>
      <c r="E90" s="35" t="s">
        <v>762</v>
      </c>
    </row>
    <row r="91" spans="1:5" ht="12.75">
      <c r="A91" s="36" t="s">
        <v>52</v>
      </c>
      <c r="E91" s="37" t="s">
        <v>47</v>
      </c>
    </row>
    <row r="92" spans="1:5" ht="63.75">
      <c r="A92" t="s">
        <v>53</v>
      </c>
      <c r="E92" s="35" t="s">
        <v>763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