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630" yWindow="540" windowWidth="17895" windowHeight="8130"/>
  </bookViews>
  <sheets>
    <sheet name="Rekapitulace stavby" sheetId="1" r:id="rId1"/>
    <sheet name="02.3 - Elektroinstalace" sheetId="2" r:id="rId2"/>
  </sheets>
  <definedNames>
    <definedName name="_xlnm.Print_Titles" localSheetId="1">'02.3 - Elektroinstalace'!$135:$135</definedName>
    <definedName name="_xlnm.Print_Titles" localSheetId="0">'Rekapitulace stavby'!$85:$85</definedName>
    <definedName name="_xlnm.Print_Area" localSheetId="1">'02.3 - Elektroinstalace'!$C$4:$Q$70,'02.3 - Elektroinstalace'!$C$76:$Q$119,'02.3 - Elektroinstalace'!$C$125:$Q$679</definedName>
    <definedName name="_xlnm.Print_Area" localSheetId="0">'Rekapitulace stavby'!$C$4:$AP$70,'Rekapitulace stavby'!$C$76:$AP$92</definedName>
  </definedNames>
  <calcPr calcId="145621"/>
</workbook>
</file>

<file path=xl/calcChain.xml><?xml version="1.0" encoding="utf-8"?>
<calcChain xmlns="http://schemas.openxmlformats.org/spreadsheetml/2006/main">
  <c r="BA88" i="1" l="1"/>
  <c r="AZ88" i="1"/>
  <c r="BI679" i="2"/>
  <c r="BH679" i="2"/>
  <c r="BG679" i="2"/>
  <c r="BF679" i="2"/>
  <c r="X679" i="2"/>
  <c r="W679" i="2"/>
  <c r="AD679" i="2"/>
  <c r="AB679" i="2"/>
  <c r="Z679" i="2"/>
  <c r="P679" i="2"/>
  <c r="BE679" i="2" s="1"/>
  <c r="V679" i="2"/>
  <c r="BK679" i="2" s="1"/>
  <c r="BI678" i="2"/>
  <c r="BH678" i="2"/>
  <c r="BG678" i="2"/>
  <c r="BF678" i="2"/>
  <c r="X678" i="2"/>
  <c r="W678" i="2"/>
  <c r="AD678" i="2"/>
  <c r="AB678" i="2"/>
  <c r="Z678" i="2"/>
  <c r="V678" i="2"/>
  <c r="P678" i="2" s="1"/>
  <c r="BE678" i="2" s="1"/>
  <c r="BI677" i="2"/>
  <c r="BH677" i="2"/>
  <c r="BG677" i="2"/>
  <c r="BF677" i="2"/>
  <c r="X677" i="2"/>
  <c r="W677" i="2"/>
  <c r="AD677" i="2"/>
  <c r="AB677" i="2"/>
  <c r="Z677" i="2"/>
  <c r="P677" i="2"/>
  <c r="BE677" i="2" s="1"/>
  <c r="V677" i="2"/>
  <c r="BK677" i="2" s="1"/>
  <c r="BI676" i="2"/>
  <c r="BH676" i="2"/>
  <c r="BG676" i="2"/>
  <c r="BF676" i="2"/>
  <c r="X676" i="2"/>
  <c r="W676" i="2"/>
  <c r="AD676" i="2"/>
  <c r="AB676" i="2"/>
  <c r="Z676" i="2"/>
  <c r="V676" i="2"/>
  <c r="P676" i="2" s="1"/>
  <c r="BE676" i="2" s="1"/>
  <c r="BI675" i="2"/>
  <c r="BH675" i="2"/>
  <c r="BG675" i="2"/>
  <c r="BF675" i="2"/>
  <c r="X675" i="2"/>
  <c r="W675" i="2"/>
  <c r="AD675" i="2"/>
  <c r="AB675" i="2"/>
  <c r="Z675" i="2"/>
  <c r="P675" i="2"/>
  <c r="BE675" i="2" s="1"/>
  <c r="V675" i="2"/>
  <c r="BK675" i="2" s="1"/>
  <c r="BI674" i="2"/>
  <c r="BH674" i="2"/>
  <c r="BG674" i="2"/>
  <c r="BF674" i="2"/>
  <c r="X674" i="2"/>
  <c r="W674" i="2"/>
  <c r="AD674" i="2"/>
  <c r="AB674" i="2"/>
  <c r="Z674" i="2"/>
  <c r="V674" i="2"/>
  <c r="P674" i="2" s="1"/>
  <c r="BE674" i="2" s="1"/>
  <c r="BI673" i="2"/>
  <c r="BH673" i="2"/>
  <c r="BG673" i="2"/>
  <c r="BF673" i="2"/>
  <c r="X673" i="2"/>
  <c r="W673" i="2"/>
  <c r="AD673" i="2"/>
  <c r="AB673" i="2"/>
  <c r="Z673" i="2"/>
  <c r="P673" i="2"/>
  <c r="BE673" i="2" s="1"/>
  <c r="V673" i="2"/>
  <c r="BK673" i="2" s="1"/>
  <c r="BI672" i="2"/>
  <c r="BH672" i="2"/>
  <c r="BG672" i="2"/>
  <c r="BF672" i="2"/>
  <c r="X672" i="2"/>
  <c r="W672" i="2"/>
  <c r="AD672" i="2"/>
  <c r="AB672" i="2"/>
  <c r="Z672" i="2"/>
  <c r="V672" i="2"/>
  <c r="P672" i="2" s="1"/>
  <c r="BE672" i="2" s="1"/>
  <c r="BI671" i="2"/>
  <c r="BH671" i="2"/>
  <c r="BG671" i="2"/>
  <c r="BF671" i="2"/>
  <c r="X671" i="2"/>
  <c r="W671" i="2"/>
  <c r="AD671" i="2"/>
  <c r="AB671" i="2"/>
  <c r="Z671" i="2"/>
  <c r="P671" i="2"/>
  <c r="BE671" i="2" s="1"/>
  <c r="V671" i="2"/>
  <c r="BK671" i="2" s="1"/>
  <c r="BI670" i="2"/>
  <c r="BH670" i="2"/>
  <c r="BG670" i="2"/>
  <c r="BF670" i="2"/>
  <c r="X670" i="2"/>
  <c r="W670" i="2"/>
  <c r="AD670" i="2"/>
  <c r="AB670" i="2"/>
  <c r="Z670" i="2"/>
  <c r="V670" i="2"/>
  <c r="P670" i="2" s="1"/>
  <c r="BE670" i="2" s="1"/>
  <c r="BI669" i="2"/>
  <c r="BH669" i="2"/>
  <c r="BG669" i="2"/>
  <c r="BF669" i="2"/>
  <c r="X669" i="2"/>
  <c r="W669" i="2"/>
  <c r="AD669" i="2"/>
  <c r="AB669" i="2"/>
  <c r="Z669" i="2"/>
  <c r="P669" i="2"/>
  <c r="BE669" i="2" s="1"/>
  <c r="V669" i="2"/>
  <c r="BK669" i="2" s="1"/>
  <c r="BI668" i="2"/>
  <c r="BH668" i="2"/>
  <c r="BG668" i="2"/>
  <c r="BF668" i="2"/>
  <c r="X668" i="2"/>
  <c r="W668" i="2"/>
  <c r="AD668" i="2"/>
  <c r="AB668" i="2"/>
  <c r="Z668" i="2"/>
  <c r="V668" i="2"/>
  <c r="P668" i="2" s="1"/>
  <c r="BE668" i="2" s="1"/>
  <c r="BI667" i="2"/>
  <c r="BH667" i="2"/>
  <c r="BG667" i="2"/>
  <c r="BF667" i="2"/>
  <c r="X667" i="2"/>
  <c r="W667" i="2"/>
  <c r="AD667" i="2"/>
  <c r="AB667" i="2"/>
  <c r="Z667" i="2"/>
  <c r="P667" i="2"/>
  <c r="BE667" i="2" s="1"/>
  <c r="V667" i="2"/>
  <c r="BK667" i="2" s="1"/>
  <c r="BI666" i="2"/>
  <c r="BH666" i="2"/>
  <c r="BG666" i="2"/>
  <c r="BF666" i="2"/>
  <c r="X666" i="2"/>
  <c r="W666" i="2"/>
  <c r="AD666" i="2"/>
  <c r="AB666" i="2"/>
  <c r="Z666" i="2"/>
  <c r="V666" i="2"/>
  <c r="P666" i="2" s="1"/>
  <c r="BE666" i="2" s="1"/>
  <c r="BI665" i="2"/>
  <c r="BH665" i="2"/>
  <c r="BG665" i="2"/>
  <c r="BF665" i="2"/>
  <c r="X665" i="2"/>
  <c r="W665" i="2"/>
  <c r="AD665" i="2"/>
  <c r="AB665" i="2"/>
  <c r="Z665" i="2"/>
  <c r="P665" i="2"/>
  <c r="BE665" i="2" s="1"/>
  <c r="V665" i="2"/>
  <c r="BK665" i="2" s="1"/>
  <c r="BI664" i="2"/>
  <c r="BH664" i="2"/>
  <c r="BG664" i="2"/>
  <c r="BF664" i="2"/>
  <c r="X664" i="2"/>
  <c r="W664" i="2"/>
  <c r="AD664" i="2"/>
  <c r="AB664" i="2"/>
  <c r="Z664" i="2"/>
  <c r="V664" i="2"/>
  <c r="P664" i="2" s="1"/>
  <c r="BE664" i="2" s="1"/>
  <c r="BI663" i="2"/>
  <c r="BH663" i="2"/>
  <c r="BG663" i="2"/>
  <c r="BF663" i="2"/>
  <c r="X663" i="2"/>
  <c r="W663" i="2"/>
  <c r="AD663" i="2"/>
  <c r="AB663" i="2"/>
  <c r="Z663" i="2"/>
  <c r="P663" i="2"/>
  <c r="BE663" i="2" s="1"/>
  <c r="V663" i="2"/>
  <c r="BK663" i="2" s="1"/>
  <c r="BI662" i="2"/>
  <c r="BH662" i="2"/>
  <c r="BG662" i="2"/>
  <c r="BF662" i="2"/>
  <c r="X662" i="2"/>
  <c r="W662" i="2"/>
  <c r="AD662" i="2"/>
  <c r="AB662" i="2"/>
  <c r="Z662" i="2"/>
  <c r="V662" i="2"/>
  <c r="P662" i="2" s="1"/>
  <c r="BE662" i="2" s="1"/>
  <c r="BI661" i="2"/>
  <c r="BH661" i="2"/>
  <c r="BG661" i="2"/>
  <c r="BF661" i="2"/>
  <c r="X661" i="2"/>
  <c r="W661" i="2"/>
  <c r="AD661" i="2"/>
  <c r="AB661" i="2"/>
  <c r="Z661" i="2"/>
  <c r="P661" i="2"/>
  <c r="BE661" i="2" s="1"/>
  <c r="V661" i="2"/>
  <c r="BK661" i="2" s="1"/>
  <c r="BI660" i="2"/>
  <c r="BH660" i="2"/>
  <c r="BG660" i="2"/>
  <c r="BF660" i="2"/>
  <c r="X660" i="2"/>
  <c r="W660" i="2"/>
  <c r="AD660" i="2"/>
  <c r="AB660" i="2"/>
  <c r="Z660" i="2"/>
  <c r="V660" i="2"/>
  <c r="P660" i="2" s="1"/>
  <c r="BE660" i="2" s="1"/>
  <c r="BI659" i="2"/>
  <c r="BH659" i="2"/>
  <c r="BG659" i="2"/>
  <c r="BF659" i="2"/>
  <c r="X659" i="2"/>
  <c r="W659" i="2"/>
  <c r="AD659" i="2"/>
  <c r="AB659" i="2"/>
  <c r="Z659" i="2"/>
  <c r="P659" i="2"/>
  <c r="BE659" i="2" s="1"/>
  <c r="V659" i="2"/>
  <c r="BK659" i="2" s="1"/>
  <c r="BI658" i="2"/>
  <c r="BH658" i="2"/>
  <c r="BG658" i="2"/>
  <c r="BF658" i="2"/>
  <c r="X658" i="2"/>
  <c r="W658" i="2"/>
  <c r="AD658" i="2"/>
  <c r="AB658" i="2"/>
  <c r="Z658" i="2"/>
  <c r="V658" i="2"/>
  <c r="P658" i="2" s="1"/>
  <c r="BE658" i="2" s="1"/>
  <c r="BI657" i="2"/>
  <c r="BH657" i="2"/>
  <c r="BG657" i="2"/>
  <c r="BF657" i="2"/>
  <c r="X657" i="2"/>
  <c r="W657" i="2"/>
  <c r="AD657" i="2"/>
  <c r="AB657" i="2"/>
  <c r="Z657" i="2"/>
  <c r="P657" i="2"/>
  <c r="BE657" i="2" s="1"/>
  <c r="V657" i="2"/>
  <c r="BK657" i="2" s="1"/>
  <c r="BI656" i="2"/>
  <c r="BH656" i="2"/>
  <c r="BG656" i="2"/>
  <c r="BF656" i="2"/>
  <c r="X656" i="2"/>
  <c r="W656" i="2"/>
  <c r="AD656" i="2"/>
  <c r="AB656" i="2"/>
  <c r="Z656" i="2"/>
  <c r="V656" i="2"/>
  <c r="P656" i="2" s="1"/>
  <c r="BE656" i="2" s="1"/>
  <c r="BI655" i="2"/>
  <c r="BH655" i="2"/>
  <c r="BG655" i="2"/>
  <c r="BF655" i="2"/>
  <c r="X655" i="2"/>
  <c r="W655" i="2"/>
  <c r="AD655" i="2"/>
  <c r="AB655" i="2"/>
  <c r="Z655" i="2"/>
  <c r="P655" i="2"/>
  <c r="BE655" i="2" s="1"/>
  <c r="V655" i="2"/>
  <c r="BK655" i="2" s="1"/>
  <c r="BI654" i="2"/>
  <c r="BH654" i="2"/>
  <c r="BG654" i="2"/>
  <c r="BF654" i="2"/>
  <c r="X654" i="2"/>
  <c r="W654" i="2"/>
  <c r="AD654" i="2"/>
  <c r="AB654" i="2"/>
  <c r="Z654" i="2"/>
  <c r="V654" i="2"/>
  <c r="P654" i="2" s="1"/>
  <c r="BE654" i="2" s="1"/>
  <c r="BI653" i="2"/>
  <c r="BH653" i="2"/>
  <c r="BG653" i="2"/>
  <c r="BF653" i="2"/>
  <c r="X653" i="2"/>
  <c r="W653" i="2"/>
  <c r="AD653" i="2"/>
  <c r="AB653" i="2"/>
  <c r="Z653" i="2"/>
  <c r="P653" i="2"/>
  <c r="BE653" i="2" s="1"/>
  <c r="V653" i="2"/>
  <c r="BK653" i="2" s="1"/>
  <c r="BI652" i="2"/>
  <c r="BH652" i="2"/>
  <c r="BG652" i="2"/>
  <c r="BF652" i="2"/>
  <c r="X652" i="2"/>
  <c r="X651" i="2" s="1"/>
  <c r="W652" i="2"/>
  <c r="W651" i="2" s="1"/>
  <c r="H113" i="2" s="1"/>
  <c r="AD652" i="2"/>
  <c r="AD651" i="2" s="1"/>
  <c r="AB652" i="2"/>
  <c r="AB651" i="2" s="1"/>
  <c r="Z652" i="2"/>
  <c r="Z651" i="2" s="1"/>
  <c r="V652" i="2"/>
  <c r="P652" i="2" s="1"/>
  <c r="BE652" i="2" s="1"/>
  <c r="K113" i="2"/>
  <c r="BI650" i="2"/>
  <c r="BH650" i="2"/>
  <c r="BG650" i="2"/>
  <c r="BF650" i="2"/>
  <c r="X650" i="2"/>
  <c r="W650" i="2"/>
  <c r="AD650" i="2"/>
  <c r="AB650" i="2"/>
  <c r="Z650" i="2"/>
  <c r="V650" i="2"/>
  <c r="P650" i="2" s="1"/>
  <c r="BE650" i="2" s="1"/>
  <c r="BI649" i="2"/>
  <c r="BH649" i="2"/>
  <c r="BG649" i="2"/>
  <c r="BF649" i="2"/>
  <c r="X649" i="2"/>
  <c r="W649" i="2"/>
  <c r="AD649" i="2"/>
  <c r="AB649" i="2"/>
  <c r="Z649" i="2"/>
  <c r="P649" i="2"/>
  <c r="BE649" i="2" s="1"/>
  <c r="V649" i="2"/>
  <c r="BK649" i="2" s="1"/>
  <c r="BI648" i="2"/>
  <c r="BH648" i="2"/>
  <c r="BG648" i="2"/>
  <c r="BF648" i="2"/>
  <c r="X648" i="2"/>
  <c r="W648" i="2"/>
  <c r="AD648" i="2"/>
  <c r="AB648" i="2"/>
  <c r="Z648" i="2"/>
  <c r="V648" i="2"/>
  <c r="P648" i="2" s="1"/>
  <c r="BE648" i="2" s="1"/>
  <c r="BI647" i="2"/>
  <c r="BH647" i="2"/>
  <c r="BG647" i="2"/>
  <c r="BF647" i="2"/>
  <c r="X647" i="2"/>
  <c r="W647" i="2"/>
  <c r="AD647" i="2"/>
  <c r="AB647" i="2"/>
  <c r="Z647" i="2"/>
  <c r="P647" i="2"/>
  <c r="BE647" i="2" s="1"/>
  <c r="V647" i="2"/>
  <c r="BK647" i="2" s="1"/>
  <c r="BI646" i="2"/>
  <c r="BH646" i="2"/>
  <c r="BG646" i="2"/>
  <c r="BF646" i="2"/>
  <c r="X646" i="2"/>
  <c r="W646" i="2"/>
  <c r="AD646" i="2"/>
  <c r="AB646" i="2"/>
  <c r="Z646" i="2"/>
  <c r="V646" i="2"/>
  <c r="P646" i="2" s="1"/>
  <c r="BE646" i="2" s="1"/>
  <c r="BI645" i="2"/>
  <c r="BH645" i="2"/>
  <c r="BG645" i="2"/>
  <c r="BF645" i="2"/>
  <c r="X645" i="2"/>
  <c r="W645" i="2"/>
  <c r="AD645" i="2"/>
  <c r="AB645" i="2"/>
  <c r="Z645" i="2"/>
  <c r="P645" i="2"/>
  <c r="BE645" i="2" s="1"/>
  <c r="V645" i="2"/>
  <c r="BK645" i="2" s="1"/>
  <c r="BI644" i="2"/>
  <c r="BH644" i="2"/>
  <c r="BG644" i="2"/>
  <c r="BF644" i="2"/>
  <c r="X644" i="2"/>
  <c r="W644" i="2"/>
  <c r="AD644" i="2"/>
  <c r="AB644" i="2"/>
  <c r="Z644" i="2"/>
  <c r="V644" i="2"/>
  <c r="P644" i="2" s="1"/>
  <c r="BE644" i="2" s="1"/>
  <c r="BI643" i="2"/>
  <c r="BH643" i="2"/>
  <c r="BG643" i="2"/>
  <c r="BF643" i="2"/>
  <c r="X643" i="2"/>
  <c r="X642" i="2" s="1"/>
  <c r="K112" i="2" s="1"/>
  <c r="W643" i="2"/>
  <c r="W642" i="2" s="1"/>
  <c r="AD643" i="2"/>
  <c r="AD642" i="2" s="1"/>
  <c r="AB643" i="2"/>
  <c r="AB642" i="2" s="1"/>
  <c r="Z643" i="2"/>
  <c r="Z642" i="2" s="1"/>
  <c r="P643" i="2"/>
  <c r="BE643" i="2" s="1"/>
  <c r="V643" i="2"/>
  <c r="BK643" i="2" s="1"/>
  <c r="H112" i="2"/>
  <c r="BI641" i="2"/>
  <c r="BH641" i="2"/>
  <c r="BG641" i="2"/>
  <c r="BF641" i="2"/>
  <c r="X641" i="2"/>
  <c r="W641" i="2"/>
  <c r="AD641" i="2"/>
  <c r="AB641" i="2"/>
  <c r="Z641" i="2"/>
  <c r="P641" i="2"/>
  <c r="BE641" i="2" s="1"/>
  <c r="V641" i="2"/>
  <c r="BK641" i="2" s="1"/>
  <c r="BI640" i="2"/>
  <c r="BH640" i="2"/>
  <c r="BG640" i="2"/>
  <c r="BF640" i="2"/>
  <c r="X640" i="2"/>
  <c r="W640" i="2"/>
  <c r="AD640" i="2"/>
  <c r="AB640" i="2"/>
  <c r="Z640" i="2"/>
  <c r="V640" i="2"/>
  <c r="P640" i="2" s="1"/>
  <c r="BE640" i="2" s="1"/>
  <c r="BI639" i="2"/>
  <c r="BH639" i="2"/>
  <c r="BG639" i="2"/>
  <c r="BF639" i="2"/>
  <c r="X639" i="2"/>
  <c r="W639" i="2"/>
  <c r="AD639" i="2"/>
  <c r="AB639" i="2"/>
  <c r="Z639" i="2"/>
  <c r="P639" i="2"/>
  <c r="BE639" i="2" s="1"/>
  <c r="V639" i="2"/>
  <c r="BK639" i="2" s="1"/>
  <c r="BI638" i="2"/>
  <c r="BH638" i="2"/>
  <c r="BG638" i="2"/>
  <c r="BF638" i="2"/>
  <c r="X638" i="2"/>
  <c r="W638" i="2"/>
  <c r="AD638" i="2"/>
  <c r="AB638" i="2"/>
  <c r="Z638" i="2"/>
  <c r="V638" i="2"/>
  <c r="P638" i="2" s="1"/>
  <c r="BE638" i="2" s="1"/>
  <c r="BI637" i="2"/>
  <c r="BH637" i="2"/>
  <c r="BG637" i="2"/>
  <c r="BF637" i="2"/>
  <c r="X637" i="2"/>
  <c r="X636" i="2" s="1"/>
  <c r="W637" i="2"/>
  <c r="W636" i="2" s="1"/>
  <c r="AD637" i="2"/>
  <c r="AD636" i="2" s="1"/>
  <c r="AB637" i="2"/>
  <c r="AB636" i="2" s="1"/>
  <c r="Z637" i="2"/>
  <c r="Z636" i="2" s="1"/>
  <c r="P637" i="2"/>
  <c r="BE637" i="2" s="1"/>
  <c r="V637" i="2"/>
  <c r="BK637" i="2" s="1"/>
  <c r="K111" i="2"/>
  <c r="H111" i="2"/>
  <c r="BI635" i="2"/>
  <c r="BH635" i="2"/>
  <c r="BG635" i="2"/>
  <c r="BF635" i="2"/>
  <c r="X635" i="2"/>
  <c r="W635" i="2"/>
  <c r="AD635" i="2"/>
  <c r="AB635" i="2"/>
  <c r="Z635" i="2"/>
  <c r="V635" i="2"/>
  <c r="BK635" i="2" s="1"/>
  <c r="BI634" i="2"/>
  <c r="BH634" i="2"/>
  <c r="BG634" i="2"/>
  <c r="BF634" i="2"/>
  <c r="X634" i="2"/>
  <c r="W634" i="2"/>
  <c r="AD634" i="2"/>
  <c r="AB634" i="2"/>
  <c r="Z634" i="2"/>
  <c r="V634" i="2"/>
  <c r="P634" i="2" s="1"/>
  <c r="BE634" i="2" s="1"/>
  <c r="BI633" i="2"/>
  <c r="BH633" i="2"/>
  <c r="BG633" i="2"/>
  <c r="BF633" i="2"/>
  <c r="X633" i="2"/>
  <c r="W633" i="2"/>
  <c r="AD633" i="2"/>
  <c r="AB633" i="2"/>
  <c r="Z633" i="2"/>
  <c r="V633" i="2"/>
  <c r="BK633" i="2" s="1"/>
  <c r="BI632" i="2"/>
  <c r="BH632" i="2"/>
  <c r="BG632" i="2"/>
  <c r="BF632" i="2"/>
  <c r="X632" i="2"/>
  <c r="W632" i="2"/>
  <c r="AD632" i="2"/>
  <c r="AB632" i="2"/>
  <c r="Z632" i="2"/>
  <c r="V632" i="2"/>
  <c r="P632" i="2" s="1"/>
  <c r="BE632" i="2" s="1"/>
  <c r="BI631" i="2"/>
  <c r="BH631" i="2"/>
  <c r="BG631" i="2"/>
  <c r="BF631" i="2"/>
  <c r="X631" i="2"/>
  <c r="W631" i="2"/>
  <c r="AD631" i="2"/>
  <c r="AB631" i="2"/>
  <c r="Z631" i="2"/>
  <c r="V631" i="2"/>
  <c r="BK631" i="2" s="1"/>
  <c r="BI630" i="2"/>
  <c r="BH630" i="2"/>
  <c r="BG630" i="2"/>
  <c r="BF630" i="2"/>
  <c r="X630" i="2"/>
  <c r="W630" i="2"/>
  <c r="AD630" i="2"/>
  <c r="AB630" i="2"/>
  <c r="Z630" i="2"/>
  <c r="V630" i="2"/>
  <c r="P630" i="2" s="1"/>
  <c r="BE630" i="2" s="1"/>
  <c r="BI629" i="2"/>
  <c r="BH629" i="2"/>
  <c r="BG629" i="2"/>
  <c r="BF629" i="2"/>
  <c r="X629" i="2"/>
  <c r="W629" i="2"/>
  <c r="AD629" i="2"/>
  <c r="AB629" i="2"/>
  <c r="Z629" i="2"/>
  <c r="V629" i="2"/>
  <c r="BK629" i="2" s="1"/>
  <c r="BI628" i="2"/>
  <c r="BH628" i="2"/>
  <c r="BG628" i="2"/>
  <c r="BF628" i="2"/>
  <c r="X628" i="2"/>
  <c r="W628" i="2"/>
  <c r="AD628" i="2"/>
  <c r="AB628" i="2"/>
  <c r="Z628" i="2"/>
  <c r="V628" i="2"/>
  <c r="P628" i="2" s="1"/>
  <c r="BE628" i="2" s="1"/>
  <c r="BI627" i="2"/>
  <c r="BH627" i="2"/>
  <c r="BG627" i="2"/>
  <c r="BF627" i="2"/>
  <c r="X627" i="2"/>
  <c r="X626" i="2" s="1"/>
  <c r="W627" i="2"/>
  <c r="W626" i="2" s="1"/>
  <c r="AD627" i="2"/>
  <c r="AD626" i="2" s="1"/>
  <c r="AB627" i="2"/>
  <c r="AB626" i="2" s="1"/>
  <c r="Z627" i="2"/>
  <c r="Z626" i="2" s="1"/>
  <c r="V627" i="2"/>
  <c r="BK627" i="2" s="1"/>
  <c r="K110" i="2"/>
  <c r="H110" i="2"/>
  <c r="BI625" i="2"/>
  <c r="BH625" i="2"/>
  <c r="BG625" i="2"/>
  <c r="BF625" i="2"/>
  <c r="X625" i="2"/>
  <c r="W625" i="2"/>
  <c r="AD625" i="2"/>
  <c r="AB625" i="2"/>
  <c r="Z625" i="2"/>
  <c r="V625" i="2"/>
  <c r="BK625" i="2" s="1"/>
  <c r="BI624" i="2"/>
  <c r="BH624" i="2"/>
  <c r="BG624" i="2"/>
  <c r="BF624" i="2"/>
  <c r="X624" i="2"/>
  <c r="W624" i="2"/>
  <c r="AD624" i="2"/>
  <c r="AB624" i="2"/>
  <c r="Z624" i="2"/>
  <c r="P624" i="2"/>
  <c r="BE624" i="2" s="1"/>
  <c r="V624" i="2"/>
  <c r="BK624" i="2" s="1"/>
  <c r="BI623" i="2"/>
  <c r="BH623" i="2"/>
  <c r="BG623" i="2"/>
  <c r="BF623" i="2"/>
  <c r="X623" i="2"/>
  <c r="W623" i="2"/>
  <c r="AD623" i="2"/>
  <c r="AB623" i="2"/>
  <c r="Z623" i="2"/>
  <c r="V623" i="2"/>
  <c r="BK623" i="2" s="1"/>
  <c r="BI622" i="2"/>
  <c r="BH622" i="2"/>
  <c r="BG622" i="2"/>
  <c r="BF622" i="2"/>
  <c r="X622" i="2"/>
  <c r="W622" i="2"/>
  <c r="AD622" i="2"/>
  <c r="AB622" i="2"/>
  <c r="Z622" i="2"/>
  <c r="P622" i="2"/>
  <c r="BE622" i="2" s="1"/>
  <c r="V622" i="2"/>
  <c r="BK622" i="2" s="1"/>
  <c r="BI621" i="2"/>
  <c r="BH621" i="2"/>
  <c r="BG621" i="2"/>
  <c r="BF621" i="2"/>
  <c r="X621" i="2"/>
  <c r="W621" i="2"/>
  <c r="AD621" i="2"/>
  <c r="AB621" i="2"/>
  <c r="Z621" i="2"/>
  <c r="V621" i="2"/>
  <c r="BK621" i="2" s="1"/>
  <c r="BI620" i="2"/>
  <c r="BH620" i="2"/>
  <c r="BG620" i="2"/>
  <c r="BF620" i="2"/>
  <c r="X620" i="2"/>
  <c r="W620" i="2"/>
  <c r="AD620" i="2"/>
  <c r="AB620" i="2"/>
  <c r="Z620" i="2"/>
  <c r="P620" i="2"/>
  <c r="BE620" i="2" s="1"/>
  <c r="V620" i="2"/>
  <c r="BK620" i="2" s="1"/>
  <c r="BI619" i="2"/>
  <c r="BH619" i="2"/>
  <c r="BG619" i="2"/>
  <c r="BF619" i="2"/>
  <c r="X619" i="2"/>
  <c r="W619" i="2"/>
  <c r="AD619" i="2"/>
  <c r="AB619" i="2"/>
  <c r="Z619" i="2"/>
  <c r="V619" i="2"/>
  <c r="BK619" i="2" s="1"/>
  <c r="BI618" i="2"/>
  <c r="BH618" i="2"/>
  <c r="BG618" i="2"/>
  <c r="BF618" i="2"/>
  <c r="X618" i="2"/>
  <c r="W618" i="2"/>
  <c r="AD618" i="2"/>
  <c r="AB618" i="2"/>
  <c r="Z618" i="2"/>
  <c r="V618" i="2"/>
  <c r="BK618" i="2" s="1"/>
  <c r="BI617" i="2"/>
  <c r="BH617" i="2"/>
  <c r="BG617" i="2"/>
  <c r="BF617" i="2"/>
  <c r="X617" i="2"/>
  <c r="W617" i="2"/>
  <c r="AD617" i="2"/>
  <c r="AB617" i="2"/>
  <c r="Z617" i="2"/>
  <c r="P617" i="2"/>
  <c r="BE617" i="2" s="1"/>
  <c r="V617" i="2"/>
  <c r="BK617" i="2" s="1"/>
  <c r="BI616" i="2"/>
  <c r="BH616" i="2"/>
  <c r="BG616" i="2"/>
  <c r="BF616" i="2"/>
  <c r="X616" i="2"/>
  <c r="W616" i="2"/>
  <c r="AD616" i="2"/>
  <c r="AB616" i="2"/>
  <c r="Z616" i="2"/>
  <c r="V616" i="2"/>
  <c r="BK616" i="2" s="1"/>
  <c r="BI615" i="2"/>
  <c r="BH615" i="2"/>
  <c r="BG615" i="2"/>
  <c r="BF615" i="2"/>
  <c r="X615" i="2"/>
  <c r="X614" i="2" s="1"/>
  <c r="K109" i="2" s="1"/>
  <c r="W615" i="2"/>
  <c r="AD615" i="2"/>
  <c r="AD614" i="2" s="1"/>
  <c r="AB615" i="2"/>
  <c r="Z615" i="2"/>
  <c r="Z614" i="2" s="1"/>
  <c r="P615" i="2"/>
  <c r="BE615" i="2" s="1"/>
  <c r="V615" i="2"/>
  <c r="BK615" i="2" s="1"/>
  <c r="BK614" i="2" s="1"/>
  <c r="M614" i="2" s="1"/>
  <c r="M109" i="2" s="1"/>
  <c r="BI613" i="2"/>
  <c r="BH613" i="2"/>
  <c r="BG613" i="2"/>
  <c r="BF613" i="2"/>
  <c r="X613" i="2"/>
  <c r="W613" i="2"/>
  <c r="AD613" i="2"/>
  <c r="AB613" i="2"/>
  <c r="Z613" i="2"/>
  <c r="P613" i="2"/>
  <c r="BE613" i="2" s="1"/>
  <c r="V613" i="2"/>
  <c r="BK613" i="2" s="1"/>
  <c r="BI612" i="2"/>
  <c r="BH612" i="2"/>
  <c r="BG612" i="2"/>
  <c r="BF612" i="2"/>
  <c r="X612" i="2"/>
  <c r="W612" i="2"/>
  <c r="AD612" i="2"/>
  <c r="AB612" i="2"/>
  <c r="Z612" i="2"/>
  <c r="V612" i="2"/>
  <c r="BK612" i="2" s="1"/>
  <c r="BI611" i="2"/>
  <c r="BH611" i="2"/>
  <c r="BG611" i="2"/>
  <c r="BF611" i="2"/>
  <c r="X611" i="2"/>
  <c r="W611" i="2"/>
  <c r="AD611" i="2"/>
  <c r="AB611" i="2"/>
  <c r="Z611" i="2"/>
  <c r="P611" i="2"/>
  <c r="BE611" i="2" s="1"/>
  <c r="V611" i="2"/>
  <c r="BK611" i="2" s="1"/>
  <c r="BI610" i="2"/>
  <c r="BH610" i="2"/>
  <c r="BG610" i="2"/>
  <c r="BF610" i="2"/>
  <c r="X610" i="2"/>
  <c r="W610" i="2"/>
  <c r="AD610" i="2"/>
  <c r="AB610" i="2"/>
  <c r="Z610" i="2"/>
  <c r="V610" i="2"/>
  <c r="BK610" i="2" s="1"/>
  <c r="BI609" i="2"/>
  <c r="BH609" i="2"/>
  <c r="BG609" i="2"/>
  <c r="BF609" i="2"/>
  <c r="X609" i="2"/>
  <c r="W609" i="2"/>
  <c r="AD609" i="2"/>
  <c r="AB609" i="2"/>
  <c r="Z609" i="2"/>
  <c r="P609" i="2"/>
  <c r="BE609" i="2" s="1"/>
  <c r="V609" i="2"/>
  <c r="BK609" i="2" s="1"/>
  <c r="BI608" i="2"/>
  <c r="BH608" i="2"/>
  <c r="BG608" i="2"/>
  <c r="BF608" i="2"/>
  <c r="X608" i="2"/>
  <c r="W608" i="2"/>
  <c r="AD608" i="2"/>
  <c r="AB608" i="2"/>
  <c r="Z608" i="2"/>
  <c r="V608" i="2"/>
  <c r="BK608" i="2" s="1"/>
  <c r="BI607" i="2"/>
  <c r="BH607" i="2"/>
  <c r="BG607" i="2"/>
  <c r="BF607" i="2"/>
  <c r="X607" i="2"/>
  <c r="W607" i="2"/>
  <c r="AD607" i="2"/>
  <c r="AB607" i="2"/>
  <c r="Z607" i="2"/>
  <c r="P607" i="2"/>
  <c r="BE607" i="2" s="1"/>
  <c r="V607" i="2"/>
  <c r="BK607" i="2" s="1"/>
  <c r="BI606" i="2"/>
  <c r="BH606" i="2"/>
  <c r="BG606" i="2"/>
  <c r="BF606" i="2"/>
  <c r="X606" i="2"/>
  <c r="W606" i="2"/>
  <c r="AD606" i="2"/>
  <c r="AB606" i="2"/>
  <c r="Z606" i="2"/>
  <c r="V606" i="2"/>
  <c r="BK606" i="2" s="1"/>
  <c r="BI605" i="2"/>
  <c r="BH605" i="2"/>
  <c r="BG605" i="2"/>
  <c r="BF605" i="2"/>
  <c r="X605" i="2"/>
  <c r="W605" i="2"/>
  <c r="AD605" i="2"/>
  <c r="AB605" i="2"/>
  <c r="Z605" i="2"/>
  <c r="P605" i="2"/>
  <c r="BE605" i="2" s="1"/>
  <c r="V605" i="2"/>
  <c r="BK605" i="2" s="1"/>
  <c r="BI604" i="2"/>
  <c r="BH604" i="2"/>
  <c r="BG604" i="2"/>
  <c r="BF604" i="2"/>
  <c r="X604" i="2"/>
  <c r="W604" i="2"/>
  <c r="AD604" i="2"/>
  <c r="AB604" i="2"/>
  <c r="Z604" i="2"/>
  <c r="V604" i="2"/>
  <c r="BK604" i="2" s="1"/>
  <c r="BI603" i="2"/>
  <c r="BH603" i="2"/>
  <c r="BG603" i="2"/>
  <c r="BF603" i="2"/>
  <c r="X603" i="2"/>
  <c r="W603" i="2"/>
  <c r="AD603" i="2"/>
  <c r="AB603" i="2"/>
  <c r="Z603" i="2"/>
  <c r="P603" i="2"/>
  <c r="BE603" i="2" s="1"/>
  <c r="V603" i="2"/>
  <c r="BK603" i="2" s="1"/>
  <c r="BI602" i="2"/>
  <c r="BH602" i="2"/>
  <c r="BG602" i="2"/>
  <c r="BF602" i="2"/>
  <c r="X602" i="2"/>
  <c r="W602" i="2"/>
  <c r="W601" i="2" s="1"/>
  <c r="H108" i="2" s="1"/>
  <c r="AD602" i="2"/>
  <c r="AB602" i="2"/>
  <c r="AB601" i="2" s="1"/>
  <c r="Z602" i="2"/>
  <c r="V602" i="2"/>
  <c r="BK602" i="2" s="1"/>
  <c r="BK601" i="2" s="1"/>
  <c r="M601" i="2" s="1"/>
  <c r="M108" i="2" s="1"/>
  <c r="BI600" i="2"/>
  <c r="BH600" i="2"/>
  <c r="BG600" i="2"/>
  <c r="BF600" i="2"/>
  <c r="X600" i="2"/>
  <c r="W600" i="2"/>
  <c r="AD600" i="2"/>
  <c r="AB600" i="2"/>
  <c r="Z600" i="2"/>
  <c r="V600" i="2"/>
  <c r="BK600" i="2" s="1"/>
  <c r="BI599" i="2"/>
  <c r="BH599" i="2"/>
  <c r="BG599" i="2"/>
  <c r="BF599" i="2"/>
  <c r="X599" i="2"/>
  <c r="W599" i="2"/>
  <c r="AD599" i="2"/>
  <c r="AB599" i="2"/>
  <c r="Z599" i="2"/>
  <c r="P599" i="2"/>
  <c r="BE599" i="2" s="1"/>
  <c r="V599" i="2"/>
  <c r="BK599" i="2" s="1"/>
  <c r="BI598" i="2"/>
  <c r="BH598" i="2"/>
  <c r="BG598" i="2"/>
  <c r="BF598" i="2"/>
  <c r="X598" i="2"/>
  <c r="W598" i="2"/>
  <c r="AD598" i="2"/>
  <c r="AB598" i="2"/>
  <c r="Z598" i="2"/>
  <c r="V598" i="2"/>
  <c r="BK598" i="2" s="1"/>
  <c r="BI597" i="2"/>
  <c r="BH597" i="2"/>
  <c r="BG597" i="2"/>
  <c r="BF597" i="2"/>
  <c r="X597" i="2"/>
  <c r="X596" i="2" s="1"/>
  <c r="K107" i="2" s="1"/>
  <c r="W597" i="2"/>
  <c r="AD597" i="2"/>
  <c r="AD596" i="2" s="1"/>
  <c r="AB597" i="2"/>
  <c r="Z597" i="2"/>
  <c r="Z596" i="2" s="1"/>
  <c r="P597" i="2"/>
  <c r="BE597" i="2" s="1"/>
  <c r="V597" i="2"/>
  <c r="BK597" i="2" s="1"/>
  <c r="BK596" i="2" s="1"/>
  <c r="M596" i="2" s="1"/>
  <c r="M107" i="2" s="1"/>
  <c r="BI595" i="2"/>
  <c r="BH595" i="2"/>
  <c r="BG595" i="2"/>
  <c r="BF595" i="2"/>
  <c r="X595" i="2"/>
  <c r="W595" i="2"/>
  <c r="AD595" i="2"/>
  <c r="AB595" i="2"/>
  <c r="Z595" i="2"/>
  <c r="P595" i="2"/>
  <c r="BE595" i="2" s="1"/>
  <c r="V595" i="2"/>
  <c r="BK595" i="2" s="1"/>
  <c r="BI594" i="2"/>
  <c r="BH594" i="2"/>
  <c r="BG594" i="2"/>
  <c r="BF594" i="2"/>
  <c r="X594" i="2"/>
  <c r="W594" i="2"/>
  <c r="AD594" i="2"/>
  <c r="AB594" i="2"/>
  <c r="Z594" i="2"/>
  <c r="V594" i="2"/>
  <c r="BK594" i="2" s="1"/>
  <c r="BI593" i="2"/>
  <c r="BH593" i="2"/>
  <c r="BG593" i="2"/>
  <c r="BF593" i="2"/>
  <c r="X593" i="2"/>
  <c r="W593" i="2"/>
  <c r="AD593" i="2"/>
  <c r="AB593" i="2"/>
  <c r="Z593" i="2"/>
  <c r="P593" i="2"/>
  <c r="BE593" i="2" s="1"/>
  <c r="V593" i="2"/>
  <c r="BK593" i="2" s="1"/>
  <c r="BI592" i="2"/>
  <c r="BH592" i="2"/>
  <c r="BG592" i="2"/>
  <c r="BF592" i="2"/>
  <c r="X592" i="2"/>
  <c r="W592" i="2"/>
  <c r="AD592" i="2"/>
  <c r="AB592" i="2"/>
  <c r="Z592" i="2"/>
  <c r="V592" i="2"/>
  <c r="BK592" i="2" s="1"/>
  <c r="BI591" i="2"/>
  <c r="BH591" i="2"/>
  <c r="BG591" i="2"/>
  <c r="BF591" i="2"/>
  <c r="X591" i="2"/>
  <c r="W591" i="2"/>
  <c r="AD591" i="2"/>
  <c r="AB591" i="2"/>
  <c r="Z591" i="2"/>
  <c r="P591" i="2"/>
  <c r="BE591" i="2" s="1"/>
  <c r="V591" i="2"/>
  <c r="BK591" i="2" s="1"/>
  <c r="BI590" i="2"/>
  <c r="BH590" i="2"/>
  <c r="BG590" i="2"/>
  <c r="BF590" i="2"/>
  <c r="X590" i="2"/>
  <c r="W590" i="2"/>
  <c r="AD590" i="2"/>
  <c r="AB590" i="2"/>
  <c r="Z590" i="2"/>
  <c r="V590" i="2"/>
  <c r="BK590" i="2" s="1"/>
  <c r="BI589" i="2"/>
  <c r="BH589" i="2"/>
  <c r="BG589" i="2"/>
  <c r="BF589" i="2"/>
  <c r="X589" i="2"/>
  <c r="W589" i="2"/>
  <c r="AD589" i="2"/>
  <c r="AB589" i="2"/>
  <c r="Z589" i="2"/>
  <c r="P589" i="2"/>
  <c r="BE589" i="2" s="1"/>
  <c r="V589" i="2"/>
  <c r="BK589" i="2" s="1"/>
  <c r="BI588" i="2"/>
  <c r="BH588" i="2"/>
  <c r="BG588" i="2"/>
  <c r="BF588" i="2"/>
  <c r="X588" i="2"/>
  <c r="W588" i="2"/>
  <c r="AD588" i="2"/>
  <c r="AB588" i="2"/>
  <c r="Z588" i="2"/>
  <c r="V588" i="2"/>
  <c r="BK588" i="2" s="1"/>
  <c r="BI587" i="2"/>
  <c r="BH587" i="2"/>
  <c r="BG587" i="2"/>
  <c r="BF587" i="2"/>
  <c r="X587" i="2"/>
  <c r="X586" i="2" s="1"/>
  <c r="K106" i="2" s="1"/>
  <c r="W587" i="2"/>
  <c r="AD587" i="2"/>
  <c r="AD586" i="2" s="1"/>
  <c r="AB587" i="2"/>
  <c r="Z587" i="2"/>
  <c r="Z586" i="2" s="1"/>
  <c r="P587" i="2"/>
  <c r="BE587" i="2" s="1"/>
  <c r="V587" i="2"/>
  <c r="BK587" i="2" s="1"/>
  <c r="BI585" i="2"/>
  <c r="BH585" i="2"/>
  <c r="BG585" i="2"/>
  <c r="BF585" i="2"/>
  <c r="X585" i="2"/>
  <c r="W585" i="2"/>
  <c r="AD585" i="2"/>
  <c r="AB585" i="2"/>
  <c r="Z585" i="2"/>
  <c r="P585" i="2"/>
  <c r="BE585" i="2" s="1"/>
  <c r="V585" i="2"/>
  <c r="BK585" i="2" s="1"/>
  <c r="BI584" i="2"/>
  <c r="BH584" i="2"/>
  <c r="BG584" i="2"/>
  <c r="BF584" i="2"/>
  <c r="X584" i="2"/>
  <c r="W584" i="2"/>
  <c r="AD584" i="2"/>
  <c r="AB584" i="2"/>
  <c r="Z584" i="2"/>
  <c r="V584" i="2"/>
  <c r="BK584" i="2" s="1"/>
  <c r="BI583" i="2"/>
  <c r="BH583" i="2"/>
  <c r="BG583" i="2"/>
  <c r="BF583" i="2"/>
  <c r="X583" i="2"/>
  <c r="W583" i="2"/>
  <c r="AD583" i="2"/>
  <c r="AB583" i="2"/>
  <c r="Z583" i="2"/>
  <c r="P583" i="2"/>
  <c r="BE583" i="2" s="1"/>
  <c r="V583" i="2"/>
  <c r="BK583" i="2" s="1"/>
  <c r="BI582" i="2"/>
  <c r="BH582" i="2"/>
  <c r="BG582" i="2"/>
  <c r="BF582" i="2"/>
  <c r="X582" i="2"/>
  <c r="W582" i="2"/>
  <c r="AD582" i="2"/>
  <c r="AB582" i="2"/>
  <c r="Z582" i="2"/>
  <c r="V582" i="2"/>
  <c r="BK582" i="2" s="1"/>
  <c r="BI581" i="2"/>
  <c r="BH581" i="2"/>
  <c r="BG581" i="2"/>
  <c r="BF581" i="2"/>
  <c r="X581" i="2"/>
  <c r="X580" i="2" s="1"/>
  <c r="K105" i="2" s="1"/>
  <c r="W581" i="2"/>
  <c r="AD581" i="2"/>
  <c r="AD580" i="2" s="1"/>
  <c r="AB581" i="2"/>
  <c r="Z581" i="2"/>
  <c r="Z580" i="2" s="1"/>
  <c r="P581" i="2"/>
  <c r="BE581" i="2" s="1"/>
  <c r="V581" i="2"/>
  <c r="BK581" i="2" s="1"/>
  <c r="BK580" i="2" s="1"/>
  <c r="BI578" i="2"/>
  <c r="BH578" i="2"/>
  <c r="BG578" i="2"/>
  <c r="BF578" i="2"/>
  <c r="X578" i="2"/>
  <c r="W578" i="2"/>
  <c r="AD578" i="2"/>
  <c r="AB578" i="2"/>
  <c r="Z578" i="2"/>
  <c r="V578" i="2"/>
  <c r="BK578" i="2" s="1"/>
  <c r="BI577" i="2"/>
  <c r="BH577" i="2"/>
  <c r="BG577" i="2"/>
  <c r="BF577" i="2"/>
  <c r="X577" i="2"/>
  <c r="W577" i="2"/>
  <c r="AD577" i="2"/>
  <c r="AB577" i="2"/>
  <c r="Z577" i="2"/>
  <c r="P577" i="2"/>
  <c r="BE577" i="2" s="1"/>
  <c r="V577" i="2"/>
  <c r="BK577" i="2" s="1"/>
  <c r="BI576" i="2"/>
  <c r="BH576" i="2"/>
  <c r="BG576" i="2"/>
  <c r="BF576" i="2"/>
  <c r="X576" i="2"/>
  <c r="W576" i="2"/>
  <c r="AD576" i="2"/>
  <c r="AB576" i="2"/>
  <c r="Z576" i="2"/>
  <c r="V576" i="2"/>
  <c r="BK576" i="2" s="1"/>
  <c r="BI575" i="2"/>
  <c r="BH575" i="2"/>
  <c r="BG575" i="2"/>
  <c r="BF575" i="2"/>
  <c r="X575" i="2"/>
  <c r="W575" i="2"/>
  <c r="AD575" i="2"/>
  <c r="AB575" i="2"/>
  <c r="Z575" i="2"/>
  <c r="P575" i="2"/>
  <c r="BE575" i="2" s="1"/>
  <c r="V575" i="2"/>
  <c r="BK575" i="2" s="1"/>
  <c r="BI574" i="2"/>
  <c r="BH574" i="2"/>
  <c r="BG574" i="2"/>
  <c r="BF574" i="2"/>
  <c r="X574" i="2"/>
  <c r="W574" i="2"/>
  <c r="AD574" i="2"/>
  <c r="AB574" i="2"/>
  <c r="Z574" i="2"/>
  <c r="V574" i="2"/>
  <c r="BK574" i="2" s="1"/>
  <c r="BI573" i="2"/>
  <c r="BH573" i="2"/>
  <c r="BG573" i="2"/>
  <c r="BF573" i="2"/>
  <c r="X573" i="2"/>
  <c r="W573" i="2"/>
  <c r="AD573" i="2"/>
  <c r="AB573" i="2"/>
  <c r="Z573" i="2"/>
  <c r="P573" i="2"/>
  <c r="BE573" i="2" s="1"/>
  <c r="V573" i="2"/>
  <c r="BK573" i="2" s="1"/>
  <c r="BI572" i="2"/>
  <c r="BH572" i="2"/>
  <c r="BG572" i="2"/>
  <c r="BF572" i="2"/>
  <c r="X572" i="2"/>
  <c r="W572" i="2"/>
  <c r="AD572" i="2"/>
  <c r="AB572" i="2"/>
  <c r="Z572" i="2"/>
  <c r="V572" i="2"/>
  <c r="BK572" i="2" s="1"/>
  <c r="BI571" i="2"/>
  <c r="BH571" i="2"/>
  <c r="BG571" i="2"/>
  <c r="BF571" i="2"/>
  <c r="X571" i="2"/>
  <c r="W571" i="2"/>
  <c r="AD571" i="2"/>
  <c r="AB571" i="2"/>
  <c r="Z571" i="2"/>
  <c r="P571" i="2"/>
  <c r="BE571" i="2" s="1"/>
  <c r="V571" i="2"/>
  <c r="BK571" i="2" s="1"/>
  <c r="BI570" i="2"/>
  <c r="BH570" i="2"/>
  <c r="BG570" i="2"/>
  <c r="BF570" i="2"/>
  <c r="X570" i="2"/>
  <c r="W570" i="2"/>
  <c r="AD570" i="2"/>
  <c r="AB570" i="2"/>
  <c r="Z570" i="2"/>
  <c r="V570" i="2"/>
  <c r="BK570" i="2" s="1"/>
  <c r="BI569" i="2"/>
  <c r="BH569" i="2"/>
  <c r="BG569" i="2"/>
  <c r="BF569" i="2"/>
  <c r="X569" i="2"/>
  <c r="W569" i="2"/>
  <c r="AD569" i="2"/>
  <c r="AB569" i="2"/>
  <c r="Z569" i="2"/>
  <c r="P569" i="2"/>
  <c r="BE569" i="2" s="1"/>
  <c r="V569" i="2"/>
  <c r="BK569" i="2" s="1"/>
  <c r="BI568" i="2"/>
  <c r="BH568" i="2"/>
  <c r="BG568" i="2"/>
  <c r="BF568" i="2"/>
  <c r="X568" i="2"/>
  <c r="W568" i="2"/>
  <c r="AD568" i="2"/>
  <c r="AB568" i="2"/>
  <c r="Z568" i="2"/>
  <c r="V568" i="2"/>
  <c r="BK568" i="2" s="1"/>
  <c r="BI567" i="2"/>
  <c r="BH567" i="2"/>
  <c r="BG567" i="2"/>
  <c r="BF567" i="2"/>
  <c r="X567" i="2"/>
  <c r="W567" i="2"/>
  <c r="AD567" i="2"/>
  <c r="AB567" i="2"/>
  <c r="Z567" i="2"/>
  <c r="P567" i="2"/>
  <c r="BE567" i="2" s="1"/>
  <c r="V567" i="2"/>
  <c r="BK567" i="2" s="1"/>
  <c r="BI566" i="2"/>
  <c r="BH566" i="2"/>
  <c r="BG566" i="2"/>
  <c r="BF566" i="2"/>
  <c r="X566" i="2"/>
  <c r="W566" i="2"/>
  <c r="AD566" i="2"/>
  <c r="AB566" i="2"/>
  <c r="Z566" i="2"/>
  <c r="V566" i="2"/>
  <c r="BK566" i="2" s="1"/>
  <c r="BI565" i="2"/>
  <c r="BH565" i="2"/>
  <c r="BG565" i="2"/>
  <c r="BF565" i="2"/>
  <c r="X565" i="2"/>
  <c r="W565" i="2"/>
  <c r="AD565" i="2"/>
  <c r="AB565" i="2"/>
  <c r="Z565" i="2"/>
  <c r="P565" i="2"/>
  <c r="BE565" i="2" s="1"/>
  <c r="V565" i="2"/>
  <c r="BK565" i="2" s="1"/>
  <c r="BI564" i="2"/>
  <c r="BH564" i="2"/>
  <c r="BG564" i="2"/>
  <c r="BF564" i="2"/>
  <c r="X564" i="2"/>
  <c r="W564" i="2"/>
  <c r="AD564" i="2"/>
  <c r="AB564" i="2"/>
  <c r="Z564" i="2"/>
  <c r="V564" i="2"/>
  <c r="BK564" i="2" s="1"/>
  <c r="BI563" i="2"/>
  <c r="BH563" i="2"/>
  <c r="BG563" i="2"/>
  <c r="BF563" i="2"/>
  <c r="X563" i="2"/>
  <c r="W563" i="2"/>
  <c r="AD563" i="2"/>
  <c r="AB563" i="2"/>
  <c r="Z563" i="2"/>
  <c r="P563" i="2"/>
  <c r="BE563" i="2" s="1"/>
  <c r="V563" i="2"/>
  <c r="BK563" i="2" s="1"/>
  <c r="BI562" i="2"/>
  <c r="BH562" i="2"/>
  <c r="BG562" i="2"/>
  <c r="BF562" i="2"/>
  <c r="X562" i="2"/>
  <c r="W562" i="2"/>
  <c r="AD562" i="2"/>
  <c r="AB562" i="2"/>
  <c r="Z562" i="2"/>
  <c r="V562" i="2"/>
  <c r="BK562" i="2" s="1"/>
  <c r="BI561" i="2"/>
  <c r="BH561" i="2"/>
  <c r="BG561" i="2"/>
  <c r="BF561" i="2"/>
  <c r="X561" i="2"/>
  <c r="W561" i="2"/>
  <c r="AD561" i="2"/>
  <c r="AB561" i="2"/>
  <c r="Z561" i="2"/>
  <c r="P561" i="2"/>
  <c r="BE561" i="2" s="1"/>
  <c r="V561" i="2"/>
  <c r="BK561" i="2" s="1"/>
  <c r="BI560" i="2"/>
  <c r="BH560" i="2"/>
  <c r="BG560" i="2"/>
  <c r="BF560" i="2"/>
  <c r="X560" i="2"/>
  <c r="W560" i="2"/>
  <c r="AD560" i="2"/>
  <c r="AB560" i="2"/>
  <c r="Z560" i="2"/>
  <c r="V560" i="2"/>
  <c r="BK560" i="2" s="1"/>
  <c r="BI559" i="2"/>
  <c r="BH559" i="2"/>
  <c r="BG559" i="2"/>
  <c r="BF559" i="2"/>
  <c r="X559" i="2"/>
  <c r="W559" i="2"/>
  <c r="AD559" i="2"/>
  <c r="AB559" i="2"/>
  <c r="Z559" i="2"/>
  <c r="P559" i="2"/>
  <c r="BE559" i="2" s="1"/>
  <c r="V559" i="2"/>
  <c r="BK559" i="2" s="1"/>
  <c r="BI558" i="2"/>
  <c r="BH558" i="2"/>
  <c r="BG558" i="2"/>
  <c r="BF558" i="2"/>
  <c r="X558" i="2"/>
  <c r="W558" i="2"/>
  <c r="AD558" i="2"/>
  <c r="AB558" i="2"/>
  <c r="Z558" i="2"/>
  <c r="V558" i="2"/>
  <c r="BK558" i="2" s="1"/>
  <c r="BI557" i="2"/>
  <c r="BH557" i="2"/>
  <c r="BG557" i="2"/>
  <c r="BF557" i="2"/>
  <c r="X557" i="2"/>
  <c r="W557" i="2"/>
  <c r="AD557" i="2"/>
  <c r="AB557" i="2"/>
  <c r="Z557" i="2"/>
  <c r="P557" i="2"/>
  <c r="BE557" i="2" s="1"/>
  <c r="V557" i="2"/>
  <c r="BK557" i="2" s="1"/>
  <c r="BI556" i="2"/>
  <c r="BH556" i="2"/>
  <c r="BG556" i="2"/>
  <c r="BF556" i="2"/>
  <c r="X556" i="2"/>
  <c r="W556" i="2"/>
  <c r="AD556" i="2"/>
  <c r="AB556" i="2"/>
  <c r="Z556" i="2"/>
  <c r="V556" i="2"/>
  <c r="BK556" i="2" s="1"/>
  <c r="BI555" i="2"/>
  <c r="BH555" i="2"/>
  <c r="BG555" i="2"/>
  <c r="BF555" i="2"/>
  <c r="X555" i="2"/>
  <c r="W555" i="2"/>
  <c r="AD555" i="2"/>
  <c r="AB555" i="2"/>
  <c r="Z555" i="2"/>
  <c r="P555" i="2"/>
  <c r="BE555" i="2" s="1"/>
  <c r="V555" i="2"/>
  <c r="BK555" i="2" s="1"/>
  <c r="BI554" i="2"/>
  <c r="BH554" i="2"/>
  <c r="BG554" i="2"/>
  <c r="BF554" i="2"/>
  <c r="X554" i="2"/>
  <c r="W554" i="2"/>
  <c r="AD554" i="2"/>
  <c r="AB554" i="2"/>
  <c r="Z554" i="2"/>
  <c r="V554" i="2"/>
  <c r="BK554" i="2" s="1"/>
  <c r="BI553" i="2"/>
  <c r="BH553" i="2"/>
  <c r="BG553" i="2"/>
  <c r="BF553" i="2"/>
  <c r="X553" i="2"/>
  <c r="W553" i="2"/>
  <c r="AD553" i="2"/>
  <c r="AB553" i="2"/>
  <c r="Z553" i="2"/>
  <c r="P553" i="2"/>
  <c r="BE553" i="2" s="1"/>
  <c r="V553" i="2"/>
  <c r="BK553" i="2" s="1"/>
  <c r="BI552" i="2"/>
  <c r="BH552" i="2"/>
  <c r="BG552" i="2"/>
  <c r="BF552" i="2"/>
  <c r="X552" i="2"/>
  <c r="W552" i="2"/>
  <c r="AD552" i="2"/>
  <c r="AB552" i="2"/>
  <c r="Z552" i="2"/>
  <c r="V552" i="2"/>
  <c r="BK552" i="2" s="1"/>
  <c r="BI551" i="2"/>
  <c r="BH551" i="2"/>
  <c r="BG551" i="2"/>
  <c r="BF551" i="2"/>
  <c r="X551" i="2"/>
  <c r="W551" i="2"/>
  <c r="AD551" i="2"/>
  <c r="AB551" i="2"/>
  <c r="Z551" i="2"/>
  <c r="P551" i="2"/>
  <c r="BE551" i="2" s="1"/>
  <c r="V551" i="2"/>
  <c r="BK551" i="2" s="1"/>
  <c r="BI550" i="2"/>
  <c r="BH550" i="2"/>
  <c r="BG550" i="2"/>
  <c r="BF550" i="2"/>
  <c r="X550" i="2"/>
  <c r="W550" i="2"/>
  <c r="AD550" i="2"/>
  <c r="AB550" i="2"/>
  <c r="Z550" i="2"/>
  <c r="V550" i="2"/>
  <c r="BK550" i="2" s="1"/>
  <c r="BI549" i="2"/>
  <c r="BH549" i="2"/>
  <c r="BG549" i="2"/>
  <c r="BF549" i="2"/>
  <c r="X549" i="2"/>
  <c r="W549" i="2"/>
  <c r="AD549" i="2"/>
  <c r="AB549" i="2"/>
  <c r="Z549" i="2"/>
  <c r="P549" i="2"/>
  <c r="BE549" i="2" s="1"/>
  <c r="V549" i="2"/>
  <c r="BK549" i="2" s="1"/>
  <c r="BI548" i="2"/>
  <c r="BH548" i="2"/>
  <c r="BG548" i="2"/>
  <c r="BF548" i="2"/>
  <c r="X548" i="2"/>
  <c r="W548" i="2"/>
  <c r="AD548" i="2"/>
  <c r="AB548" i="2"/>
  <c r="Z548" i="2"/>
  <c r="V548" i="2"/>
  <c r="BK548" i="2" s="1"/>
  <c r="BI547" i="2"/>
  <c r="BH547" i="2"/>
  <c r="BG547" i="2"/>
  <c r="BF547" i="2"/>
  <c r="X547" i="2"/>
  <c r="W547" i="2"/>
  <c r="AD547" i="2"/>
  <c r="AB547" i="2"/>
  <c r="Z547" i="2"/>
  <c r="P547" i="2"/>
  <c r="BE547" i="2" s="1"/>
  <c r="V547" i="2"/>
  <c r="BK547" i="2" s="1"/>
  <c r="BI546" i="2"/>
  <c r="BH546" i="2"/>
  <c r="BG546" i="2"/>
  <c r="BF546" i="2"/>
  <c r="X546" i="2"/>
  <c r="W546" i="2"/>
  <c r="AD546" i="2"/>
  <c r="AB546" i="2"/>
  <c r="Z546" i="2"/>
  <c r="V546" i="2"/>
  <c r="BK546" i="2" s="1"/>
  <c r="BI545" i="2"/>
  <c r="BH545" i="2"/>
  <c r="BG545" i="2"/>
  <c r="BF545" i="2"/>
  <c r="X545" i="2"/>
  <c r="W545" i="2"/>
  <c r="AD545" i="2"/>
  <c r="AB545" i="2"/>
  <c r="Z545" i="2"/>
  <c r="P545" i="2"/>
  <c r="BE545" i="2" s="1"/>
  <c r="V545" i="2"/>
  <c r="BK545" i="2" s="1"/>
  <c r="BI544" i="2"/>
  <c r="BH544" i="2"/>
  <c r="BG544" i="2"/>
  <c r="BF544" i="2"/>
  <c r="X544" i="2"/>
  <c r="W544" i="2"/>
  <c r="AD544" i="2"/>
  <c r="AB544" i="2"/>
  <c r="Z544" i="2"/>
  <c r="V544" i="2"/>
  <c r="BK544" i="2" s="1"/>
  <c r="BI543" i="2"/>
  <c r="BH543" i="2"/>
  <c r="BG543" i="2"/>
  <c r="BF543" i="2"/>
  <c r="X543" i="2"/>
  <c r="W543" i="2"/>
  <c r="AD543" i="2"/>
  <c r="AB543" i="2"/>
  <c r="Z543" i="2"/>
  <c r="P543" i="2"/>
  <c r="BE543" i="2" s="1"/>
  <c r="V543" i="2"/>
  <c r="BK543" i="2" s="1"/>
  <c r="BI542" i="2"/>
  <c r="BH542" i="2"/>
  <c r="BG542" i="2"/>
  <c r="BF542" i="2"/>
  <c r="X542" i="2"/>
  <c r="W542" i="2"/>
  <c r="AD542" i="2"/>
  <c r="AB542" i="2"/>
  <c r="Z542" i="2"/>
  <c r="V542" i="2"/>
  <c r="BK542" i="2" s="1"/>
  <c r="BI541" i="2"/>
  <c r="BH541" i="2"/>
  <c r="BG541" i="2"/>
  <c r="BF541" i="2"/>
  <c r="X541" i="2"/>
  <c r="W541" i="2"/>
  <c r="AD541" i="2"/>
  <c r="AB541" i="2"/>
  <c r="Z541" i="2"/>
  <c r="P541" i="2"/>
  <c r="BE541" i="2" s="1"/>
  <c r="V541" i="2"/>
  <c r="BK541" i="2" s="1"/>
  <c r="BI540" i="2"/>
  <c r="BH540" i="2"/>
  <c r="BG540" i="2"/>
  <c r="BF540" i="2"/>
  <c r="X540" i="2"/>
  <c r="W540" i="2"/>
  <c r="AD540" i="2"/>
  <c r="AB540" i="2"/>
  <c r="Z540" i="2"/>
  <c r="V540" i="2"/>
  <c r="BK540" i="2" s="1"/>
  <c r="BI539" i="2"/>
  <c r="BH539" i="2"/>
  <c r="BG539" i="2"/>
  <c r="BF539" i="2"/>
  <c r="X539" i="2"/>
  <c r="W539" i="2"/>
  <c r="AD539" i="2"/>
  <c r="AB539" i="2"/>
  <c r="Z539" i="2"/>
  <c r="P539" i="2"/>
  <c r="BE539" i="2" s="1"/>
  <c r="V539" i="2"/>
  <c r="BK539" i="2" s="1"/>
  <c r="BI538" i="2"/>
  <c r="BH538" i="2"/>
  <c r="BG538" i="2"/>
  <c r="BF538" i="2"/>
  <c r="X538" i="2"/>
  <c r="W538" i="2"/>
  <c r="AD538" i="2"/>
  <c r="AB538" i="2"/>
  <c r="Z538" i="2"/>
  <c r="V538" i="2"/>
  <c r="BK538" i="2" s="1"/>
  <c r="BI537" i="2"/>
  <c r="BH537" i="2"/>
  <c r="BG537" i="2"/>
  <c r="BF537" i="2"/>
  <c r="X537" i="2"/>
  <c r="W537" i="2"/>
  <c r="AD537" i="2"/>
  <c r="AB537" i="2"/>
  <c r="Z537" i="2"/>
  <c r="P537" i="2"/>
  <c r="BE537" i="2" s="1"/>
  <c r="V537" i="2"/>
  <c r="BK537" i="2" s="1"/>
  <c r="BI536" i="2"/>
  <c r="BH536" i="2"/>
  <c r="BG536" i="2"/>
  <c r="BF536" i="2"/>
  <c r="X536" i="2"/>
  <c r="W536" i="2"/>
  <c r="AD536" i="2"/>
  <c r="AB536" i="2"/>
  <c r="Z536" i="2"/>
  <c r="V536" i="2"/>
  <c r="BK536" i="2" s="1"/>
  <c r="BI535" i="2"/>
  <c r="BH535" i="2"/>
  <c r="BG535" i="2"/>
  <c r="BF535" i="2"/>
  <c r="X535" i="2"/>
  <c r="W535" i="2"/>
  <c r="AD535" i="2"/>
  <c r="AB535" i="2"/>
  <c r="Z535" i="2"/>
  <c r="P535" i="2"/>
  <c r="BE535" i="2" s="1"/>
  <c r="V535" i="2"/>
  <c r="BK535" i="2" s="1"/>
  <c r="BI534" i="2"/>
  <c r="BH534" i="2"/>
  <c r="BG534" i="2"/>
  <c r="BF534" i="2"/>
  <c r="X534" i="2"/>
  <c r="W534" i="2"/>
  <c r="AD534" i="2"/>
  <c r="AB534" i="2"/>
  <c r="Z534" i="2"/>
  <c r="V534" i="2"/>
  <c r="BK534" i="2" s="1"/>
  <c r="BI533" i="2"/>
  <c r="BH533" i="2"/>
  <c r="BG533" i="2"/>
  <c r="BF533" i="2"/>
  <c r="X533" i="2"/>
  <c r="W533" i="2"/>
  <c r="AD533" i="2"/>
  <c r="AB533" i="2"/>
  <c r="Z533" i="2"/>
  <c r="P533" i="2"/>
  <c r="BE533" i="2" s="1"/>
  <c r="V533" i="2"/>
  <c r="BK533" i="2" s="1"/>
  <c r="BI532" i="2"/>
  <c r="BH532" i="2"/>
  <c r="BG532" i="2"/>
  <c r="BF532" i="2"/>
  <c r="X532" i="2"/>
  <c r="W532" i="2"/>
  <c r="AD532" i="2"/>
  <c r="AB532" i="2"/>
  <c r="Z532" i="2"/>
  <c r="V532" i="2"/>
  <c r="BK532" i="2" s="1"/>
  <c r="BI531" i="2"/>
  <c r="BH531" i="2"/>
  <c r="BG531" i="2"/>
  <c r="BF531" i="2"/>
  <c r="X531" i="2"/>
  <c r="W531" i="2"/>
  <c r="AD531" i="2"/>
  <c r="AB531" i="2"/>
  <c r="Z531" i="2"/>
  <c r="P531" i="2"/>
  <c r="BE531" i="2" s="1"/>
  <c r="V531" i="2"/>
  <c r="BK531" i="2" s="1"/>
  <c r="BI530" i="2"/>
  <c r="BH530" i="2"/>
  <c r="BG530" i="2"/>
  <c r="BF530" i="2"/>
  <c r="X530" i="2"/>
  <c r="W530" i="2"/>
  <c r="AD530" i="2"/>
  <c r="AB530" i="2"/>
  <c r="Z530" i="2"/>
  <c r="V530" i="2"/>
  <c r="BK530" i="2" s="1"/>
  <c r="BI529" i="2"/>
  <c r="BH529" i="2"/>
  <c r="BG529" i="2"/>
  <c r="BF529" i="2"/>
  <c r="X529" i="2"/>
  <c r="W529" i="2"/>
  <c r="AD529" i="2"/>
  <c r="AB529" i="2"/>
  <c r="Z529" i="2"/>
  <c r="P529" i="2"/>
  <c r="BE529" i="2" s="1"/>
  <c r="V529" i="2"/>
  <c r="BK529" i="2" s="1"/>
  <c r="BI528" i="2"/>
  <c r="BH528" i="2"/>
  <c r="BG528" i="2"/>
  <c r="BF528" i="2"/>
  <c r="X528" i="2"/>
  <c r="W528" i="2"/>
  <c r="AD528" i="2"/>
  <c r="AB528" i="2"/>
  <c r="Z528" i="2"/>
  <c r="V528" i="2"/>
  <c r="BK528" i="2" s="1"/>
  <c r="BI527" i="2"/>
  <c r="BH527" i="2"/>
  <c r="BG527" i="2"/>
  <c r="BF527" i="2"/>
  <c r="X527" i="2"/>
  <c r="W527" i="2"/>
  <c r="AD527" i="2"/>
  <c r="AB527" i="2"/>
  <c r="Z527" i="2"/>
  <c r="P527" i="2"/>
  <c r="BE527" i="2" s="1"/>
  <c r="V527" i="2"/>
  <c r="BK527" i="2" s="1"/>
  <c r="BI526" i="2"/>
  <c r="BH526" i="2"/>
  <c r="BG526" i="2"/>
  <c r="BF526" i="2"/>
  <c r="X526" i="2"/>
  <c r="W526" i="2"/>
  <c r="AD526" i="2"/>
  <c r="AB526" i="2"/>
  <c r="Z526" i="2"/>
  <c r="V526" i="2"/>
  <c r="BK526" i="2" s="1"/>
  <c r="BI525" i="2"/>
  <c r="BH525" i="2"/>
  <c r="BG525" i="2"/>
  <c r="BF525" i="2"/>
  <c r="X525" i="2"/>
  <c r="W525" i="2"/>
  <c r="AD525" i="2"/>
  <c r="AB525" i="2"/>
  <c r="Z525" i="2"/>
  <c r="P525" i="2"/>
  <c r="BE525" i="2" s="1"/>
  <c r="V525" i="2"/>
  <c r="BK525" i="2" s="1"/>
  <c r="BI524" i="2"/>
  <c r="BH524" i="2"/>
  <c r="BG524" i="2"/>
  <c r="BF524" i="2"/>
  <c r="X524" i="2"/>
  <c r="W524" i="2"/>
  <c r="AD524" i="2"/>
  <c r="AB524" i="2"/>
  <c r="Z524" i="2"/>
  <c r="V524" i="2"/>
  <c r="BK524" i="2" s="1"/>
  <c r="BI523" i="2"/>
  <c r="BH523" i="2"/>
  <c r="BG523" i="2"/>
  <c r="BF523" i="2"/>
  <c r="X523" i="2"/>
  <c r="W523" i="2"/>
  <c r="AD523" i="2"/>
  <c r="AB523" i="2"/>
  <c r="Z523" i="2"/>
  <c r="P523" i="2"/>
  <c r="BE523" i="2" s="1"/>
  <c r="V523" i="2"/>
  <c r="BK523" i="2" s="1"/>
  <c r="BI522" i="2"/>
  <c r="BH522" i="2"/>
  <c r="BG522" i="2"/>
  <c r="BF522" i="2"/>
  <c r="X522" i="2"/>
  <c r="W522" i="2"/>
  <c r="AD522" i="2"/>
  <c r="AB522" i="2"/>
  <c r="Z522" i="2"/>
  <c r="V522" i="2"/>
  <c r="BK522" i="2" s="1"/>
  <c r="BI521" i="2"/>
  <c r="BH521" i="2"/>
  <c r="BG521" i="2"/>
  <c r="BF521" i="2"/>
  <c r="X521" i="2"/>
  <c r="W521" i="2"/>
  <c r="AD521" i="2"/>
  <c r="AB521" i="2"/>
  <c r="Z521" i="2"/>
  <c r="P521" i="2"/>
  <c r="BE521" i="2" s="1"/>
  <c r="V521" i="2"/>
  <c r="BK521" i="2" s="1"/>
  <c r="BI520" i="2"/>
  <c r="BH520" i="2"/>
  <c r="BG520" i="2"/>
  <c r="BF520" i="2"/>
  <c r="X520" i="2"/>
  <c r="W520" i="2"/>
  <c r="AD520" i="2"/>
  <c r="AB520" i="2"/>
  <c r="Z520" i="2"/>
  <c r="V520" i="2"/>
  <c r="BK520" i="2" s="1"/>
  <c r="BI519" i="2"/>
  <c r="BH519" i="2"/>
  <c r="BG519" i="2"/>
  <c r="BF519" i="2"/>
  <c r="X519" i="2"/>
  <c r="W519" i="2"/>
  <c r="AD519" i="2"/>
  <c r="AB519" i="2"/>
  <c r="Z519" i="2"/>
  <c r="P519" i="2"/>
  <c r="BE519" i="2" s="1"/>
  <c r="V519" i="2"/>
  <c r="BK519" i="2" s="1"/>
  <c r="BI518" i="2"/>
  <c r="BH518" i="2"/>
  <c r="BG518" i="2"/>
  <c r="BF518" i="2"/>
  <c r="X518" i="2"/>
  <c r="W518" i="2"/>
  <c r="AD518" i="2"/>
  <c r="AB518" i="2"/>
  <c r="Z518" i="2"/>
  <c r="V518" i="2"/>
  <c r="BK518" i="2" s="1"/>
  <c r="BI517" i="2"/>
  <c r="BH517" i="2"/>
  <c r="BG517" i="2"/>
  <c r="BF517" i="2"/>
  <c r="X517" i="2"/>
  <c r="W517" i="2"/>
  <c r="AD517" i="2"/>
  <c r="AB517" i="2"/>
  <c r="Z517" i="2"/>
  <c r="P517" i="2"/>
  <c r="BE517" i="2" s="1"/>
  <c r="V517" i="2"/>
  <c r="BK517" i="2" s="1"/>
  <c r="BI516" i="2"/>
  <c r="BH516" i="2"/>
  <c r="BG516" i="2"/>
  <c r="BF516" i="2"/>
  <c r="X516" i="2"/>
  <c r="W516" i="2"/>
  <c r="AD516" i="2"/>
  <c r="AB516" i="2"/>
  <c r="Z516" i="2"/>
  <c r="V516" i="2"/>
  <c r="P516" i="2" s="1"/>
  <c r="BE516" i="2" s="1"/>
  <c r="BI515" i="2"/>
  <c r="BH515" i="2"/>
  <c r="BG515" i="2"/>
  <c r="BF515" i="2"/>
  <c r="X515" i="2"/>
  <c r="W515" i="2"/>
  <c r="AD515" i="2"/>
  <c r="AB515" i="2"/>
  <c r="Z515" i="2"/>
  <c r="P515" i="2"/>
  <c r="BE515" i="2" s="1"/>
  <c r="V515" i="2"/>
  <c r="BK515" i="2" s="1"/>
  <c r="BI514" i="2"/>
  <c r="BH514" i="2"/>
  <c r="BG514" i="2"/>
  <c r="BF514" i="2"/>
  <c r="BE514" i="2"/>
  <c r="X514" i="2"/>
  <c r="W514" i="2"/>
  <c r="AD514" i="2"/>
  <c r="AB514" i="2"/>
  <c r="Z514" i="2"/>
  <c r="BK514" i="2"/>
  <c r="V514" i="2"/>
  <c r="P514" i="2" s="1"/>
  <c r="BI513" i="2"/>
  <c r="BH513" i="2"/>
  <c r="BG513" i="2"/>
  <c r="BF513" i="2"/>
  <c r="X513" i="2"/>
  <c r="W513" i="2"/>
  <c r="AD513" i="2"/>
  <c r="AB513" i="2"/>
  <c r="Z513" i="2"/>
  <c r="V513" i="2"/>
  <c r="BK513" i="2" s="1"/>
  <c r="BI512" i="2"/>
  <c r="BH512" i="2"/>
  <c r="BG512" i="2"/>
  <c r="BF512" i="2"/>
  <c r="X512" i="2"/>
  <c r="W512" i="2"/>
  <c r="AD512" i="2"/>
  <c r="AB512" i="2"/>
  <c r="Z512" i="2"/>
  <c r="P512" i="2"/>
  <c r="BE512" i="2" s="1"/>
  <c r="V512" i="2"/>
  <c r="BK512" i="2" s="1"/>
  <c r="BI511" i="2"/>
  <c r="BH511" i="2"/>
  <c r="BG511" i="2"/>
  <c r="BF511" i="2"/>
  <c r="X511" i="2"/>
  <c r="W511" i="2"/>
  <c r="AD511" i="2"/>
  <c r="AB511" i="2"/>
  <c r="Z511" i="2"/>
  <c r="V511" i="2"/>
  <c r="P511" i="2" s="1"/>
  <c r="BE511" i="2" s="1"/>
  <c r="BI510" i="2"/>
  <c r="BH510" i="2"/>
  <c r="BG510" i="2"/>
  <c r="BF510" i="2"/>
  <c r="X510" i="2"/>
  <c r="W510" i="2"/>
  <c r="AD510" i="2"/>
  <c r="AB510" i="2"/>
  <c r="Z510" i="2"/>
  <c r="P510" i="2"/>
  <c r="BE510" i="2" s="1"/>
  <c r="V510" i="2"/>
  <c r="BK510" i="2" s="1"/>
  <c r="BI509" i="2"/>
  <c r="BH509" i="2"/>
  <c r="BG509" i="2"/>
  <c r="BF509" i="2"/>
  <c r="X509" i="2"/>
  <c r="W509" i="2"/>
  <c r="AD509" i="2"/>
  <c r="AB509" i="2"/>
  <c r="Z509" i="2"/>
  <c r="V509" i="2"/>
  <c r="P509" i="2" s="1"/>
  <c r="BE509" i="2" s="1"/>
  <c r="BI508" i="2"/>
  <c r="BH508" i="2"/>
  <c r="BG508" i="2"/>
  <c r="BF508" i="2"/>
  <c r="X508" i="2"/>
  <c r="W508" i="2"/>
  <c r="AD508" i="2"/>
  <c r="AB508" i="2"/>
  <c r="Z508" i="2"/>
  <c r="P508" i="2"/>
  <c r="BE508" i="2" s="1"/>
  <c r="V508" i="2"/>
  <c r="BK508" i="2" s="1"/>
  <c r="BI507" i="2"/>
  <c r="BH507" i="2"/>
  <c r="BG507" i="2"/>
  <c r="BF507" i="2"/>
  <c r="X507" i="2"/>
  <c r="W507" i="2"/>
  <c r="AD507" i="2"/>
  <c r="AB507" i="2"/>
  <c r="Z507" i="2"/>
  <c r="V507" i="2"/>
  <c r="P507" i="2" s="1"/>
  <c r="BE507" i="2" s="1"/>
  <c r="BI506" i="2"/>
  <c r="BH506" i="2"/>
  <c r="BG506" i="2"/>
  <c r="BF506" i="2"/>
  <c r="X506" i="2"/>
  <c r="W506" i="2"/>
  <c r="AD506" i="2"/>
  <c r="AB506" i="2"/>
  <c r="Z506" i="2"/>
  <c r="P506" i="2"/>
  <c r="BE506" i="2" s="1"/>
  <c r="V506" i="2"/>
  <c r="BK506" i="2" s="1"/>
  <c r="BI505" i="2"/>
  <c r="BH505" i="2"/>
  <c r="BG505" i="2"/>
  <c r="BF505" i="2"/>
  <c r="X505" i="2"/>
  <c r="W505" i="2"/>
  <c r="AD505" i="2"/>
  <c r="AB505" i="2"/>
  <c r="Z505" i="2"/>
  <c r="V505" i="2"/>
  <c r="P505" i="2" s="1"/>
  <c r="BE505" i="2" s="1"/>
  <c r="BI504" i="2"/>
  <c r="BH504" i="2"/>
  <c r="BG504" i="2"/>
  <c r="BF504" i="2"/>
  <c r="X504" i="2"/>
  <c r="W504" i="2"/>
  <c r="AD504" i="2"/>
  <c r="AB504" i="2"/>
  <c r="Z504" i="2"/>
  <c r="P504" i="2"/>
  <c r="BE504" i="2" s="1"/>
  <c r="V504" i="2"/>
  <c r="BK504" i="2" s="1"/>
  <c r="BI503" i="2"/>
  <c r="BH503" i="2"/>
  <c r="BG503" i="2"/>
  <c r="BF503" i="2"/>
  <c r="X503" i="2"/>
  <c r="W503" i="2"/>
  <c r="AD503" i="2"/>
  <c r="AB503" i="2"/>
  <c r="Z503" i="2"/>
  <c r="V503" i="2"/>
  <c r="P503" i="2" s="1"/>
  <c r="BE503" i="2" s="1"/>
  <c r="BI502" i="2"/>
  <c r="BH502" i="2"/>
  <c r="BG502" i="2"/>
  <c r="BF502" i="2"/>
  <c r="X502" i="2"/>
  <c r="W502" i="2"/>
  <c r="AD502" i="2"/>
  <c r="AB502" i="2"/>
  <c r="Z502" i="2"/>
  <c r="P502" i="2"/>
  <c r="BE502" i="2" s="1"/>
  <c r="V502" i="2"/>
  <c r="BK502" i="2" s="1"/>
  <c r="BI501" i="2"/>
  <c r="BH501" i="2"/>
  <c r="BG501" i="2"/>
  <c r="BF501" i="2"/>
  <c r="X501" i="2"/>
  <c r="W501" i="2"/>
  <c r="AD501" i="2"/>
  <c r="AB501" i="2"/>
  <c r="Z501" i="2"/>
  <c r="V501" i="2"/>
  <c r="P501" i="2" s="1"/>
  <c r="BE501" i="2" s="1"/>
  <c r="BI500" i="2"/>
  <c r="BH500" i="2"/>
  <c r="BG500" i="2"/>
  <c r="BF500" i="2"/>
  <c r="X500" i="2"/>
  <c r="W500" i="2"/>
  <c r="AD500" i="2"/>
  <c r="AB500" i="2"/>
  <c r="Z500" i="2"/>
  <c r="P500" i="2"/>
  <c r="BE500" i="2" s="1"/>
  <c r="V500" i="2"/>
  <c r="BK500" i="2" s="1"/>
  <c r="BI499" i="2"/>
  <c r="BH499" i="2"/>
  <c r="BG499" i="2"/>
  <c r="BF499" i="2"/>
  <c r="X499" i="2"/>
  <c r="W499" i="2"/>
  <c r="AD499" i="2"/>
  <c r="AB499" i="2"/>
  <c r="Z499" i="2"/>
  <c r="V499" i="2"/>
  <c r="P499" i="2" s="1"/>
  <c r="BE499" i="2" s="1"/>
  <c r="BI498" i="2"/>
  <c r="BH498" i="2"/>
  <c r="BG498" i="2"/>
  <c r="BF498" i="2"/>
  <c r="X498" i="2"/>
  <c r="W498" i="2"/>
  <c r="AD498" i="2"/>
  <c r="AB498" i="2"/>
  <c r="Z498" i="2"/>
  <c r="P498" i="2"/>
  <c r="BE498" i="2" s="1"/>
  <c r="V498" i="2"/>
  <c r="BK498" i="2" s="1"/>
  <c r="BI497" i="2"/>
  <c r="BH497" i="2"/>
  <c r="BG497" i="2"/>
  <c r="BF497" i="2"/>
  <c r="X497" i="2"/>
  <c r="W497" i="2"/>
  <c r="AD497" i="2"/>
  <c r="AB497" i="2"/>
  <c r="Z497" i="2"/>
  <c r="V497" i="2"/>
  <c r="P497" i="2" s="1"/>
  <c r="BE497" i="2" s="1"/>
  <c r="BI496" i="2"/>
  <c r="BH496" i="2"/>
  <c r="BG496" i="2"/>
  <c r="BF496" i="2"/>
  <c r="X496" i="2"/>
  <c r="W496" i="2"/>
  <c r="AD496" i="2"/>
  <c r="AB496" i="2"/>
  <c r="Z496" i="2"/>
  <c r="P496" i="2"/>
  <c r="BE496" i="2" s="1"/>
  <c r="V496" i="2"/>
  <c r="BK496" i="2" s="1"/>
  <c r="BI495" i="2"/>
  <c r="BH495" i="2"/>
  <c r="BG495" i="2"/>
  <c r="BF495" i="2"/>
  <c r="X495" i="2"/>
  <c r="W495" i="2"/>
  <c r="AD495" i="2"/>
  <c r="AB495" i="2"/>
  <c r="Z495" i="2"/>
  <c r="V495" i="2"/>
  <c r="P495" i="2" s="1"/>
  <c r="BE495" i="2" s="1"/>
  <c r="BI494" i="2"/>
  <c r="BH494" i="2"/>
  <c r="BG494" i="2"/>
  <c r="BF494" i="2"/>
  <c r="X494" i="2"/>
  <c r="W494" i="2"/>
  <c r="AD494" i="2"/>
  <c r="AB494" i="2"/>
  <c r="Z494" i="2"/>
  <c r="P494" i="2"/>
  <c r="BE494" i="2" s="1"/>
  <c r="V494" i="2"/>
  <c r="BK494" i="2" s="1"/>
  <c r="BI493" i="2"/>
  <c r="BH493" i="2"/>
  <c r="BG493" i="2"/>
  <c r="BF493" i="2"/>
  <c r="X493" i="2"/>
  <c r="W493" i="2"/>
  <c r="W492" i="2" s="1"/>
  <c r="H103" i="2" s="1"/>
  <c r="AD493" i="2"/>
  <c r="AB493" i="2"/>
  <c r="AB492" i="2" s="1"/>
  <c r="Z493" i="2"/>
  <c r="V493" i="2"/>
  <c r="P493" i="2" s="1"/>
  <c r="BE493" i="2" s="1"/>
  <c r="BI491" i="2"/>
  <c r="BH491" i="2"/>
  <c r="BG491" i="2"/>
  <c r="BF491" i="2"/>
  <c r="X491" i="2"/>
  <c r="W491" i="2"/>
  <c r="AD491" i="2"/>
  <c r="AB491" i="2"/>
  <c r="Z491" i="2"/>
  <c r="V491" i="2"/>
  <c r="P491" i="2" s="1"/>
  <c r="BE491" i="2" s="1"/>
  <c r="BI490" i="2"/>
  <c r="BH490" i="2"/>
  <c r="BG490" i="2"/>
  <c r="BF490" i="2"/>
  <c r="X490" i="2"/>
  <c r="W490" i="2"/>
  <c r="AD490" i="2"/>
  <c r="AB490" i="2"/>
  <c r="Z490" i="2"/>
  <c r="P490" i="2"/>
  <c r="BE490" i="2" s="1"/>
  <c r="V490" i="2"/>
  <c r="BK490" i="2" s="1"/>
  <c r="BI489" i="2"/>
  <c r="BH489" i="2"/>
  <c r="BG489" i="2"/>
  <c r="BF489" i="2"/>
  <c r="X489" i="2"/>
  <c r="W489" i="2"/>
  <c r="AD489" i="2"/>
  <c r="AB489" i="2"/>
  <c r="Z489" i="2"/>
  <c r="V489" i="2"/>
  <c r="P489" i="2" s="1"/>
  <c r="BE489" i="2" s="1"/>
  <c r="BI488" i="2"/>
  <c r="BH488" i="2"/>
  <c r="BG488" i="2"/>
  <c r="BF488" i="2"/>
  <c r="X488" i="2"/>
  <c r="W488" i="2"/>
  <c r="AD488" i="2"/>
  <c r="AB488" i="2"/>
  <c r="Z488" i="2"/>
  <c r="P488" i="2"/>
  <c r="BE488" i="2" s="1"/>
  <c r="V488" i="2"/>
  <c r="BK488" i="2" s="1"/>
  <c r="BI487" i="2"/>
  <c r="BH487" i="2"/>
  <c r="BG487" i="2"/>
  <c r="BF487" i="2"/>
  <c r="X487" i="2"/>
  <c r="W487" i="2"/>
  <c r="AD487" i="2"/>
  <c r="AB487" i="2"/>
  <c r="Z487" i="2"/>
  <c r="V487" i="2"/>
  <c r="P487" i="2" s="1"/>
  <c r="BE487" i="2" s="1"/>
  <c r="BI486" i="2"/>
  <c r="BH486" i="2"/>
  <c r="BG486" i="2"/>
  <c r="BF486" i="2"/>
  <c r="X486" i="2"/>
  <c r="W486" i="2"/>
  <c r="AD486" i="2"/>
  <c r="AB486" i="2"/>
  <c r="Z486" i="2"/>
  <c r="P486" i="2"/>
  <c r="BE486" i="2" s="1"/>
  <c r="V486" i="2"/>
  <c r="BK486" i="2" s="1"/>
  <c r="BI485" i="2"/>
  <c r="BH485" i="2"/>
  <c r="BG485" i="2"/>
  <c r="BF485" i="2"/>
  <c r="X485" i="2"/>
  <c r="W485" i="2"/>
  <c r="AD485" i="2"/>
  <c r="AB485" i="2"/>
  <c r="Z485" i="2"/>
  <c r="V485" i="2"/>
  <c r="P485" i="2" s="1"/>
  <c r="BE485" i="2" s="1"/>
  <c r="BI484" i="2"/>
  <c r="BH484" i="2"/>
  <c r="BG484" i="2"/>
  <c r="BF484" i="2"/>
  <c r="X484" i="2"/>
  <c r="W484" i="2"/>
  <c r="AD484" i="2"/>
  <c r="AB484" i="2"/>
  <c r="Z484" i="2"/>
  <c r="P484" i="2"/>
  <c r="BE484" i="2" s="1"/>
  <c r="V484" i="2"/>
  <c r="BK484" i="2" s="1"/>
  <c r="BI483" i="2"/>
  <c r="BH483" i="2"/>
  <c r="BG483" i="2"/>
  <c r="BF483" i="2"/>
  <c r="X483" i="2"/>
  <c r="W483" i="2"/>
  <c r="AD483" i="2"/>
  <c r="AB483" i="2"/>
  <c r="Z483" i="2"/>
  <c r="V483" i="2"/>
  <c r="P483" i="2" s="1"/>
  <c r="BE483" i="2" s="1"/>
  <c r="BI482" i="2"/>
  <c r="BH482" i="2"/>
  <c r="BG482" i="2"/>
  <c r="BF482" i="2"/>
  <c r="X482" i="2"/>
  <c r="W482" i="2"/>
  <c r="AD482" i="2"/>
  <c r="AB482" i="2"/>
  <c r="Z482" i="2"/>
  <c r="P482" i="2"/>
  <c r="BE482" i="2" s="1"/>
  <c r="V482" i="2"/>
  <c r="BK482" i="2" s="1"/>
  <c r="BI481" i="2"/>
  <c r="BH481" i="2"/>
  <c r="BG481" i="2"/>
  <c r="BF481" i="2"/>
  <c r="X481" i="2"/>
  <c r="W481" i="2"/>
  <c r="W480" i="2" s="1"/>
  <c r="H102" i="2" s="1"/>
  <c r="AD481" i="2"/>
  <c r="AB481" i="2"/>
  <c r="AB480" i="2" s="1"/>
  <c r="Z481" i="2"/>
  <c r="V481" i="2"/>
  <c r="P481" i="2" s="1"/>
  <c r="BE481" i="2" s="1"/>
  <c r="BI479" i="2"/>
  <c r="BH479" i="2"/>
  <c r="BG479" i="2"/>
  <c r="BF479" i="2"/>
  <c r="X479" i="2"/>
  <c r="W479" i="2"/>
  <c r="AD479" i="2"/>
  <c r="AB479" i="2"/>
  <c r="Z479" i="2"/>
  <c r="V479" i="2"/>
  <c r="P479" i="2" s="1"/>
  <c r="BE479" i="2" s="1"/>
  <c r="BI478" i="2"/>
  <c r="BH478" i="2"/>
  <c r="BG478" i="2"/>
  <c r="BF478" i="2"/>
  <c r="X478" i="2"/>
  <c r="W478" i="2"/>
  <c r="AD478" i="2"/>
  <c r="AB478" i="2"/>
  <c r="Z478" i="2"/>
  <c r="P478" i="2"/>
  <c r="BE478" i="2" s="1"/>
  <c r="V478" i="2"/>
  <c r="BK478" i="2" s="1"/>
  <c r="BI477" i="2"/>
  <c r="BH477" i="2"/>
  <c r="BG477" i="2"/>
  <c r="BF477" i="2"/>
  <c r="X477" i="2"/>
  <c r="W477" i="2"/>
  <c r="AD477" i="2"/>
  <c r="AB477" i="2"/>
  <c r="Z477" i="2"/>
  <c r="V477" i="2"/>
  <c r="P477" i="2" s="1"/>
  <c r="BE477" i="2" s="1"/>
  <c r="BI476" i="2"/>
  <c r="BH476" i="2"/>
  <c r="BG476" i="2"/>
  <c r="BF476" i="2"/>
  <c r="X476" i="2"/>
  <c r="W476" i="2"/>
  <c r="AD476" i="2"/>
  <c r="AB476" i="2"/>
  <c r="Z476" i="2"/>
  <c r="P476" i="2"/>
  <c r="BE476" i="2" s="1"/>
  <c r="V476" i="2"/>
  <c r="BK476" i="2" s="1"/>
  <c r="BI475" i="2"/>
  <c r="BH475" i="2"/>
  <c r="BG475" i="2"/>
  <c r="BF475" i="2"/>
  <c r="X475" i="2"/>
  <c r="W475" i="2"/>
  <c r="AD475" i="2"/>
  <c r="AB475" i="2"/>
  <c r="Z475" i="2"/>
  <c r="V475" i="2"/>
  <c r="P475" i="2" s="1"/>
  <c r="BE475" i="2" s="1"/>
  <c r="BI474" i="2"/>
  <c r="BH474" i="2"/>
  <c r="BG474" i="2"/>
  <c r="BF474" i="2"/>
  <c r="X474" i="2"/>
  <c r="W474" i="2"/>
  <c r="AD474" i="2"/>
  <c r="AB474" i="2"/>
  <c r="Z474" i="2"/>
  <c r="P474" i="2"/>
  <c r="BE474" i="2" s="1"/>
  <c r="V474" i="2"/>
  <c r="BK474" i="2" s="1"/>
  <c r="BI473" i="2"/>
  <c r="BH473" i="2"/>
  <c r="BG473" i="2"/>
  <c r="BF473" i="2"/>
  <c r="X473" i="2"/>
  <c r="W473" i="2"/>
  <c r="AD473" i="2"/>
  <c r="AB473" i="2"/>
  <c r="Z473" i="2"/>
  <c r="V473" i="2"/>
  <c r="P473" i="2" s="1"/>
  <c r="BE473" i="2" s="1"/>
  <c r="BI472" i="2"/>
  <c r="BH472" i="2"/>
  <c r="BG472" i="2"/>
  <c r="BF472" i="2"/>
  <c r="X472" i="2"/>
  <c r="W472" i="2"/>
  <c r="AD472" i="2"/>
  <c r="AB472" i="2"/>
  <c r="Z472" i="2"/>
  <c r="P472" i="2"/>
  <c r="BE472" i="2" s="1"/>
  <c r="V472" i="2"/>
  <c r="BK472" i="2" s="1"/>
  <c r="BI471" i="2"/>
  <c r="BH471" i="2"/>
  <c r="BG471" i="2"/>
  <c r="BF471" i="2"/>
  <c r="X471" i="2"/>
  <c r="W471" i="2"/>
  <c r="AD471" i="2"/>
  <c r="AB471" i="2"/>
  <c r="Z471" i="2"/>
  <c r="V471" i="2"/>
  <c r="P471" i="2" s="1"/>
  <c r="BE471" i="2" s="1"/>
  <c r="BI470" i="2"/>
  <c r="BH470" i="2"/>
  <c r="BG470" i="2"/>
  <c r="BF470" i="2"/>
  <c r="X470" i="2"/>
  <c r="W470" i="2"/>
  <c r="AD470" i="2"/>
  <c r="AB470" i="2"/>
  <c r="Z470" i="2"/>
  <c r="P470" i="2"/>
  <c r="BE470" i="2" s="1"/>
  <c r="V470" i="2"/>
  <c r="BK470" i="2" s="1"/>
  <c r="BI469" i="2"/>
  <c r="BH469" i="2"/>
  <c r="BG469" i="2"/>
  <c r="BF469" i="2"/>
  <c r="X469" i="2"/>
  <c r="W469" i="2"/>
  <c r="AD469" i="2"/>
  <c r="AB469" i="2"/>
  <c r="Z469" i="2"/>
  <c r="V469" i="2"/>
  <c r="P469" i="2" s="1"/>
  <c r="BE469" i="2" s="1"/>
  <c r="BI468" i="2"/>
  <c r="BH468" i="2"/>
  <c r="BG468" i="2"/>
  <c r="BF468" i="2"/>
  <c r="X468" i="2"/>
  <c r="W468" i="2"/>
  <c r="AD468" i="2"/>
  <c r="AB468" i="2"/>
  <c r="Z468" i="2"/>
  <c r="P468" i="2"/>
  <c r="BE468" i="2" s="1"/>
  <c r="V468" i="2"/>
  <c r="BK468" i="2" s="1"/>
  <c r="BI467" i="2"/>
  <c r="BH467" i="2"/>
  <c r="BG467" i="2"/>
  <c r="BF467" i="2"/>
  <c r="X467" i="2"/>
  <c r="W467" i="2"/>
  <c r="AD467" i="2"/>
  <c r="AB467" i="2"/>
  <c r="Z467" i="2"/>
  <c r="V467" i="2"/>
  <c r="P467" i="2" s="1"/>
  <c r="BE467" i="2" s="1"/>
  <c r="BI466" i="2"/>
  <c r="BH466" i="2"/>
  <c r="BG466" i="2"/>
  <c r="BF466" i="2"/>
  <c r="X466" i="2"/>
  <c r="W466" i="2"/>
  <c r="AD466" i="2"/>
  <c r="AB466" i="2"/>
  <c r="Z466" i="2"/>
  <c r="P466" i="2"/>
  <c r="BE466" i="2" s="1"/>
  <c r="V466" i="2"/>
  <c r="BK466" i="2" s="1"/>
  <c r="BI465" i="2"/>
  <c r="BH465" i="2"/>
  <c r="BG465" i="2"/>
  <c r="BF465" i="2"/>
  <c r="X465" i="2"/>
  <c r="W465" i="2"/>
  <c r="AD465" i="2"/>
  <c r="AB465" i="2"/>
  <c r="Z465" i="2"/>
  <c r="V465" i="2"/>
  <c r="P465" i="2" s="1"/>
  <c r="BE465" i="2" s="1"/>
  <c r="BI464" i="2"/>
  <c r="BH464" i="2"/>
  <c r="BG464" i="2"/>
  <c r="BF464" i="2"/>
  <c r="X464" i="2"/>
  <c r="W464" i="2"/>
  <c r="AD464" i="2"/>
  <c r="AB464" i="2"/>
  <c r="Z464" i="2"/>
  <c r="P464" i="2"/>
  <c r="BE464" i="2" s="1"/>
  <c r="V464" i="2"/>
  <c r="BK464" i="2" s="1"/>
  <c r="BI463" i="2"/>
  <c r="BH463" i="2"/>
  <c r="BG463" i="2"/>
  <c r="BF463" i="2"/>
  <c r="X463" i="2"/>
  <c r="W463" i="2"/>
  <c r="AD463" i="2"/>
  <c r="AB463" i="2"/>
  <c r="Z463" i="2"/>
  <c r="V463" i="2"/>
  <c r="P463" i="2" s="1"/>
  <c r="BE463" i="2" s="1"/>
  <c r="BI462" i="2"/>
  <c r="BH462" i="2"/>
  <c r="BG462" i="2"/>
  <c r="BF462" i="2"/>
  <c r="X462" i="2"/>
  <c r="W462" i="2"/>
  <c r="AD462" i="2"/>
  <c r="AB462" i="2"/>
  <c r="Z462" i="2"/>
  <c r="P462" i="2"/>
  <c r="BE462" i="2" s="1"/>
  <c r="V462" i="2"/>
  <c r="BK462" i="2" s="1"/>
  <c r="BI461" i="2"/>
  <c r="BH461" i="2"/>
  <c r="BG461" i="2"/>
  <c r="BF461" i="2"/>
  <c r="X461" i="2"/>
  <c r="W461" i="2"/>
  <c r="AD461" i="2"/>
  <c r="AB461" i="2"/>
  <c r="Z461" i="2"/>
  <c r="V461" i="2"/>
  <c r="P461" i="2" s="1"/>
  <c r="BE461" i="2" s="1"/>
  <c r="BI460" i="2"/>
  <c r="BH460" i="2"/>
  <c r="BG460" i="2"/>
  <c r="BF460" i="2"/>
  <c r="X460" i="2"/>
  <c r="W460" i="2"/>
  <c r="AD460" i="2"/>
  <c r="AB460" i="2"/>
  <c r="Z460" i="2"/>
  <c r="P460" i="2"/>
  <c r="BE460" i="2" s="1"/>
  <c r="V460" i="2"/>
  <c r="BK460" i="2" s="1"/>
  <c r="BI459" i="2"/>
  <c r="BH459" i="2"/>
  <c r="BG459" i="2"/>
  <c r="BF459" i="2"/>
  <c r="X459" i="2"/>
  <c r="W459" i="2"/>
  <c r="AD459" i="2"/>
  <c r="AB459" i="2"/>
  <c r="Z459" i="2"/>
  <c r="V459" i="2"/>
  <c r="P459" i="2" s="1"/>
  <c r="BE459" i="2" s="1"/>
  <c r="BI458" i="2"/>
  <c r="BH458" i="2"/>
  <c r="BG458" i="2"/>
  <c r="BF458" i="2"/>
  <c r="X458" i="2"/>
  <c r="W458" i="2"/>
  <c r="AD458" i="2"/>
  <c r="AB458" i="2"/>
  <c r="Z458" i="2"/>
  <c r="P458" i="2"/>
  <c r="BE458" i="2" s="1"/>
  <c r="V458" i="2"/>
  <c r="BK458" i="2" s="1"/>
  <c r="BI457" i="2"/>
  <c r="BH457" i="2"/>
  <c r="BG457" i="2"/>
  <c r="BF457" i="2"/>
  <c r="X457" i="2"/>
  <c r="W457" i="2"/>
  <c r="AD457" i="2"/>
  <c r="AB457" i="2"/>
  <c r="Z457" i="2"/>
  <c r="V457" i="2"/>
  <c r="P457" i="2" s="1"/>
  <c r="BE457" i="2" s="1"/>
  <c r="BI456" i="2"/>
  <c r="BH456" i="2"/>
  <c r="BG456" i="2"/>
  <c r="BF456" i="2"/>
  <c r="X456" i="2"/>
  <c r="W456" i="2"/>
  <c r="AD456" i="2"/>
  <c r="AB456" i="2"/>
  <c r="Z456" i="2"/>
  <c r="P456" i="2"/>
  <c r="BE456" i="2" s="1"/>
  <c r="V456" i="2"/>
  <c r="BK456" i="2" s="1"/>
  <c r="BI455" i="2"/>
  <c r="BH455" i="2"/>
  <c r="BG455" i="2"/>
  <c r="BF455" i="2"/>
  <c r="X455" i="2"/>
  <c r="W455" i="2"/>
  <c r="AD455" i="2"/>
  <c r="AB455" i="2"/>
  <c r="Z455" i="2"/>
  <c r="V455" i="2"/>
  <c r="P455" i="2" s="1"/>
  <c r="BE455" i="2" s="1"/>
  <c r="BI454" i="2"/>
  <c r="BH454" i="2"/>
  <c r="BG454" i="2"/>
  <c r="BF454" i="2"/>
  <c r="X454" i="2"/>
  <c r="W454" i="2"/>
  <c r="AD454" i="2"/>
  <c r="AB454" i="2"/>
  <c r="Z454" i="2"/>
  <c r="P454" i="2"/>
  <c r="BE454" i="2" s="1"/>
  <c r="V454" i="2"/>
  <c r="BK454" i="2" s="1"/>
  <c r="BI453" i="2"/>
  <c r="BH453" i="2"/>
  <c r="BG453" i="2"/>
  <c r="BF453" i="2"/>
  <c r="X453" i="2"/>
  <c r="W453" i="2"/>
  <c r="W452" i="2" s="1"/>
  <c r="H101" i="2" s="1"/>
  <c r="AD453" i="2"/>
  <c r="AB453" i="2"/>
  <c r="AB452" i="2" s="1"/>
  <c r="Z453" i="2"/>
  <c r="V453" i="2"/>
  <c r="P453" i="2" s="1"/>
  <c r="BE453" i="2" s="1"/>
  <c r="BI451" i="2"/>
  <c r="BH451" i="2"/>
  <c r="BG451" i="2"/>
  <c r="BF451" i="2"/>
  <c r="X451" i="2"/>
  <c r="W451" i="2"/>
  <c r="AD451" i="2"/>
  <c r="AB451" i="2"/>
  <c r="Z451" i="2"/>
  <c r="V451" i="2"/>
  <c r="P451" i="2" s="1"/>
  <c r="BE451" i="2" s="1"/>
  <c r="BI450" i="2"/>
  <c r="BH450" i="2"/>
  <c r="BG450" i="2"/>
  <c r="BF450" i="2"/>
  <c r="X450" i="2"/>
  <c r="W450" i="2"/>
  <c r="AD450" i="2"/>
  <c r="AB450" i="2"/>
  <c r="Z450" i="2"/>
  <c r="P450" i="2"/>
  <c r="BE450" i="2" s="1"/>
  <c r="V450" i="2"/>
  <c r="BK450" i="2" s="1"/>
  <c r="BI449" i="2"/>
  <c r="BH449" i="2"/>
  <c r="BG449" i="2"/>
  <c r="BF449" i="2"/>
  <c r="X449" i="2"/>
  <c r="W449" i="2"/>
  <c r="AD449" i="2"/>
  <c r="AB449" i="2"/>
  <c r="Z449" i="2"/>
  <c r="V449" i="2"/>
  <c r="P449" i="2" s="1"/>
  <c r="BE449" i="2" s="1"/>
  <c r="BI448" i="2"/>
  <c r="BH448" i="2"/>
  <c r="BG448" i="2"/>
  <c r="BF448" i="2"/>
  <c r="X448" i="2"/>
  <c r="W448" i="2"/>
  <c r="AD448" i="2"/>
  <c r="AB448" i="2"/>
  <c r="Z448" i="2"/>
  <c r="P448" i="2"/>
  <c r="BE448" i="2" s="1"/>
  <c r="V448" i="2"/>
  <c r="BK448" i="2" s="1"/>
  <c r="BI447" i="2"/>
  <c r="BH447" i="2"/>
  <c r="BG447" i="2"/>
  <c r="BF447" i="2"/>
  <c r="X447" i="2"/>
  <c r="W447" i="2"/>
  <c r="AD447" i="2"/>
  <c r="AB447" i="2"/>
  <c r="Z447" i="2"/>
  <c r="V447" i="2"/>
  <c r="P447" i="2" s="1"/>
  <c r="BE447" i="2" s="1"/>
  <c r="BI446" i="2"/>
  <c r="BH446" i="2"/>
  <c r="BG446" i="2"/>
  <c r="BF446" i="2"/>
  <c r="X446" i="2"/>
  <c r="W446" i="2"/>
  <c r="AD446" i="2"/>
  <c r="AB446" i="2"/>
  <c r="Z446" i="2"/>
  <c r="P446" i="2"/>
  <c r="BE446" i="2" s="1"/>
  <c r="V446" i="2"/>
  <c r="BK446" i="2" s="1"/>
  <c r="BI445" i="2"/>
  <c r="BH445" i="2"/>
  <c r="BG445" i="2"/>
  <c r="BF445" i="2"/>
  <c r="X445" i="2"/>
  <c r="W445" i="2"/>
  <c r="AD445" i="2"/>
  <c r="AB445" i="2"/>
  <c r="Z445" i="2"/>
  <c r="V445" i="2"/>
  <c r="P445" i="2" s="1"/>
  <c r="BE445" i="2" s="1"/>
  <c r="BI444" i="2"/>
  <c r="BH444" i="2"/>
  <c r="BG444" i="2"/>
  <c r="BF444" i="2"/>
  <c r="X444" i="2"/>
  <c r="W444" i="2"/>
  <c r="AD444" i="2"/>
  <c r="AB444" i="2"/>
  <c r="Z444" i="2"/>
  <c r="P444" i="2"/>
  <c r="BE444" i="2" s="1"/>
  <c r="V444" i="2"/>
  <c r="BK444" i="2" s="1"/>
  <c r="BI443" i="2"/>
  <c r="BH443" i="2"/>
  <c r="BG443" i="2"/>
  <c r="BF443" i="2"/>
  <c r="X443" i="2"/>
  <c r="W443" i="2"/>
  <c r="AD443" i="2"/>
  <c r="AB443" i="2"/>
  <c r="Z443" i="2"/>
  <c r="V443" i="2"/>
  <c r="P443" i="2" s="1"/>
  <c r="BE443" i="2" s="1"/>
  <c r="BI442" i="2"/>
  <c r="BH442" i="2"/>
  <c r="BG442" i="2"/>
  <c r="BF442" i="2"/>
  <c r="X442" i="2"/>
  <c r="W442" i="2"/>
  <c r="AD442" i="2"/>
  <c r="AB442" i="2"/>
  <c r="Z442" i="2"/>
  <c r="P442" i="2"/>
  <c r="BE442" i="2" s="1"/>
  <c r="V442" i="2"/>
  <c r="BK442" i="2" s="1"/>
  <c r="BI441" i="2"/>
  <c r="BH441" i="2"/>
  <c r="BG441" i="2"/>
  <c r="BF441" i="2"/>
  <c r="X441" i="2"/>
  <c r="W441" i="2"/>
  <c r="AD441" i="2"/>
  <c r="AB441" i="2"/>
  <c r="Z441" i="2"/>
  <c r="V441" i="2"/>
  <c r="P441" i="2" s="1"/>
  <c r="BE441" i="2" s="1"/>
  <c r="BI440" i="2"/>
  <c r="BH440" i="2"/>
  <c r="BG440" i="2"/>
  <c r="BF440" i="2"/>
  <c r="X440" i="2"/>
  <c r="W440" i="2"/>
  <c r="AD440" i="2"/>
  <c r="AB440" i="2"/>
  <c r="Z440" i="2"/>
  <c r="P440" i="2"/>
  <c r="BE440" i="2" s="1"/>
  <c r="V440" i="2"/>
  <c r="BK440" i="2" s="1"/>
  <c r="BI439" i="2"/>
  <c r="BH439" i="2"/>
  <c r="BG439" i="2"/>
  <c r="BF439" i="2"/>
  <c r="X439" i="2"/>
  <c r="W439" i="2"/>
  <c r="AD439" i="2"/>
  <c r="AB439" i="2"/>
  <c r="Z439" i="2"/>
  <c r="V439" i="2"/>
  <c r="P439" i="2" s="1"/>
  <c r="BE439" i="2" s="1"/>
  <c r="BI438" i="2"/>
  <c r="BH438" i="2"/>
  <c r="BG438" i="2"/>
  <c r="BF438" i="2"/>
  <c r="X438" i="2"/>
  <c r="W438" i="2"/>
  <c r="AD438" i="2"/>
  <c r="AB438" i="2"/>
  <c r="Z438" i="2"/>
  <c r="P438" i="2"/>
  <c r="BE438" i="2" s="1"/>
  <c r="V438" i="2"/>
  <c r="BK438" i="2" s="1"/>
  <c r="BI437" i="2"/>
  <c r="BH437" i="2"/>
  <c r="BG437" i="2"/>
  <c r="BF437" i="2"/>
  <c r="X437" i="2"/>
  <c r="W437" i="2"/>
  <c r="AD437" i="2"/>
  <c r="AB437" i="2"/>
  <c r="Z437" i="2"/>
  <c r="V437" i="2"/>
  <c r="P437" i="2" s="1"/>
  <c r="BE437" i="2" s="1"/>
  <c r="BI436" i="2"/>
  <c r="BH436" i="2"/>
  <c r="BG436" i="2"/>
  <c r="BF436" i="2"/>
  <c r="X436" i="2"/>
  <c r="W436" i="2"/>
  <c r="AD436" i="2"/>
  <c r="AB436" i="2"/>
  <c r="Z436" i="2"/>
  <c r="P436" i="2"/>
  <c r="BE436" i="2" s="1"/>
  <c r="V436" i="2"/>
  <c r="BK436" i="2" s="1"/>
  <c r="BI435" i="2"/>
  <c r="BH435" i="2"/>
  <c r="BG435" i="2"/>
  <c r="BF435" i="2"/>
  <c r="X435" i="2"/>
  <c r="W435" i="2"/>
  <c r="AD435" i="2"/>
  <c r="AB435" i="2"/>
  <c r="Z435" i="2"/>
  <c r="V435" i="2"/>
  <c r="P435" i="2" s="1"/>
  <c r="BE435" i="2" s="1"/>
  <c r="BI434" i="2"/>
  <c r="BH434" i="2"/>
  <c r="BG434" i="2"/>
  <c r="BF434" i="2"/>
  <c r="X434" i="2"/>
  <c r="W434" i="2"/>
  <c r="AD434" i="2"/>
  <c r="AB434" i="2"/>
  <c r="Z434" i="2"/>
  <c r="P434" i="2"/>
  <c r="BE434" i="2" s="1"/>
  <c r="V434" i="2"/>
  <c r="BK434" i="2" s="1"/>
  <c r="BI433" i="2"/>
  <c r="BH433" i="2"/>
  <c r="BG433" i="2"/>
  <c r="BF433" i="2"/>
  <c r="X433" i="2"/>
  <c r="W433" i="2"/>
  <c r="AD433" i="2"/>
  <c r="AB433" i="2"/>
  <c r="Z433" i="2"/>
  <c r="V433" i="2"/>
  <c r="P433" i="2" s="1"/>
  <c r="BE433" i="2" s="1"/>
  <c r="BI432" i="2"/>
  <c r="BH432" i="2"/>
  <c r="BG432" i="2"/>
  <c r="BF432" i="2"/>
  <c r="X432" i="2"/>
  <c r="W432" i="2"/>
  <c r="AD432" i="2"/>
  <c r="AB432" i="2"/>
  <c r="Z432" i="2"/>
  <c r="P432" i="2"/>
  <c r="BE432" i="2" s="1"/>
  <c r="V432" i="2"/>
  <c r="BK432" i="2" s="1"/>
  <c r="BI431" i="2"/>
  <c r="BH431" i="2"/>
  <c r="BG431" i="2"/>
  <c r="BF431" i="2"/>
  <c r="X431" i="2"/>
  <c r="W431" i="2"/>
  <c r="AD431" i="2"/>
  <c r="AB431" i="2"/>
  <c r="Z431" i="2"/>
  <c r="V431" i="2"/>
  <c r="P431" i="2" s="1"/>
  <c r="BE431" i="2" s="1"/>
  <c r="BI430" i="2"/>
  <c r="BH430" i="2"/>
  <c r="BG430" i="2"/>
  <c r="BF430" i="2"/>
  <c r="X430" i="2"/>
  <c r="W430" i="2"/>
  <c r="AD430" i="2"/>
  <c r="AB430" i="2"/>
  <c r="Z430" i="2"/>
  <c r="P430" i="2"/>
  <c r="BE430" i="2" s="1"/>
  <c r="V430" i="2"/>
  <c r="BK430" i="2" s="1"/>
  <c r="BI429" i="2"/>
  <c r="BH429" i="2"/>
  <c r="BG429" i="2"/>
  <c r="BF429" i="2"/>
  <c r="X429" i="2"/>
  <c r="W429" i="2"/>
  <c r="AD429" i="2"/>
  <c r="AB429" i="2"/>
  <c r="Z429" i="2"/>
  <c r="V429" i="2"/>
  <c r="P429" i="2" s="1"/>
  <c r="BE429" i="2" s="1"/>
  <c r="BI428" i="2"/>
  <c r="BH428" i="2"/>
  <c r="BG428" i="2"/>
  <c r="BF428" i="2"/>
  <c r="X428" i="2"/>
  <c r="W428" i="2"/>
  <c r="AD428" i="2"/>
  <c r="AB428" i="2"/>
  <c r="Z428" i="2"/>
  <c r="P428" i="2"/>
  <c r="BE428" i="2" s="1"/>
  <c r="V428" i="2"/>
  <c r="BK428" i="2" s="1"/>
  <c r="BI427" i="2"/>
  <c r="BH427" i="2"/>
  <c r="BG427" i="2"/>
  <c r="BF427" i="2"/>
  <c r="X427" i="2"/>
  <c r="W427" i="2"/>
  <c r="AD427" i="2"/>
  <c r="AB427" i="2"/>
  <c r="Z427" i="2"/>
  <c r="V427" i="2"/>
  <c r="P427" i="2" s="1"/>
  <c r="BE427" i="2" s="1"/>
  <c r="BI426" i="2"/>
  <c r="BH426" i="2"/>
  <c r="BG426" i="2"/>
  <c r="BF426" i="2"/>
  <c r="X426" i="2"/>
  <c r="W426" i="2"/>
  <c r="AD426" i="2"/>
  <c r="AB426" i="2"/>
  <c r="Z426" i="2"/>
  <c r="P426" i="2"/>
  <c r="BE426" i="2" s="1"/>
  <c r="V426" i="2"/>
  <c r="BK426" i="2" s="1"/>
  <c r="BI425" i="2"/>
  <c r="BH425" i="2"/>
  <c r="BG425" i="2"/>
  <c r="BF425" i="2"/>
  <c r="X425" i="2"/>
  <c r="W425" i="2"/>
  <c r="W424" i="2" s="1"/>
  <c r="H100" i="2" s="1"/>
  <c r="AD425" i="2"/>
  <c r="AB425" i="2"/>
  <c r="AB424" i="2" s="1"/>
  <c r="Z425" i="2"/>
  <c r="V425" i="2"/>
  <c r="P425" i="2" s="1"/>
  <c r="BE425" i="2" s="1"/>
  <c r="BI423" i="2"/>
  <c r="BH423" i="2"/>
  <c r="BG423" i="2"/>
  <c r="BF423" i="2"/>
  <c r="X423" i="2"/>
  <c r="W423" i="2"/>
  <c r="AD423" i="2"/>
  <c r="AB423" i="2"/>
  <c r="Z423" i="2"/>
  <c r="V423" i="2"/>
  <c r="P423" i="2" s="1"/>
  <c r="BE423" i="2" s="1"/>
  <c r="BI422" i="2"/>
  <c r="BH422" i="2"/>
  <c r="BG422" i="2"/>
  <c r="BF422" i="2"/>
  <c r="X422" i="2"/>
  <c r="W422" i="2"/>
  <c r="AD422" i="2"/>
  <c r="AB422" i="2"/>
  <c r="Z422" i="2"/>
  <c r="P422" i="2"/>
  <c r="BE422" i="2" s="1"/>
  <c r="V422" i="2"/>
  <c r="BK422" i="2" s="1"/>
  <c r="BI421" i="2"/>
  <c r="BH421" i="2"/>
  <c r="BG421" i="2"/>
  <c r="BF421" i="2"/>
  <c r="X421" i="2"/>
  <c r="W421" i="2"/>
  <c r="AD421" i="2"/>
  <c r="AB421" i="2"/>
  <c r="Z421" i="2"/>
  <c r="V421" i="2"/>
  <c r="P421" i="2" s="1"/>
  <c r="BE421" i="2" s="1"/>
  <c r="BI420" i="2"/>
  <c r="BH420" i="2"/>
  <c r="BG420" i="2"/>
  <c r="BF420" i="2"/>
  <c r="X420" i="2"/>
  <c r="W420" i="2"/>
  <c r="AD420" i="2"/>
  <c r="AB420" i="2"/>
  <c r="Z420" i="2"/>
  <c r="P420" i="2"/>
  <c r="BE420" i="2" s="1"/>
  <c r="V420" i="2"/>
  <c r="BK420" i="2" s="1"/>
  <c r="BI419" i="2"/>
  <c r="BH419" i="2"/>
  <c r="BG419" i="2"/>
  <c r="BF419" i="2"/>
  <c r="X419" i="2"/>
  <c r="W419" i="2"/>
  <c r="AD419" i="2"/>
  <c r="AB419" i="2"/>
  <c r="Z419" i="2"/>
  <c r="V419" i="2"/>
  <c r="P419" i="2" s="1"/>
  <c r="BE419" i="2" s="1"/>
  <c r="BI418" i="2"/>
  <c r="BH418" i="2"/>
  <c r="BG418" i="2"/>
  <c r="BF418" i="2"/>
  <c r="X418" i="2"/>
  <c r="W418" i="2"/>
  <c r="AD418" i="2"/>
  <c r="AB418" i="2"/>
  <c r="Z418" i="2"/>
  <c r="P418" i="2"/>
  <c r="BE418" i="2" s="1"/>
  <c r="V418" i="2"/>
  <c r="BK418" i="2" s="1"/>
  <c r="BI417" i="2"/>
  <c r="BH417" i="2"/>
  <c r="BG417" i="2"/>
  <c r="BF417" i="2"/>
  <c r="BE417" i="2"/>
  <c r="X417" i="2"/>
  <c r="W417" i="2"/>
  <c r="AD417" i="2"/>
  <c r="AB417" i="2"/>
  <c r="Z417" i="2"/>
  <c r="BK417" i="2"/>
  <c r="V417" i="2"/>
  <c r="P417" i="2" s="1"/>
  <c r="BI416" i="2"/>
  <c r="BH416" i="2"/>
  <c r="BG416" i="2"/>
  <c r="BF416" i="2"/>
  <c r="X416" i="2"/>
  <c r="W416" i="2"/>
  <c r="AD416" i="2"/>
  <c r="AB416" i="2"/>
  <c r="Z416" i="2"/>
  <c r="P416" i="2"/>
  <c r="BE416" i="2" s="1"/>
  <c r="V416" i="2"/>
  <c r="BK416" i="2" s="1"/>
  <c r="BI415" i="2"/>
  <c r="BH415" i="2"/>
  <c r="BG415" i="2"/>
  <c r="BF415" i="2"/>
  <c r="BE415" i="2"/>
  <c r="X415" i="2"/>
  <c r="W415" i="2"/>
  <c r="AD415" i="2"/>
  <c r="AB415" i="2"/>
  <c r="Z415" i="2"/>
  <c r="BK415" i="2"/>
  <c r="V415" i="2"/>
  <c r="P415" i="2" s="1"/>
  <c r="BI414" i="2"/>
  <c r="BH414" i="2"/>
  <c r="BG414" i="2"/>
  <c r="BF414" i="2"/>
  <c r="X414" i="2"/>
  <c r="W414" i="2"/>
  <c r="AD414" i="2"/>
  <c r="AB414" i="2"/>
  <c r="Z414" i="2"/>
  <c r="P414" i="2"/>
  <c r="BE414" i="2" s="1"/>
  <c r="V414" i="2"/>
  <c r="BK414" i="2" s="1"/>
  <c r="BI413" i="2"/>
  <c r="BH413" i="2"/>
  <c r="BG413" i="2"/>
  <c r="BF413" i="2"/>
  <c r="BE413" i="2"/>
  <c r="X413" i="2"/>
  <c r="W413" i="2"/>
  <c r="AD413" i="2"/>
  <c r="AB413" i="2"/>
  <c r="Z413" i="2"/>
  <c r="BK413" i="2"/>
  <c r="V413" i="2"/>
  <c r="P413" i="2" s="1"/>
  <c r="BI412" i="2"/>
  <c r="BH412" i="2"/>
  <c r="BG412" i="2"/>
  <c r="BF412" i="2"/>
  <c r="X412" i="2"/>
  <c r="W412" i="2"/>
  <c r="AD412" i="2"/>
  <c r="AB412" i="2"/>
  <c r="Z412" i="2"/>
  <c r="P412" i="2"/>
  <c r="BE412" i="2" s="1"/>
  <c r="V412" i="2"/>
  <c r="BK412" i="2" s="1"/>
  <c r="BI411" i="2"/>
  <c r="BH411" i="2"/>
  <c r="BG411" i="2"/>
  <c r="BF411" i="2"/>
  <c r="BE411" i="2"/>
  <c r="X411" i="2"/>
  <c r="W411" i="2"/>
  <c r="AD411" i="2"/>
  <c r="AB411" i="2"/>
  <c r="Z411" i="2"/>
  <c r="BK411" i="2"/>
  <c r="V411" i="2"/>
  <c r="P411" i="2" s="1"/>
  <c r="BI410" i="2"/>
  <c r="BH410" i="2"/>
  <c r="BG410" i="2"/>
  <c r="BF410" i="2"/>
  <c r="X410" i="2"/>
  <c r="W410" i="2"/>
  <c r="AD410" i="2"/>
  <c r="AB410" i="2"/>
  <c r="Z410" i="2"/>
  <c r="V410" i="2"/>
  <c r="BK410" i="2" s="1"/>
  <c r="BI409" i="2"/>
  <c r="BH409" i="2"/>
  <c r="BG409" i="2"/>
  <c r="BF409" i="2"/>
  <c r="X409" i="2"/>
  <c r="W409" i="2"/>
  <c r="AD409" i="2"/>
  <c r="AB409" i="2"/>
  <c r="Z409" i="2"/>
  <c r="P409" i="2"/>
  <c r="BE409" i="2" s="1"/>
  <c r="V409" i="2"/>
  <c r="BK409" i="2" s="1"/>
  <c r="BI408" i="2"/>
  <c r="BH408" i="2"/>
  <c r="BG408" i="2"/>
  <c r="BF408" i="2"/>
  <c r="X408" i="2"/>
  <c r="W408" i="2"/>
  <c r="AD408" i="2"/>
  <c r="AB408" i="2"/>
  <c r="Z408" i="2"/>
  <c r="V408" i="2"/>
  <c r="P408" i="2" s="1"/>
  <c r="BE408" i="2" s="1"/>
  <c r="BI407" i="2"/>
  <c r="BH407" i="2"/>
  <c r="BG407" i="2"/>
  <c r="BF407" i="2"/>
  <c r="X407" i="2"/>
  <c r="W407" i="2"/>
  <c r="AD407" i="2"/>
  <c r="AB407" i="2"/>
  <c r="Z407" i="2"/>
  <c r="P407" i="2"/>
  <c r="BE407" i="2" s="1"/>
  <c r="V407" i="2"/>
  <c r="BK407" i="2" s="1"/>
  <c r="BI406" i="2"/>
  <c r="BH406" i="2"/>
  <c r="BG406" i="2"/>
  <c r="BF406" i="2"/>
  <c r="X406" i="2"/>
  <c r="W406" i="2"/>
  <c r="AD406" i="2"/>
  <c r="AB406" i="2"/>
  <c r="Z406" i="2"/>
  <c r="V406" i="2"/>
  <c r="P406" i="2" s="1"/>
  <c r="BE406" i="2" s="1"/>
  <c r="BI405" i="2"/>
  <c r="BH405" i="2"/>
  <c r="BG405" i="2"/>
  <c r="BF405" i="2"/>
  <c r="X405" i="2"/>
  <c r="W405" i="2"/>
  <c r="AD405" i="2"/>
  <c r="AB405" i="2"/>
  <c r="Z405" i="2"/>
  <c r="P405" i="2"/>
  <c r="BE405" i="2" s="1"/>
  <c r="V405" i="2"/>
  <c r="BK405" i="2" s="1"/>
  <c r="BI404" i="2"/>
  <c r="BH404" i="2"/>
  <c r="BG404" i="2"/>
  <c r="BF404" i="2"/>
  <c r="X404" i="2"/>
  <c r="X403" i="2" s="1"/>
  <c r="W404" i="2"/>
  <c r="W403" i="2" s="1"/>
  <c r="H99" i="2" s="1"/>
  <c r="AD404" i="2"/>
  <c r="AD403" i="2" s="1"/>
  <c r="AB404" i="2"/>
  <c r="AB403" i="2" s="1"/>
  <c r="Z404" i="2"/>
  <c r="Z403" i="2" s="1"/>
  <c r="V404" i="2"/>
  <c r="P404" i="2" s="1"/>
  <c r="BE404" i="2" s="1"/>
  <c r="K99" i="2"/>
  <c r="BI402" i="2"/>
  <c r="BH402" i="2"/>
  <c r="BG402" i="2"/>
  <c r="BF402" i="2"/>
  <c r="X402" i="2"/>
  <c r="W402" i="2"/>
  <c r="AD402" i="2"/>
  <c r="AB402" i="2"/>
  <c r="Z402" i="2"/>
  <c r="V402" i="2"/>
  <c r="P402" i="2" s="1"/>
  <c r="BE402" i="2" s="1"/>
  <c r="BI401" i="2"/>
  <c r="BH401" i="2"/>
  <c r="BG401" i="2"/>
  <c r="BF401" i="2"/>
  <c r="X401" i="2"/>
  <c r="W401" i="2"/>
  <c r="AD401" i="2"/>
  <c r="AB401" i="2"/>
  <c r="Z401" i="2"/>
  <c r="P401" i="2"/>
  <c r="BE401" i="2" s="1"/>
  <c r="V401" i="2"/>
  <c r="BK401" i="2" s="1"/>
  <c r="BI400" i="2"/>
  <c r="BH400" i="2"/>
  <c r="BG400" i="2"/>
  <c r="BF400" i="2"/>
  <c r="X400" i="2"/>
  <c r="W400" i="2"/>
  <c r="AD400" i="2"/>
  <c r="AB400" i="2"/>
  <c r="Z400" i="2"/>
  <c r="V400" i="2"/>
  <c r="P400" i="2" s="1"/>
  <c r="BE400" i="2" s="1"/>
  <c r="BI399" i="2"/>
  <c r="BH399" i="2"/>
  <c r="BG399" i="2"/>
  <c r="BF399" i="2"/>
  <c r="X399" i="2"/>
  <c r="W399" i="2"/>
  <c r="AD399" i="2"/>
  <c r="AB399" i="2"/>
  <c r="Z399" i="2"/>
  <c r="P399" i="2"/>
  <c r="BE399" i="2" s="1"/>
  <c r="V399" i="2"/>
  <c r="BK399" i="2" s="1"/>
  <c r="BI398" i="2"/>
  <c r="BH398" i="2"/>
  <c r="BG398" i="2"/>
  <c r="BF398" i="2"/>
  <c r="X398" i="2"/>
  <c r="W398" i="2"/>
  <c r="AD398" i="2"/>
  <c r="AB398" i="2"/>
  <c r="Z398" i="2"/>
  <c r="V398" i="2"/>
  <c r="P398" i="2" s="1"/>
  <c r="BE398" i="2" s="1"/>
  <c r="BI397" i="2"/>
  <c r="BH397" i="2"/>
  <c r="BG397" i="2"/>
  <c r="BF397" i="2"/>
  <c r="X397" i="2"/>
  <c r="W397" i="2"/>
  <c r="AD397" i="2"/>
  <c r="AB397" i="2"/>
  <c r="Z397" i="2"/>
  <c r="P397" i="2"/>
  <c r="BE397" i="2" s="1"/>
  <c r="V397" i="2"/>
  <c r="BK397" i="2" s="1"/>
  <c r="BI396" i="2"/>
  <c r="BH396" i="2"/>
  <c r="BG396" i="2"/>
  <c r="BF396" i="2"/>
  <c r="X396" i="2"/>
  <c r="W396" i="2"/>
  <c r="AD396" i="2"/>
  <c r="AB396" i="2"/>
  <c r="Z396" i="2"/>
  <c r="V396" i="2"/>
  <c r="P396" i="2" s="1"/>
  <c r="BE396" i="2" s="1"/>
  <c r="BI395" i="2"/>
  <c r="BH395" i="2"/>
  <c r="BG395" i="2"/>
  <c r="BF395" i="2"/>
  <c r="X395" i="2"/>
  <c r="W395" i="2"/>
  <c r="AD395" i="2"/>
  <c r="AB395" i="2"/>
  <c r="Z395" i="2"/>
  <c r="P395" i="2"/>
  <c r="BE395" i="2" s="1"/>
  <c r="V395" i="2"/>
  <c r="BK395" i="2" s="1"/>
  <c r="BI394" i="2"/>
  <c r="BH394" i="2"/>
  <c r="BG394" i="2"/>
  <c r="BF394" i="2"/>
  <c r="X394" i="2"/>
  <c r="W394" i="2"/>
  <c r="AD394" i="2"/>
  <c r="AB394" i="2"/>
  <c r="Z394" i="2"/>
  <c r="V394" i="2"/>
  <c r="P394" i="2" s="1"/>
  <c r="BE394" i="2" s="1"/>
  <c r="BI393" i="2"/>
  <c r="BH393" i="2"/>
  <c r="BG393" i="2"/>
  <c r="BF393" i="2"/>
  <c r="X393" i="2"/>
  <c r="W393" i="2"/>
  <c r="AD393" i="2"/>
  <c r="AB393" i="2"/>
  <c r="Z393" i="2"/>
  <c r="P393" i="2"/>
  <c r="BE393" i="2" s="1"/>
  <c r="V393" i="2"/>
  <c r="BK393" i="2" s="1"/>
  <c r="BI392" i="2"/>
  <c r="BH392" i="2"/>
  <c r="BG392" i="2"/>
  <c r="BF392" i="2"/>
  <c r="X392" i="2"/>
  <c r="W392" i="2"/>
  <c r="AD392" i="2"/>
  <c r="AB392" i="2"/>
  <c r="Z392" i="2"/>
  <c r="V392" i="2"/>
  <c r="P392" i="2" s="1"/>
  <c r="BE392" i="2" s="1"/>
  <c r="BI391" i="2"/>
  <c r="BH391" i="2"/>
  <c r="BG391" i="2"/>
  <c r="BF391" i="2"/>
  <c r="X391" i="2"/>
  <c r="W391" i="2"/>
  <c r="AD391" i="2"/>
  <c r="AB391" i="2"/>
  <c r="Z391" i="2"/>
  <c r="P391" i="2"/>
  <c r="BE391" i="2" s="1"/>
  <c r="V391" i="2"/>
  <c r="BK391" i="2" s="1"/>
  <c r="BI390" i="2"/>
  <c r="BH390" i="2"/>
  <c r="BG390" i="2"/>
  <c r="BF390" i="2"/>
  <c r="X390" i="2"/>
  <c r="W390" i="2"/>
  <c r="AD390" i="2"/>
  <c r="AB390" i="2"/>
  <c r="Z390" i="2"/>
  <c r="V390" i="2"/>
  <c r="P390" i="2" s="1"/>
  <c r="BE390" i="2" s="1"/>
  <c r="BI389" i="2"/>
  <c r="BH389" i="2"/>
  <c r="BG389" i="2"/>
  <c r="BF389" i="2"/>
  <c r="X389" i="2"/>
  <c r="W389" i="2"/>
  <c r="AD389" i="2"/>
  <c r="AB389" i="2"/>
  <c r="Z389" i="2"/>
  <c r="P389" i="2"/>
  <c r="BE389" i="2" s="1"/>
  <c r="V389" i="2"/>
  <c r="BK389" i="2" s="1"/>
  <c r="BI388" i="2"/>
  <c r="BH388" i="2"/>
  <c r="BG388" i="2"/>
  <c r="BF388" i="2"/>
  <c r="X388" i="2"/>
  <c r="W388" i="2"/>
  <c r="AD388" i="2"/>
  <c r="AB388" i="2"/>
  <c r="Z388" i="2"/>
  <c r="V388" i="2"/>
  <c r="P388" i="2" s="1"/>
  <c r="BE388" i="2" s="1"/>
  <c r="BI387" i="2"/>
  <c r="BH387" i="2"/>
  <c r="BG387" i="2"/>
  <c r="BF387" i="2"/>
  <c r="X387" i="2"/>
  <c r="W387" i="2"/>
  <c r="AD387" i="2"/>
  <c r="AB387" i="2"/>
  <c r="Z387" i="2"/>
  <c r="P387" i="2"/>
  <c r="BE387" i="2" s="1"/>
  <c r="V387" i="2"/>
  <c r="BK387" i="2" s="1"/>
  <c r="BI386" i="2"/>
  <c r="BH386" i="2"/>
  <c r="BG386" i="2"/>
  <c r="BF386" i="2"/>
  <c r="X386" i="2"/>
  <c r="W386" i="2"/>
  <c r="AD386" i="2"/>
  <c r="AB386" i="2"/>
  <c r="Z386" i="2"/>
  <c r="V386" i="2"/>
  <c r="P386" i="2" s="1"/>
  <c r="BE386" i="2" s="1"/>
  <c r="BI385" i="2"/>
  <c r="BH385" i="2"/>
  <c r="BG385" i="2"/>
  <c r="BF385" i="2"/>
  <c r="X385" i="2"/>
  <c r="W385" i="2"/>
  <c r="AD385" i="2"/>
  <c r="AB385" i="2"/>
  <c r="Z385" i="2"/>
  <c r="P385" i="2"/>
  <c r="BE385" i="2" s="1"/>
  <c r="V385" i="2"/>
  <c r="BK385" i="2" s="1"/>
  <c r="BI384" i="2"/>
  <c r="BH384" i="2"/>
  <c r="BG384" i="2"/>
  <c r="BF384" i="2"/>
  <c r="X384" i="2"/>
  <c r="X383" i="2" s="1"/>
  <c r="W384" i="2"/>
  <c r="W383" i="2" s="1"/>
  <c r="H98" i="2" s="1"/>
  <c r="AD384" i="2"/>
  <c r="AD383" i="2" s="1"/>
  <c r="AB384" i="2"/>
  <c r="AB383" i="2" s="1"/>
  <c r="Z384" i="2"/>
  <c r="Z383" i="2" s="1"/>
  <c r="V384" i="2"/>
  <c r="P384" i="2" s="1"/>
  <c r="BE384" i="2" s="1"/>
  <c r="K98" i="2"/>
  <c r="BI382" i="2"/>
  <c r="BH382" i="2"/>
  <c r="BG382" i="2"/>
  <c r="BF382" i="2"/>
  <c r="X382" i="2"/>
  <c r="W382" i="2"/>
  <c r="AD382" i="2"/>
  <c r="AB382" i="2"/>
  <c r="Z382" i="2"/>
  <c r="V382" i="2"/>
  <c r="P382" i="2" s="1"/>
  <c r="BE382" i="2" s="1"/>
  <c r="BI381" i="2"/>
  <c r="BH381" i="2"/>
  <c r="BG381" i="2"/>
  <c r="BF381" i="2"/>
  <c r="X381" i="2"/>
  <c r="W381" i="2"/>
  <c r="AD381" i="2"/>
  <c r="AB381" i="2"/>
  <c r="Z381" i="2"/>
  <c r="P381" i="2"/>
  <c r="BE381" i="2" s="1"/>
  <c r="V381" i="2"/>
  <c r="BK381" i="2" s="1"/>
  <c r="BI380" i="2"/>
  <c r="BH380" i="2"/>
  <c r="BG380" i="2"/>
  <c r="BF380" i="2"/>
  <c r="X380" i="2"/>
  <c r="W380" i="2"/>
  <c r="AD380" i="2"/>
  <c r="AB380" i="2"/>
  <c r="Z380" i="2"/>
  <c r="V380" i="2"/>
  <c r="P380" i="2" s="1"/>
  <c r="BE380" i="2" s="1"/>
  <c r="BI379" i="2"/>
  <c r="BH379" i="2"/>
  <c r="BG379" i="2"/>
  <c r="BF379" i="2"/>
  <c r="X379" i="2"/>
  <c r="W379" i="2"/>
  <c r="AD379" i="2"/>
  <c r="AB379" i="2"/>
  <c r="Z379" i="2"/>
  <c r="P379" i="2"/>
  <c r="BE379" i="2" s="1"/>
  <c r="V379" i="2"/>
  <c r="BK379" i="2" s="1"/>
  <c r="BI378" i="2"/>
  <c r="BH378" i="2"/>
  <c r="BG378" i="2"/>
  <c r="BF378" i="2"/>
  <c r="X378" i="2"/>
  <c r="W378" i="2"/>
  <c r="AD378" i="2"/>
  <c r="AB378" i="2"/>
  <c r="Z378" i="2"/>
  <c r="V378" i="2"/>
  <c r="P378" i="2" s="1"/>
  <c r="BE378" i="2" s="1"/>
  <c r="BI377" i="2"/>
  <c r="BH377" i="2"/>
  <c r="BG377" i="2"/>
  <c r="BF377" i="2"/>
  <c r="X377" i="2"/>
  <c r="W377" i="2"/>
  <c r="AD377" i="2"/>
  <c r="AB377" i="2"/>
  <c r="Z377" i="2"/>
  <c r="P377" i="2"/>
  <c r="BE377" i="2" s="1"/>
  <c r="V377" i="2"/>
  <c r="BK377" i="2" s="1"/>
  <c r="BI376" i="2"/>
  <c r="BH376" i="2"/>
  <c r="BG376" i="2"/>
  <c r="BF376" i="2"/>
  <c r="X376" i="2"/>
  <c r="W376" i="2"/>
  <c r="AD376" i="2"/>
  <c r="AB376" i="2"/>
  <c r="Z376" i="2"/>
  <c r="V376" i="2"/>
  <c r="P376" i="2" s="1"/>
  <c r="BE376" i="2" s="1"/>
  <c r="BI375" i="2"/>
  <c r="BH375" i="2"/>
  <c r="BG375" i="2"/>
  <c r="BF375" i="2"/>
  <c r="X375" i="2"/>
  <c r="W375" i="2"/>
  <c r="AD375" i="2"/>
  <c r="AB375" i="2"/>
  <c r="Z375" i="2"/>
  <c r="P375" i="2"/>
  <c r="BE375" i="2" s="1"/>
  <c r="V375" i="2"/>
  <c r="BK375" i="2" s="1"/>
  <c r="BI374" i="2"/>
  <c r="BH374" i="2"/>
  <c r="BG374" i="2"/>
  <c r="BF374" i="2"/>
  <c r="X374" i="2"/>
  <c r="W374" i="2"/>
  <c r="AD374" i="2"/>
  <c r="AB374" i="2"/>
  <c r="Z374" i="2"/>
  <c r="V374" i="2"/>
  <c r="P374" i="2" s="1"/>
  <c r="BE374" i="2" s="1"/>
  <c r="BI373" i="2"/>
  <c r="BH373" i="2"/>
  <c r="BG373" i="2"/>
  <c r="BF373" i="2"/>
  <c r="X373" i="2"/>
  <c r="W373" i="2"/>
  <c r="AD373" i="2"/>
  <c r="AB373" i="2"/>
  <c r="Z373" i="2"/>
  <c r="P373" i="2"/>
  <c r="BE373" i="2" s="1"/>
  <c r="V373" i="2"/>
  <c r="BK373" i="2" s="1"/>
  <c r="BI372" i="2"/>
  <c r="BH372" i="2"/>
  <c r="BG372" i="2"/>
  <c r="BF372" i="2"/>
  <c r="X372" i="2"/>
  <c r="W372" i="2"/>
  <c r="AD372" i="2"/>
  <c r="AB372" i="2"/>
  <c r="Z372" i="2"/>
  <c r="V372" i="2"/>
  <c r="P372" i="2" s="1"/>
  <c r="BE372" i="2" s="1"/>
  <c r="BI371" i="2"/>
  <c r="BH371" i="2"/>
  <c r="BG371" i="2"/>
  <c r="BF371" i="2"/>
  <c r="X371" i="2"/>
  <c r="W371" i="2"/>
  <c r="AD371" i="2"/>
  <c r="AB371" i="2"/>
  <c r="Z371" i="2"/>
  <c r="P371" i="2"/>
  <c r="BE371" i="2" s="1"/>
  <c r="V371" i="2"/>
  <c r="BK371" i="2" s="1"/>
  <c r="BI370" i="2"/>
  <c r="BH370" i="2"/>
  <c r="BG370" i="2"/>
  <c r="BF370" i="2"/>
  <c r="X370" i="2"/>
  <c r="W370" i="2"/>
  <c r="AD370" i="2"/>
  <c r="AB370" i="2"/>
  <c r="Z370" i="2"/>
  <c r="V370" i="2"/>
  <c r="P370" i="2" s="1"/>
  <c r="BE370" i="2" s="1"/>
  <c r="BI369" i="2"/>
  <c r="BH369" i="2"/>
  <c r="BG369" i="2"/>
  <c r="BF369" i="2"/>
  <c r="X369" i="2"/>
  <c r="W369" i="2"/>
  <c r="AD369" i="2"/>
  <c r="AB369" i="2"/>
  <c r="Z369" i="2"/>
  <c r="P369" i="2"/>
  <c r="BE369" i="2" s="1"/>
  <c r="V369" i="2"/>
  <c r="BK369" i="2" s="1"/>
  <c r="BI368" i="2"/>
  <c r="BH368" i="2"/>
  <c r="BG368" i="2"/>
  <c r="BF368" i="2"/>
  <c r="X368" i="2"/>
  <c r="W368" i="2"/>
  <c r="AD368" i="2"/>
  <c r="AB368" i="2"/>
  <c r="Z368" i="2"/>
  <c r="V368" i="2"/>
  <c r="P368" i="2" s="1"/>
  <c r="BE368" i="2" s="1"/>
  <c r="BI367" i="2"/>
  <c r="BH367" i="2"/>
  <c r="BG367" i="2"/>
  <c r="BF367" i="2"/>
  <c r="X367" i="2"/>
  <c r="W367" i="2"/>
  <c r="AD367" i="2"/>
  <c r="AB367" i="2"/>
  <c r="Z367" i="2"/>
  <c r="P367" i="2"/>
  <c r="BE367" i="2" s="1"/>
  <c r="V367" i="2"/>
  <c r="BK367" i="2" s="1"/>
  <c r="BI366" i="2"/>
  <c r="BH366" i="2"/>
  <c r="BG366" i="2"/>
  <c r="BF366" i="2"/>
  <c r="X366" i="2"/>
  <c r="W366" i="2"/>
  <c r="AD366" i="2"/>
  <c r="AB366" i="2"/>
  <c r="Z366" i="2"/>
  <c r="V366" i="2"/>
  <c r="P366" i="2" s="1"/>
  <c r="BE366" i="2" s="1"/>
  <c r="BI365" i="2"/>
  <c r="BH365" i="2"/>
  <c r="BG365" i="2"/>
  <c r="BF365" i="2"/>
  <c r="X365" i="2"/>
  <c r="W365" i="2"/>
  <c r="AD365" i="2"/>
  <c r="AB365" i="2"/>
  <c r="Z365" i="2"/>
  <c r="P365" i="2"/>
  <c r="BE365" i="2" s="1"/>
  <c r="V365" i="2"/>
  <c r="BK365" i="2" s="1"/>
  <c r="BI364" i="2"/>
  <c r="BH364" i="2"/>
  <c r="BG364" i="2"/>
  <c r="BF364" i="2"/>
  <c r="X364" i="2"/>
  <c r="W364" i="2"/>
  <c r="AD364" i="2"/>
  <c r="AB364" i="2"/>
  <c r="Z364" i="2"/>
  <c r="V364" i="2"/>
  <c r="P364" i="2" s="1"/>
  <c r="BE364" i="2" s="1"/>
  <c r="BI363" i="2"/>
  <c r="BH363" i="2"/>
  <c r="BG363" i="2"/>
  <c r="BF363" i="2"/>
  <c r="X363" i="2"/>
  <c r="W363" i="2"/>
  <c r="AD363" i="2"/>
  <c r="AB363" i="2"/>
  <c r="Z363" i="2"/>
  <c r="P363" i="2"/>
  <c r="BE363" i="2" s="1"/>
  <c r="V363" i="2"/>
  <c r="BK363" i="2" s="1"/>
  <c r="BI362" i="2"/>
  <c r="BH362" i="2"/>
  <c r="BG362" i="2"/>
  <c r="BF362" i="2"/>
  <c r="X362" i="2"/>
  <c r="W362" i="2"/>
  <c r="AD362" i="2"/>
  <c r="AB362" i="2"/>
  <c r="Z362" i="2"/>
  <c r="V362" i="2"/>
  <c r="P362" i="2" s="1"/>
  <c r="BE362" i="2" s="1"/>
  <c r="BI361" i="2"/>
  <c r="BH361" i="2"/>
  <c r="BG361" i="2"/>
  <c r="BF361" i="2"/>
  <c r="X361" i="2"/>
  <c r="W361" i="2"/>
  <c r="AD361" i="2"/>
  <c r="AB361" i="2"/>
  <c r="Z361" i="2"/>
  <c r="P361" i="2"/>
  <c r="BE361" i="2" s="1"/>
  <c r="V361" i="2"/>
  <c r="BK361" i="2" s="1"/>
  <c r="BI360" i="2"/>
  <c r="BH360" i="2"/>
  <c r="BG360" i="2"/>
  <c r="BF360" i="2"/>
  <c r="X360" i="2"/>
  <c r="W360" i="2"/>
  <c r="AD360" i="2"/>
  <c r="AB360" i="2"/>
  <c r="Z360" i="2"/>
  <c r="V360" i="2"/>
  <c r="P360" i="2" s="1"/>
  <c r="BE360" i="2" s="1"/>
  <c r="BI359" i="2"/>
  <c r="BH359" i="2"/>
  <c r="BG359" i="2"/>
  <c r="BF359" i="2"/>
  <c r="X359" i="2"/>
  <c r="W359" i="2"/>
  <c r="AD359" i="2"/>
  <c r="AB359" i="2"/>
  <c r="Z359" i="2"/>
  <c r="P359" i="2"/>
  <c r="BE359" i="2" s="1"/>
  <c r="V359" i="2"/>
  <c r="BK359" i="2" s="1"/>
  <c r="BI358" i="2"/>
  <c r="BH358" i="2"/>
  <c r="BG358" i="2"/>
  <c r="BF358" i="2"/>
  <c r="X358" i="2"/>
  <c r="W358" i="2"/>
  <c r="AD358" i="2"/>
  <c r="AB358" i="2"/>
  <c r="Z358" i="2"/>
  <c r="V358" i="2"/>
  <c r="P358" i="2" s="1"/>
  <c r="BE358" i="2" s="1"/>
  <c r="BI357" i="2"/>
  <c r="BH357" i="2"/>
  <c r="BG357" i="2"/>
  <c r="BF357" i="2"/>
  <c r="X357" i="2"/>
  <c r="W357" i="2"/>
  <c r="AD357" i="2"/>
  <c r="AB357" i="2"/>
  <c r="Z357" i="2"/>
  <c r="P357" i="2"/>
  <c r="BE357" i="2" s="1"/>
  <c r="V357" i="2"/>
  <c r="BK357" i="2" s="1"/>
  <c r="BI356" i="2"/>
  <c r="BH356" i="2"/>
  <c r="BG356" i="2"/>
  <c r="BF356" i="2"/>
  <c r="X356" i="2"/>
  <c r="W356" i="2"/>
  <c r="AD356" i="2"/>
  <c r="AB356" i="2"/>
  <c r="Z356" i="2"/>
  <c r="V356" i="2"/>
  <c r="P356" i="2" s="1"/>
  <c r="BE356" i="2" s="1"/>
  <c r="BI355" i="2"/>
  <c r="BH355" i="2"/>
  <c r="BG355" i="2"/>
  <c r="BF355" i="2"/>
  <c r="X355" i="2"/>
  <c r="W355" i="2"/>
  <c r="AD355" i="2"/>
  <c r="AB355" i="2"/>
  <c r="Z355" i="2"/>
  <c r="P355" i="2"/>
  <c r="BE355" i="2" s="1"/>
  <c r="V355" i="2"/>
  <c r="BK355" i="2" s="1"/>
  <c r="BI354" i="2"/>
  <c r="BH354" i="2"/>
  <c r="BG354" i="2"/>
  <c r="BF354" i="2"/>
  <c r="X354" i="2"/>
  <c r="W354" i="2"/>
  <c r="AD354" i="2"/>
  <c r="AB354" i="2"/>
  <c r="Z354" i="2"/>
  <c r="V354" i="2"/>
  <c r="P354" i="2" s="1"/>
  <c r="BE354" i="2" s="1"/>
  <c r="BI353" i="2"/>
  <c r="BH353" i="2"/>
  <c r="BG353" i="2"/>
  <c r="BF353" i="2"/>
  <c r="X353" i="2"/>
  <c r="W353" i="2"/>
  <c r="AD353" i="2"/>
  <c r="AB353" i="2"/>
  <c r="Z353" i="2"/>
  <c r="P353" i="2"/>
  <c r="BE353" i="2" s="1"/>
  <c r="V353" i="2"/>
  <c r="BK353" i="2" s="1"/>
  <c r="BI352" i="2"/>
  <c r="BH352" i="2"/>
  <c r="BG352" i="2"/>
  <c r="BF352" i="2"/>
  <c r="X352" i="2"/>
  <c r="W352" i="2"/>
  <c r="AD352" i="2"/>
  <c r="AB352" i="2"/>
  <c r="Z352" i="2"/>
  <c r="V352" i="2"/>
  <c r="P352" i="2" s="1"/>
  <c r="BE352" i="2" s="1"/>
  <c r="BI351" i="2"/>
  <c r="BH351" i="2"/>
  <c r="BG351" i="2"/>
  <c r="BF351" i="2"/>
  <c r="X351" i="2"/>
  <c r="W351" i="2"/>
  <c r="AD351" i="2"/>
  <c r="AB351" i="2"/>
  <c r="Z351" i="2"/>
  <c r="P351" i="2"/>
  <c r="BE351" i="2" s="1"/>
  <c r="V351" i="2"/>
  <c r="BK351" i="2" s="1"/>
  <c r="BI350" i="2"/>
  <c r="BH350" i="2"/>
  <c r="BG350" i="2"/>
  <c r="BF350" i="2"/>
  <c r="X350" i="2"/>
  <c r="W350" i="2"/>
  <c r="AD350" i="2"/>
  <c r="AB350" i="2"/>
  <c r="Z350" i="2"/>
  <c r="V350" i="2"/>
  <c r="P350" i="2" s="1"/>
  <c r="BE350" i="2" s="1"/>
  <c r="BI349" i="2"/>
  <c r="BH349" i="2"/>
  <c r="BG349" i="2"/>
  <c r="BF349" i="2"/>
  <c r="X349" i="2"/>
  <c r="W349" i="2"/>
  <c r="AD349" i="2"/>
  <c r="AB349" i="2"/>
  <c r="Z349" i="2"/>
  <c r="P349" i="2"/>
  <c r="BE349" i="2" s="1"/>
  <c r="V349" i="2"/>
  <c r="BK349" i="2" s="1"/>
  <c r="BI348" i="2"/>
  <c r="BH348" i="2"/>
  <c r="BG348" i="2"/>
  <c r="BF348" i="2"/>
  <c r="X348" i="2"/>
  <c r="W348" i="2"/>
  <c r="W347" i="2" s="1"/>
  <c r="H97" i="2" s="1"/>
  <c r="AD348" i="2"/>
  <c r="AD347" i="2" s="1"/>
  <c r="AB348" i="2"/>
  <c r="AB347" i="2" s="1"/>
  <c r="Z348" i="2"/>
  <c r="Z347" i="2" s="1"/>
  <c r="V348" i="2"/>
  <c r="P348" i="2" s="1"/>
  <c r="BE348" i="2" s="1"/>
  <c r="BI346" i="2"/>
  <c r="BH346" i="2"/>
  <c r="BG346" i="2"/>
  <c r="BF346" i="2"/>
  <c r="X346" i="2"/>
  <c r="W346" i="2"/>
  <c r="AD346" i="2"/>
  <c r="AB346" i="2"/>
  <c r="Z346" i="2"/>
  <c r="V346" i="2"/>
  <c r="P346" i="2" s="1"/>
  <c r="BE346" i="2" s="1"/>
  <c r="BI345" i="2"/>
  <c r="BH345" i="2"/>
  <c r="BG345" i="2"/>
  <c r="BF345" i="2"/>
  <c r="X345" i="2"/>
  <c r="W345" i="2"/>
  <c r="AD345" i="2"/>
  <c r="AB345" i="2"/>
  <c r="Z345" i="2"/>
  <c r="P345" i="2"/>
  <c r="BE345" i="2" s="1"/>
  <c r="V345" i="2"/>
  <c r="BK345" i="2" s="1"/>
  <c r="BI344" i="2"/>
  <c r="BH344" i="2"/>
  <c r="BG344" i="2"/>
  <c r="BF344" i="2"/>
  <c r="X344" i="2"/>
  <c r="W344" i="2"/>
  <c r="AD344" i="2"/>
  <c r="AB344" i="2"/>
  <c r="Z344" i="2"/>
  <c r="V344" i="2"/>
  <c r="P344" i="2" s="1"/>
  <c r="BE344" i="2" s="1"/>
  <c r="BI343" i="2"/>
  <c r="BH343" i="2"/>
  <c r="BG343" i="2"/>
  <c r="BF343" i="2"/>
  <c r="X343" i="2"/>
  <c r="W343" i="2"/>
  <c r="AD343" i="2"/>
  <c r="AB343" i="2"/>
  <c r="Z343" i="2"/>
  <c r="P343" i="2"/>
  <c r="BE343" i="2" s="1"/>
  <c r="V343" i="2"/>
  <c r="BK343" i="2" s="1"/>
  <c r="BI342" i="2"/>
  <c r="BH342" i="2"/>
  <c r="BG342" i="2"/>
  <c r="BF342" i="2"/>
  <c r="X342" i="2"/>
  <c r="W342" i="2"/>
  <c r="AD342" i="2"/>
  <c r="AB342" i="2"/>
  <c r="Z342" i="2"/>
  <c r="V342" i="2"/>
  <c r="P342" i="2" s="1"/>
  <c r="BE342" i="2" s="1"/>
  <c r="BI341" i="2"/>
  <c r="BH341" i="2"/>
  <c r="BG341" i="2"/>
  <c r="BF341" i="2"/>
  <c r="X341" i="2"/>
  <c r="W341" i="2"/>
  <c r="AD341" i="2"/>
  <c r="AB341" i="2"/>
  <c r="Z341" i="2"/>
  <c r="P341" i="2"/>
  <c r="BE341" i="2" s="1"/>
  <c r="V341" i="2"/>
  <c r="BK341" i="2" s="1"/>
  <c r="BI340" i="2"/>
  <c r="BH340" i="2"/>
  <c r="BG340" i="2"/>
  <c r="BF340" i="2"/>
  <c r="X340" i="2"/>
  <c r="W340" i="2"/>
  <c r="AD340" i="2"/>
  <c r="AB340" i="2"/>
  <c r="Z340" i="2"/>
  <c r="V340" i="2"/>
  <c r="P340" i="2" s="1"/>
  <c r="BE340" i="2" s="1"/>
  <c r="BI339" i="2"/>
  <c r="BH339" i="2"/>
  <c r="BG339" i="2"/>
  <c r="BF339" i="2"/>
  <c r="X339" i="2"/>
  <c r="W339" i="2"/>
  <c r="AD339" i="2"/>
  <c r="AB339" i="2"/>
  <c r="Z339" i="2"/>
  <c r="P339" i="2"/>
  <c r="BE339" i="2" s="1"/>
  <c r="V339" i="2"/>
  <c r="BK339" i="2" s="1"/>
  <c r="BI338" i="2"/>
  <c r="BH338" i="2"/>
  <c r="BG338" i="2"/>
  <c r="BF338" i="2"/>
  <c r="X338" i="2"/>
  <c r="W338" i="2"/>
  <c r="AD338" i="2"/>
  <c r="AB338" i="2"/>
  <c r="Z338" i="2"/>
  <c r="V338" i="2"/>
  <c r="P338" i="2" s="1"/>
  <c r="BE338" i="2" s="1"/>
  <c r="BI337" i="2"/>
  <c r="BH337" i="2"/>
  <c r="BG337" i="2"/>
  <c r="BF337" i="2"/>
  <c r="X337" i="2"/>
  <c r="W337" i="2"/>
  <c r="AD337" i="2"/>
  <c r="AB337" i="2"/>
  <c r="Z337" i="2"/>
  <c r="P337" i="2"/>
  <c r="BE337" i="2" s="1"/>
  <c r="V337" i="2"/>
  <c r="BK337" i="2" s="1"/>
  <c r="BI336" i="2"/>
  <c r="BH336" i="2"/>
  <c r="BG336" i="2"/>
  <c r="BF336" i="2"/>
  <c r="X336" i="2"/>
  <c r="W336" i="2"/>
  <c r="AD336" i="2"/>
  <c r="AB336" i="2"/>
  <c r="Z336" i="2"/>
  <c r="V336" i="2"/>
  <c r="P336" i="2" s="1"/>
  <c r="BE336" i="2" s="1"/>
  <c r="BI335" i="2"/>
  <c r="BH335" i="2"/>
  <c r="BG335" i="2"/>
  <c r="BF335" i="2"/>
  <c r="X335" i="2"/>
  <c r="W335" i="2"/>
  <c r="AD335" i="2"/>
  <c r="AB335" i="2"/>
  <c r="Z335" i="2"/>
  <c r="P335" i="2"/>
  <c r="BE335" i="2" s="1"/>
  <c r="V335" i="2"/>
  <c r="BK335" i="2" s="1"/>
  <c r="BI334" i="2"/>
  <c r="BH334" i="2"/>
  <c r="BG334" i="2"/>
  <c r="BF334" i="2"/>
  <c r="X334" i="2"/>
  <c r="W334" i="2"/>
  <c r="AD334" i="2"/>
  <c r="AB334" i="2"/>
  <c r="Z334" i="2"/>
  <c r="V334" i="2"/>
  <c r="P334" i="2" s="1"/>
  <c r="BE334" i="2" s="1"/>
  <c r="BI333" i="2"/>
  <c r="BH333" i="2"/>
  <c r="BG333" i="2"/>
  <c r="BF333" i="2"/>
  <c r="X333" i="2"/>
  <c r="W333" i="2"/>
  <c r="AD333" i="2"/>
  <c r="AB333" i="2"/>
  <c r="Z333" i="2"/>
  <c r="P333" i="2"/>
  <c r="BE333" i="2" s="1"/>
  <c r="V333" i="2"/>
  <c r="BK333" i="2" s="1"/>
  <c r="BI332" i="2"/>
  <c r="BH332" i="2"/>
  <c r="BG332" i="2"/>
  <c r="BF332" i="2"/>
  <c r="X332" i="2"/>
  <c r="W332" i="2"/>
  <c r="AD332" i="2"/>
  <c r="AB332" i="2"/>
  <c r="Z332" i="2"/>
  <c r="V332" i="2"/>
  <c r="P332" i="2" s="1"/>
  <c r="BE332" i="2" s="1"/>
  <c r="BI331" i="2"/>
  <c r="BH331" i="2"/>
  <c r="BG331" i="2"/>
  <c r="BF331" i="2"/>
  <c r="X331" i="2"/>
  <c r="W331" i="2"/>
  <c r="AD331" i="2"/>
  <c r="AB331" i="2"/>
  <c r="Z331" i="2"/>
  <c r="P331" i="2"/>
  <c r="BE331" i="2" s="1"/>
  <c r="V331" i="2"/>
  <c r="BK331" i="2" s="1"/>
  <c r="BI330" i="2"/>
  <c r="BH330" i="2"/>
  <c r="BG330" i="2"/>
  <c r="BF330" i="2"/>
  <c r="X330" i="2"/>
  <c r="W330" i="2"/>
  <c r="AD330" i="2"/>
  <c r="AB330" i="2"/>
  <c r="Z330" i="2"/>
  <c r="V330" i="2"/>
  <c r="P330" i="2" s="1"/>
  <c r="BE330" i="2" s="1"/>
  <c r="BI329" i="2"/>
  <c r="BH329" i="2"/>
  <c r="BG329" i="2"/>
  <c r="BF329" i="2"/>
  <c r="X329" i="2"/>
  <c r="W329" i="2"/>
  <c r="AD329" i="2"/>
  <c r="AB329" i="2"/>
  <c r="Z329" i="2"/>
  <c r="P329" i="2"/>
  <c r="BE329" i="2" s="1"/>
  <c r="V329" i="2"/>
  <c r="BK329" i="2" s="1"/>
  <c r="BI328" i="2"/>
  <c r="BH328" i="2"/>
  <c r="BG328" i="2"/>
  <c r="BF328" i="2"/>
  <c r="X328" i="2"/>
  <c r="W328" i="2"/>
  <c r="AD328" i="2"/>
  <c r="AB328" i="2"/>
  <c r="Z328" i="2"/>
  <c r="V328" i="2"/>
  <c r="P328" i="2" s="1"/>
  <c r="BE328" i="2" s="1"/>
  <c r="BI327" i="2"/>
  <c r="BH327" i="2"/>
  <c r="BG327" i="2"/>
  <c r="BF327" i="2"/>
  <c r="X327" i="2"/>
  <c r="W327" i="2"/>
  <c r="AD327" i="2"/>
  <c r="AB327" i="2"/>
  <c r="Z327" i="2"/>
  <c r="P327" i="2"/>
  <c r="BE327" i="2" s="1"/>
  <c r="V327" i="2"/>
  <c r="BK327" i="2" s="1"/>
  <c r="BI326" i="2"/>
  <c r="BH326" i="2"/>
  <c r="BG326" i="2"/>
  <c r="BF326" i="2"/>
  <c r="X326" i="2"/>
  <c r="W326" i="2"/>
  <c r="AD326" i="2"/>
  <c r="AB326" i="2"/>
  <c r="Z326" i="2"/>
  <c r="V326" i="2"/>
  <c r="P326" i="2" s="1"/>
  <c r="BE326" i="2" s="1"/>
  <c r="BI325" i="2"/>
  <c r="BH325" i="2"/>
  <c r="BG325" i="2"/>
  <c r="BF325" i="2"/>
  <c r="X325" i="2"/>
  <c r="W325" i="2"/>
  <c r="AD325" i="2"/>
  <c r="AB325" i="2"/>
  <c r="Z325" i="2"/>
  <c r="P325" i="2"/>
  <c r="BE325" i="2" s="1"/>
  <c r="V325" i="2"/>
  <c r="BK325" i="2" s="1"/>
  <c r="BI324" i="2"/>
  <c r="BH324" i="2"/>
  <c r="BG324" i="2"/>
  <c r="BF324" i="2"/>
  <c r="X324" i="2"/>
  <c r="W324" i="2"/>
  <c r="AD324" i="2"/>
  <c r="AB324" i="2"/>
  <c r="Z324" i="2"/>
  <c r="V324" i="2"/>
  <c r="P324" i="2" s="1"/>
  <c r="BE324" i="2" s="1"/>
  <c r="BI323" i="2"/>
  <c r="BH323" i="2"/>
  <c r="BG323" i="2"/>
  <c r="BF323" i="2"/>
  <c r="X323" i="2"/>
  <c r="W323" i="2"/>
  <c r="AD323" i="2"/>
  <c r="AB323" i="2"/>
  <c r="Z323" i="2"/>
  <c r="P323" i="2"/>
  <c r="BE323" i="2" s="1"/>
  <c r="V323" i="2"/>
  <c r="BK323" i="2" s="1"/>
  <c r="BI322" i="2"/>
  <c r="BH322" i="2"/>
  <c r="BG322" i="2"/>
  <c r="BF322" i="2"/>
  <c r="X322" i="2"/>
  <c r="W322" i="2"/>
  <c r="AD322" i="2"/>
  <c r="AB322" i="2"/>
  <c r="Z322" i="2"/>
  <c r="V322" i="2"/>
  <c r="P322" i="2" s="1"/>
  <c r="BE322" i="2" s="1"/>
  <c r="BI321" i="2"/>
  <c r="BH321" i="2"/>
  <c r="BG321" i="2"/>
  <c r="BF321" i="2"/>
  <c r="X321" i="2"/>
  <c r="W321" i="2"/>
  <c r="AD321" i="2"/>
  <c r="AB321" i="2"/>
  <c r="Z321" i="2"/>
  <c r="P321" i="2"/>
  <c r="BE321" i="2" s="1"/>
  <c r="V321" i="2"/>
  <c r="BK321" i="2" s="1"/>
  <c r="BI320" i="2"/>
  <c r="BH320" i="2"/>
  <c r="BG320" i="2"/>
  <c r="BF320" i="2"/>
  <c r="X320" i="2"/>
  <c r="W320" i="2"/>
  <c r="AD320" i="2"/>
  <c r="AB320" i="2"/>
  <c r="Z320" i="2"/>
  <c r="V320" i="2"/>
  <c r="P320" i="2" s="1"/>
  <c r="BE320" i="2" s="1"/>
  <c r="BI319" i="2"/>
  <c r="BH319" i="2"/>
  <c r="BG319" i="2"/>
  <c r="BF319" i="2"/>
  <c r="X319" i="2"/>
  <c r="W319" i="2"/>
  <c r="AD319" i="2"/>
  <c r="AB319" i="2"/>
  <c r="Z319" i="2"/>
  <c r="P319" i="2"/>
  <c r="BE319" i="2" s="1"/>
  <c r="V319" i="2"/>
  <c r="BK319" i="2" s="1"/>
  <c r="BI318" i="2"/>
  <c r="BH318" i="2"/>
  <c r="BG318" i="2"/>
  <c r="BF318" i="2"/>
  <c r="X318" i="2"/>
  <c r="W318" i="2"/>
  <c r="AD318" i="2"/>
  <c r="AB318" i="2"/>
  <c r="Z318" i="2"/>
  <c r="V318" i="2"/>
  <c r="P318" i="2" s="1"/>
  <c r="BE318" i="2" s="1"/>
  <c r="BI317" i="2"/>
  <c r="BH317" i="2"/>
  <c r="BG317" i="2"/>
  <c r="BF317" i="2"/>
  <c r="X317" i="2"/>
  <c r="W317" i="2"/>
  <c r="AD317" i="2"/>
  <c r="AB317" i="2"/>
  <c r="Z317" i="2"/>
  <c r="P317" i="2"/>
  <c r="BE317" i="2" s="1"/>
  <c r="V317" i="2"/>
  <c r="BK317" i="2" s="1"/>
  <c r="BI316" i="2"/>
  <c r="BH316" i="2"/>
  <c r="BG316" i="2"/>
  <c r="BF316" i="2"/>
  <c r="X316" i="2"/>
  <c r="W316" i="2"/>
  <c r="AD316" i="2"/>
  <c r="AB316" i="2"/>
  <c r="Z316" i="2"/>
  <c r="V316" i="2"/>
  <c r="P316" i="2" s="1"/>
  <c r="BE316" i="2" s="1"/>
  <c r="BI315" i="2"/>
  <c r="BH315" i="2"/>
  <c r="BG315" i="2"/>
  <c r="BF315" i="2"/>
  <c r="X315" i="2"/>
  <c r="W315" i="2"/>
  <c r="AD315" i="2"/>
  <c r="AB315" i="2"/>
  <c r="Z315" i="2"/>
  <c r="P315" i="2"/>
  <c r="BE315" i="2" s="1"/>
  <c r="V315" i="2"/>
  <c r="BK315" i="2" s="1"/>
  <c r="BI314" i="2"/>
  <c r="BH314" i="2"/>
  <c r="BG314" i="2"/>
  <c r="BF314" i="2"/>
  <c r="X314" i="2"/>
  <c r="W314" i="2"/>
  <c r="AD314" i="2"/>
  <c r="AB314" i="2"/>
  <c r="Z314" i="2"/>
  <c r="V314" i="2"/>
  <c r="P314" i="2" s="1"/>
  <c r="BE314" i="2" s="1"/>
  <c r="BI313" i="2"/>
  <c r="BH313" i="2"/>
  <c r="BG313" i="2"/>
  <c r="BF313" i="2"/>
  <c r="X313" i="2"/>
  <c r="W313" i="2"/>
  <c r="AD313" i="2"/>
  <c r="AB313" i="2"/>
  <c r="Z313" i="2"/>
  <c r="P313" i="2"/>
  <c r="BE313" i="2" s="1"/>
  <c r="V313" i="2"/>
  <c r="BK313" i="2" s="1"/>
  <c r="BI312" i="2"/>
  <c r="BH312" i="2"/>
  <c r="BG312" i="2"/>
  <c r="BF312" i="2"/>
  <c r="X312" i="2"/>
  <c r="W312" i="2"/>
  <c r="AD312" i="2"/>
  <c r="AB312" i="2"/>
  <c r="Z312" i="2"/>
  <c r="V312" i="2"/>
  <c r="P312" i="2" s="1"/>
  <c r="BE312" i="2" s="1"/>
  <c r="BI311" i="2"/>
  <c r="BH311" i="2"/>
  <c r="BG311" i="2"/>
  <c r="BF311" i="2"/>
  <c r="X311" i="2"/>
  <c r="W311" i="2"/>
  <c r="AD311" i="2"/>
  <c r="AB311" i="2"/>
  <c r="Z311" i="2"/>
  <c r="P311" i="2"/>
  <c r="BE311" i="2" s="1"/>
  <c r="V311" i="2"/>
  <c r="BK311" i="2" s="1"/>
  <c r="BI310" i="2"/>
  <c r="BH310" i="2"/>
  <c r="BG310" i="2"/>
  <c r="BF310" i="2"/>
  <c r="X310" i="2"/>
  <c r="W310" i="2"/>
  <c r="W309" i="2" s="1"/>
  <c r="H96" i="2" s="1"/>
  <c r="AD310" i="2"/>
  <c r="AB310" i="2"/>
  <c r="AB309" i="2" s="1"/>
  <c r="Z310" i="2"/>
  <c r="V310" i="2"/>
  <c r="P310" i="2" s="1"/>
  <c r="BE310" i="2" s="1"/>
  <c r="BI308" i="2"/>
  <c r="BH308" i="2"/>
  <c r="BG308" i="2"/>
  <c r="BF308" i="2"/>
  <c r="X308" i="2"/>
  <c r="W308" i="2"/>
  <c r="AD308" i="2"/>
  <c r="AB308" i="2"/>
  <c r="Z308" i="2"/>
  <c r="V308" i="2"/>
  <c r="P308" i="2" s="1"/>
  <c r="BE308" i="2" s="1"/>
  <c r="BI307" i="2"/>
  <c r="BH307" i="2"/>
  <c r="BG307" i="2"/>
  <c r="BF307" i="2"/>
  <c r="X307" i="2"/>
  <c r="W307" i="2"/>
  <c r="AD307" i="2"/>
  <c r="AB307" i="2"/>
  <c r="Z307" i="2"/>
  <c r="P307" i="2"/>
  <c r="BE307" i="2" s="1"/>
  <c r="V307" i="2"/>
  <c r="BK307" i="2" s="1"/>
  <c r="BI306" i="2"/>
  <c r="BH306" i="2"/>
  <c r="BG306" i="2"/>
  <c r="BF306" i="2"/>
  <c r="X306" i="2"/>
  <c r="W306" i="2"/>
  <c r="AD306" i="2"/>
  <c r="AB306" i="2"/>
  <c r="Z306" i="2"/>
  <c r="V306" i="2"/>
  <c r="P306" i="2" s="1"/>
  <c r="BE306" i="2" s="1"/>
  <c r="BI305" i="2"/>
  <c r="BH305" i="2"/>
  <c r="BG305" i="2"/>
  <c r="BF305" i="2"/>
  <c r="X305" i="2"/>
  <c r="W305" i="2"/>
  <c r="AD305" i="2"/>
  <c r="AB305" i="2"/>
  <c r="Z305" i="2"/>
  <c r="P305" i="2"/>
  <c r="BE305" i="2" s="1"/>
  <c r="V305" i="2"/>
  <c r="BK305" i="2" s="1"/>
  <c r="BI304" i="2"/>
  <c r="BH304" i="2"/>
  <c r="BG304" i="2"/>
  <c r="BF304" i="2"/>
  <c r="X304" i="2"/>
  <c r="W304" i="2"/>
  <c r="AD304" i="2"/>
  <c r="AB304" i="2"/>
  <c r="Z304" i="2"/>
  <c r="V304" i="2"/>
  <c r="P304" i="2" s="1"/>
  <c r="BE304" i="2" s="1"/>
  <c r="BI303" i="2"/>
  <c r="BH303" i="2"/>
  <c r="BG303" i="2"/>
  <c r="BF303" i="2"/>
  <c r="X303" i="2"/>
  <c r="W303" i="2"/>
  <c r="AD303" i="2"/>
  <c r="AB303" i="2"/>
  <c r="Z303" i="2"/>
  <c r="P303" i="2"/>
  <c r="BE303" i="2" s="1"/>
  <c r="V303" i="2"/>
  <c r="BK303" i="2" s="1"/>
  <c r="BI302" i="2"/>
  <c r="BH302" i="2"/>
  <c r="BG302" i="2"/>
  <c r="BF302" i="2"/>
  <c r="X302" i="2"/>
  <c r="W302" i="2"/>
  <c r="AD302" i="2"/>
  <c r="AB302" i="2"/>
  <c r="Z302" i="2"/>
  <c r="V302" i="2"/>
  <c r="P302" i="2" s="1"/>
  <c r="BE302" i="2" s="1"/>
  <c r="BI301" i="2"/>
  <c r="BH301" i="2"/>
  <c r="BG301" i="2"/>
  <c r="BF301" i="2"/>
  <c r="X301" i="2"/>
  <c r="W301" i="2"/>
  <c r="AD301" i="2"/>
  <c r="AB301" i="2"/>
  <c r="Z301" i="2"/>
  <c r="P301" i="2"/>
  <c r="BE301" i="2" s="1"/>
  <c r="V301" i="2"/>
  <c r="BK301" i="2" s="1"/>
  <c r="BI300" i="2"/>
  <c r="BH300" i="2"/>
  <c r="BG300" i="2"/>
  <c r="BF300" i="2"/>
  <c r="X300" i="2"/>
  <c r="W300" i="2"/>
  <c r="AD300" i="2"/>
  <c r="AB300" i="2"/>
  <c r="Z300" i="2"/>
  <c r="V300" i="2"/>
  <c r="P300" i="2" s="1"/>
  <c r="BE300" i="2" s="1"/>
  <c r="BI299" i="2"/>
  <c r="BH299" i="2"/>
  <c r="BG299" i="2"/>
  <c r="BF299" i="2"/>
  <c r="X299" i="2"/>
  <c r="W299" i="2"/>
  <c r="AD299" i="2"/>
  <c r="AB299" i="2"/>
  <c r="Z299" i="2"/>
  <c r="P299" i="2"/>
  <c r="BE299" i="2" s="1"/>
  <c r="V299" i="2"/>
  <c r="BK299" i="2" s="1"/>
  <c r="BI298" i="2"/>
  <c r="BH298" i="2"/>
  <c r="BG298" i="2"/>
  <c r="BF298" i="2"/>
  <c r="X298" i="2"/>
  <c r="W298" i="2"/>
  <c r="AD298" i="2"/>
  <c r="AB298" i="2"/>
  <c r="Z298" i="2"/>
  <c r="V298" i="2"/>
  <c r="P298" i="2" s="1"/>
  <c r="BE298" i="2" s="1"/>
  <c r="BI297" i="2"/>
  <c r="BH297" i="2"/>
  <c r="BG297" i="2"/>
  <c r="BF297" i="2"/>
  <c r="X297" i="2"/>
  <c r="W297" i="2"/>
  <c r="AD297" i="2"/>
  <c r="AB297" i="2"/>
  <c r="Z297" i="2"/>
  <c r="P297" i="2"/>
  <c r="BE297" i="2" s="1"/>
  <c r="V297" i="2"/>
  <c r="BK297" i="2" s="1"/>
  <c r="BI296" i="2"/>
  <c r="BH296" i="2"/>
  <c r="BG296" i="2"/>
  <c r="BF296" i="2"/>
  <c r="X296" i="2"/>
  <c r="W296" i="2"/>
  <c r="AD296" i="2"/>
  <c r="AB296" i="2"/>
  <c r="Z296" i="2"/>
  <c r="V296" i="2"/>
  <c r="P296" i="2" s="1"/>
  <c r="BE296" i="2" s="1"/>
  <c r="BI295" i="2"/>
  <c r="BH295" i="2"/>
  <c r="BG295" i="2"/>
  <c r="BF295" i="2"/>
  <c r="X295" i="2"/>
  <c r="W295" i="2"/>
  <c r="AD295" i="2"/>
  <c r="AB295" i="2"/>
  <c r="Z295" i="2"/>
  <c r="P295" i="2"/>
  <c r="BE295" i="2" s="1"/>
  <c r="V295" i="2"/>
  <c r="BK295" i="2" s="1"/>
  <c r="BI294" i="2"/>
  <c r="BH294" i="2"/>
  <c r="BG294" i="2"/>
  <c r="BF294" i="2"/>
  <c r="X294" i="2"/>
  <c r="W294" i="2"/>
  <c r="AD294" i="2"/>
  <c r="AB294" i="2"/>
  <c r="Z294" i="2"/>
  <c r="V294" i="2"/>
  <c r="P294" i="2" s="1"/>
  <c r="BE294" i="2" s="1"/>
  <c r="BI293" i="2"/>
  <c r="BH293" i="2"/>
  <c r="BG293" i="2"/>
  <c r="BF293" i="2"/>
  <c r="X293" i="2"/>
  <c r="W293" i="2"/>
  <c r="AD293" i="2"/>
  <c r="AB293" i="2"/>
  <c r="Z293" i="2"/>
  <c r="P293" i="2"/>
  <c r="BE293" i="2" s="1"/>
  <c r="V293" i="2"/>
  <c r="BK293" i="2" s="1"/>
  <c r="BI292" i="2"/>
  <c r="BH292" i="2"/>
  <c r="BG292" i="2"/>
  <c r="BF292" i="2"/>
  <c r="X292" i="2"/>
  <c r="W292" i="2"/>
  <c r="AD292" i="2"/>
  <c r="AB292" i="2"/>
  <c r="Z292" i="2"/>
  <c r="V292" i="2"/>
  <c r="P292" i="2" s="1"/>
  <c r="BE292" i="2" s="1"/>
  <c r="BI291" i="2"/>
  <c r="BH291" i="2"/>
  <c r="BG291" i="2"/>
  <c r="BF291" i="2"/>
  <c r="X291" i="2"/>
  <c r="W291" i="2"/>
  <c r="AD291" i="2"/>
  <c r="AB291" i="2"/>
  <c r="Z291" i="2"/>
  <c r="P291" i="2"/>
  <c r="BE291" i="2" s="1"/>
  <c r="V291" i="2"/>
  <c r="BK291" i="2" s="1"/>
  <c r="BI290" i="2"/>
  <c r="BH290" i="2"/>
  <c r="BG290" i="2"/>
  <c r="BF290" i="2"/>
  <c r="X290" i="2"/>
  <c r="W290" i="2"/>
  <c r="AD290" i="2"/>
  <c r="AB290" i="2"/>
  <c r="Z290" i="2"/>
  <c r="V290" i="2"/>
  <c r="P290" i="2" s="1"/>
  <c r="BE290" i="2" s="1"/>
  <c r="BI289" i="2"/>
  <c r="BH289" i="2"/>
  <c r="BG289" i="2"/>
  <c r="BF289" i="2"/>
  <c r="X289" i="2"/>
  <c r="W289" i="2"/>
  <c r="AD289" i="2"/>
  <c r="AB289" i="2"/>
  <c r="Z289" i="2"/>
  <c r="P289" i="2"/>
  <c r="BE289" i="2" s="1"/>
  <c r="V289" i="2"/>
  <c r="BK289" i="2" s="1"/>
  <c r="BI288" i="2"/>
  <c r="BH288" i="2"/>
  <c r="BG288" i="2"/>
  <c r="BF288" i="2"/>
  <c r="X288" i="2"/>
  <c r="W288" i="2"/>
  <c r="AD288" i="2"/>
  <c r="AB288" i="2"/>
  <c r="Z288" i="2"/>
  <c r="V288" i="2"/>
  <c r="P288" i="2" s="1"/>
  <c r="BE288" i="2" s="1"/>
  <c r="BI287" i="2"/>
  <c r="BH287" i="2"/>
  <c r="BG287" i="2"/>
  <c r="BF287" i="2"/>
  <c r="X287" i="2"/>
  <c r="W287" i="2"/>
  <c r="AD287" i="2"/>
  <c r="AB287" i="2"/>
  <c r="Z287" i="2"/>
  <c r="P287" i="2"/>
  <c r="BE287" i="2" s="1"/>
  <c r="V287" i="2"/>
  <c r="BK287" i="2" s="1"/>
  <c r="BI286" i="2"/>
  <c r="BH286" i="2"/>
  <c r="BG286" i="2"/>
  <c r="BF286" i="2"/>
  <c r="X286" i="2"/>
  <c r="W286" i="2"/>
  <c r="AD286" i="2"/>
  <c r="AB286" i="2"/>
  <c r="Z286" i="2"/>
  <c r="V286" i="2"/>
  <c r="P286" i="2" s="1"/>
  <c r="BE286" i="2" s="1"/>
  <c r="BI285" i="2"/>
  <c r="BH285" i="2"/>
  <c r="BG285" i="2"/>
  <c r="BF285" i="2"/>
  <c r="X285" i="2"/>
  <c r="W285" i="2"/>
  <c r="AD285" i="2"/>
  <c r="AB285" i="2"/>
  <c r="Z285" i="2"/>
  <c r="P285" i="2"/>
  <c r="BE285" i="2" s="1"/>
  <c r="V285" i="2"/>
  <c r="BK285" i="2" s="1"/>
  <c r="BI284" i="2"/>
  <c r="BH284" i="2"/>
  <c r="BG284" i="2"/>
  <c r="BF284" i="2"/>
  <c r="X284" i="2"/>
  <c r="W284" i="2"/>
  <c r="AD284" i="2"/>
  <c r="AB284" i="2"/>
  <c r="Z284" i="2"/>
  <c r="V284" i="2"/>
  <c r="P284" i="2" s="1"/>
  <c r="BE284" i="2" s="1"/>
  <c r="BI283" i="2"/>
  <c r="BH283" i="2"/>
  <c r="BG283" i="2"/>
  <c r="BF283" i="2"/>
  <c r="X283" i="2"/>
  <c r="W283" i="2"/>
  <c r="AD283" i="2"/>
  <c r="AB283" i="2"/>
  <c r="Z283" i="2"/>
  <c r="P283" i="2"/>
  <c r="BE283" i="2" s="1"/>
  <c r="V283" i="2"/>
  <c r="BK283" i="2" s="1"/>
  <c r="BI282" i="2"/>
  <c r="BH282" i="2"/>
  <c r="BG282" i="2"/>
  <c r="BF282" i="2"/>
  <c r="X282" i="2"/>
  <c r="W282" i="2"/>
  <c r="AD282" i="2"/>
  <c r="AB282" i="2"/>
  <c r="Z282" i="2"/>
  <c r="V282" i="2"/>
  <c r="P282" i="2" s="1"/>
  <c r="BE282" i="2" s="1"/>
  <c r="BI281" i="2"/>
  <c r="BH281" i="2"/>
  <c r="BG281" i="2"/>
  <c r="BF281" i="2"/>
  <c r="X281" i="2"/>
  <c r="W281" i="2"/>
  <c r="AD281" i="2"/>
  <c r="AB281" i="2"/>
  <c r="Z281" i="2"/>
  <c r="P281" i="2"/>
  <c r="BE281" i="2" s="1"/>
  <c r="V281" i="2"/>
  <c r="BK281" i="2" s="1"/>
  <c r="BI280" i="2"/>
  <c r="BH280" i="2"/>
  <c r="BG280" i="2"/>
  <c r="BF280" i="2"/>
  <c r="X280" i="2"/>
  <c r="W280" i="2"/>
  <c r="AD280" i="2"/>
  <c r="AB280" i="2"/>
  <c r="Z280" i="2"/>
  <c r="V280" i="2"/>
  <c r="P280" i="2" s="1"/>
  <c r="BE280" i="2" s="1"/>
  <c r="BI279" i="2"/>
  <c r="BH279" i="2"/>
  <c r="BG279" i="2"/>
  <c r="BF279" i="2"/>
  <c r="X279" i="2"/>
  <c r="W279" i="2"/>
  <c r="AD279" i="2"/>
  <c r="AB279" i="2"/>
  <c r="Z279" i="2"/>
  <c r="P279" i="2"/>
  <c r="BE279" i="2" s="1"/>
  <c r="V279" i="2"/>
  <c r="BK279" i="2" s="1"/>
  <c r="BI278" i="2"/>
  <c r="BH278" i="2"/>
  <c r="BG278" i="2"/>
  <c r="BF278" i="2"/>
  <c r="X278" i="2"/>
  <c r="W278" i="2"/>
  <c r="AD278" i="2"/>
  <c r="AB278" i="2"/>
  <c r="Z278" i="2"/>
  <c r="V278" i="2"/>
  <c r="P278" i="2" s="1"/>
  <c r="BE278" i="2" s="1"/>
  <c r="BI277" i="2"/>
  <c r="BH277" i="2"/>
  <c r="BG277" i="2"/>
  <c r="BF277" i="2"/>
  <c r="X277" i="2"/>
  <c r="W277" i="2"/>
  <c r="AD277" i="2"/>
  <c r="AB277" i="2"/>
  <c r="Z277" i="2"/>
  <c r="P277" i="2"/>
  <c r="BE277" i="2" s="1"/>
  <c r="V277" i="2"/>
  <c r="BK277" i="2" s="1"/>
  <c r="BI276" i="2"/>
  <c r="BH276" i="2"/>
  <c r="BG276" i="2"/>
  <c r="BF276" i="2"/>
  <c r="X276" i="2"/>
  <c r="W276" i="2"/>
  <c r="AD276" i="2"/>
  <c r="AB276" i="2"/>
  <c r="Z276" i="2"/>
  <c r="V276" i="2"/>
  <c r="P276" i="2" s="1"/>
  <c r="BE276" i="2" s="1"/>
  <c r="BI275" i="2"/>
  <c r="BH275" i="2"/>
  <c r="BG275" i="2"/>
  <c r="BF275" i="2"/>
  <c r="X275" i="2"/>
  <c r="X274" i="2" s="1"/>
  <c r="K95" i="2" s="1"/>
  <c r="W275" i="2"/>
  <c r="AD275" i="2"/>
  <c r="AD274" i="2" s="1"/>
  <c r="AB275" i="2"/>
  <c r="Z275" i="2"/>
  <c r="Z274" i="2" s="1"/>
  <c r="P275" i="2"/>
  <c r="BE275" i="2" s="1"/>
  <c r="V275" i="2"/>
  <c r="BK275" i="2" s="1"/>
  <c r="BI273" i="2"/>
  <c r="BH273" i="2"/>
  <c r="BG273" i="2"/>
  <c r="BF273" i="2"/>
  <c r="X273" i="2"/>
  <c r="W273" i="2"/>
  <c r="AD273" i="2"/>
  <c r="AB273" i="2"/>
  <c r="Z273" i="2"/>
  <c r="P273" i="2"/>
  <c r="BE273" i="2" s="1"/>
  <c r="V273" i="2"/>
  <c r="BK273" i="2" s="1"/>
  <c r="BI272" i="2"/>
  <c r="BH272" i="2"/>
  <c r="BG272" i="2"/>
  <c r="BF272" i="2"/>
  <c r="X272" i="2"/>
  <c r="W272" i="2"/>
  <c r="AD272" i="2"/>
  <c r="AB272" i="2"/>
  <c r="Z272" i="2"/>
  <c r="V272" i="2"/>
  <c r="P272" i="2" s="1"/>
  <c r="BE272" i="2" s="1"/>
  <c r="BI271" i="2"/>
  <c r="BH271" i="2"/>
  <c r="BG271" i="2"/>
  <c r="BF271" i="2"/>
  <c r="X271" i="2"/>
  <c r="W271" i="2"/>
  <c r="AD271" i="2"/>
  <c r="AB271" i="2"/>
  <c r="Z271" i="2"/>
  <c r="P271" i="2"/>
  <c r="BE271" i="2" s="1"/>
  <c r="V271" i="2"/>
  <c r="BK271" i="2" s="1"/>
  <c r="BI270" i="2"/>
  <c r="BH270" i="2"/>
  <c r="BG270" i="2"/>
  <c r="BF270" i="2"/>
  <c r="X270" i="2"/>
  <c r="W270" i="2"/>
  <c r="AD270" i="2"/>
  <c r="AB270" i="2"/>
  <c r="Z270" i="2"/>
  <c r="V270" i="2"/>
  <c r="P270" i="2" s="1"/>
  <c r="BE270" i="2" s="1"/>
  <c r="BI269" i="2"/>
  <c r="BH269" i="2"/>
  <c r="BG269" i="2"/>
  <c r="BF269" i="2"/>
  <c r="X269" i="2"/>
  <c r="W269" i="2"/>
  <c r="AD269" i="2"/>
  <c r="AB269" i="2"/>
  <c r="Z269" i="2"/>
  <c r="P269" i="2"/>
  <c r="BE269" i="2" s="1"/>
  <c r="V269" i="2"/>
  <c r="BK269" i="2" s="1"/>
  <c r="BI268" i="2"/>
  <c r="BH268" i="2"/>
  <c r="BG268" i="2"/>
  <c r="BF268" i="2"/>
  <c r="X268" i="2"/>
  <c r="W268" i="2"/>
  <c r="AD268" i="2"/>
  <c r="AB268" i="2"/>
  <c r="Z268" i="2"/>
  <c r="V268" i="2"/>
  <c r="P268" i="2" s="1"/>
  <c r="BE268" i="2" s="1"/>
  <c r="BI267" i="2"/>
  <c r="BH267" i="2"/>
  <c r="BG267" i="2"/>
  <c r="BF267" i="2"/>
  <c r="X267" i="2"/>
  <c r="W267" i="2"/>
  <c r="AD267" i="2"/>
  <c r="AB267" i="2"/>
  <c r="Z267" i="2"/>
  <c r="P267" i="2"/>
  <c r="BE267" i="2" s="1"/>
  <c r="V267" i="2"/>
  <c r="BK267" i="2" s="1"/>
  <c r="BI266" i="2"/>
  <c r="BH266" i="2"/>
  <c r="BG266" i="2"/>
  <c r="BF266" i="2"/>
  <c r="X266" i="2"/>
  <c r="W266" i="2"/>
  <c r="AD266" i="2"/>
  <c r="AB266" i="2"/>
  <c r="Z266" i="2"/>
  <c r="V266" i="2"/>
  <c r="P266" i="2" s="1"/>
  <c r="BE266" i="2" s="1"/>
  <c r="BI265" i="2"/>
  <c r="BH265" i="2"/>
  <c r="BG265" i="2"/>
  <c r="BF265" i="2"/>
  <c r="X265" i="2"/>
  <c r="W265" i="2"/>
  <c r="AD265" i="2"/>
  <c r="AB265" i="2"/>
  <c r="Z265" i="2"/>
  <c r="P265" i="2"/>
  <c r="BE265" i="2" s="1"/>
  <c r="V265" i="2"/>
  <c r="BK265" i="2" s="1"/>
  <c r="BI264" i="2"/>
  <c r="BH264" i="2"/>
  <c r="BG264" i="2"/>
  <c r="BF264" i="2"/>
  <c r="X264" i="2"/>
  <c r="W264" i="2"/>
  <c r="AD264" i="2"/>
  <c r="AB264" i="2"/>
  <c r="Z264" i="2"/>
  <c r="V264" i="2"/>
  <c r="P264" i="2" s="1"/>
  <c r="BE264" i="2" s="1"/>
  <c r="BI263" i="2"/>
  <c r="BH263" i="2"/>
  <c r="BG263" i="2"/>
  <c r="BF263" i="2"/>
  <c r="X263" i="2"/>
  <c r="W263" i="2"/>
  <c r="AD263" i="2"/>
  <c r="AB263" i="2"/>
  <c r="Z263" i="2"/>
  <c r="P263" i="2"/>
  <c r="BE263" i="2" s="1"/>
  <c r="V263" i="2"/>
  <c r="BK263" i="2" s="1"/>
  <c r="BI262" i="2"/>
  <c r="BH262" i="2"/>
  <c r="BG262" i="2"/>
  <c r="BF262" i="2"/>
  <c r="X262" i="2"/>
  <c r="W262" i="2"/>
  <c r="AD262" i="2"/>
  <c r="AB262" i="2"/>
  <c r="Z262" i="2"/>
  <c r="V262" i="2"/>
  <c r="P262" i="2" s="1"/>
  <c r="BE262" i="2" s="1"/>
  <c r="BI261" i="2"/>
  <c r="BH261" i="2"/>
  <c r="BG261" i="2"/>
  <c r="BF261" i="2"/>
  <c r="X261" i="2"/>
  <c r="W261" i="2"/>
  <c r="AD261" i="2"/>
  <c r="AB261" i="2"/>
  <c r="Z261" i="2"/>
  <c r="P261" i="2"/>
  <c r="BE261" i="2" s="1"/>
  <c r="V261" i="2"/>
  <c r="BK261" i="2" s="1"/>
  <c r="BI260" i="2"/>
  <c r="BH260" i="2"/>
  <c r="BG260" i="2"/>
  <c r="BF260" i="2"/>
  <c r="X260" i="2"/>
  <c r="W260" i="2"/>
  <c r="AD260" i="2"/>
  <c r="AB260" i="2"/>
  <c r="Z260" i="2"/>
  <c r="V260" i="2"/>
  <c r="P260" i="2" s="1"/>
  <c r="BE260" i="2" s="1"/>
  <c r="BI259" i="2"/>
  <c r="BH259" i="2"/>
  <c r="BG259" i="2"/>
  <c r="BF259" i="2"/>
  <c r="X259" i="2"/>
  <c r="W259" i="2"/>
  <c r="AD259" i="2"/>
  <c r="AB259" i="2"/>
  <c r="Z259" i="2"/>
  <c r="P259" i="2"/>
  <c r="BE259" i="2" s="1"/>
  <c r="V259" i="2"/>
  <c r="BK259" i="2" s="1"/>
  <c r="BI258" i="2"/>
  <c r="BH258" i="2"/>
  <c r="BG258" i="2"/>
  <c r="BF258" i="2"/>
  <c r="X258" i="2"/>
  <c r="W258" i="2"/>
  <c r="AD258" i="2"/>
  <c r="AB258" i="2"/>
  <c r="Z258" i="2"/>
  <c r="V258" i="2"/>
  <c r="P258" i="2" s="1"/>
  <c r="BE258" i="2" s="1"/>
  <c r="BI257" i="2"/>
  <c r="BH257" i="2"/>
  <c r="BG257" i="2"/>
  <c r="BF257" i="2"/>
  <c r="X257" i="2"/>
  <c r="W257" i="2"/>
  <c r="AD257" i="2"/>
  <c r="AB257" i="2"/>
  <c r="Z257" i="2"/>
  <c r="P257" i="2"/>
  <c r="BE257" i="2" s="1"/>
  <c r="V257" i="2"/>
  <c r="BK257" i="2" s="1"/>
  <c r="BI256" i="2"/>
  <c r="BH256" i="2"/>
  <c r="BG256" i="2"/>
  <c r="BF256" i="2"/>
  <c r="X256" i="2"/>
  <c r="W256" i="2"/>
  <c r="AD256" i="2"/>
  <c r="AB256" i="2"/>
  <c r="Z256" i="2"/>
  <c r="V256" i="2"/>
  <c r="P256" i="2" s="1"/>
  <c r="BE256" i="2" s="1"/>
  <c r="BI255" i="2"/>
  <c r="BH255" i="2"/>
  <c r="BG255" i="2"/>
  <c r="BF255" i="2"/>
  <c r="X255" i="2"/>
  <c r="W255" i="2"/>
  <c r="AD255" i="2"/>
  <c r="AB255" i="2"/>
  <c r="Z255" i="2"/>
  <c r="P255" i="2"/>
  <c r="BE255" i="2" s="1"/>
  <c r="V255" i="2"/>
  <c r="BK255" i="2" s="1"/>
  <c r="BI254" i="2"/>
  <c r="BH254" i="2"/>
  <c r="BG254" i="2"/>
  <c r="BF254" i="2"/>
  <c r="X254" i="2"/>
  <c r="W254" i="2"/>
  <c r="AD254" i="2"/>
  <c r="AB254" i="2"/>
  <c r="Z254" i="2"/>
  <c r="V254" i="2"/>
  <c r="P254" i="2" s="1"/>
  <c r="BE254" i="2" s="1"/>
  <c r="BI253" i="2"/>
  <c r="BH253" i="2"/>
  <c r="BG253" i="2"/>
  <c r="BF253" i="2"/>
  <c r="X253" i="2"/>
  <c r="W253" i="2"/>
  <c r="AD253" i="2"/>
  <c r="AB253" i="2"/>
  <c r="Z253" i="2"/>
  <c r="P253" i="2"/>
  <c r="BE253" i="2" s="1"/>
  <c r="V253" i="2"/>
  <c r="BK253" i="2" s="1"/>
  <c r="BI252" i="2"/>
  <c r="BH252" i="2"/>
  <c r="BG252" i="2"/>
  <c r="BF252" i="2"/>
  <c r="X252" i="2"/>
  <c r="W252" i="2"/>
  <c r="AD252" i="2"/>
  <c r="AB252" i="2"/>
  <c r="Z252" i="2"/>
  <c r="V252" i="2"/>
  <c r="P252" i="2" s="1"/>
  <c r="BE252" i="2" s="1"/>
  <c r="BI251" i="2"/>
  <c r="BH251" i="2"/>
  <c r="BG251" i="2"/>
  <c r="BF251" i="2"/>
  <c r="X251" i="2"/>
  <c r="W251" i="2"/>
  <c r="AD251" i="2"/>
  <c r="AB251" i="2"/>
  <c r="Z251" i="2"/>
  <c r="P251" i="2"/>
  <c r="BE251" i="2" s="1"/>
  <c r="V251" i="2"/>
  <c r="BK251" i="2" s="1"/>
  <c r="BI250" i="2"/>
  <c r="BH250" i="2"/>
  <c r="BG250" i="2"/>
  <c r="BF250" i="2"/>
  <c r="X250" i="2"/>
  <c r="W250" i="2"/>
  <c r="AD250" i="2"/>
  <c r="AB250" i="2"/>
  <c r="Z250" i="2"/>
  <c r="V250" i="2"/>
  <c r="P250" i="2" s="1"/>
  <c r="BE250" i="2" s="1"/>
  <c r="BI249" i="2"/>
  <c r="BH249" i="2"/>
  <c r="BG249" i="2"/>
  <c r="BF249" i="2"/>
  <c r="X249" i="2"/>
  <c r="W249" i="2"/>
  <c r="AD249" i="2"/>
  <c r="AB249" i="2"/>
  <c r="Z249" i="2"/>
  <c r="P249" i="2"/>
  <c r="BE249" i="2" s="1"/>
  <c r="V249" i="2"/>
  <c r="BK249" i="2" s="1"/>
  <c r="BI248" i="2"/>
  <c r="BH248" i="2"/>
  <c r="BG248" i="2"/>
  <c r="BF248" i="2"/>
  <c r="X248" i="2"/>
  <c r="W248" i="2"/>
  <c r="AD248" i="2"/>
  <c r="AB248" i="2"/>
  <c r="Z248" i="2"/>
  <c r="V248" i="2"/>
  <c r="P248" i="2" s="1"/>
  <c r="BE248" i="2" s="1"/>
  <c r="BI247" i="2"/>
  <c r="BH247" i="2"/>
  <c r="BG247" i="2"/>
  <c r="BF247" i="2"/>
  <c r="X247" i="2"/>
  <c r="W247" i="2"/>
  <c r="AD247" i="2"/>
  <c r="AB247" i="2"/>
  <c r="Z247" i="2"/>
  <c r="P247" i="2"/>
  <c r="BE247" i="2" s="1"/>
  <c r="V247" i="2"/>
  <c r="BK247" i="2" s="1"/>
  <c r="BI246" i="2"/>
  <c r="BH246" i="2"/>
  <c r="BG246" i="2"/>
  <c r="BF246" i="2"/>
  <c r="X246" i="2"/>
  <c r="W246" i="2"/>
  <c r="AD246" i="2"/>
  <c r="AB246" i="2"/>
  <c r="Z246" i="2"/>
  <c r="V246" i="2"/>
  <c r="P246" i="2" s="1"/>
  <c r="BE246" i="2" s="1"/>
  <c r="BI245" i="2"/>
  <c r="BH245" i="2"/>
  <c r="BG245" i="2"/>
  <c r="BF245" i="2"/>
  <c r="X245" i="2"/>
  <c r="W245" i="2"/>
  <c r="AD245" i="2"/>
  <c r="AB245" i="2"/>
  <c r="Z245" i="2"/>
  <c r="P245" i="2"/>
  <c r="BE245" i="2" s="1"/>
  <c r="V245" i="2"/>
  <c r="BK245" i="2" s="1"/>
  <c r="BI244" i="2"/>
  <c r="BH244" i="2"/>
  <c r="BG244" i="2"/>
  <c r="BF244" i="2"/>
  <c r="X244" i="2"/>
  <c r="W244" i="2"/>
  <c r="AD244" i="2"/>
  <c r="AB244" i="2"/>
  <c r="Z244" i="2"/>
  <c r="V244" i="2"/>
  <c r="P244" i="2" s="1"/>
  <c r="BE244" i="2" s="1"/>
  <c r="BI243" i="2"/>
  <c r="BH243" i="2"/>
  <c r="BG243" i="2"/>
  <c r="BF243" i="2"/>
  <c r="X243" i="2"/>
  <c r="W243" i="2"/>
  <c r="AD243" i="2"/>
  <c r="AB243" i="2"/>
  <c r="Z243" i="2"/>
  <c r="P243" i="2"/>
  <c r="BE243" i="2" s="1"/>
  <c r="V243" i="2"/>
  <c r="BK243" i="2" s="1"/>
  <c r="BI242" i="2"/>
  <c r="BH242" i="2"/>
  <c r="BG242" i="2"/>
  <c r="BF242" i="2"/>
  <c r="X242" i="2"/>
  <c r="W242" i="2"/>
  <c r="AD242" i="2"/>
  <c r="AB242" i="2"/>
  <c r="Z242" i="2"/>
  <c r="V242" i="2"/>
  <c r="P242" i="2" s="1"/>
  <c r="BE242" i="2" s="1"/>
  <c r="BI241" i="2"/>
  <c r="BH241" i="2"/>
  <c r="BG241" i="2"/>
  <c r="BF241" i="2"/>
  <c r="X241" i="2"/>
  <c r="W241" i="2"/>
  <c r="AD241" i="2"/>
  <c r="AB241" i="2"/>
  <c r="Z241" i="2"/>
  <c r="P241" i="2"/>
  <c r="BE241" i="2" s="1"/>
  <c r="V241" i="2"/>
  <c r="BK241" i="2" s="1"/>
  <c r="BI240" i="2"/>
  <c r="BH240" i="2"/>
  <c r="BG240" i="2"/>
  <c r="BF240" i="2"/>
  <c r="X240" i="2"/>
  <c r="W240" i="2"/>
  <c r="AD240" i="2"/>
  <c r="AB240" i="2"/>
  <c r="Z240" i="2"/>
  <c r="V240" i="2"/>
  <c r="P240" i="2" s="1"/>
  <c r="BE240" i="2" s="1"/>
  <c r="BI239" i="2"/>
  <c r="BH239" i="2"/>
  <c r="BG239" i="2"/>
  <c r="BF239" i="2"/>
  <c r="X239" i="2"/>
  <c r="W239" i="2"/>
  <c r="AD239" i="2"/>
  <c r="AB239" i="2"/>
  <c r="Z239" i="2"/>
  <c r="P239" i="2"/>
  <c r="BE239" i="2" s="1"/>
  <c r="V239" i="2"/>
  <c r="BK239" i="2" s="1"/>
  <c r="BI238" i="2"/>
  <c r="BH238" i="2"/>
  <c r="BG238" i="2"/>
  <c r="BF238" i="2"/>
  <c r="X238" i="2"/>
  <c r="W238" i="2"/>
  <c r="W237" i="2" s="1"/>
  <c r="H94" i="2" s="1"/>
  <c r="AD238" i="2"/>
  <c r="AB238" i="2"/>
  <c r="AB237" i="2" s="1"/>
  <c r="Z238" i="2"/>
  <c r="V238" i="2"/>
  <c r="P238" i="2" s="1"/>
  <c r="BE238" i="2" s="1"/>
  <c r="BI236" i="2"/>
  <c r="BH236" i="2"/>
  <c r="BG236" i="2"/>
  <c r="BF236" i="2"/>
  <c r="X236" i="2"/>
  <c r="W236" i="2"/>
  <c r="AD236" i="2"/>
  <c r="AB236" i="2"/>
  <c r="Z236" i="2"/>
  <c r="V236" i="2"/>
  <c r="P236" i="2" s="1"/>
  <c r="BE236" i="2" s="1"/>
  <c r="BI235" i="2"/>
  <c r="BH235" i="2"/>
  <c r="BG235" i="2"/>
  <c r="BF235" i="2"/>
  <c r="X235" i="2"/>
  <c r="W235" i="2"/>
  <c r="AD235" i="2"/>
  <c r="AB235" i="2"/>
  <c r="Z235" i="2"/>
  <c r="P235" i="2"/>
  <c r="BE235" i="2" s="1"/>
  <c r="V235" i="2"/>
  <c r="BK235" i="2" s="1"/>
  <c r="BI234" i="2"/>
  <c r="BH234" i="2"/>
  <c r="BG234" i="2"/>
  <c r="BF234" i="2"/>
  <c r="X234" i="2"/>
  <c r="W234" i="2"/>
  <c r="AD234" i="2"/>
  <c r="AB234" i="2"/>
  <c r="Z234" i="2"/>
  <c r="V234" i="2"/>
  <c r="P234" i="2" s="1"/>
  <c r="BE234" i="2" s="1"/>
  <c r="BI233" i="2"/>
  <c r="BH233" i="2"/>
  <c r="BG233" i="2"/>
  <c r="BF233" i="2"/>
  <c r="X233" i="2"/>
  <c r="W233" i="2"/>
  <c r="AD233" i="2"/>
  <c r="AB233" i="2"/>
  <c r="Z233" i="2"/>
  <c r="P233" i="2"/>
  <c r="BE233" i="2" s="1"/>
  <c r="V233" i="2"/>
  <c r="BK233" i="2" s="1"/>
  <c r="BI232" i="2"/>
  <c r="BH232" i="2"/>
  <c r="BG232" i="2"/>
  <c r="BF232" i="2"/>
  <c r="X232" i="2"/>
  <c r="W232" i="2"/>
  <c r="AD232" i="2"/>
  <c r="AB232" i="2"/>
  <c r="Z232" i="2"/>
  <c r="V232" i="2"/>
  <c r="P232" i="2" s="1"/>
  <c r="BE232" i="2" s="1"/>
  <c r="BI231" i="2"/>
  <c r="BH231" i="2"/>
  <c r="BG231" i="2"/>
  <c r="BF231" i="2"/>
  <c r="X231" i="2"/>
  <c r="W231" i="2"/>
  <c r="AD231" i="2"/>
  <c r="AB231" i="2"/>
  <c r="Z231" i="2"/>
  <c r="P231" i="2"/>
  <c r="BE231" i="2" s="1"/>
  <c r="V231" i="2"/>
  <c r="BK231" i="2" s="1"/>
  <c r="BI230" i="2"/>
  <c r="BH230" i="2"/>
  <c r="BG230" i="2"/>
  <c r="BF230" i="2"/>
  <c r="X230" i="2"/>
  <c r="W230" i="2"/>
  <c r="AD230" i="2"/>
  <c r="AB230" i="2"/>
  <c r="Z230" i="2"/>
  <c r="V230" i="2"/>
  <c r="P230" i="2" s="1"/>
  <c r="BE230" i="2" s="1"/>
  <c r="BI229" i="2"/>
  <c r="BH229" i="2"/>
  <c r="BG229" i="2"/>
  <c r="BF229" i="2"/>
  <c r="X229" i="2"/>
  <c r="W229" i="2"/>
  <c r="AD229" i="2"/>
  <c r="AB229" i="2"/>
  <c r="Z229" i="2"/>
  <c r="P229" i="2"/>
  <c r="BE229" i="2" s="1"/>
  <c r="V229" i="2"/>
  <c r="BK229" i="2" s="1"/>
  <c r="BI228" i="2"/>
  <c r="BH228" i="2"/>
  <c r="BG228" i="2"/>
  <c r="BF228" i="2"/>
  <c r="X228" i="2"/>
  <c r="W228" i="2"/>
  <c r="AD228" i="2"/>
  <c r="AB228" i="2"/>
  <c r="Z228" i="2"/>
  <c r="V228" i="2"/>
  <c r="P228" i="2" s="1"/>
  <c r="BE228" i="2" s="1"/>
  <c r="BI227" i="2"/>
  <c r="BH227" i="2"/>
  <c r="BG227" i="2"/>
  <c r="BF227" i="2"/>
  <c r="X227" i="2"/>
  <c r="W227" i="2"/>
  <c r="AD227" i="2"/>
  <c r="AB227" i="2"/>
  <c r="Z227" i="2"/>
  <c r="P227" i="2"/>
  <c r="BE227" i="2" s="1"/>
  <c r="V227" i="2"/>
  <c r="BK227" i="2" s="1"/>
  <c r="BI226" i="2"/>
  <c r="BH226" i="2"/>
  <c r="BG226" i="2"/>
  <c r="BF226" i="2"/>
  <c r="X226" i="2"/>
  <c r="W226" i="2"/>
  <c r="AD226" i="2"/>
  <c r="AB226" i="2"/>
  <c r="Z226" i="2"/>
  <c r="V226" i="2"/>
  <c r="P226" i="2" s="1"/>
  <c r="BE226" i="2" s="1"/>
  <c r="BI225" i="2"/>
  <c r="BH225" i="2"/>
  <c r="BG225" i="2"/>
  <c r="BF225" i="2"/>
  <c r="X225" i="2"/>
  <c r="W225" i="2"/>
  <c r="AD225" i="2"/>
  <c r="AB225" i="2"/>
  <c r="Z225" i="2"/>
  <c r="P225" i="2"/>
  <c r="BE225" i="2" s="1"/>
  <c r="V225" i="2"/>
  <c r="BK225" i="2" s="1"/>
  <c r="BI224" i="2"/>
  <c r="BH224" i="2"/>
  <c r="BG224" i="2"/>
  <c r="BF224" i="2"/>
  <c r="X224" i="2"/>
  <c r="W224" i="2"/>
  <c r="AD224" i="2"/>
  <c r="AB224" i="2"/>
  <c r="Z224" i="2"/>
  <c r="V224" i="2"/>
  <c r="P224" i="2" s="1"/>
  <c r="BE224" i="2" s="1"/>
  <c r="BI223" i="2"/>
  <c r="BH223" i="2"/>
  <c r="BG223" i="2"/>
  <c r="BF223" i="2"/>
  <c r="X223" i="2"/>
  <c r="W223" i="2"/>
  <c r="AD223" i="2"/>
  <c r="AB223" i="2"/>
  <c r="Z223" i="2"/>
  <c r="P223" i="2"/>
  <c r="BE223" i="2" s="1"/>
  <c r="V223" i="2"/>
  <c r="BK223" i="2" s="1"/>
  <c r="BI222" i="2"/>
  <c r="BH222" i="2"/>
  <c r="BG222" i="2"/>
  <c r="BF222" i="2"/>
  <c r="X222" i="2"/>
  <c r="W222" i="2"/>
  <c r="AD222" i="2"/>
  <c r="AB222" i="2"/>
  <c r="Z222" i="2"/>
  <c r="V222" i="2"/>
  <c r="P222" i="2" s="1"/>
  <c r="BE222" i="2" s="1"/>
  <c r="BI221" i="2"/>
  <c r="BH221" i="2"/>
  <c r="BG221" i="2"/>
  <c r="BF221" i="2"/>
  <c r="X221" i="2"/>
  <c r="W221" i="2"/>
  <c r="AD221" i="2"/>
  <c r="AB221" i="2"/>
  <c r="Z221" i="2"/>
  <c r="P221" i="2"/>
  <c r="BE221" i="2" s="1"/>
  <c r="V221" i="2"/>
  <c r="BK221" i="2" s="1"/>
  <c r="BI220" i="2"/>
  <c r="BH220" i="2"/>
  <c r="BG220" i="2"/>
  <c r="BF220" i="2"/>
  <c r="X220" i="2"/>
  <c r="W220" i="2"/>
  <c r="AD220" i="2"/>
  <c r="AB220" i="2"/>
  <c r="Z220" i="2"/>
  <c r="V220" i="2"/>
  <c r="P220" i="2" s="1"/>
  <c r="BE220" i="2" s="1"/>
  <c r="BI219" i="2"/>
  <c r="BH219" i="2"/>
  <c r="BG219" i="2"/>
  <c r="BF219" i="2"/>
  <c r="X219" i="2"/>
  <c r="W219" i="2"/>
  <c r="AD219" i="2"/>
  <c r="AB219" i="2"/>
  <c r="Z219" i="2"/>
  <c r="P219" i="2"/>
  <c r="BE219" i="2" s="1"/>
  <c r="V219" i="2"/>
  <c r="BK219" i="2" s="1"/>
  <c r="BI218" i="2"/>
  <c r="BH218" i="2"/>
  <c r="BG218" i="2"/>
  <c r="BF218" i="2"/>
  <c r="X218" i="2"/>
  <c r="W218" i="2"/>
  <c r="AD218" i="2"/>
  <c r="AB218" i="2"/>
  <c r="Z218" i="2"/>
  <c r="V218" i="2"/>
  <c r="P218" i="2" s="1"/>
  <c r="BE218" i="2" s="1"/>
  <c r="BI217" i="2"/>
  <c r="BH217" i="2"/>
  <c r="BG217" i="2"/>
  <c r="BF217" i="2"/>
  <c r="X217" i="2"/>
  <c r="W217" i="2"/>
  <c r="AD217" i="2"/>
  <c r="AB217" i="2"/>
  <c r="Z217" i="2"/>
  <c r="P217" i="2"/>
  <c r="BE217" i="2" s="1"/>
  <c r="V217" i="2"/>
  <c r="BK217" i="2" s="1"/>
  <c r="BI216" i="2"/>
  <c r="BH216" i="2"/>
  <c r="BG216" i="2"/>
  <c r="BF216" i="2"/>
  <c r="X216" i="2"/>
  <c r="W216" i="2"/>
  <c r="AD216" i="2"/>
  <c r="AB216" i="2"/>
  <c r="Z216" i="2"/>
  <c r="V216" i="2"/>
  <c r="P216" i="2" s="1"/>
  <c r="BE216" i="2" s="1"/>
  <c r="BI215" i="2"/>
  <c r="BH215" i="2"/>
  <c r="BG215" i="2"/>
  <c r="BF215" i="2"/>
  <c r="X215" i="2"/>
  <c r="W215" i="2"/>
  <c r="AD215" i="2"/>
  <c r="AB215" i="2"/>
  <c r="Z215" i="2"/>
  <c r="P215" i="2"/>
  <c r="BE215" i="2" s="1"/>
  <c r="V215" i="2"/>
  <c r="BK215" i="2" s="1"/>
  <c r="BI214" i="2"/>
  <c r="BH214" i="2"/>
  <c r="BG214" i="2"/>
  <c r="BF214" i="2"/>
  <c r="X214" i="2"/>
  <c r="W214" i="2"/>
  <c r="AD214" i="2"/>
  <c r="AB214" i="2"/>
  <c r="Z214" i="2"/>
  <c r="V214" i="2"/>
  <c r="P214" i="2" s="1"/>
  <c r="BE214" i="2" s="1"/>
  <c r="BI213" i="2"/>
  <c r="BH213" i="2"/>
  <c r="BG213" i="2"/>
  <c r="BF213" i="2"/>
  <c r="X213" i="2"/>
  <c r="W213" i="2"/>
  <c r="AD213" i="2"/>
  <c r="AB213" i="2"/>
  <c r="Z213" i="2"/>
  <c r="P213" i="2"/>
  <c r="BE213" i="2" s="1"/>
  <c r="V213" i="2"/>
  <c r="BK213" i="2" s="1"/>
  <c r="BI212" i="2"/>
  <c r="BH212" i="2"/>
  <c r="BG212" i="2"/>
  <c r="BF212" i="2"/>
  <c r="X212" i="2"/>
  <c r="W212" i="2"/>
  <c r="AD212" i="2"/>
  <c r="AB212" i="2"/>
  <c r="Z212" i="2"/>
  <c r="V212" i="2"/>
  <c r="P212" i="2" s="1"/>
  <c r="BE212" i="2" s="1"/>
  <c r="BI211" i="2"/>
  <c r="BH211" i="2"/>
  <c r="BG211" i="2"/>
  <c r="BF211" i="2"/>
  <c r="X211" i="2"/>
  <c r="W211" i="2"/>
  <c r="AD211" i="2"/>
  <c r="AB211" i="2"/>
  <c r="Z211" i="2"/>
  <c r="P211" i="2"/>
  <c r="BE211" i="2" s="1"/>
  <c r="V211" i="2"/>
  <c r="BK211" i="2" s="1"/>
  <c r="BI210" i="2"/>
  <c r="BH210" i="2"/>
  <c r="BG210" i="2"/>
  <c r="BF210" i="2"/>
  <c r="X210" i="2"/>
  <c r="W210" i="2"/>
  <c r="AD210" i="2"/>
  <c r="AB210" i="2"/>
  <c r="Z210" i="2"/>
  <c r="V210" i="2"/>
  <c r="P210" i="2" s="1"/>
  <c r="BE210" i="2" s="1"/>
  <c r="BI209" i="2"/>
  <c r="BH209" i="2"/>
  <c r="BG209" i="2"/>
  <c r="BF209" i="2"/>
  <c r="X209" i="2"/>
  <c r="W209" i="2"/>
  <c r="AD209" i="2"/>
  <c r="AB209" i="2"/>
  <c r="Z209" i="2"/>
  <c r="P209" i="2"/>
  <c r="BE209" i="2" s="1"/>
  <c r="V209" i="2"/>
  <c r="BK209" i="2" s="1"/>
  <c r="BI208" i="2"/>
  <c r="BH208" i="2"/>
  <c r="BG208" i="2"/>
  <c r="BF208" i="2"/>
  <c r="X208" i="2"/>
  <c r="W208" i="2"/>
  <c r="AD208" i="2"/>
  <c r="AB208" i="2"/>
  <c r="Z208" i="2"/>
  <c r="V208" i="2"/>
  <c r="P208" i="2" s="1"/>
  <c r="BE208" i="2" s="1"/>
  <c r="BI207" i="2"/>
  <c r="BH207" i="2"/>
  <c r="BG207" i="2"/>
  <c r="BF207" i="2"/>
  <c r="X207" i="2"/>
  <c r="W207" i="2"/>
  <c r="AD207" i="2"/>
  <c r="AB207" i="2"/>
  <c r="Z207" i="2"/>
  <c r="P207" i="2"/>
  <c r="BE207" i="2" s="1"/>
  <c r="V207" i="2"/>
  <c r="BK207" i="2" s="1"/>
  <c r="BI206" i="2"/>
  <c r="BH206" i="2"/>
  <c r="BG206" i="2"/>
  <c r="BF206" i="2"/>
  <c r="X206" i="2"/>
  <c r="W206" i="2"/>
  <c r="AD206" i="2"/>
  <c r="AB206" i="2"/>
  <c r="Z206" i="2"/>
  <c r="V206" i="2"/>
  <c r="P206" i="2" s="1"/>
  <c r="BE206" i="2" s="1"/>
  <c r="BI205" i="2"/>
  <c r="BH205" i="2"/>
  <c r="BG205" i="2"/>
  <c r="BF205" i="2"/>
  <c r="X205" i="2"/>
  <c r="W205" i="2"/>
  <c r="AD205" i="2"/>
  <c r="AB205" i="2"/>
  <c r="Z205" i="2"/>
  <c r="P205" i="2"/>
  <c r="BE205" i="2" s="1"/>
  <c r="V205" i="2"/>
  <c r="BK205" i="2" s="1"/>
  <c r="BI204" i="2"/>
  <c r="BH204" i="2"/>
  <c r="BG204" i="2"/>
  <c r="BF204" i="2"/>
  <c r="X204" i="2"/>
  <c r="W204" i="2"/>
  <c r="AD204" i="2"/>
  <c r="AB204" i="2"/>
  <c r="Z204" i="2"/>
  <c r="V204" i="2"/>
  <c r="P204" i="2" s="1"/>
  <c r="BE204" i="2" s="1"/>
  <c r="BI203" i="2"/>
  <c r="BH203" i="2"/>
  <c r="BG203" i="2"/>
  <c r="BF203" i="2"/>
  <c r="X203" i="2"/>
  <c r="W203" i="2"/>
  <c r="AD203" i="2"/>
  <c r="AB203" i="2"/>
  <c r="Z203" i="2"/>
  <c r="P203" i="2"/>
  <c r="BE203" i="2" s="1"/>
  <c r="V203" i="2"/>
  <c r="BK203" i="2" s="1"/>
  <c r="BI202" i="2"/>
  <c r="BH202" i="2"/>
  <c r="BG202" i="2"/>
  <c r="BF202" i="2"/>
  <c r="X202" i="2"/>
  <c r="W202" i="2"/>
  <c r="W201" i="2" s="1"/>
  <c r="H93" i="2" s="1"/>
  <c r="AD202" i="2"/>
  <c r="AB202" i="2"/>
  <c r="AB201" i="2" s="1"/>
  <c r="Z202" i="2"/>
  <c r="V202" i="2"/>
  <c r="P202" i="2" s="1"/>
  <c r="BE202" i="2" s="1"/>
  <c r="BI200" i="2"/>
  <c r="BH200" i="2"/>
  <c r="BG200" i="2"/>
  <c r="BF200" i="2"/>
  <c r="X200" i="2"/>
  <c r="W200" i="2"/>
  <c r="AD200" i="2"/>
  <c r="AB200" i="2"/>
  <c r="Z200" i="2"/>
  <c r="V200" i="2"/>
  <c r="P200" i="2" s="1"/>
  <c r="BE200" i="2" s="1"/>
  <c r="BI199" i="2"/>
  <c r="BH199" i="2"/>
  <c r="BG199" i="2"/>
  <c r="BF199" i="2"/>
  <c r="X199" i="2"/>
  <c r="W199" i="2"/>
  <c r="AD199" i="2"/>
  <c r="AB199" i="2"/>
  <c r="Z199" i="2"/>
  <c r="P199" i="2"/>
  <c r="BE199" i="2" s="1"/>
  <c r="V199" i="2"/>
  <c r="BK199" i="2" s="1"/>
  <c r="BI198" i="2"/>
  <c r="BH198" i="2"/>
  <c r="BG198" i="2"/>
  <c r="BF198" i="2"/>
  <c r="X198" i="2"/>
  <c r="W198" i="2"/>
  <c r="AD198" i="2"/>
  <c r="AB198" i="2"/>
  <c r="Z198" i="2"/>
  <c r="V198" i="2"/>
  <c r="P198" i="2" s="1"/>
  <c r="BE198" i="2" s="1"/>
  <c r="BI197" i="2"/>
  <c r="BH197" i="2"/>
  <c r="BG197" i="2"/>
  <c r="BF197" i="2"/>
  <c r="X197" i="2"/>
  <c r="W197" i="2"/>
  <c r="AD197" i="2"/>
  <c r="AB197" i="2"/>
  <c r="Z197" i="2"/>
  <c r="P197" i="2"/>
  <c r="BE197" i="2" s="1"/>
  <c r="V197" i="2"/>
  <c r="BK197" i="2" s="1"/>
  <c r="BI196" i="2"/>
  <c r="BH196" i="2"/>
  <c r="BG196" i="2"/>
  <c r="BF196" i="2"/>
  <c r="X196" i="2"/>
  <c r="W196" i="2"/>
  <c r="AD196" i="2"/>
  <c r="AB196" i="2"/>
  <c r="Z196" i="2"/>
  <c r="BK196" i="2"/>
  <c r="V196" i="2"/>
  <c r="P196" i="2" s="1"/>
  <c r="BE196" i="2" s="1"/>
  <c r="BI195" i="2"/>
  <c r="BH195" i="2"/>
  <c r="BG195" i="2"/>
  <c r="BF195" i="2"/>
  <c r="X195" i="2"/>
  <c r="W195" i="2"/>
  <c r="AD195" i="2"/>
  <c r="AB195" i="2"/>
  <c r="Z195" i="2"/>
  <c r="P195" i="2"/>
  <c r="BE195" i="2" s="1"/>
  <c r="V195" i="2"/>
  <c r="BK195" i="2" s="1"/>
  <c r="BI194" i="2"/>
  <c r="BH194" i="2"/>
  <c r="BG194" i="2"/>
  <c r="BF194" i="2"/>
  <c r="BE194" i="2"/>
  <c r="X194" i="2"/>
  <c r="W194" i="2"/>
  <c r="AD194" i="2"/>
  <c r="AB194" i="2"/>
  <c r="Z194" i="2"/>
  <c r="BK194" i="2"/>
  <c r="V194" i="2"/>
  <c r="P194" i="2" s="1"/>
  <c r="BI193" i="2"/>
  <c r="BH193" i="2"/>
  <c r="BG193" i="2"/>
  <c r="BF193" i="2"/>
  <c r="X193" i="2"/>
  <c r="W193" i="2"/>
  <c r="AD193" i="2"/>
  <c r="AB193" i="2"/>
  <c r="Z193" i="2"/>
  <c r="P193" i="2"/>
  <c r="BE193" i="2" s="1"/>
  <c r="V193" i="2"/>
  <c r="BK193" i="2" s="1"/>
  <c r="BI192" i="2"/>
  <c r="BH192" i="2"/>
  <c r="BG192" i="2"/>
  <c r="BF192" i="2"/>
  <c r="BE192" i="2"/>
  <c r="X192" i="2"/>
  <c r="W192" i="2"/>
  <c r="AD192" i="2"/>
  <c r="AB192" i="2"/>
  <c r="Z192" i="2"/>
  <c r="BK192" i="2"/>
  <c r="V192" i="2"/>
  <c r="P192" i="2" s="1"/>
  <c r="BI191" i="2"/>
  <c r="BH191" i="2"/>
  <c r="BG191" i="2"/>
  <c r="BF191" i="2"/>
  <c r="X191" i="2"/>
  <c r="W191" i="2"/>
  <c r="AD191" i="2"/>
  <c r="AB191" i="2"/>
  <c r="Z191" i="2"/>
  <c r="P191" i="2"/>
  <c r="BE191" i="2" s="1"/>
  <c r="V191" i="2"/>
  <c r="BK191" i="2" s="1"/>
  <c r="BI190" i="2"/>
  <c r="BH190" i="2"/>
  <c r="BG190" i="2"/>
  <c r="BF190" i="2"/>
  <c r="X190" i="2"/>
  <c r="W190" i="2"/>
  <c r="AD190" i="2"/>
  <c r="AB190" i="2"/>
  <c r="Z190" i="2"/>
  <c r="V190" i="2"/>
  <c r="P190" i="2" s="1"/>
  <c r="BE190" i="2" s="1"/>
  <c r="BI189" i="2"/>
  <c r="BH189" i="2"/>
  <c r="BG189" i="2"/>
  <c r="BF189" i="2"/>
  <c r="X189" i="2"/>
  <c r="W189" i="2"/>
  <c r="AD189" i="2"/>
  <c r="AB189" i="2"/>
  <c r="Z189" i="2"/>
  <c r="P189" i="2"/>
  <c r="BE189" i="2" s="1"/>
  <c r="V189" i="2"/>
  <c r="BK189" i="2" s="1"/>
  <c r="BI188" i="2"/>
  <c r="BH188" i="2"/>
  <c r="BG188" i="2"/>
  <c r="BF188" i="2"/>
  <c r="X188" i="2"/>
  <c r="W188" i="2"/>
  <c r="AD188" i="2"/>
  <c r="AB188" i="2"/>
  <c r="Z188" i="2"/>
  <c r="V188" i="2"/>
  <c r="P188" i="2" s="1"/>
  <c r="BE188" i="2" s="1"/>
  <c r="BI187" i="2"/>
  <c r="BH187" i="2"/>
  <c r="BG187" i="2"/>
  <c r="BF187" i="2"/>
  <c r="X187" i="2"/>
  <c r="W187" i="2"/>
  <c r="AD187" i="2"/>
  <c r="AB187" i="2"/>
  <c r="Z187" i="2"/>
  <c r="P187" i="2"/>
  <c r="BE187" i="2" s="1"/>
  <c r="V187" i="2"/>
  <c r="BK187" i="2" s="1"/>
  <c r="BI186" i="2"/>
  <c r="BH186" i="2"/>
  <c r="BG186" i="2"/>
  <c r="BF186" i="2"/>
  <c r="X186" i="2"/>
  <c r="W186" i="2"/>
  <c r="AD186" i="2"/>
  <c r="AB186" i="2"/>
  <c r="Z186" i="2"/>
  <c r="V186" i="2"/>
  <c r="P186" i="2" s="1"/>
  <c r="BE186" i="2" s="1"/>
  <c r="BI185" i="2"/>
  <c r="BH185" i="2"/>
  <c r="BG185" i="2"/>
  <c r="BF185" i="2"/>
  <c r="X185" i="2"/>
  <c r="W185" i="2"/>
  <c r="AD185" i="2"/>
  <c r="AB185" i="2"/>
  <c r="Z185" i="2"/>
  <c r="P185" i="2"/>
  <c r="BE185" i="2" s="1"/>
  <c r="V185" i="2"/>
  <c r="BK185" i="2" s="1"/>
  <c r="BI184" i="2"/>
  <c r="BH184" i="2"/>
  <c r="BG184" i="2"/>
  <c r="BF184" i="2"/>
  <c r="X184" i="2"/>
  <c r="W184" i="2"/>
  <c r="AD184" i="2"/>
  <c r="AB184" i="2"/>
  <c r="Z184" i="2"/>
  <c r="V184" i="2"/>
  <c r="P184" i="2" s="1"/>
  <c r="BE184" i="2" s="1"/>
  <c r="BI183" i="2"/>
  <c r="BH183" i="2"/>
  <c r="BG183" i="2"/>
  <c r="BF183" i="2"/>
  <c r="X183" i="2"/>
  <c r="W183" i="2"/>
  <c r="AD183" i="2"/>
  <c r="AB183" i="2"/>
  <c r="Z183" i="2"/>
  <c r="P183" i="2"/>
  <c r="BE183" i="2" s="1"/>
  <c r="V183" i="2"/>
  <c r="BK183" i="2" s="1"/>
  <c r="BI182" i="2"/>
  <c r="BH182" i="2"/>
  <c r="BG182" i="2"/>
  <c r="BF182" i="2"/>
  <c r="X182" i="2"/>
  <c r="W182" i="2"/>
  <c r="AD182" i="2"/>
  <c r="AB182" i="2"/>
  <c r="Z182" i="2"/>
  <c r="V182" i="2"/>
  <c r="P182" i="2" s="1"/>
  <c r="BE182" i="2" s="1"/>
  <c r="BI181" i="2"/>
  <c r="BH181" i="2"/>
  <c r="BG181" i="2"/>
  <c r="BF181" i="2"/>
  <c r="X181" i="2"/>
  <c r="W181" i="2"/>
  <c r="AD181" i="2"/>
  <c r="AB181" i="2"/>
  <c r="Z181" i="2"/>
  <c r="P181" i="2"/>
  <c r="BE181" i="2" s="1"/>
  <c r="V181" i="2"/>
  <c r="BK181" i="2" s="1"/>
  <c r="BI180" i="2"/>
  <c r="BH180" i="2"/>
  <c r="BG180" i="2"/>
  <c r="BF180" i="2"/>
  <c r="X180" i="2"/>
  <c r="W180" i="2"/>
  <c r="AD180" i="2"/>
  <c r="AB180" i="2"/>
  <c r="Z180" i="2"/>
  <c r="V180" i="2"/>
  <c r="P180" i="2" s="1"/>
  <c r="BE180" i="2" s="1"/>
  <c r="BI179" i="2"/>
  <c r="BH179" i="2"/>
  <c r="BG179" i="2"/>
  <c r="BF179" i="2"/>
  <c r="X179" i="2"/>
  <c r="W179" i="2"/>
  <c r="AD179" i="2"/>
  <c r="AB179" i="2"/>
  <c r="Z179" i="2"/>
  <c r="P179" i="2"/>
  <c r="BE179" i="2" s="1"/>
  <c r="V179" i="2"/>
  <c r="BK179" i="2" s="1"/>
  <c r="BI178" i="2"/>
  <c r="BH178" i="2"/>
  <c r="BG178" i="2"/>
  <c r="BF178" i="2"/>
  <c r="X178" i="2"/>
  <c r="W178" i="2"/>
  <c r="AD178" i="2"/>
  <c r="AB178" i="2"/>
  <c r="Z178" i="2"/>
  <c r="V178" i="2"/>
  <c r="P178" i="2" s="1"/>
  <c r="BE178" i="2" s="1"/>
  <c r="BI177" i="2"/>
  <c r="BH177" i="2"/>
  <c r="BG177" i="2"/>
  <c r="BF177" i="2"/>
  <c r="X177" i="2"/>
  <c r="X176" i="2" s="1"/>
  <c r="K92" i="2" s="1"/>
  <c r="W177" i="2"/>
  <c r="AD177" i="2"/>
  <c r="AD176" i="2" s="1"/>
  <c r="AB177" i="2"/>
  <c r="Z177" i="2"/>
  <c r="Z176" i="2" s="1"/>
  <c r="P177" i="2"/>
  <c r="BE177" i="2" s="1"/>
  <c r="V177" i="2"/>
  <c r="BK177" i="2" s="1"/>
  <c r="BI175" i="2"/>
  <c r="BH175" i="2"/>
  <c r="BG175" i="2"/>
  <c r="BF175" i="2"/>
  <c r="X175" i="2"/>
  <c r="W175" i="2"/>
  <c r="AD175" i="2"/>
  <c r="AB175" i="2"/>
  <c r="Z175" i="2"/>
  <c r="P175" i="2"/>
  <c r="BE175" i="2" s="1"/>
  <c r="V175" i="2"/>
  <c r="BK175" i="2" s="1"/>
  <c r="BI174" i="2"/>
  <c r="BH174" i="2"/>
  <c r="BG174" i="2"/>
  <c r="BF174" i="2"/>
  <c r="X174" i="2"/>
  <c r="W174" i="2"/>
  <c r="AD174" i="2"/>
  <c r="AB174" i="2"/>
  <c r="Z174" i="2"/>
  <c r="V174" i="2"/>
  <c r="P174" i="2" s="1"/>
  <c r="BE174" i="2" s="1"/>
  <c r="BI173" i="2"/>
  <c r="BH173" i="2"/>
  <c r="BG173" i="2"/>
  <c r="BF173" i="2"/>
  <c r="X173" i="2"/>
  <c r="W173" i="2"/>
  <c r="AD173" i="2"/>
  <c r="AB173" i="2"/>
  <c r="Z173" i="2"/>
  <c r="P173" i="2"/>
  <c r="BE173" i="2" s="1"/>
  <c r="V173" i="2"/>
  <c r="BK173" i="2" s="1"/>
  <c r="BI172" i="2"/>
  <c r="BH172" i="2"/>
  <c r="BG172" i="2"/>
  <c r="BF172" i="2"/>
  <c r="X172" i="2"/>
  <c r="W172" i="2"/>
  <c r="AD172" i="2"/>
  <c r="AB172" i="2"/>
  <c r="Z172" i="2"/>
  <c r="V172" i="2"/>
  <c r="P172" i="2" s="1"/>
  <c r="BE172" i="2" s="1"/>
  <c r="BI171" i="2"/>
  <c r="BH171" i="2"/>
  <c r="BG171" i="2"/>
  <c r="BF171" i="2"/>
  <c r="X171" i="2"/>
  <c r="W171" i="2"/>
  <c r="AD171" i="2"/>
  <c r="AB171" i="2"/>
  <c r="Z171" i="2"/>
  <c r="P171" i="2"/>
  <c r="BE171" i="2" s="1"/>
  <c r="V171" i="2"/>
  <c r="BK171" i="2" s="1"/>
  <c r="BI170" i="2"/>
  <c r="BH170" i="2"/>
  <c r="BG170" i="2"/>
  <c r="BF170" i="2"/>
  <c r="X170" i="2"/>
  <c r="W170" i="2"/>
  <c r="AD170" i="2"/>
  <c r="AB170" i="2"/>
  <c r="Z170" i="2"/>
  <c r="V170" i="2"/>
  <c r="P170" i="2" s="1"/>
  <c r="BE170" i="2" s="1"/>
  <c r="BI169" i="2"/>
  <c r="BH169" i="2"/>
  <c r="BG169" i="2"/>
  <c r="BF169" i="2"/>
  <c r="X169" i="2"/>
  <c r="W169" i="2"/>
  <c r="AD169" i="2"/>
  <c r="AB169" i="2"/>
  <c r="Z169" i="2"/>
  <c r="P169" i="2"/>
  <c r="BE169" i="2" s="1"/>
  <c r="V169" i="2"/>
  <c r="BK169" i="2" s="1"/>
  <c r="BI168" i="2"/>
  <c r="BH168" i="2"/>
  <c r="BG168" i="2"/>
  <c r="BF168" i="2"/>
  <c r="X168" i="2"/>
  <c r="W168" i="2"/>
  <c r="AD168" i="2"/>
  <c r="AB168" i="2"/>
  <c r="Z168" i="2"/>
  <c r="V168" i="2"/>
  <c r="P168" i="2" s="1"/>
  <c r="BE168" i="2" s="1"/>
  <c r="BI167" i="2"/>
  <c r="BH167" i="2"/>
  <c r="BG167" i="2"/>
  <c r="BF167" i="2"/>
  <c r="X167" i="2"/>
  <c r="W167" i="2"/>
  <c r="AD167" i="2"/>
  <c r="AB167" i="2"/>
  <c r="Z167" i="2"/>
  <c r="P167" i="2"/>
  <c r="BE167" i="2" s="1"/>
  <c r="V167" i="2"/>
  <c r="BK167" i="2" s="1"/>
  <c r="BI166" i="2"/>
  <c r="BH166" i="2"/>
  <c r="BG166" i="2"/>
  <c r="BF166" i="2"/>
  <c r="X166" i="2"/>
  <c r="W166" i="2"/>
  <c r="AD166" i="2"/>
  <c r="AB166" i="2"/>
  <c r="Z166" i="2"/>
  <c r="V166" i="2"/>
  <c r="P166" i="2" s="1"/>
  <c r="BE166" i="2" s="1"/>
  <c r="BI165" i="2"/>
  <c r="BH165" i="2"/>
  <c r="BG165" i="2"/>
  <c r="BF165" i="2"/>
  <c r="X165" i="2"/>
  <c r="W165" i="2"/>
  <c r="AD165" i="2"/>
  <c r="AB165" i="2"/>
  <c r="Z165" i="2"/>
  <c r="P165" i="2"/>
  <c r="BE165" i="2" s="1"/>
  <c r="V165" i="2"/>
  <c r="BK165" i="2" s="1"/>
  <c r="BI164" i="2"/>
  <c r="BH164" i="2"/>
  <c r="BG164" i="2"/>
  <c r="BF164" i="2"/>
  <c r="X164" i="2"/>
  <c r="W164" i="2"/>
  <c r="AD164" i="2"/>
  <c r="AB164" i="2"/>
  <c r="Z164" i="2"/>
  <c r="V164" i="2"/>
  <c r="P164" i="2" s="1"/>
  <c r="BE164" i="2" s="1"/>
  <c r="BI163" i="2"/>
  <c r="BH163" i="2"/>
  <c r="BG163" i="2"/>
  <c r="BF163" i="2"/>
  <c r="X163" i="2"/>
  <c r="W163" i="2"/>
  <c r="AD163" i="2"/>
  <c r="AB163" i="2"/>
  <c r="Z163" i="2"/>
  <c r="P163" i="2"/>
  <c r="BE163" i="2" s="1"/>
  <c r="V163" i="2"/>
  <c r="BK163" i="2" s="1"/>
  <c r="BI162" i="2"/>
  <c r="BH162" i="2"/>
  <c r="BG162" i="2"/>
  <c r="BF162" i="2"/>
  <c r="X162" i="2"/>
  <c r="W162" i="2"/>
  <c r="AD162" i="2"/>
  <c r="AB162" i="2"/>
  <c r="Z162" i="2"/>
  <c r="V162" i="2"/>
  <c r="P162" i="2" s="1"/>
  <c r="BE162" i="2" s="1"/>
  <c r="BI161" i="2"/>
  <c r="BH161" i="2"/>
  <c r="BG161" i="2"/>
  <c r="BF161" i="2"/>
  <c r="X161" i="2"/>
  <c r="W161" i="2"/>
  <c r="AD161" i="2"/>
  <c r="AB161" i="2"/>
  <c r="Z161" i="2"/>
  <c r="P161" i="2"/>
  <c r="BE161" i="2" s="1"/>
  <c r="V161" i="2"/>
  <c r="BK161" i="2" s="1"/>
  <c r="BI160" i="2"/>
  <c r="BH160" i="2"/>
  <c r="BG160" i="2"/>
  <c r="BF160" i="2"/>
  <c r="X160" i="2"/>
  <c r="W160" i="2"/>
  <c r="AD160" i="2"/>
  <c r="AB160" i="2"/>
  <c r="Z160" i="2"/>
  <c r="V160" i="2"/>
  <c r="P160" i="2" s="1"/>
  <c r="BE160" i="2" s="1"/>
  <c r="BI159" i="2"/>
  <c r="BH159" i="2"/>
  <c r="BG159" i="2"/>
  <c r="BF159" i="2"/>
  <c r="X159" i="2"/>
  <c r="W159" i="2"/>
  <c r="AD159" i="2"/>
  <c r="AB159" i="2"/>
  <c r="Z159" i="2"/>
  <c r="P159" i="2"/>
  <c r="BE159" i="2" s="1"/>
  <c r="V159" i="2"/>
  <c r="BK159" i="2" s="1"/>
  <c r="BI158" i="2"/>
  <c r="BH158" i="2"/>
  <c r="BG158" i="2"/>
  <c r="BF158" i="2"/>
  <c r="X158" i="2"/>
  <c r="W158" i="2"/>
  <c r="AD158" i="2"/>
  <c r="AB158" i="2"/>
  <c r="Z158" i="2"/>
  <c r="V158" i="2"/>
  <c r="P158" i="2" s="1"/>
  <c r="BE158" i="2" s="1"/>
  <c r="BI157" i="2"/>
  <c r="BH157" i="2"/>
  <c r="BG157" i="2"/>
  <c r="BF157" i="2"/>
  <c r="X157" i="2"/>
  <c r="W157" i="2"/>
  <c r="AD157" i="2"/>
  <c r="AB157" i="2"/>
  <c r="Z157" i="2"/>
  <c r="P157" i="2"/>
  <c r="BE157" i="2" s="1"/>
  <c r="V157" i="2"/>
  <c r="BK157" i="2" s="1"/>
  <c r="BI156" i="2"/>
  <c r="BH156" i="2"/>
  <c r="BG156" i="2"/>
  <c r="BF156" i="2"/>
  <c r="X156" i="2"/>
  <c r="W156" i="2"/>
  <c r="AD156" i="2"/>
  <c r="AB156" i="2"/>
  <c r="Z156" i="2"/>
  <c r="V156" i="2"/>
  <c r="P156" i="2" s="1"/>
  <c r="BE156" i="2" s="1"/>
  <c r="BI155" i="2"/>
  <c r="BH155" i="2"/>
  <c r="BG155" i="2"/>
  <c r="BF155" i="2"/>
  <c r="X155" i="2"/>
  <c r="W155" i="2"/>
  <c r="AD155" i="2"/>
  <c r="AB155" i="2"/>
  <c r="Z155" i="2"/>
  <c r="P155" i="2"/>
  <c r="BE155" i="2" s="1"/>
  <c r="V155" i="2"/>
  <c r="BK155" i="2" s="1"/>
  <c r="BI154" i="2"/>
  <c r="BH154" i="2"/>
  <c r="BG154" i="2"/>
  <c r="BF154" i="2"/>
  <c r="X154" i="2"/>
  <c r="W154" i="2"/>
  <c r="AD154" i="2"/>
  <c r="AB154" i="2"/>
  <c r="Z154" i="2"/>
  <c r="V154" i="2"/>
  <c r="P154" i="2" s="1"/>
  <c r="BE154" i="2" s="1"/>
  <c r="BI153" i="2"/>
  <c r="BH153" i="2"/>
  <c r="BG153" i="2"/>
  <c r="BF153" i="2"/>
  <c r="X153" i="2"/>
  <c r="W153" i="2"/>
  <c r="AD153" i="2"/>
  <c r="AB153" i="2"/>
  <c r="Z153" i="2"/>
  <c r="P153" i="2"/>
  <c r="BE153" i="2" s="1"/>
  <c r="V153" i="2"/>
  <c r="BK153" i="2" s="1"/>
  <c r="BI152" i="2"/>
  <c r="BH152" i="2"/>
  <c r="BG152" i="2"/>
  <c r="BF152" i="2"/>
  <c r="X152" i="2"/>
  <c r="W152" i="2"/>
  <c r="AD152" i="2"/>
  <c r="AB152" i="2"/>
  <c r="Z152" i="2"/>
  <c r="V152" i="2"/>
  <c r="P152" i="2" s="1"/>
  <c r="BE152" i="2" s="1"/>
  <c r="BI151" i="2"/>
  <c r="BH151" i="2"/>
  <c r="BG151" i="2"/>
  <c r="BF151" i="2"/>
  <c r="X151" i="2"/>
  <c r="W151" i="2"/>
  <c r="AD151" i="2"/>
  <c r="AB151" i="2"/>
  <c r="Z151" i="2"/>
  <c r="P151" i="2"/>
  <c r="BE151" i="2" s="1"/>
  <c r="V151" i="2"/>
  <c r="BK151" i="2" s="1"/>
  <c r="BI150" i="2"/>
  <c r="BH150" i="2"/>
  <c r="BG150" i="2"/>
  <c r="BF150" i="2"/>
  <c r="X150" i="2"/>
  <c r="W150" i="2"/>
  <c r="AD150" i="2"/>
  <c r="AB150" i="2"/>
  <c r="Z150" i="2"/>
  <c r="V150" i="2"/>
  <c r="P150" i="2" s="1"/>
  <c r="BE150" i="2" s="1"/>
  <c r="BI149" i="2"/>
  <c r="BH149" i="2"/>
  <c r="BG149" i="2"/>
  <c r="BF149" i="2"/>
  <c r="X149" i="2"/>
  <c r="W149" i="2"/>
  <c r="AD149" i="2"/>
  <c r="AB149" i="2"/>
  <c r="Z149" i="2"/>
  <c r="P149" i="2"/>
  <c r="BE149" i="2" s="1"/>
  <c r="V149" i="2"/>
  <c r="BK149" i="2" s="1"/>
  <c r="BI148" i="2"/>
  <c r="BH148" i="2"/>
  <c r="BG148" i="2"/>
  <c r="BF148" i="2"/>
  <c r="X148" i="2"/>
  <c r="W148" i="2"/>
  <c r="AD148" i="2"/>
  <c r="AB148" i="2"/>
  <c r="Z148" i="2"/>
  <c r="V148" i="2"/>
  <c r="P148" i="2" s="1"/>
  <c r="BE148" i="2" s="1"/>
  <c r="BI147" i="2"/>
  <c r="BH147" i="2"/>
  <c r="BG147" i="2"/>
  <c r="BF147" i="2"/>
  <c r="X147" i="2"/>
  <c r="W147" i="2"/>
  <c r="AD147" i="2"/>
  <c r="AB147" i="2"/>
  <c r="Z147" i="2"/>
  <c r="P147" i="2"/>
  <c r="BE147" i="2" s="1"/>
  <c r="V147" i="2"/>
  <c r="BK147" i="2" s="1"/>
  <c r="BI146" i="2"/>
  <c r="BH146" i="2"/>
  <c r="BG146" i="2"/>
  <c r="BF146" i="2"/>
  <c r="X146" i="2"/>
  <c r="W146" i="2"/>
  <c r="AD146" i="2"/>
  <c r="AB146" i="2"/>
  <c r="Z146" i="2"/>
  <c r="V146" i="2"/>
  <c r="P146" i="2" s="1"/>
  <c r="BE146" i="2" s="1"/>
  <c r="BI145" i="2"/>
  <c r="BH145" i="2"/>
  <c r="BG145" i="2"/>
  <c r="BF145" i="2"/>
  <c r="X145" i="2"/>
  <c r="W145" i="2"/>
  <c r="AD145" i="2"/>
  <c r="AB145" i="2"/>
  <c r="Z145" i="2"/>
  <c r="P145" i="2"/>
  <c r="BE145" i="2" s="1"/>
  <c r="V145" i="2"/>
  <c r="BK145" i="2" s="1"/>
  <c r="BI144" i="2"/>
  <c r="BH144" i="2"/>
  <c r="BG144" i="2"/>
  <c r="BF144" i="2"/>
  <c r="X144" i="2"/>
  <c r="W144" i="2"/>
  <c r="W143" i="2" s="1"/>
  <c r="H91" i="2" s="1"/>
  <c r="AD144" i="2"/>
  <c r="AB144" i="2"/>
  <c r="AB143" i="2" s="1"/>
  <c r="Z144" i="2"/>
  <c r="Z143" i="2" s="1"/>
  <c r="V144" i="2"/>
  <c r="P144" i="2" s="1"/>
  <c r="BE144" i="2" s="1"/>
  <c r="BI142" i="2"/>
  <c r="BH142" i="2"/>
  <c r="BG142" i="2"/>
  <c r="BF142" i="2"/>
  <c r="X142" i="2"/>
  <c r="W142" i="2"/>
  <c r="AD142" i="2"/>
  <c r="AB142" i="2"/>
  <c r="Z142" i="2"/>
  <c r="V142" i="2"/>
  <c r="P142" i="2" s="1"/>
  <c r="BE142" i="2" s="1"/>
  <c r="BI141" i="2"/>
  <c r="BH141" i="2"/>
  <c r="BG141" i="2"/>
  <c r="BF141" i="2"/>
  <c r="X141" i="2"/>
  <c r="W141" i="2"/>
  <c r="AD141" i="2"/>
  <c r="AB141" i="2"/>
  <c r="Z141" i="2"/>
  <c r="P141" i="2"/>
  <c r="BE141" i="2" s="1"/>
  <c r="V141" i="2"/>
  <c r="BK141" i="2" s="1"/>
  <c r="BI140" i="2"/>
  <c r="BH140" i="2"/>
  <c r="BG140" i="2"/>
  <c r="BF140" i="2"/>
  <c r="X140" i="2"/>
  <c r="W140" i="2"/>
  <c r="AD140" i="2"/>
  <c r="AB140" i="2"/>
  <c r="Z140" i="2"/>
  <c r="V140" i="2"/>
  <c r="P140" i="2" s="1"/>
  <c r="BE140" i="2" s="1"/>
  <c r="BI139" i="2"/>
  <c r="BH139" i="2"/>
  <c r="BG139" i="2"/>
  <c r="BF139" i="2"/>
  <c r="X139" i="2"/>
  <c r="X138" i="2" s="1"/>
  <c r="W139" i="2"/>
  <c r="AD139" i="2"/>
  <c r="AD138" i="2" s="1"/>
  <c r="AB139" i="2"/>
  <c r="Z139" i="2"/>
  <c r="Z138" i="2" s="1"/>
  <c r="P139" i="2"/>
  <c r="BE139" i="2" s="1"/>
  <c r="V139" i="2"/>
  <c r="BK139" i="2" s="1"/>
  <c r="M133" i="2"/>
  <c r="F132" i="2"/>
  <c r="F130" i="2"/>
  <c r="F128" i="2"/>
  <c r="M115" i="2"/>
  <c r="BI117" i="2"/>
  <c r="BH117" i="2"/>
  <c r="BG117" i="2"/>
  <c r="BF117" i="2"/>
  <c r="BE117" i="2"/>
  <c r="BI116" i="2"/>
  <c r="BH116" i="2"/>
  <c r="H37" i="2" s="1"/>
  <c r="BE88" i="1" s="1"/>
  <c r="BG116" i="2"/>
  <c r="BF116" i="2"/>
  <c r="BE116" i="2"/>
  <c r="M30" i="2"/>
  <c r="AU88" i="1" s="1"/>
  <c r="M84" i="2"/>
  <c r="M83" i="2"/>
  <c r="F83" i="2"/>
  <c r="F81" i="2"/>
  <c r="F79" i="2"/>
  <c r="O18" i="2"/>
  <c r="E18" i="2"/>
  <c r="M132" i="2" s="1"/>
  <c r="O17" i="2"/>
  <c r="O15" i="2"/>
  <c r="E15" i="2"/>
  <c r="F133" i="2" s="1"/>
  <c r="O14" i="2"/>
  <c r="O9" i="2"/>
  <c r="M130" i="2" s="1"/>
  <c r="F6" i="2"/>
  <c r="F127" i="2" s="1"/>
  <c r="AK29" i="1"/>
  <c r="BE87" i="1"/>
  <c r="W36" i="1" s="1"/>
  <c r="AU87" i="1"/>
  <c r="AM83" i="1"/>
  <c r="L83" i="1"/>
  <c r="AM82" i="1"/>
  <c r="L82" i="1"/>
  <c r="AM80" i="1"/>
  <c r="L80" i="1"/>
  <c r="L78" i="1"/>
  <c r="L77" i="1"/>
  <c r="M81" i="2" l="1"/>
  <c r="M35" i="2"/>
  <c r="AY88" i="1" s="1"/>
  <c r="H35" i="2"/>
  <c r="BC88" i="1" s="1"/>
  <c r="BC87" i="1" s="1"/>
  <c r="BK140" i="2"/>
  <c r="BK138" i="2" s="1"/>
  <c r="BK142" i="2"/>
  <c r="BK144" i="2"/>
  <c r="BK146" i="2"/>
  <c r="BK148" i="2"/>
  <c r="BK150" i="2"/>
  <c r="BK152" i="2"/>
  <c r="BK154" i="2"/>
  <c r="BK156" i="2"/>
  <c r="BK158" i="2"/>
  <c r="BK160" i="2"/>
  <c r="BK162" i="2"/>
  <c r="BK164" i="2"/>
  <c r="BK166" i="2"/>
  <c r="BK168" i="2"/>
  <c r="BK170" i="2"/>
  <c r="BK172" i="2"/>
  <c r="BK174" i="2"/>
  <c r="BK178" i="2"/>
  <c r="BK176" i="2" s="1"/>
  <c r="M176" i="2" s="1"/>
  <c r="M92" i="2" s="1"/>
  <c r="BK180" i="2"/>
  <c r="BK182" i="2"/>
  <c r="BK184" i="2"/>
  <c r="BK186" i="2"/>
  <c r="BK188" i="2"/>
  <c r="BK190" i="2"/>
  <c r="BA87" i="1"/>
  <c r="F78" i="2"/>
  <c r="F84" i="2"/>
  <c r="H36" i="2"/>
  <c r="BD88" i="1" s="1"/>
  <c r="BD87" i="1" s="1"/>
  <c r="H38" i="2"/>
  <c r="BF88" i="1" s="1"/>
  <c r="BF87" i="1" s="1"/>
  <c r="W37" i="1" s="1"/>
  <c r="K90" i="2"/>
  <c r="AB138" i="2"/>
  <c r="W138" i="2"/>
  <c r="AD143" i="2"/>
  <c r="AD137" i="2" s="1"/>
  <c r="AD136" i="2" s="1"/>
  <c r="X143" i="2"/>
  <c r="K91" i="2" s="1"/>
  <c r="AB176" i="2"/>
  <c r="W176" i="2"/>
  <c r="H92" i="2" s="1"/>
  <c r="BK198" i="2"/>
  <c r="BK200" i="2"/>
  <c r="BK202" i="2"/>
  <c r="BK204" i="2"/>
  <c r="BK206" i="2"/>
  <c r="BK208" i="2"/>
  <c r="BK210" i="2"/>
  <c r="BK212" i="2"/>
  <c r="BK214" i="2"/>
  <c r="BK216" i="2"/>
  <c r="BK218" i="2"/>
  <c r="BK220" i="2"/>
  <c r="BK222" i="2"/>
  <c r="BK224" i="2"/>
  <c r="BK226" i="2"/>
  <c r="BK228" i="2"/>
  <c r="BK230" i="2"/>
  <c r="BK232" i="2"/>
  <c r="BK234" i="2"/>
  <c r="BK236" i="2"/>
  <c r="BK238" i="2"/>
  <c r="BK240" i="2"/>
  <c r="BK242" i="2"/>
  <c r="BK244" i="2"/>
  <c r="BK246" i="2"/>
  <c r="BK248" i="2"/>
  <c r="BK250" i="2"/>
  <c r="BK252" i="2"/>
  <c r="BK254" i="2"/>
  <c r="BK256" i="2"/>
  <c r="BK258" i="2"/>
  <c r="BK260" i="2"/>
  <c r="BK262" i="2"/>
  <c r="BK264" i="2"/>
  <c r="BK266" i="2"/>
  <c r="BK268" i="2"/>
  <c r="BK270" i="2"/>
  <c r="BK272" i="2"/>
  <c r="BK276" i="2"/>
  <c r="BK274" i="2" s="1"/>
  <c r="M274" i="2" s="1"/>
  <c r="M95" i="2" s="1"/>
  <c r="BK278" i="2"/>
  <c r="BK280" i="2"/>
  <c r="BK282" i="2"/>
  <c r="BK284" i="2"/>
  <c r="BK286" i="2"/>
  <c r="BK288" i="2"/>
  <c r="BK290" i="2"/>
  <c r="BK292" i="2"/>
  <c r="BK294" i="2"/>
  <c r="BK296" i="2"/>
  <c r="BK298" i="2"/>
  <c r="BK300" i="2"/>
  <c r="BK302" i="2"/>
  <c r="BK304" i="2"/>
  <c r="BK306" i="2"/>
  <c r="BK308" i="2"/>
  <c r="BK310" i="2"/>
  <c r="BK312" i="2"/>
  <c r="BK314" i="2"/>
  <c r="BK316" i="2"/>
  <c r="BK318" i="2"/>
  <c r="BK320" i="2"/>
  <c r="BK322" i="2"/>
  <c r="BK324" i="2"/>
  <c r="BK326" i="2"/>
  <c r="BK328" i="2"/>
  <c r="BK330" i="2"/>
  <c r="BK332" i="2"/>
  <c r="BK334" i="2"/>
  <c r="BK336" i="2"/>
  <c r="BK338" i="2"/>
  <c r="BK340" i="2"/>
  <c r="BK342" i="2"/>
  <c r="BK344" i="2"/>
  <c r="BK346" i="2"/>
  <c r="BK348" i="2"/>
  <c r="BK350" i="2"/>
  <c r="BK352" i="2"/>
  <c r="BK354" i="2"/>
  <c r="BK356" i="2"/>
  <c r="BK358" i="2"/>
  <c r="BK360" i="2"/>
  <c r="BK362" i="2"/>
  <c r="BK364" i="2"/>
  <c r="BK366" i="2"/>
  <c r="BK368" i="2"/>
  <c r="BK370" i="2"/>
  <c r="BK372" i="2"/>
  <c r="BK374" i="2"/>
  <c r="BK376" i="2"/>
  <c r="BK378" i="2"/>
  <c r="BK380" i="2"/>
  <c r="BK382" i="2"/>
  <c r="BK384" i="2"/>
  <c r="BK386" i="2"/>
  <c r="BK388" i="2"/>
  <c r="BK390" i="2"/>
  <c r="BK392" i="2"/>
  <c r="BK394" i="2"/>
  <c r="BK396" i="2"/>
  <c r="BK398" i="2"/>
  <c r="BK400" i="2"/>
  <c r="BK402" i="2"/>
  <c r="BK404" i="2"/>
  <c r="BK406" i="2"/>
  <c r="BK408" i="2"/>
  <c r="Z201" i="2"/>
  <c r="Z137" i="2" s="1"/>
  <c r="Z136" i="2" s="1"/>
  <c r="AW88" i="1" s="1"/>
  <c r="AW87" i="1" s="1"/>
  <c r="AD201" i="2"/>
  <c r="X201" i="2"/>
  <c r="K93" i="2" s="1"/>
  <c r="Z237" i="2"/>
  <c r="AD237" i="2"/>
  <c r="X237" i="2"/>
  <c r="K94" i="2" s="1"/>
  <c r="AB274" i="2"/>
  <c r="W274" i="2"/>
  <c r="H95" i="2" s="1"/>
  <c r="Z309" i="2"/>
  <c r="AD309" i="2"/>
  <c r="X309" i="2"/>
  <c r="K96" i="2" s="1"/>
  <c r="X347" i="2"/>
  <c r="K97" i="2" s="1"/>
  <c r="P410" i="2"/>
  <c r="BE410" i="2" s="1"/>
  <c r="M34" i="2" s="1"/>
  <c r="AX88" i="1" s="1"/>
  <c r="AV88" i="1" s="1"/>
  <c r="BK419" i="2"/>
  <c r="BK421" i="2"/>
  <c r="BK423" i="2"/>
  <c r="BK425" i="2"/>
  <c r="BK427" i="2"/>
  <c r="BK429" i="2"/>
  <c r="BK431" i="2"/>
  <c r="BK433" i="2"/>
  <c r="BK435" i="2"/>
  <c r="BK437" i="2"/>
  <c r="BK439" i="2"/>
  <c r="BK441" i="2"/>
  <c r="BK443" i="2"/>
  <c r="BK445" i="2"/>
  <c r="BK447" i="2"/>
  <c r="BK449" i="2"/>
  <c r="BK451" i="2"/>
  <c r="BK453" i="2"/>
  <c r="BK455" i="2"/>
  <c r="BK457" i="2"/>
  <c r="BK459" i="2"/>
  <c r="BK461" i="2"/>
  <c r="BK463" i="2"/>
  <c r="BK465" i="2"/>
  <c r="BK467" i="2"/>
  <c r="BK469" i="2"/>
  <c r="BK471" i="2"/>
  <c r="BK473" i="2"/>
  <c r="BK475" i="2"/>
  <c r="BK477" i="2"/>
  <c r="BK479" i="2"/>
  <c r="BK481" i="2"/>
  <c r="BK483" i="2"/>
  <c r="BK485" i="2"/>
  <c r="BK487" i="2"/>
  <c r="BK489" i="2"/>
  <c r="BK491" i="2"/>
  <c r="BK493" i="2"/>
  <c r="BK495" i="2"/>
  <c r="BK497" i="2"/>
  <c r="BK499" i="2"/>
  <c r="BK501" i="2"/>
  <c r="BK503" i="2"/>
  <c r="BK505" i="2"/>
  <c r="BK507" i="2"/>
  <c r="BK509" i="2"/>
  <c r="BK511" i="2"/>
  <c r="M580" i="2"/>
  <c r="M105" i="2" s="1"/>
  <c r="Z424" i="2"/>
  <c r="AD424" i="2"/>
  <c r="X424" i="2"/>
  <c r="K100" i="2" s="1"/>
  <c r="Z452" i="2"/>
  <c r="AD452" i="2"/>
  <c r="X452" i="2"/>
  <c r="K101" i="2" s="1"/>
  <c r="Z480" i="2"/>
  <c r="AD480" i="2"/>
  <c r="X480" i="2"/>
  <c r="K102" i="2" s="1"/>
  <c r="Z492" i="2"/>
  <c r="AD492" i="2"/>
  <c r="X492" i="2"/>
  <c r="K103" i="2" s="1"/>
  <c r="P513" i="2"/>
  <c r="BE513" i="2" s="1"/>
  <c r="BK516" i="2"/>
  <c r="BK586" i="2"/>
  <c r="M586" i="2" s="1"/>
  <c r="M106" i="2" s="1"/>
  <c r="P518" i="2"/>
  <c r="BE518" i="2" s="1"/>
  <c r="P520" i="2"/>
  <c r="BE520" i="2" s="1"/>
  <c r="P522" i="2"/>
  <c r="BE522" i="2" s="1"/>
  <c r="P524" i="2"/>
  <c r="BE524" i="2" s="1"/>
  <c r="P526" i="2"/>
  <c r="BE526" i="2" s="1"/>
  <c r="P528" i="2"/>
  <c r="BE528" i="2" s="1"/>
  <c r="P530" i="2"/>
  <c r="BE530" i="2" s="1"/>
  <c r="P532" i="2"/>
  <c r="BE532" i="2" s="1"/>
  <c r="P534" i="2"/>
  <c r="BE534" i="2" s="1"/>
  <c r="P536" i="2"/>
  <c r="BE536" i="2" s="1"/>
  <c r="P538" i="2"/>
  <c r="BE538" i="2" s="1"/>
  <c r="P540" i="2"/>
  <c r="BE540" i="2" s="1"/>
  <c r="P542" i="2"/>
  <c r="BE542" i="2" s="1"/>
  <c r="P544" i="2"/>
  <c r="BE544" i="2" s="1"/>
  <c r="P546" i="2"/>
  <c r="BE546" i="2" s="1"/>
  <c r="P548" i="2"/>
  <c r="BE548" i="2" s="1"/>
  <c r="P550" i="2"/>
  <c r="BE550" i="2" s="1"/>
  <c r="P552" i="2"/>
  <c r="BE552" i="2" s="1"/>
  <c r="P554" i="2"/>
  <c r="BE554" i="2" s="1"/>
  <c r="P556" i="2"/>
  <c r="BE556" i="2" s="1"/>
  <c r="P558" i="2"/>
  <c r="BE558" i="2" s="1"/>
  <c r="P560" i="2"/>
  <c r="BE560" i="2" s="1"/>
  <c r="P562" i="2"/>
  <c r="BE562" i="2" s="1"/>
  <c r="P564" i="2"/>
  <c r="BE564" i="2" s="1"/>
  <c r="P566" i="2"/>
  <c r="BE566" i="2" s="1"/>
  <c r="P568" i="2"/>
  <c r="BE568" i="2" s="1"/>
  <c r="P570" i="2"/>
  <c r="BE570" i="2" s="1"/>
  <c r="P572" i="2"/>
  <c r="BE572" i="2" s="1"/>
  <c r="P574" i="2"/>
  <c r="BE574" i="2" s="1"/>
  <c r="P576" i="2"/>
  <c r="BE576" i="2" s="1"/>
  <c r="P578" i="2"/>
  <c r="BE578" i="2" s="1"/>
  <c r="AB580" i="2"/>
  <c r="W580" i="2"/>
  <c r="P582" i="2"/>
  <c r="BE582" i="2" s="1"/>
  <c r="P584" i="2"/>
  <c r="BE584" i="2" s="1"/>
  <c r="AB586" i="2"/>
  <c r="W586" i="2"/>
  <c r="H106" i="2" s="1"/>
  <c r="P588" i="2"/>
  <c r="BE588" i="2" s="1"/>
  <c r="P590" i="2"/>
  <c r="BE590" i="2" s="1"/>
  <c r="P592" i="2"/>
  <c r="BE592" i="2" s="1"/>
  <c r="P594" i="2"/>
  <c r="BE594" i="2" s="1"/>
  <c r="AB596" i="2"/>
  <c r="W596" i="2"/>
  <c r="H107" i="2" s="1"/>
  <c r="P598" i="2"/>
  <c r="BE598" i="2" s="1"/>
  <c r="P600" i="2"/>
  <c r="BE600" i="2" s="1"/>
  <c r="P602" i="2"/>
  <c r="BE602" i="2" s="1"/>
  <c r="Z601" i="2"/>
  <c r="AD601" i="2"/>
  <c r="X601" i="2"/>
  <c r="K108" i="2" s="1"/>
  <c r="P604" i="2"/>
  <c r="BE604" i="2" s="1"/>
  <c r="P606" i="2"/>
  <c r="BE606" i="2" s="1"/>
  <c r="P608" i="2"/>
  <c r="BE608" i="2" s="1"/>
  <c r="P610" i="2"/>
  <c r="BE610" i="2" s="1"/>
  <c r="P612" i="2"/>
  <c r="BE612" i="2" s="1"/>
  <c r="AB614" i="2"/>
  <c r="W614" i="2"/>
  <c r="H109" i="2" s="1"/>
  <c r="P616" i="2"/>
  <c r="BE616" i="2" s="1"/>
  <c r="P618" i="2"/>
  <c r="BE618" i="2" s="1"/>
  <c r="Z579" i="2"/>
  <c r="AD579" i="2"/>
  <c r="X579" i="2"/>
  <c r="K104" i="2" s="1"/>
  <c r="P619" i="2"/>
  <c r="BE619" i="2" s="1"/>
  <c r="P621" i="2"/>
  <c r="BE621" i="2" s="1"/>
  <c r="P623" i="2"/>
  <c r="BE623" i="2" s="1"/>
  <c r="P625" i="2"/>
  <c r="BE625" i="2" s="1"/>
  <c r="P627" i="2"/>
  <c r="BE627" i="2" s="1"/>
  <c r="BK628" i="2"/>
  <c r="BK626" i="2" s="1"/>
  <c r="M626" i="2" s="1"/>
  <c r="M110" i="2" s="1"/>
  <c r="P629" i="2"/>
  <c r="BE629" i="2" s="1"/>
  <c r="BK630" i="2"/>
  <c r="P631" i="2"/>
  <c r="BE631" i="2" s="1"/>
  <c r="BK632" i="2"/>
  <c r="P633" i="2"/>
  <c r="BE633" i="2" s="1"/>
  <c r="BK634" i="2"/>
  <c r="P635" i="2"/>
  <c r="BE635" i="2" s="1"/>
  <c r="BK638" i="2"/>
  <c r="BK636" i="2" s="1"/>
  <c r="M636" i="2" s="1"/>
  <c r="M111" i="2" s="1"/>
  <c r="BK640" i="2"/>
  <c r="BK644" i="2"/>
  <c r="BK642" i="2" s="1"/>
  <c r="M642" i="2" s="1"/>
  <c r="M112" i="2" s="1"/>
  <c r="BK646" i="2"/>
  <c r="BK648" i="2"/>
  <c r="BK650" i="2"/>
  <c r="BK652" i="2"/>
  <c r="BK654" i="2"/>
  <c r="BK656" i="2"/>
  <c r="BK658" i="2"/>
  <c r="BK660" i="2"/>
  <c r="BK662" i="2"/>
  <c r="BK664" i="2"/>
  <c r="BK666" i="2"/>
  <c r="BK668" i="2"/>
  <c r="BK670" i="2"/>
  <c r="BK672" i="2"/>
  <c r="BK674" i="2"/>
  <c r="BK676" i="2"/>
  <c r="BK678" i="2"/>
  <c r="M138" i="2" l="1"/>
  <c r="M90" i="2" s="1"/>
  <c r="BK651" i="2"/>
  <c r="M651" i="2" s="1"/>
  <c r="M113" i="2" s="1"/>
  <c r="AB579" i="2"/>
  <c r="BK492" i="2"/>
  <c r="M492" i="2" s="1"/>
  <c r="M103" i="2" s="1"/>
  <c r="BK480" i="2"/>
  <c r="M480" i="2" s="1"/>
  <c r="M102" i="2" s="1"/>
  <c r="BK452" i="2"/>
  <c r="M452" i="2" s="1"/>
  <c r="M101" i="2" s="1"/>
  <c r="BK424" i="2"/>
  <c r="M424" i="2" s="1"/>
  <c r="M100" i="2" s="1"/>
  <c r="BK309" i="2"/>
  <c r="M309" i="2" s="1"/>
  <c r="M96" i="2" s="1"/>
  <c r="AB137" i="2"/>
  <c r="AB136" i="2" s="1"/>
  <c r="H34" i="2"/>
  <c r="BB88" i="1" s="1"/>
  <c r="BB87" i="1" s="1"/>
  <c r="X137" i="2"/>
  <c r="W579" i="2"/>
  <c r="H104" i="2" s="1"/>
  <c r="H105" i="2"/>
  <c r="BK579" i="2"/>
  <c r="M579" i="2" s="1"/>
  <c r="M104" i="2" s="1"/>
  <c r="BK403" i="2"/>
  <c r="M403" i="2" s="1"/>
  <c r="M99" i="2" s="1"/>
  <c r="BK383" i="2"/>
  <c r="M383" i="2" s="1"/>
  <c r="M98" i="2" s="1"/>
  <c r="BK347" i="2"/>
  <c r="M347" i="2" s="1"/>
  <c r="M97" i="2" s="1"/>
  <c r="BK237" i="2"/>
  <c r="M237" i="2" s="1"/>
  <c r="M94" i="2" s="1"/>
  <c r="BK201" i="2"/>
  <c r="M201" i="2" s="1"/>
  <c r="M93" i="2" s="1"/>
  <c r="W137" i="2"/>
  <c r="H90" i="2"/>
  <c r="AZ87" i="1"/>
  <c r="W35" i="1"/>
  <c r="BK143" i="2"/>
  <c r="M143" i="2" s="1"/>
  <c r="M91" i="2" s="1"/>
  <c r="W34" i="1"/>
  <c r="AY87" i="1"/>
  <c r="AK34" i="1" s="1"/>
  <c r="W136" i="2" l="1"/>
  <c r="H88" i="2" s="1"/>
  <c r="M28" i="2" s="1"/>
  <c r="AS88" i="1" s="1"/>
  <c r="AS87" i="1" s="1"/>
  <c r="AK27" i="1" s="1"/>
  <c r="H89" i="2"/>
  <c r="X136" i="2"/>
  <c r="K88" i="2" s="1"/>
  <c r="M29" i="2" s="1"/>
  <c r="AT88" i="1" s="1"/>
  <c r="AT87" i="1" s="1"/>
  <c r="AK28" i="1" s="1"/>
  <c r="K89" i="2"/>
  <c r="BK137" i="2"/>
  <c r="AX87" i="1"/>
  <c r="W33" i="1"/>
  <c r="M137" i="2" l="1"/>
  <c r="M89" i="2" s="1"/>
  <c r="BK136" i="2"/>
  <c r="M136" i="2" s="1"/>
  <c r="M88" i="2" s="1"/>
  <c r="AK33" i="1"/>
  <c r="AV87" i="1"/>
  <c r="M27" i="2" l="1"/>
  <c r="M32" i="2" s="1"/>
  <c r="L119" i="2"/>
  <c r="AG88" i="1" l="1"/>
  <c r="L40" i="2"/>
  <c r="AG87" i="1" l="1"/>
  <c r="AN88" i="1"/>
  <c r="AK26" i="1" l="1"/>
  <c r="AK31" i="1" s="1"/>
  <c r="AK39" i="1" s="1"/>
  <c r="AN87" i="1"/>
  <c r="AN92" i="1" s="1"/>
  <c r="AG92" i="1"/>
</calcChain>
</file>

<file path=xl/sharedStrings.xml><?xml version="1.0" encoding="utf-8"?>
<sst xmlns="http://schemas.openxmlformats.org/spreadsheetml/2006/main" count="7683" uniqueCount="1720">
  <si>
    <t>2012</t>
  </si>
  <si>
    <t>List obsahuje:</t>
  </si>
  <si>
    <t>1) Souhrnný list stavby</t>
  </si>
  <si>
    <t>2) Rekapitulace objektů</t>
  </si>
  <si>
    <t>2.0</t>
  </si>
  <si>
    <t>ZAMOK</t>
  </si>
  <si>
    <t>False</t>
  </si>
  <si>
    <t>True</t>
  </si>
  <si>
    <t>optimalizováno pro tisk sestav ve formátu A4 - na výšku</t>
  </si>
  <si>
    <t>&gt;&gt;  skryté sloupce  &lt;&lt;</t>
  </si>
  <si>
    <t>0,01</t>
  </si>
  <si>
    <t>21</t>
  </si>
  <si>
    <t>15</t>
  </si>
  <si>
    <t>SOUHRNNÝ LIST STAVBY</t>
  </si>
  <si>
    <t>v ---  níže se nacházejí doplnkové a pomocné údaje k sestavám  --- v</t>
  </si>
  <si>
    <t>0,001</t>
  </si>
  <si>
    <t>Kód:</t>
  </si>
  <si>
    <t>JC161101</t>
  </si>
  <si>
    <t>Stavba:</t>
  </si>
  <si>
    <t>Modernizace dílenského areálu, SŠTŘ, Nový Bydžov - Hlušice</t>
  </si>
  <si>
    <t>0,1</t>
  </si>
  <si>
    <t>JKSO:</t>
  </si>
  <si>
    <t/>
  </si>
  <si>
    <t>CC-CZ:</t>
  </si>
  <si>
    <t>1</t>
  </si>
  <si>
    <t>Místo:</t>
  </si>
  <si>
    <t>Hlušice</t>
  </si>
  <si>
    <t>Datum:</t>
  </si>
  <si>
    <t>21. 11. 2016</t>
  </si>
  <si>
    <t>Objednatel:</t>
  </si>
  <si>
    <t>IČ:</t>
  </si>
  <si>
    <t>SŠTŘ, Nový Bydžov, Dr. M. Tyrše 112</t>
  </si>
  <si>
    <t>DIČ:</t>
  </si>
  <si>
    <t>Zhotovitel:</t>
  </si>
  <si>
    <t xml:space="preserve"> </t>
  </si>
  <si>
    <t>Projektant:</t>
  </si>
  <si>
    <t>Zpracovatel:</t>
  </si>
  <si>
    <t>Poznámka:</t>
  </si>
  <si>
    <t>Náklady z rozpočtů</t>
  </si>
  <si>
    <t>Materiál</t>
  </si>
  <si>
    <t>Montáž</t>
  </si>
  <si>
    <t>Ostatní náklady ze souhrnného listu</t>
  </si>
  <si>
    <t>Cena bez DPH</t>
  </si>
  <si>
    <t>DPH</t>
  </si>
  <si>
    <t>základní</t>
  </si>
  <si>
    <t>ze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</si>
  <si>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</si>
  <si>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</si>
  <si>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</si>
  <si>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</si>
  <si>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</si>
  <si>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</si>
  <si>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</si>
  <si>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</si>
  <si>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</si>
  <si>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</si>
  <si>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</si>
  <si>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</si>
  <si>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</si>
  <si>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</t>
  </si>
  <si>
    <t>Informatívní údaje z listů zakázek</t>
  </si>
  <si>
    <t>Kód</t>
  </si>
  <si>
    <t>Objekt</t>
  </si>
  <si>
    <t>Cena bez DPH [CZK]</t>
  </si>
  <si>
    <t>Cena s DPH [CZK]</t>
  </si>
  <si>
    <t>z toho Materiál [CZK]</t>
  </si>
  <si>
    <t>z toho Montáž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</si>
  <si>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</si>
  <si>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</si>
  <si>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</si>
  <si>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</si>
  <si>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</si>
  <si>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</si>
  <si>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</si>
  <si>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</si>
  <si>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</si>
  <si>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</si>
  <si>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</si>
  <si>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</si>
  <si>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</si>
  <si>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D</t>
  </si>
  <si>
    <t>0</t>
  </si>
  <si>
    <t>###NOIMPORT###</t>
  </si>
  <si>
    <t>IMPORT</t>
  </si>
  <si>
    <t>{319d5d12-2dc2-4e29-a356-b99a8bd09aee}</t>
  </si>
  <si>
    <t>{00000000-0000-0000-0000-000000000000}</t>
  </si>
  <si>
    <t>/</t>
  </si>
  <si>
    <t>02.3</t>
  </si>
  <si>
    <t>Elektroinstalace</t>
  </si>
  <si>
    <t>{77588f74-2711-4350-9e3c-c87f77a3b2c5}</t>
  </si>
  <si>
    <t>2) Ostatní náklady ze souhrnného listu</t>
  </si>
  <si>
    <t>Procent. zadání_x000D_
[% nákladů rozpočtu]</t>
  </si>
  <si>
    <t>Zařazení nákladů</t>
  </si>
  <si>
    <t>Celkové náklady za stavbu 1) + 2)</t>
  </si>
  <si>
    <t>1) Krycí list rozpočtu</t>
  </si>
  <si>
    <t>2) Rekapitulace rozpočtu</t>
  </si>
  <si>
    <t>3) Rozpočet</t>
  </si>
  <si>
    <t>Zpět na list:</t>
  </si>
  <si>
    <t>Rekapitulace stavby</t>
  </si>
  <si>
    <t>2</t>
  </si>
  <si>
    <t>KRYCÍ LIST ROZPOČTU</t>
  </si>
  <si>
    <t>Objekt:</t>
  </si>
  <si>
    <t>02.3 - Elektroinstalace</t>
  </si>
  <si>
    <t>p. Fišera</t>
  </si>
  <si>
    <t>Náklady z rozpočtu</t>
  </si>
  <si>
    <t>Ostatní náklady</t>
  </si>
  <si>
    <t>REKAPITULACE ROZPOČTU</t>
  </si>
  <si>
    <t>Kód - Popis</t>
  </si>
  <si>
    <t>Materiál [CZK]</t>
  </si>
  <si>
    <t>Montáž [CZK]</t>
  </si>
  <si>
    <t>Cena celkem [CZK]</t>
  </si>
  <si>
    <t>1) Náklady z rozpočtu</t>
  </si>
  <si>
    <t>-1</t>
  </si>
  <si>
    <t>D1 - Elektroinstalace</t>
  </si>
  <si>
    <t xml:space="preserve">    D2 - Oddíl: Všeobecně</t>
  </si>
  <si>
    <t xml:space="preserve">    D3 - Oddíl: Přípojka</t>
  </si>
  <si>
    <t xml:space="preserve">    D4 - Oddíl: Rozvaděč RH</t>
  </si>
  <si>
    <t xml:space="preserve">    D5 - Oddíl: Rozvaděč RMS1</t>
  </si>
  <si>
    <t xml:space="preserve">    D6 - Oddíl: Rozvaděč RMS2</t>
  </si>
  <si>
    <t xml:space="preserve">    D7 - Oddíl: Rozvaděč RMS3</t>
  </si>
  <si>
    <t xml:space="preserve">    D8 - Oddíl: Rozvaděč RMS4</t>
  </si>
  <si>
    <t xml:space="preserve">    D9 - Oddíl: Rozvaděč RMS5</t>
  </si>
  <si>
    <t xml:space="preserve">    D10 - Oddíl: Rozvaděč RMS6</t>
  </si>
  <si>
    <t xml:space="preserve">    D11 - Oddíl: Rozvaděč RMS7</t>
  </si>
  <si>
    <t xml:space="preserve">    D12 - Oddíl: Rozvaděč RMS8</t>
  </si>
  <si>
    <t xml:space="preserve">    D13 - Oddíl: Rozvaděč RMS9</t>
  </si>
  <si>
    <t xml:space="preserve">    D14 - Oddíl: Svitidla</t>
  </si>
  <si>
    <t xml:space="preserve">    D15 - Oddíl: Elektromontáže</t>
  </si>
  <si>
    <t xml:space="preserve">    D16 - Oddíl: Montáž zařízení do podlahy a nábytku</t>
  </si>
  <si>
    <t xml:space="preserve">      D17 - Místnost 203</t>
  </si>
  <si>
    <t xml:space="preserve">      D18 - Místnost 205</t>
  </si>
  <si>
    <t xml:space="preserve">      D19 - Místnost 204</t>
  </si>
  <si>
    <t xml:space="preserve">      D20 - Místnost 218</t>
  </si>
  <si>
    <t xml:space="preserve">      D21 - Místnost 235</t>
  </si>
  <si>
    <t xml:space="preserve">      D22 - Místnost 108</t>
  </si>
  <si>
    <t xml:space="preserve">    D23 - Oddíl: Datové a sdělovací zařízení</t>
  </si>
  <si>
    <t xml:space="preserve">    D24 - Oddíl: Školní rozhlas</t>
  </si>
  <si>
    <t xml:space="preserve">    D25 - Oddíl: Bleskosvod</t>
  </si>
  <si>
    <t>2) Ostatní náklady</t>
  </si>
  <si>
    <t>Zařízení staveniště</t>
  </si>
  <si>
    <t>VRN</t>
  </si>
  <si>
    <t>Provozní vlivy</t>
  </si>
  <si>
    <t>ROZPOČET</t>
  </si>
  <si>
    <t>PČ</t>
  </si>
  <si>
    <t>Typ</t>
  </si>
  <si>
    <t>Popis</t>
  </si>
  <si>
    <t>MJ</t>
  </si>
  <si>
    <t>Množství</t>
  </si>
  <si>
    <t>J. materiál [CZK]</t>
  </si>
  <si>
    <t>J. montáž [CZK]</t>
  </si>
  <si>
    <t>Poznámka</t>
  </si>
  <si>
    <t>J.cena [CZK]</t>
  </si>
  <si>
    <t>Materiál celkem [CZK]</t>
  </si>
  <si>
    <t>Montáž celkem [CZK]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</si>
  <si>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</si>
  <si>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</si>
  <si>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</si>
  <si>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</si>
  <si>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</si>
  <si>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</si>
  <si>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ROZPOCET</t>
  </si>
  <si>
    <t>K</t>
  </si>
  <si>
    <t>VRN 01</t>
  </si>
  <si>
    <t>hod</t>
  </si>
  <si>
    <t>16</t>
  </si>
  <si>
    <t>VRN 02</t>
  </si>
  <si>
    <t>Koordinace s ostatními profesemi</t>
  </si>
  <si>
    <t>4</t>
  </si>
  <si>
    <t>3</t>
  </si>
  <si>
    <t>VRN 03</t>
  </si>
  <si>
    <t>Projekt skutečného provedení</t>
  </si>
  <si>
    <t>6</t>
  </si>
  <si>
    <t>VRN 04</t>
  </si>
  <si>
    <t>Použití lešení</t>
  </si>
  <si>
    <t>ks</t>
  </si>
  <si>
    <t>8</t>
  </si>
  <si>
    <t>5</t>
  </si>
  <si>
    <t>741001-R</t>
  </si>
  <si>
    <t>zajištění vypnutí</t>
  </si>
  <si>
    <t>10</t>
  </si>
  <si>
    <t>741002-R</t>
  </si>
  <si>
    <t>vytyčení podzemních sítí</t>
  </si>
  <si>
    <t>12</t>
  </si>
  <si>
    <t>7</t>
  </si>
  <si>
    <t>741003-R</t>
  </si>
  <si>
    <t>demontáž skříně SR4</t>
  </si>
  <si>
    <t>14</t>
  </si>
  <si>
    <t>741004-R</t>
  </si>
  <si>
    <t>odkopání stávajícího vedení</t>
  </si>
  <si>
    <t>m</t>
  </si>
  <si>
    <t>9</t>
  </si>
  <si>
    <t>741005-R</t>
  </si>
  <si>
    <t>demontáž a montáž stáv. panelů, včetně dobetonávek</t>
  </si>
  <si>
    <t>m2</t>
  </si>
  <si>
    <t>18</t>
  </si>
  <si>
    <t>741006-R</t>
  </si>
  <si>
    <t>výkop jámy pro spojku  1m/3 zemina 3-4 ručně</t>
  </si>
  <si>
    <t>20</t>
  </si>
  <si>
    <t>11</t>
  </si>
  <si>
    <t>741007-R</t>
  </si>
  <si>
    <t>výkop kabel. rýhy 35x80cm zemina 4</t>
  </si>
  <si>
    <t>22</t>
  </si>
  <si>
    <t>741008-R</t>
  </si>
  <si>
    <t>zához kabelové rýhy 35x60cm zemina 3-4</t>
  </si>
  <si>
    <t>24</t>
  </si>
  <si>
    <t>13</t>
  </si>
  <si>
    <t>741009-R</t>
  </si>
  <si>
    <t>zához jámy 1m/3 zemina 3-4 ručně</t>
  </si>
  <si>
    <t>26</t>
  </si>
  <si>
    <t>741010-R</t>
  </si>
  <si>
    <t>hutnění zeminy strojně vrstva 20cm</t>
  </si>
  <si>
    <t>m3</t>
  </si>
  <si>
    <t>28</t>
  </si>
  <si>
    <t>741011-R</t>
  </si>
  <si>
    <t>písek zásypový červený FR 04</t>
  </si>
  <si>
    <t>30</t>
  </si>
  <si>
    <t>741012-R</t>
  </si>
  <si>
    <t>kabelové lože pískové šíře 35 cm</t>
  </si>
  <si>
    <t>32</t>
  </si>
  <si>
    <t>17</t>
  </si>
  <si>
    <t>741013-R</t>
  </si>
  <si>
    <t>naložení sutě na dopravní prostředek</t>
  </si>
  <si>
    <t>34</t>
  </si>
  <si>
    <t>741014-R</t>
  </si>
  <si>
    <t>poplatky za uskladnění zeminy</t>
  </si>
  <si>
    <t>t</t>
  </si>
  <si>
    <t>36</t>
  </si>
  <si>
    <t>19</t>
  </si>
  <si>
    <t>741015-R</t>
  </si>
  <si>
    <t>Doprava</t>
  </si>
  <si>
    <t>km</t>
  </si>
  <si>
    <t>38</t>
  </si>
  <si>
    <t>741016-R</t>
  </si>
  <si>
    <t>Zajištění provozu stávající haly během stavby</t>
  </si>
  <si>
    <t>40</t>
  </si>
  <si>
    <t>741017-R</t>
  </si>
  <si>
    <t>kabelová skříň SR502  (DCK Holoubkov)</t>
  </si>
  <si>
    <t>42</t>
  </si>
  <si>
    <t>741018-R</t>
  </si>
  <si>
    <t>kabel AYKY-J 3x240+120</t>
  </si>
  <si>
    <t>44</t>
  </si>
  <si>
    <t>23</t>
  </si>
  <si>
    <t>741019-R</t>
  </si>
  <si>
    <t>kabel AYKY-J 3x120+70</t>
  </si>
  <si>
    <t>46</t>
  </si>
  <si>
    <t>741020-R</t>
  </si>
  <si>
    <t>fólie výstražná s bleskem 330x0,4 červená</t>
  </si>
  <si>
    <t>48</t>
  </si>
  <si>
    <t>25</t>
  </si>
  <si>
    <t>741021-R</t>
  </si>
  <si>
    <t>plastový žlab s víkem 100x100x1200mm</t>
  </si>
  <si>
    <t>50</t>
  </si>
  <si>
    <t>741022-R</t>
  </si>
  <si>
    <t>plastový žlab s víkem 130x130x1200mm</t>
  </si>
  <si>
    <t>52</t>
  </si>
  <si>
    <t>27</t>
  </si>
  <si>
    <t>741023-R</t>
  </si>
  <si>
    <t>kabelová spojka teplem smrštitelná 3x240+120</t>
  </si>
  <si>
    <t>54</t>
  </si>
  <si>
    <t>741024-R</t>
  </si>
  <si>
    <t>kabelová spojka teplem smrštitelná 3x120+70</t>
  </si>
  <si>
    <t>56</t>
  </si>
  <si>
    <t>29</t>
  </si>
  <si>
    <t>741025-R</t>
  </si>
  <si>
    <t>ukončení kabelu do 240</t>
  </si>
  <si>
    <t>58</t>
  </si>
  <si>
    <t>741026-R</t>
  </si>
  <si>
    <t>ukončení vodiče do 240</t>
  </si>
  <si>
    <t>60</t>
  </si>
  <si>
    <t>31</t>
  </si>
  <si>
    <t>741027-R</t>
  </si>
  <si>
    <t>ukončení kabelu do 120</t>
  </si>
  <si>
    <t>62</t>
  </si>
  <si>
    <t>741028-R</t>
  </si>
  <si>
    <t>ukončení vodiče do 120</t>
  </si>
  <si>
    <t>64</t>
  </si>
  <si>
    <t>33</t>
  </si>
  <si>
    <t>741029-R</t>
  </si>
  <si>
    <t>kulatina FeZn 10mm</t>
  </si>
  <si>
    <t>66</t>
  </si>
  <si>
    <t>741030-R</t>
  </si>
  <si>
    <t>svorka SR3a</t>
  </si>
  <si>
    <t>68</t>
  </si>
  <si>
    <t>35</t>
  </si>
  <si>
    <t>741031-R</t>
  </si>
  <si>
    <t>zajištění kabelu při souběhu</t>
  </si>
  <si>
    <t>70</t>
  </si>
  <si>
    <t>741032-R</t>
  </si>
  <si>
    <t>geodetické zaměření vedení</t>
  </si>
  <si>
    <t>72</t>
  </si>
  <si>
    <t>37</t>
  </si>
  <si>
    <t>7412001-R</t>
  </si>
  <si>
    <t>nástěnný rám s dveřmi 2A-24 806x1193x250mm IP54  (Schrack)</t>
  </si>
  <si>
    <t>74</t>
  </si>
  <si>
    <t>7412002-R</t>
  </si>
  <si>
    <t>konstrukce instalační 2A-24 plastové panely  (Schrack)</t>
  </si>
  <si>
    <t>76</t>
  </si>
  <si>
    <t>39</t>
  </si>
  <si>
    <t>7412003-R</t>
  </si>
  <si>
    <t>jistič výkonový 3P 50kA 250A  (Schrack)</t>
  </si>
  <si>
    <t>78</t>
  </si>
  <si>
    <t>7412004-R</t>
  </si>
  <si>
    <t>pojistkový odpínač 3P 100A  (Schrack)</t>
  </si>
  <si>
    <t>80</t>
  </si>
  <si>
    <t>41</t>
  </si>
  <si>
    <t>7412005-R</t>
  </si>
  <si>
    <t>pojistka válcová 22x58 125AgG</t>
  </si>
  <si>
    <t>82</t>
  </si>
  <si>
    <t>7412006-R</t>
  </si>
  <si>
    <t>Cu sběrna holá 40x5mm délka 0,3m  (Schrack)</t>
  </si>
  <si>
    <t>84</t>
  </si>
  <si>
    <t>43</t>
  </si>
  <si>
    <t>7412007-R</t>
  </si>
  <si>
    <t>držák sběrny 3x Cu 40x5mm  (Schrack)</t>
  </si>
  <si>
    <t>86</t>
  </si>
  <si>
    <t>7412008-R</t>
  </si>
  <si>
    <t>sběrna PEN CU 25x5mm délka 0,3m  (Schrack)</t>
  </si>
  <si>
    <t>88</t>
  </si>
  <si>
    <t>45</t>
  </si>
  <si>
    <t>7412009-R</t>
  </si>
  <si>
    <t>sběrna PE CU 25x5mm délka 0,8m  (Schrack)</t>
  </si>
  <si>
    <t>90</t>
  </si>
  <si>
    <t>7412010-R</t>
  </si>
  <si>
    <t>sběrna N CU 25x5mm délka 0,8m  (Schrack)</t>
  </si>
  <si>
    <t>92</t>
  </si>
  <si>
    <t>47</t>
  </si>
  <si>
    <t>7412011-R</t>
  </si>
  <si>
    <t>sběrna HUP CU 25x5mm délka 0,8m  (Schrack)</t>
  </si>
  <si>
    <t>94</t>
  </si>
  <si>
    <t>7412012-R</t>
  </si>
  <si>
    <t>svodič přepětí BC TN-C 275/25  (Schrack)</t>
  </si>
  <si>
    <t>96</t>
  </si>
  <si>
    <t>49</t>
  </si>
  <si>
    <t>7412013-R</t>
  </si>
  <si>
    <t>pojistka válcová 22x58 40AgG</t>
  </si>
  <si>
    <t>98</t>
  </si>
  <si>
    <t>7412014-R</t>
  </si>
  <si>
    <t>pojistka válcová 22x58 50AgG</t>
  </si>
  <si>
    <t>100</t>
  </si>
  <si>
    <t>51</t>
  </si>
  <si>
    <t>7412015-R</t>
  </si>
  <si>
    <t>pojistka válcová 22x58 25AgG</t>
  </si>
  <si>
    <t>102</t>
  </si>
  <si>
    <t>7412016-R</t>
  </si>
  <si>
    <t>pojistkový odpínač 1P-32A</t>
  </si>
  <si>
    <t>104</t>
  </si>
  <si>
    <t>53</t>
  </si>
  <si>
    <t>7412017-R</t>
  </si>
  <si>
    <t>pojistka válcová 10x38 16A</t>
  </si>
  <si>
    <t>106</t>
  </si>
  <si>
    <t>7412018-R</t>
  </si>
  <si>
    <t>jistič B10/1 10kA  (Schrack)</t>
  </si>
  <si>
    <t>108</t>
  </si>
  <si>
    <t>55</t>
  </si>
  <si>
    <t>7412019-R</t>
  </si>
  <si>
    <t>jistič B2/1  (Schrack)</t>
  </si>
  <si>
    <t>110</t>
  </si>
  <si>
    <t>7412020-R</t>
  </si>
  <si>
    <t>hodiny spínací astro 1 kanál 16A  (Schrack)</t>
  </si>
  <si>
    <t>112</t>
  </si>
  <si>
    <t>57</t>
  </si>
  <si>
    <t>7412021-R</t>
  </si>
  <si>
    <t>instalační stykač 20A 2x zap. Kontakt 230V Ac  (Schrack)</t>
  </si>
  <si>
    <t>114</t>
  </si>
  <si>
    <t>7412022-R</t>
  </si>
  <si>
    <t>štítek popisný označovací</t>
  </si>
  <si>
    <t>116</t>
  </si>
  <si>
    <t>59</t>
  </si>
  <si>
    <t>7412023-R</t>
  </si>
  <si>
    <t>štítek pozor el. zařízení, hl. vypínač</t>
  </si>
  <si>
    <t>118</t>
  </si>
  <si>
    <t>7412024-R</t>
  </si>
  <si>
    <t>vodiče na propojení CY25, 10, 2,5, 1,5</t>
  </si>
  <si>
    <t>set</t>
  </si>
  <si>
    <t>120</t>
  </si>
  <si>
    <t>61</t>
  </si>
  <si>
    <t>7412028-R</t>
  </si>
  <si>
    <t>rozvaděč na povrch s deskou 800x600x210 IP65  (Schrack)</t>
  </si>
  <si>
    <t>122</t>
  </si>
  <si>
    <t>7412029-R</t>
  </si>
  <si>
    <t>montážní konstrukce 162TE 6ti řadá  (Schrack)</t>
  </si>
  <si>
    <t>124</t>
  </si>
  <si>
    <t>63</t>
  </si>
  <si>
    <t>7412030-R</t>
  </si>
  <si>
    <t>Hlavní vypínač  3P 80A  (Schrack)</t>
  </si>
  <si>
    <t>126</t>
  </si>
  <si>
    <t>7412031-R</t>
  </si>
  <si>
    <t>pojistkový odpínač 3P 50A  (Schrack)</t>
  </si>
  <si>
    <t>128</t>
  </si>
  <si>
    <t>65</t>
  </si>
  <si>
    <t>7412032-R</t>
  </si>
  <si>
    <t>pojistka válcová 14x51 50A</t>
  </si>
  <si>
    <t>130</t>
  </si>
  <si>
    <t>7412033-R</t>
  </si>
  <si>
    <t>zásuvný modul svodiče přepětí T2 255/15  (Schrack)</t>
  </si>
  <si>
    <t>132</t>
  </si>
  <si>
    <t>67</t>
  </si>
  <si>
    <t>7412034-R</t>
  </si>
  <si>
    <t>patice 1 pól svodiče T2  (Schrack)</t>
  </si>
  <si>
    <t>134</t>
  </si>
  <si>
    <t>7412035-R</t>
  </si>
  <si>
    <t>jistič C10/1 10kA  (Schrack)</t>
  </si>
  <si>
    <t>136</t>
  </si>
  <si>
    <t>69</t>
  </si>
  <si>
    <t>7412036-R</t>
  </si>
  <si>
    <t>jistič C6/1 10kA  (Schrack)</t>
  </si>
  <si>
    <t>138</t>
  </si>
  <si>
    <t>7412037-R</t>
  </si>
  <si>
    <t>jistič C4/3 10kA  (Schrack)</t>
  </si>
  <si>
    <t>140</t>
  </si>
  <si>
    <t>71</t>
  </si>
  <si>
    <t>7412038-R</t>
  </si>
  <si>
    <t>jistič C6/3 10kA  (Schrack)</t>
  </si>
  <si>
    <t>142</t>
  </si>
  <si>
    <t>7412039-R</t>
  </si>
  <si>
    <t>jistič C16/3 10kA  (Schrack)</t>
  </si>
  <si>
    <t>144</t>
  </si>
  <si>
    <t>73</t>
  </si>
  <si>
    <t>7412040-R</t>
  </si>
  <si>
    <t>jistič C32/3 10kA  (Schrack)</t>
  </si>
  <si>
    <t>146</t>
  </si>
  <si>
    <t>7412041-R</t>
  </si>
  <si>
    <t>jistič B6/1 10kA  (Schrack)</t>
  </si>
  <si>
    <t>148</t>
  </si>
  <si>
    <t>75</t>
  </si>
  <si>
    <t>7412042-R</t>
  </si>
  <si>
    <t>150</t>
  </si>
  <si>
    <t>7412043-R</t>
  </si>
  <si>
    <t>jistič B16/1 10kA  (Schrack)</t>
  </si>
  <si>
    <t>152</t>
  </si>
  <si>
    <t>77</t>
  </si>
  <si>
    <t>7412044-R</t>
  </si>
  <si>
    <t>jistič s chráničem B16-0,03A  (Schrack)</t>
  </si>
  <si>
    <t>154</t>
  </si>
  <si>
    <t>7412045-R</t>
  </si>
  <si>
    <t>proudový chránič 40A 4P 10kA 30mA  (Schrack)</t>
  </si>
  <si>
    <t>156</t>
  </si>
  <si>
    <t>79</t>
  </si>
  <si>
    <t>7412046-R</t>
  </si>
  <si>
    <t>158</t>
  </si>
  <si>
    <t>7412047-R</t>
  </si>
  <si>
    <t>spínač s dálkovým ovládáním 230V Ac 1x zap. Kontakt  (Schrack)</t>
  </si>
  <si>
    <t>160</t>
  </si>
  <si>
    <t>81</t>
  </si>
  <si>
    <t>7412048-R</t>
  </si>
  <si>
    <t>stykač 50A 22kW 400V 3P/230V Ac  (Schrack)</t>
  </si>
  <si>
    <t>162</t>
  </si>
  <si>
    <t>7412049-R</t>
  </si>
  <si>
    <t>páčkový spínač 2 polohy aretace 60st.  (Schrack)</t>
  </si>
  <si>
    <t>164</t>
  </si>
  <si>
    <t>83</t>
  </si>
  <si>
    <t>7412050-R</t>
  </si>
  <si>
    <t>propojovací díl  (Schrack)</t>
  </si>
  <si>
    <t>166</t>
  </si>
  <si>
    <t>7412051-R</t>
  </si>
  <si>
    <t>kontakt zapínací 1Z šroubová svorka  (Schrack)</t>
  </si>
  <si>
    <t>168</t>
  </si>
  <si>
    <t>85</t>
  </si>
  <si>
    <t>7412052-R</t>
  </si>
  <si>
    <t>patice relé 230V šroubové přívody  (Schrack)</t>
  </si>
  <si>
    <t>170</t>
  </si>
  <si>
    <t>7412053-R</t>
  </si>
  <si>
    <t>relé 230V Ac 3P 16A  (Schrack)</t>
  </si>
  <si>
    <t>172</t>
  </si>
  <si>
    <t>87</t>
  </si>
  <si>
    <t>7412054-R</t>
  </si>
  <si>
    <t>svorka RSA 1,5  (Schrack)</t>
  </si>
  <si>
    <t>174</t>
  </si>
  <si>
    <t>7412055-R</t>
  </si>
  <si>
    <t>sběrnice 3L 80A délka 1m  (Schrack)</t>
  </si>
  <si>
    <t>176</t>
  </si>
  <si>
    <t>89</t>
  </si>
  <si>
    <t>7412056-R</t>
  </si>
  <si>
    <t>sběrnice PE 80A délka 1m  (Schrack)</t>
  </si>
  <si>
    <t>178</t>
  </si>
  <si>
    <t>7412057-R</t>
  </si>
  <si>
    <t>sběrnice N 80A délka 1m  (Schrack)</t>
  </si>
  <si>
    <t>180</t>
  </si>
  <si>
    <t>91</t>
  </si>
  <si>
    <t>7412058-R</t>
  </si>
  <si>
    <t>sběrnice HUP 63A déplka 1m  (Schrack)</t>
  </si>
  <si>
    <t>182</t>
  </si>
  <si>
    <t>7412059-R</t>
  </si>
  <si>
    <t>184</t>
  </si>
  <si>
    <t>93</t>
  </si>
  <si>
    <t>7412060-R</t>
  </si>
  <si>
    <t>186</t>
  </si>
  <si>
    <t>7412061-R</t>
  </si>
  <si>
    <t>vodiče na propojení CY6, 2,5, 1,5</t>
  </si>
  <si>
    <t>188</t>
  </si>
  <si>
    <t>95</t>
  </si>
  <si>
    <t>7412062-R</t>
  </si>
  <si>
    <t>lišta DIN délka 1m</t>
  </si>
  <si>
    <t>190</t>
  </si>
  <si>
    <t>7412065-R</t>
  </si>
  <si>
    <t>192</t>
  </si>
  <si>
    <t>97</t>
  </si>
  <si>
    <t>7412066-R</t>
  </si>
  <si>
    <t>194</t>
  </si>
  <si>
    <t>7412067-R</t>
  </si>
  <si>
    <t>196</t>
  </si>
  <si>
    <t>99</t>
  </si>
  <si>
    <t>7412068-R</t>
  </si>
  <si>
    <t>198</t>
  </si>
  <si>
    <t>7412069-R</t>
  </si>
  <si>
    <t>200</t>
  </si>
  <si>
    <t>101</t>
  </si>
  <si>
    <t>7412070-R</t>
  </si>
  <si>
    <t>202</t>
  </si>
  <si>
    <t>7412071-R</t>
  </si>
  <si>
    <t>204</t>
  </si>
  <si>
    <t>103</t>
  </si>
  <si>
    <t>7412072-R</t>
  </si>
  <si>
    <t>206</t>
  </si>
  <si>
    <t>7412073-R</t>
  </si>
  <si>
    <t>jistič C20/3 10kA  (Schrack)</t>
  </si>
  <si>
    <t>208</t>
  </si>
  <si>
    <t>105</t>
  </si>
  <si>
    <t>7412074-R</t>
  </si>
  <si>
    <t>210</t>
  </si>
  <si>
    <t>7412075-R</t>
  </si>
  <si>
    <t>212</t>
  </si>
  <si>
    <t>107</t>
  </si>
  <si>
    <t>7412076-R</t>
  </si>
  <si>
    <t>214</t>
  </si>
  <si>
    <t>7412077-R</t>
  </si>
  <si>
    <t>216</t>
  </si>
  <si>
    <t>109</t>
  </si>
  <si>
    <t>7412078-R</t>
  </si>
  <si>
    <t>218</t>
  </si>
  <si>
    <t>7412079-R</t>
  </si>
  <si>
    <t>220</t>
  </si>
  <si>
    <t>111</t>
  </si>
  <si>
    <t>7412080-R</t>
  </si>
  <si>
    <t>222</t>
  </si>
  <si>
    <t>7412081-R</t>
  </si>
  <si>
    <t>224</t>
  </si>
  <si>
    <t>113</t>
  </si>
  <si>
    <t>7412082-R</t>
  </si>
  <si>
    <t>226</t>
  </si>
  <si>
    <t>7412083-R</t>
  </si>
  <si>
    <t>228</t>
  </si>
  <si>
    <t>115</t>
  </si>
  <si>
    <t>7412084-R</t>
  </si>
  <si>
    <t>230</t>
  </si>
  <si>
    <t>7412085-R</t>
  </si>
  <si>
    <t>232</t>
  </si>
  <si>
    <t>117</t>
  </si>
  <si>
    <t>7412086-R</t>
  </si>
  <si>
    <t>234</t>
  </si>
  <si>
    <t>7412087-R</t>
  </si>
  <si>
    <t>236</t>
  </si>
  <si>
    <t>119</t>
  </si>
  <si>
    <t>7412088-R</t>
  </si>
  <si>
    <t>238</t>
  </si>
  <si>
    <t>7412089-R</t>
  </si>
  <si>
    <t>240</t>
  </si>
  <si>
    <t>121</t>
  </si>
  <si>
    <t>7412090-R</t>
  </si>
  <si>
    <t>242</t>
  </si>
  <si>
    <t>7412091-R</t>
  </si>
  <si>
    <t>244</t>
  </si>
  <si>
    <t>123</t>
  </si>
  <si>
    <t>7412092-R</t>
  </si>
  <si>
    <t>246</t>
  </si>
  <si>
    <t>7412093-R</t>
  </si>
  <si>
    <t>248</t>
  </si>
  <si>
    <t>125</t>
  </si>
  <si>
    <t>7412094-R</t>
  </si>
  <si>
    <t>250</t>
  </si>
  <si>
    <t>7412095-R</t>
  </si>
  <si>
    <t>252</t>
  </si>
  <si>
    <t>127</t>
  </si>
  <si>
    <t>7412096-R</t>
  </si>
  <si>
    <t>254</t>
  </si>
  <si>
    <t>7412097-R</t>
  </si>
  <si>
    <t>256</t>
  </si>
  <si>
    <t>129</t>
  </si>
  <si>
    <t>7412098-R</t>
  </si>
  <si>
    <t>258</t>
  </si>
  <si>
    <t>7412099-R</t>
  </si>
  <si>
    <t>260</t>
  </si>
  <si>
    <t>131</t>
  </si>
  <si>
    <t>7412100-R</t>
  </si>
  <si>
    <t>jistič s chráničem B16/3-0,03A  (Schrack)</t>
  </si>
  <si>
    <t>262</t>
  </si>
  <si>
    <t>7412102-R</t>
  </si>
  <si>
    <t>264</t>
  </si>
  <si>
    <t>133</t>
  </si>
  <si>
    <t>7412103-R</t>
  </si>
  <si>
    <t>266</t>
  </si>
  <si>
    <t>7412104-R</t>
  </si>
  <si>
    <t>268</t>
  </si>
  <si>
    <t>135</t>
  </si>
  <si>
    <t>7412105-R</t>
  </si>
  <si>
    <t>270</t>
  </si>
  <si>
    <t>7412106-R</t>
  </si>
  <si>
    <t>272</t>
  </si>
  <si>
    <t>137</t>
  </si>
  <si>
    <t>7412107-R</t>
  </si>
  <si>
    <t>274</t>
  </si>
  <si>
    <t>7412108-R</t>
  </si>
  <si>
    <t>276</t>
  </si>
  <si>
    <t>139</t>
  </si>
  <si>
    <t>7412109-R</t>
  </si>
  <si>
    <t>278</t>
  </si>
  <si>
    <t>7412110-R</t>
  </si>
  <si>
    <t>280</t>
  </si>
  <si>
    <t>141</t>
  </si>
  <si>
    <t>7412111-R</t>
  </si>
  <si>
    <t>282</t>
  </si>
  <si>
    <t>7412112-R</t>
  </si>
  <si>
    <t>284</t>
  </si>
  <si>
    <t>143</t>
  </si>
  <si>
    <t>7412113-R</t>
  </si>
  <si>
    <t>286</t>
  </si>
  <si>
    <t>7412114-R</t>
  </si>
  <si>
    <t>288</t>
  </si>
  <si>
    <t>145</t>
  </si>
  <si>
    <t>7412115-R</t>
  </si>
  <si>
    <t>290</t>
  </si>
  <si>
    <t>7412116-R</t>
  </si>
  <si>
    <t>292</t>
  </si>
  <si>
    <t>147</t>
  </si>
  <si>
    <t>7412117-R</t>
  </si>
  <si>
    <t>294</t>
  </si>
  <si>
    <t>7412118-R</t>
  </si>
  <si>
    <t>296</t>
  </si>
  <si>
    <t>149</t>
  </si>
  <si>
    <t>7412119-R</t>
  </si>
  <si>
    <t>298</t>
  </si>
  <si>
    <t>7412120-R</t>
  </si>
  <si>
    <t>300</t>
  </si>
  <si>
    <t>151</t>
  </si>
  <si>
    <t>7412121-R</t>
  </si>
  <si>
    <t>302</t>
  </si>
  <si>
    <t>7412122-R</t>
  </si>
  <si>
    <t>304</t>
  </si>
  <si>
    <t>153</t>
  </si>
  <si>
    <t>7412123-R</t>
  </si>
  <si>
    <t>306</t>
  </si>
  <si>
    <t>7412124-R</t>
  </si>
  <si>
    <t>308</t>
  </si>
  <si>
    <t>155</t>
  </si>
  <si>
    <t>7412125-R</t>
  </si>
  <si>
    <t>310</t>
  </si>
  <si>
    <t>7412126-R</t>
  </si>
  <si>
    <t>312</t>
  </si>
  <si>
    <t>157</t>
  </si>
  <si>
    <t>7412127-R</t>
  </si>
  <si>
    <t>314</t>
  </si>
  <si>
    <t>7412128-R</t>
  </si>
  <si>
    <t>316</t>
  </si>
  <si>
    <t>159</t>
  </si>
  <si>
    <t>7412129-R</t>
  </si>
  <si>
    <t>318</t>
  </si>
  <si>
    <t>7412130-R</t>
  </si>
  <si>
    <t>320</t>
  </si>
  <si>
    <t>161</t>
  </si>
  <si>
    <t>7412131-R</t>
  </si>
  <si>
    <t>322</t>
  </si>
  <si>
    <t>7412132-R</t>
  </si>
  <si>
    <t>324</t>
  </si>
  <si>
    <t>163</t>
  </si>
  <si>
    <t>7412133-R</t>
  </si>
  <si>
    <t>326</t>
  </si>
  <si>
    <t>7412134-R</t>
  </si>
  <si>
    <t>328</t>
  </si>
  <si>
    <t>165</t>
  </si>
  <si>
    <t>7412135-R</t>
  </si>
  <si>
    <t>330</t>
  </si>
  <si>
    <t>7412138-R</t>
  </si>
  <si>
    <t>332</t>
  </si>
  <si>
    <t>167</t>
  </si>
  <si>
    <t>7412139-R</t>
  </si>
  <si>
    <t>334</t>
  </si>
  <si>
    <t>7412140-R</t>
  </si>
  <si>
    <t>336</t>
  </si>
  <si>
    <t>169</t>
  </si>
  <si>
    <t>7412141-R</t>
  </si>
  <si>
    <t>338</t>
  </si>
  <si>
    <t>7412142-R</t>
  </si>
  <si>
    <t>340</t>
  </si>
  <si>
    <t>171</t>
  </si>
  <si>
    <t>7412143-R</t>
  </si>
  <si>
    <t>342</t>
  </si>
  <si>
    <t>7412144-R</t>
  </si>
  <si>
    <t>344</t>
  </si>
  <si>
    <t>173</t>
  </si>
  <si>
    <t>7412145-R</t>
  </si>
  <si>
    <t>346</t>
  </si>
  <si>
    <t>7412146-R</t>
  </si>
  <si>
    <t>348</t>
  </si>
  <si>
    <t>175</t>
  </si>
  <si>
    <t>7412147-R</t>
  </si>
  <si>
    <t>350</t>
  </si>
  <si>
    <t>7412148-R</t>
  </si>
  <si>
    <t>352</t>
  </si>
  <si>
    <t>177</t>
  </si>
  <si>
    <t>7412149-R</t>
  </si>
  <si>
    <t>354</t>
  </si>
  <si>
    <t>7412150-R</t>
  </si>
  <si>
    <t>356</t>
  </si>
  <si>
    <t>179</t>
  </si>
  <si>
    <t>7412151-R</t>
  </si>
  <si>
    <t>358</t>
  </si>
  <si>
    <t>7412152-R</t>
  </si>
  <si>
    <t>360</t>
  </si>
  <si>
    <t>181</t>
  </si>
  <si>
    <t>7412153-R</t>
  </si>
  <si>
    <t>362</t>
  </si>
  <si>
    <t>7412154-R</t>
  </si>
  <si>
    <t>364</t>
  </si>
  <si>
    <t>183</t>
  </si>
  <si>
    <t>7412155-R</t>
  </si>
  <si>
    <t>366</t>
  </si>
  <si>
    <t>7412156-R</t>
  </si>
  <si>
    <t>368</t>
  </si>
  <si>
    <t>185</t>
  </si>
  <si>
    <t>7412157-R</t>
  </si>
  <si>
    <t>370</t>
  </si>
  <si>
    <t>7412158-R</t>
  </si>
  <si>
    <t>372</t>
  </si>
  <si>
    <t>187</t>
  </si>
  <si>
    <t>7412159-R</t>
  </si>
  <si>
    <t>374</t>
  </si>
  <si>
    <t>7412160-R</t>
  </si>
  <si>
    <t>376</t>
  </si>
  <si>
    <t>189</t>
  </si>
  <si>
    <t>7412161-R</t>
  </si>
  <si>
    <t>378</t>
  </si>
  <si>
    <t>7412162-R</t>
  </si>
  <si>
    <t>380</t>
  </si>
  <si>
    <t>191</t>
  </si>
  <si>
    <t>7412163-R</t>
  </si>
  <si>
    <t>382</t>
  </si>
  <si>
    <t>7412164-R</t>
  </si>
  <si>
    <t>384</t>
  </si>
  <si>
    <t>193</t>
  </si>
  <si>
    <t>7412165-R</t>
  </si>
  <si>
    <t>386</t>
  </si>
  <si>
    <t>7412166-R</t>
  </si>
  <si>
    <t>388</t>
  </si>
  <si>
    <t>195</t>
  </si>
  <si>
    <t>7412167-R</t>
  </si>
  <si>
    <t>390</t>
  </si>
  <si>
    <t>7412168-R</t>
  </si>
  <si>
    <t>392</t>
  </si>
  <si>
    <t>197</t>
  </si>
  <si>
    <t>7412169-R</t>
  </si>
  <si>
    <t>394</t>
  </si>
  <si>
    <t>7412170-R</t>
  </si>
  <si>
    <t>396</t>
  </si>
  <si>
    <t>199</t>
  </si>
  <si>
    <t>7412171-R</t>
  </si>
  <si>
    <t>398</t>
  </si>
  <si>
    <t>7412172-R</t>
  </si>
  <si>
    <t>400</t>
  </si>
  <si>
    <t>201</t>
  </si>
  <si>
    <t>7412173-R</t>
  </si>
  <si>
    <t>402</t>
  </si>
  <si>
    <t>7412174-R</t>
  </si>
  <si>
    <t>404</t>
  </si>
  <si>
    <t>203</t>
  </si>
  <si>
    <t>7412176-R</t>
  </si>
  <si>
    <t>406</t>
  </si>
  <si>
    <t>7412177-R</t>
  </si>
  <si>
    <t>408</t>
  </si>
  <si>
    <t>205</t>
  </si>
  <si>
    <t>7412178-R</t>
  </si>
  <si>
    <t>410</t>
  </si>
  <si>
    <t>7412179-R</t>
  </si>
  <si>
    <t>412</t>
  </si>
  <si>
    <t>207</t>
  </si>
  <si>
    <t>7412180-R</t>
  </si>
  <si>
    <t>414</t>
  </si>
  <si>
    <t>7412181-R</t>
  </si>
  <si>
    <t>416</t>
  </si>
  <si>
    <t>209</t>
  </si>
  <si>
    <t>7412182-R</t>
  </si>
  <si>
    <t>418</t>
  </si>
  <si>
    <t>7412183-R</t>
  </si>
  <si>
    <t>420</t>
  </si>
  <si>
    <t>211</t>
  </si>
  <si>
    <t>7412184-R</t>
  </si>
  <si>
    <t>422</t>
  </si>
  <si>
    <t>7412185-R</t>
  </si>
  <si>
    <t>424</t>
  </si>
  <si>
    <t>213</t>
  </si>
  <si>
    <t>7412186-R</t>
  </si>
  <si>
    <t>426</t>
  </si>
  <si>
    <t>7412187-R</t>
  </si>
  <si>
    <t>428</t>
  </si>
  <si>
    <t>215</t>
  </si>
  <si>
    <t>7412188-R</t>
  </si>
  <si>
    <t>430</t>
  </si>
  <si>
    <t>7412189-R</t>
  </si>
  <si>
    <t>432</t>
  </si>
  <si>
    <t>217</t>
  </si>
  <si>
    <t>7412190-R</t>
  </si>
  <si>
    <t>434</t>
  </si>
  <si>
    <t>7412191-R</t>
  </si>
  <si>
    <t>436</t>
  </si>
  <si>
    <t>219</t>
  </si>
  <si>
    <t>7412192-R</t>
  </si>
  <si>
    <t>438</t>
  </si>
  <si>
    <t>7412193-R</t>
  </si>
  <si>
    <t>440</t>
  </si>
  <si>
    <t>221</t>
  </si>
  <si>
    <t>7412194-R</t>
  </si>
  <si>
    <t>442</t>
  </si>
  <si>
    <t>7412195-R</t>
  </si>
  <si>
    <t>444</t>
  </si>
  <si>
    <t>223</t>
  </si>
  <si>
    <t>7412196-R</t>
  </si>
  <si>
    <t>446</t>
  </si>
  <si>
    <t>7412197-R</t>
  </si>
  <si>
    <t>448</t>
  </si>
  <si>
    <t>225</t>
  </si>
  <si>
    <t>7412198-R</t>
  </si>
  <si>
    <t>450</t>
  </si>
  <si>
    <t>7412199-R</t>
  </si>
  <si>
    <t>452</t>
  </si>
  <si>
    <t>227</t>
  </si>
  <si>
    <t>7412200-R</t>
  </si>
  <si>
    <t>454</t>
  </si>
  <si>
    <t>7412201-R</t>
  </si>
  <si>
    <t>456</t>
  </si>
  <si>
    <t>229</t>
  </si>
  <si>
    <t>7412202-R</t>
  </si>
  <si>
    <t>458</t>
  </si>
  <si>
    <t>7412203-R</t>
  </si>
  <si>
    <t>460</t>
  </si>
  <si>
    <t>231</t>
  </si>
  <si>
    <t>7412204-R</t>
  </si>
  <si>
    <t>462</t>
  </si>
  <si>
    <t>7412205-R</t>
  </si>
  <si>
    <t>464</t>
  </si>
  <si>
    <t>233</t>
  </si>
  <si>
    <t>7412206-R</t>
  </si>
  <si>
    <t>466</t>
  </si>
  <si>
    <t>7412207-R</t>
  </si>
  <si>
    <t>468</t>
  </si>
  <si>
    <t>235</t>
  </si>
  <si>
    <t>7412208-R</t>
  </si>
  <si>
    <t>470</t>
  </si>
  <si>
    <t>7412209-R</t>
  </si>
  <si>
    <t>472</t>
  </si>
  <si>
    <t>237</t>
  </si>
  <si>
    <t>7412210-R</t>
  </si>
  <si>
    <t>jistič C20/3 10kA</t>
  </si>
  <si>
    <t>474</t>
  </si>
  <si>
    <t>7412213-R</t>
  </si>
  <si>
    <t>nástenný rám s dveřmi 2A-12 IP54  (Schrack)</t>
  </si>
  <si>
    <t>476</t>
  </si>
  <si>
    <t>239</t>
  </si>
  <si>
    <t>7412214-R</t>
  </si>
  <si>
    <t>konstrukce instalační 2A-12  (Schrack)</t>
  </si>
  <si>
    <t>478</t>
  </si>
  <si>
    <t>7412215-R</t>
  </si>
  <si>
    <t>hlavní vypínač  3P 40A  (Schrack)</t>
  </si>
  <si>
    <t>480</t>
  </si>
  <si>
    <t>241</t>
  </si>
  <si>
    <t>7412216-R</t>
  </si>
  <si>
    <t>482</t>
  </si>
  <si>
    <t>7412217-R</t>
  </si>
  <si>
    <t>484</t>
  </si>
  <si>
    <t>243</t>
  </si>
  <si>
    <t>7412218-R</t>
  </si>
  <si>
    <t>486</t>
  </si>
  <si>
    <t>7412219-R</t>
  </si>
  <si>
    <t>488</t>
  </si>
  <si>
    <t>245</t>
  </si>
  <si>
    <t>7412220-R</t>
  </si>
  <si>
    <t>490</t>
  </si>
  <si>
    <t>7412221-R</t>
  </si>
  <si>
    <t>492</t>
  </si>
  <si>
    <t>247</t>
  </si>
  <si>
    <t>7412222-R</t>
  </si>
  <si>
    <t>jistič C10/3 10kA  (Schrack)</t>
  </si>
  <si>
    <t>494</t>
  </si>
  <si>
    <t>7412223-R</t>
  </si>
  <si>
    <t>496</t>
  </si>
  <si>
    <t>249</t>
  </si>
  <si>
    <t>7412224-R</t>
  </si>
  <si>
    <t>498</t>
  </si>
  <si>
    <t>7412225-R</t>
  </si>
  <si>
    <t>500</t>
  </si>
  <si>
    <t>251</t>
  </si>
  <si>
    <t>7412226-R</t>
  </si>
  <si>
    <t>502</t>
  </si>
  <si>
    <t>7412227-R</t>
  </si>
  <si>
    <t>504</t>
  </si>
  <si>
    <t>253</t>
  </si>
  <si>
    <t>7412228-R</t>
  </si>
  <si>
    <t>506</t>
  </si>
  <si>
    <t>7412229-R</t>
  </si>
  <si>
    <t>508</t>
  </si>
  <si>
    <t>255</t>
  </si>
  <si>
    <t>7412230-R</t>
  </si>
  <si>
    <t>510</t>
  </si>
  <si>
    <t>7412231-R</t>
  </si>
  <si>
    <t>512</t>
  </si>
  <si>
    <t>257</t>
  </si>
  <si>
    <t>7412236-R</t>
  </si>
  <si>
    <t>514</t>
  </si>
  <si>
    <t>7412237-R</t>
  </si>
  <si>
    <t>516</t>
  </si>
  <si>
    <t>259</t>
  </si>
  <si>
    <t>7412238-R</t>
  </si>
  <si>
    <t>518</t>
  </si>
  <si>
    <t>7412239-R</t>
  </si>
  <si>
    <t>520</t>
  </si>
  <si>
    <t>261</t>
  </si>
  <si>
    <t>7412240-R</t>
  </si>
  <si>
    <t>pojistka válcová 14x51 50A  (Schrack)</t>
  </si>
  <si>
    <t>522</t>
  </si>
  <si>
    <t>7412241-R</t>
  </si>
  <si>
    <t>524</t>
  </si>
  <si>
    <t>263</t>
  </si>
  <si>
    <t>7412242-R</t>
  </si>
  <si>
    <t>526</t>
  </si>
  <si>
    <t>7412243-R</t>
  </si>
  <si>
    <t>528</t>
  </si>
  <si>
    <t>265</t>
  </si>
  <si>
    <t>7412244-R</t>
  </si>
  <si>
    <t>530</t>
  </si>
  <si>
    <t>7412245-R</t>
  </si>
  <si>
    <t>532</t>
  </si>
  <si>
    <t>267</t>
  </si>
  <si>
    <t>7412246-R</t>
  </si>
  <si>
    <t>534</t>
  </si>
  <si>
    <t>7412247-R</t>
  </si>
  <si>
    <t>536</t>
  </si>
  <si>
    <t>269</t>
  </si>
  <si>
    <t>7412248-R</t>
  </si>
  <si>
    <t>538</t>
  </si>
  <si>
    <t>7412249-R</t>
  </si>
  <si>
    <t>540</t>
  </si>
  <si>
    <t>271</t>
  </si>
  <si>
    <t>7412250-R</t>
  </si>
  <si>
    <t>542</t>
  </si>
  <si>
    <t>7412251-R</t>
  </si>
  <si>
    <t>544</t>
  </si>
  <si>
    <t>273</t>
  </si>
  <si>
    <t>7412252-R</t>
  </si>
  <si>
    <t>546</t>
  </si>
  <si>
    <t>7412253-R</t>
  </si>
  <si>
    <t>548</t>
  </si>
  <si>
    <t>275</t>
  </si>
  <si>
    <t>7412254-R</t>
  </si>
  <si>
    <t>550</t>
  </si>
  <si>
    <t>7412255-R</t>
  </si>
  <si>
    <t>552</t>
  </si>
  <si>
    <t>277</t>
  </si>
  <si>
    <t>7412259-R</t>
  </si>
  <si>
    <t>nástenný rám s dveřmi 2A-24 IP54  (Schrack)</t>
  </si>
  <si>
    <t>554</t>
  </si>
  <si>
    <t>7412260-R</t>
  </si>
  <si>
    <t>556</t>
  </si>
  <si>
    <t>279</t>
  </si>
  <si>
    <t>7412261-R</t>
  </si>
  <si>
    <t>558</t>
  </si>
  <si>
    <t>7412262-R</t>
  </si>
  <si>
    <t>560</t>
  </si>
  <si>
    <t>281</t>
  </si>
  <si>
    <t>7412263-R</t>
  </si>
  <si>
    <t>562</t>
  </si>
  <si>
    <t>7412264-R</t>
  </si>
  <si>
    <t>564</t>
  </si>
  <si>
    <t>283</t>
  </si>
  <si>
    <t>7412265-R</t>
  </si>
  <si>
    <t>566</t>
  </si>
  <si>
    <t>7412266-R</t>
  </si>
  <si>
    <t>568</t>
  </si>
  <si>
    <t>285</t>
  </si>
  <si>
    <t>7412267-R</t>
  </si>
  <si>
    <t>570</t>
  </si>
  <si>
    <t>7412268-R</t>
  </si>
  <si>
    <t>jistič C16/1 10kA  (Schrack)</t>
  </si>
  <si>
    <t>572</t>
  </si>
  <si>
    <t>287</t>
  </si>
  <si>
    <t>7412269-R</t>
  </si>
  <si>
    <t>jistič C20/1 10kA  (Schrack)</t>
  </si>
  <si>
    <t>574</t>
  </si>
  <si>
    <t>7412270-R</t>
  </si>
  <si>
    <t>jistič C25/1 10kA  (Schrack)</t>
  </si>
  <si>
    <t>576</t>
  </si>
  <si>
    <t>289</t>
  </si>
  <si>
    <t>7412271-R</t>
  </si>
  <si>
    <t>578</t>
  </si>
  <si>
    <t>7412272-R</t>
  </si>
  <si>
    <t>580</t>
  </si>
  <si>
    <t>291</t>
  </si>
  <si>
    <t>7412273-R</t>
  </si>
  <si>
    <t>582</t>
  </si>
  <si>
    <t>7412274-R</t>
  </si>
  <si>
    <t>584</t>
  </si>
  <si>
    <t>293</t>
  </si>
  <si>
    <t>7412275-R</t>
  </si>
  <si>
    <t>586</t>
  </si>
  <si>
    <t>7412276-R</t>
  </si>
  <si>
    <t>588</t>
  </si>
  <si>
    <t>295</t>
  </si>
  <si>
    <t>7412277-R</t>
  </si>
  <si>
    <t>590</t>
  </si>
  <si>
    <t>7412278-R</t>
  </si>
  <si>
    <t>592</t>
  </si>
  <si>
    <t>297</t>
  </si>
  <si>
    <t>7412279-R</t>
  </si>
  <si>
    <t>594</t>
  </si>
  <si>
    <t>7412280-R</t>
  </si>
  <si>
    <t>596</t>
  </si>
  <si>
    <t>299</t>
  </si>
  <si>
    <t>7412281-R</t>
  </si>
  <si>
    <t>598</t>
  </si>
  <si>
    <t>7412282-R</t>
  </si>
  <si>
    <t>600</t>
  </si>
  <si>
    <t>301</t>
  </si>
  <si>
    <t>7412283-R</t>
  </si>
  <si>
    <t>602</t>
  </si>
  <si>
    <t>7412284-R</t>
  </si>
  <si>
    <t>604</t>
  </si>
  <si>
    <t>303</t>
  </si>
  <si>
    <t>7412285-R</t>
  </si>
  <si>
    <t>606</t>
  </si>
  <si>
    <t>7412288-R</t>
  </si>
  <si>
    <t>608</t>
  </si>
  <si>
    <t>305</t>
  </si>
  <si>
    <t>7412289-R</t>
  </si>
  <si>
    <t>610</t>
  </si>
  <si>
    <t>7412290-R</t>
  </si>
  <si>
    <t>612</t>
  </si>
  <si>
    <t>307</t>
  </si>
  <si>
    <t>7412291-R</t>
  </si>
  <si>
    <t>614</t>
  </si>
  <si>
    <t>7412292-R</t>
  </si>
  <si>
    <t>616</t>
  </si>
  <si>
    <t>309</t>
  </si>
  <si>
    <t>7412293-R</t>
  </si>
  <si>
    <t>618</t>
  </si>
  <si>
    <t>7412294-R</t>
  </si>
  <si>
    <t>620</t>
  </si>
  <si>
    <t>311</t>
  </si>
  <si>
    <t>7412295-R</t>
  </si>
  <si>
    <t>622</t>
  </si>
  <si>
    <t>7412296-R</t>
  </si>
  <si>
    <t>624</t>
  </si>
  <si>
    <t>313</t>
  </si>
  <si>
    <t>7412297-R</t>
  </si>
  <si>
    <t>626</t>
  </si>
  <si>
    <t>7412298-R</t>
  </si>
  <si>
    <t>628</t>
  </si>
  <si>
    <t>315</t>
  </si>
  <si>
    <t>7412299-R</t>
  </si>
  <si>
    <t>630</t>
  </si>
  <si>
    <t>7412300-R</t>
  </si>
  <si>
    <t>jistič B16/3 10kA  (Schrack)</t>
  </si>
  <si>
    <t>632</t>
  </si>
  <si>
    <t>317</t>
  </si>
  <si>
    <t>7412301-R</t>
  </si>
  <si>
    <t>634</t>
  </si>
  <si>
    <t>7412302-R</t>
  </si>
  <si>
    <t>636</t>
  </si>
  <si>
    <t>319</t>
  </si>
  <si>
    <t>7412303-R</t>
  </si>
  <si>
    <t>638</t>
  </si>
  <si>
    <t>7412304-R</t>
  </si>
  <si>
    <t>640</t>
  </si>
  <si>
    <t>321</t>
  </si>
  <si>
    <t>7412305-R</t>
  </si>
  <si>
    <t>642</t>
  </si>
  <si>
    <t>7412306-R</t>
  </si>
  <si>
    <t>644</t>
  </si>
  <si>
    <t>323</t>
  </si>
  <si>
    <t>7412307-R</t>
  </si>
  <si>
    <t>646</t>
  </si>
  <si>
    <t>7412308-R</t>
  </si>
  <si>
    <t>648</t>
  </si>
  <si>
    <t>325</t>
  </si>
  <si>
    <t>7412309-R</t>
  </si>
  <si>
    <t>650</t>
  </si>
  <si>
    <t>7412310-R</t>
  </si>
  <si>
    <t>652</t>
  </si>
  <si>
    <t>327</t>
  </si>
  <si>
    <t>7412311-R</t>
  </si>
  <si>
    <t>654</t>
  </si>
  <si>
    <t>7412312-R</t>
  </si>
  <si>
    <t>656</t>
  </si>
  <si>
    <t>329</t>
  </si>
  <si>
    <t>7412313-R</t>
  </si>
  <si>
    <t>658</t>
  </si>
  <si>
    <t>7412314-R</t>
  </si>
  <si>
    <t>660</t>
  </si>
  <si>
    <t>331</t>
  </si>
  <si>
    <t>741301-R</t>
  </si>
  <si>
    <t>LED svítidlo 56W IP65 L80 60000hod 4000K  (ENIKA N. PAKA)</t>
  </si>
  <si>
    <t>662</t>
  </si>
  <si>
    <t>741302-R</t>
  </si>
  <si>
    <t>LED svítidlo 38W IP20 L80 50000hod 4000K  (ENIKA N. PAKA)</t>
  </si>
  <si>
    <t>664</t>
  </si>
  <si>
    <t>333</t>
  </si>
  <si>
    <t>741303-R</t>
  </si>
  <si>
    <t>LED svítidlo 39W IP20 asymetr. L80 50000hod. 4000K  (ENIKA N. PAKA)</t>
  </si>
  <si>
    <t>666</t>
  </si>
  <si>
    <t>741304-R</t>
  </si>
  <si>
    <t>LED svítidlo 35W IP20 L80 50000hod. 4000K  (ENIKA N. PAKA)</t>
  </si>
  <si>
    <t>668</t>
  </si>
  <si>
    <t>335</t>
  </si>
  <si>
    <t>741305-R</t>
  </si>
  <si>
    <t>LED svítidlo 25W opál IP40 L80 50000hod. 3000K  (ENIKA N. PAKA)</t>
  </si>
  <si>
    <t>670</t>
  </si>
  <si>
    <t>741306-R</t>
  </si>
  <si>
    <t>LED svítidlo 25W opál IP65 L80 50000hod. 3000K  (ENIKA N. PAKA)</t>
  </si>
  <si>
    <t>672</t>
  </si>
  <si>
    <t>337</t>
  </si>
  <si>
    <t>741307-R</t>
  </si>
  <si>
    <t>LED nouz.sv. 5W 1hod. SA IP54 L80 50000hod piktogr.  (ENIKA N. PAKA)</t>
  </si>
  <si>
    <t>674</t>
  </si>
  <si>
    <t>741308-R</t>
  </si>
  <si>
    <t>LED svítidla 13,5W IP55 L80 50000hod. 4000K  (ENIKA N. PAKA)</t>
  </si>
  <si>
    <t>676</t>
  </si>
  <si>
    <t>339</t>
  </si>
  <si>
    <t>741309-R</t>
  </si>
  <si>
    <t>zářivka 2x36W IP65 zóna 2  (Vyrtych)</t>
  </si>
  <si>
    <t>678</t>
  </si>
  <si>
    <t>741310-R</t>
  </si>
  <si>
    <t>recyklační poplatek svítidlo</t>
  </si>
  <si>
    <t>680</t>
  </si>
  <si>
    <t>341</t>
  </si>
  <si>
    <t>741311-R</t>
  </si>
  <si>
    <t>konstrukce pro zavěšení svítidla tabule</t>
  </si>
  <si>
    <t>682</t>
  </si>
  <si>
    <t>7410001-R</t>
  </si>
  <si>
    <t>zapojení ventilátoru s doběhem</t>
  </si>
  <si>
    <t>684</t>
  </si>
  <si>
    <t>343</t>
  </si>
  <si>
    <t>7410002-R</t>
  </si>
  <si>
    <t>infra čidlo pohybu 270st. 10A IP40   (ABB Elektro Praga)</t>
  </si>
  <si>
    <t>686</t>
  </si>
  <si>
    <t>7410003-R</t>
  </si>
  <si>
    <t>infra čidlo pohybu 270st. 10A IP44   (ABB Elektro Praga)</t>
  </si>
  <si>
    <t>688</t>
  </si>
  <si>
    <t>345</t>
  </si>
  <si>
    <t>7410004-R</t>
  </si>
  <si>
    <t>tlačítko s kontrolkou 10A IP44 na povrch  (ABB Elektro Praga)</t>
  </si>
  <si>
    <t>690</t>
  </si>
  <si>
    <t>7410005-R</t>
  </si>
  <si>
    <t>tlačítko s kontrolkou 10A IP40  (ABB Tango)</t>
  </si>
  <si>
    <t>692</t>
  </si>
  <si>
    <t>347</t>
  </si>
  <si>
    <t>7410006-R</t>
  </si>
  <si>
    <t>vypínač č.1 10A IP40  (ABB Tango)</t>
  </si>
  <si>
    <t>694</t>
  </si>
  <si>
    <t>7410007-R</t>
  </si>
  <si>
    <t>vypínač č.5 10A IP40  (ABB Tango)</t>
  </si>
  <si>
    <t>696</t>
  </si>
  <si>
    <t>349</t>
  </si>
  <si>
    <t>7410008-R</t>
  </si>
  <si>
    <t>vypínač č.6 10A IP40  (ABB Tango)</t>
  </si>
  <si>
    <t>698</t>
  </si>
  <si>
    <t>7410009-R</t>
  </si>
  <si>
    <t>vypínač č.1 10A IP44 na povrch  (ABB Elektro Praga)</t>
  </si>
  <si>
    <t>700</t>
  </si>
  <si>
    <t>351</t>
  </si>
  <si>
    <t>7410010-R</t>
  </si>
  <si>
    <t>zásuvka 230V 16A T3 clonky IP44 na povrch  (ABB Elektro Praga)</t>
  </si>
  <si>
    <t>702</t>
  </si>
  <si>
    <t>7410011-R</t>
  </si>
  <si>
    <t>zásuvka 230V 16A  clonky IP44 na povrch  (ABB Elektro Praga)</t>
  </si>
  <si>
    <t>704</t>
  </si>
  <si>
    <t>353</t>
  </si>
  <si>
    <t>7410012-R</t>
  </si>
  <si>
    <t>zásuvka 230V 16A clonky IP20  (ABB Tango)</t>
  </si>
  <si>
    <t>706</t>
  </si>
  <si>
    <t>7410013-R</t>
  </si>
  <si>
    <t>zásuvka 230V 16A T3  IP20  (ABB Tango)</t>
  </si>
  <si>
    <t>708</t>
  </si>
  <si>
    <t>355</t>
  </si>
  <si>
    <t>7410014-R</t>
  </si>
  <si>
    <t>zásuvka 230C 16A IP20  (ABB Tango)</t>
  </si>
  <si>
    <t>710</t>
  </si>
  <si>
    <t>7410015-R</t>
  </si>
  <si>
    <t>vypínač 400V 25A IP55 uzamykatelný  (ABB Elektro Praga)</t>
  </si>
  <si>
    <t>712</t>
  </si>
  <si>
    <t>357</t>
  </si>
  <si>
    <t>7410016-R</t>
  </si>
  <si>
    <t>tlačítko červené hřibové s aretací 10A IP54  (Schrack)</t>
  </si>
  <si>
    <t>714</t>
  </si>
  <si>
    <t>7410017-R</t>
  </si>
  <si>
    <t>zás. skříň IP44 (400V1x32/1x16A-230V2x16A 24V 1x  (Sved Liberec)</t>
  </si>
  <si>
    <t>716</t>
  </si>
  <si>
    <t>359</t>
  </si>
  <si>
    <t>7410018-R</t>
  </si>
  <si>
    <t>krabice U16  (Kopos Kolín)</t>
  </si>
  <si>
    <t>718</t>
  </si>
  <si>
    <t>7410019-R</t>
  </si>
  <si>
    <t>krabice U21  (Kopos Kolín)</t>
  </si>
  <si>
    <t>720</t>
  </si>
  <si>
    <t>361</t>
  </si>
  <si>
    <t>7410020-R</t>
  </si>
  <si>
    <t>krabice KU1902 s víčkem  (Kopos Kolín)</t>
  </si>
  <si>
    <t>722</t>
  </si>
  <si>
    <t>7410021-R</t>
  </si>
  <si>
    <t>krabice KU1901  (Kopos Kolín)</t>
  </si>
  <si>
    <t>724</t>
  </si>
  <si>
    <t>363</t>
  </si>
  <si>
    <t>7410022-R</t>
  </si>
  <si>
    <t>krabice KR97/5  (Kopos Kolín)</t>
  </si>
  <si>
    <t>726</t>
  </si>
  <si>
    <t>7410023-R</t>
  </si>
  <si>
    <t>kabel CYKY-J 3x150+70  (Elektro Sychra)</t>
  </si>
  <si>
    <t>728</t>
  </si>
  <si>
    <t>365</t>
  </si>
  <si>
    <t>7410024-R</t>
  </si>
  <si>
    <t>kabel CYKY-J 3x1,5  (Elektro Sychra)</t>
  </si>
  <si>
    <t>730</t>
  </si>
  <si>
    <t>7410025-R</t>
  </si>
  <si>
    <t>kabel CYKY-O 3x1,5  (Elektro Sychra)</t>
  </si>
  <si>
    <t>732</t>
  </si>
  <si>
    <t>367</t>
  </si>
  <si>
    <t>7410026-R</t>
  </si>
  <si>
    <t>kabel CYKY-J 5x1,5  (Elektro Sychra)</t>
  </si>
  <si>
    <t>734</t>
  </si>
  <si>
    <t>7410027-R</t>
  </si>
  <si>
    <t>kabel CYKY-J 3x2,5  (Elektro Sychra)</t>
  </si>
  <si>
    <t>736</t>
  </si>
  <si>
    <t>369</t>
  </si>
  <si>
    <t>7410028-R</t>
  </si>
  <si>
    <t>kabel CYKY-J 5x2,5  (Elektro Sychra)</t>
  </si>
  <si>
    <t>738</t>
  </si>
  <si>
    <t>7410029-R</t>
  </si>
  <si>
    <t>kabel CYKY-J 5x4  (Elektro Sychra)</t>
  </si>
  <si>
    <t>740</t>
  </si>
  <si>
    <t>371</t>
  </si>
  <si>
    <t>7410030-R</t>
  </si>
  <si>
    <t>kabel CYKY-J 5x6  (Elektro Sychra)</t>
  </si>
  <si>
    <t>742</t>
  </si>
  <si>
    <t>7410031-R</t>
  </si>
  <si>
    <t>kabel CYKY-J 5x10  (Elektro Sychra)</t>
  </si>
  <si>
    <t>744</t>
  </si>
  <si>
    <t>373</t>
  </si>
  <si>
    <t>7410032-R</t>
  </si>
  <si>
    <t>kabel CYKY-J 5x16  (Elektro Sychra)</t>
  </si>
  <si>
    <t>746</t>
  </si>
  <si>
    <t>7410033-R</t>
  </si>
  <si>
    <t>kabel CYKY-J 3x4  (Elektro Sychra)</t>
  </si>
  <si>
    <t>748</t>
  </si>
  <si>
    <t>375</t>
  </si>
  <si>
    <t>7410034-R</t>
  </si>
  <si>
    <t>vodič H05-U 1x4 zž  (Elektro Sychra)</t>
  </si>
  <si>
    <t>750</t>
  </si>
  <si>
    <t>7410035-R</t>
  </si>
  <si>
    <t>vodič H05-U 1x6 zž  (Elektro Sychra)</t>
  </si>
  <si>
    <t>752</t>
  </si>
  <si>
    <t>377</t>
  </si>
  <si>
    <t>7410036-R</t>
  </si>
  <si>
    <t>vodič H05-U 1x16 zž  (Elektro Sychra)</t>
  </si>
  <si>
    <t>754</t>
  </si>
  <si>
    <t>7410037-R</t>
  </si>
  <si>
    <t>vodič H05-U 1x25 zž  (Elektro Sychra)</t>
  </si>
  <si>
    <t>756</t>
  </si>
  <si>
    <t>379</t>
  </si>
  <si>
    <t>7410038-R</t>
  </si>
  <si>
    <t>žlab drátěný DZI 60x60x3000mm  (Kopos Kolín)</t>
  </si>
  <si>
    <t>758</t>
  </si>
  <si>
    <t>7410039-R</t>
  </si>
  <si>
    <t>žlab drátěný DZI 60x100x3000mm  (Kopos Kolín)</t>
  </si>
  <si>
    <t>760</t>
  </si>
  <si>
    <t>381</t>
  </si>
  <si>
    <t>7410040-R</t>
  </si>
  <si>
    <t>žlab drátěný DZI 60x200x3000mm  (Kopos Kolín)</t>
  </si>
  <si>
    <t>762</t>
  </si>
  <si>
    <t>7410041-R</t>
  </si>
  <si>
    <t>žlab drátěný DZI 60x300x3000mm  (Kopos Kolín)</t>
  </si>
  <si>
    <t>764</t>
  </si>
  <si>
    <t>383</t>
  </si>
  <si>
    <t>7410042-R</t>
  </si>
  <si>
    <t>rychlospojka DZRS/B  (Kopos Kolín)</t>
  </si>
  <si>
    <t>766</t>
  </si>
  <si>
    <t>7410043-R</t>
  </si>
  <si>
    <t>závěs DZZ/B na zeď  (Kopos Kolín)</t>
  </si>
  <si>
    <t>768</t>
  </si>
  <si>
    <t>385</t>
  </si>
  <si>
    <t>7410044-R</t>
  </si>
  <si>
    <t>podpěra na stěnu DZDS400  (Kopos Kolín)</t>
  </si>
  <si>
    <t>770</t>
  </si>
  <si>
    <t>7410045-R</t>
  </si>
  <si>
    <t>stínící přepážka 60x3000mm  (Kopos Kolín)</t>
  </si>
  <si>
    <t>772</t>
  </si>
  <si>
    <t>387</t>
  </si>
  <si>
    <t>7410046-R</t>
  </si>
  <si>
    <t>kotva natloukací KKZ M8  (Kopos Kolín)</t>
  </si>
  <si>
    <t>774</t>
  </si>
  <si>
    <t>7410047-R</t>
  </si>
  <si>
    <t>montážní deska pod krabici DZMD/B  (Kopos Kolín)</t>
  </si>
  <si>
    <t>776</t>
  </si>
  <si>
    <t>389</t>
  </si>
  <si>
    <t>7410048-R</t>
  </si>
  <si>
    <t>trubka tuhá DN25  (Kopos Kolín)</t>
  </si>
  <si>
    <t>778</t>
  </si>
  <si>
    <t>7410049-R</t>
  </si>
  <si>
    <t>trubka tuhá PH 32  (Kopos Kolín)</t>
  </si>
  <si>
    <t>780</t>
  </si>
  <si>
    <t>391</t>
  </si>
  <si>
    <t>7410050-R</t>
  </si>
  <si>
    <t>trubka tuhá PH 40  (Kopos Kolín)</t>
  </si>
  <si>
    <t>782</t>
  </si>
  <si>
    <t>7410051-R</t>
  </si>
  <si>
    <t>příchytka LB 25  (Kopos Kolín)</t>
  </si>
  <si>
    <t>784</t>
  </si>
  <si>
    <t>393</t>
  </si>
  <si>
    <t>7410052-R</t>
  </si>
  <si>
    <t>příchytka LB 32  (Kopos Kolín)</t>
  </si>
  <si>
    <t>786</t>
  </si>
  <si>
    <t>7410053-R</t>
  </si>
  <si>
    <t>příchytka LB 40  (Kopos Kolín)</t>
  </si>
  <si>
    <t>788</t>
  </si>
  <si>
    <t>395</t>
  </si>
  <si>
    <t>7410054-R</t>
  </si>
  <si>
    <t>trubka ohebná 1112E 16  (Kopos Kolín)</t>
  </si>
  <si>
    <t>790</t>
  </si>
  <si>
    <t>7410055-R</t>
  </si>
  <si>
    <t>trubka pro optický kabel HDPE 29/20  (Kopos Kolín)</t>
  </si>
  <si>
    <t>792</t>
  </si>
  <si>
    <t>397</t>
  </si>
  <si>
    <t>7410056-R</t>
  </si>
  <si>
    <t>gumový vodič H05RN-F 5x2,5  (Elima)</t>
  </si>
  <si>
    <t>794</t>
  </si>
  <si>
    <t>7410057-R</t>
  </si>
  <si>
    <t>gumový vodič H05RN-F 5x4  (Elima)</t>
  </si>
  <si>
    <t>796</t>
  </si>
  <si>
    <t>399</t>
  </si>
  <si>
    <t>7410058-R</t>
  </si>
  <si>
    <t>trubka kopoflex 40  (Kopos Kolín)</t>
  </si>
  <si>
    <t>798</t>
  </si>
  <si>
    <t>7410059-R</t>
  </si>
  <si>
    <t>optický kabel 4vl. SM 9/125 včetně SL konektorů</t>
  </si>
  <si>
    <t>800</t>
  </si>
  <si>
    <t>401</t>
  </si>
  <si>
    <t>7410060-R</t>
  </si>
  <si>
    <t>datový kabel UTP  LYNX Cat6 lisna šedé PVC  (Triton)</t>
  </si>
  <si>
    <t>802</t>
  </si>
  <si>
    <t>7410061-R</t>
  </si>
  <si>
    <t>trubka monoflex 16mm  (Kopos Kolín)</t>
  </si>
  <si>
    <t>804</t>
  </si>
  <si>
    <t>403</t>
  </si>
  <si>
    <t>7410062-R</t>
  </si>
  <si>
    <t>zás.  komunikační do krabice komplet 2 porty Cat6  (ABB Tango)</t>
  </si>
  <si>
    <t>806</t>
  </si>
  <si>
    <t>7410063-R</t>
  </si>
  <si>
    <t>zás. komunikační do krabice komplet 1 porty Cat6  (ABB Tango)</t>
  </si>
  <si>
    <t>808</t>
  </si>
  <si>
    <t>405</t>
  </si>
  <si>
    <t>7410064-R</t>
  </si>
  <si>
    <t>krabice KO 97</t>
  </si>
  <si>
    <t>810</t>
  </si>
  <si>
    <t>7410065-R</t>
  </si>
  <si>
    <t>vodič reproduktorový 2x2,5 OFC-Cu bílý</t>
  </si>
  <si>
    <t>812</t>
  </si>
  <si>
    <t>407</t>
  </si>
  <si>
    <t>7410066-R</t>
  </si>
  <si>
    <t>vodič JYTY 2x1  (Elektro Sychra)</t>
  </si>
  <si>
    <t>814</t>
  </si>
  <si>
    <t>7410067-R</t>
  </si>
  <si>
    <t>vodič  JYTY 4x1  (Elektro Sychra)</t>
  </si>
  <si>
    <t>816</t>
  </si>
  <si>
    <t>409</t>
  </si>
  <si>
    <t>7410068-R</t>
  </si>
  <si>
    <t>demontáž stávajících svítidel</t>
  </si>
  <si>
    <t>818</t>
  </si>
  <si>
    <t>7410069-R</t>
  </si>
  <si>
    <t>demontáž stávajících el. rozvodů, všetně komponentů</t>
  </si>
  <si>
    <t>820</t>
  </si>
  <si>
    <t>411</t>
  </si>
  <si>
    <t>7410070-R</t>
  </si>
  <si>
    <t>provedení výchozí revie elektro</t>
  </si>
  <si>
    <t>822</t>
  </si>
  <si>
    <t>7410071-R</t>
  </si>
  <si>
    <t>spoluprace s revizním technikem</t>
  </si>
  <si>
    <t>824</t>
  </si>
  <si>
    <t>413</t>
  </si>
  <si>
    <t>7410072-R</t>
  </si>
  <si>
    <t>doprava mater. vč. svitidel,rozvaděčů, bleskosvodu atd.</t>
  </si>
  <si>
    <t>%</t>
  </si>
  <si>
    <t>826</t>
  </si>
  <si>
    <t>7410073-R</t>
  </si>
  <si>
    <t>přesun mater. vč. svítidel, rizvaděčů, bleskosvodu atd.</t>
  </si>
  <si>
    <t>828</t>
  </si>
  <si>
    <t>415</t>
  </si>
  <si>
    <t>7410074-R</t>
  </si>
  <si>
    <t>poplatky za ekologickou likvidaci materiálu</t>
  </si>
  <si>
    <t>830</t>
  </si>
  <si>
    <t>7410075-R</t>
  </si>
  <si>
    <t>protipožární přepážpa CPS 90min do 25cm/2  (Hilti)</t>
  </si>
  <si>
    <t>832</t>
  </si>
  <si>
    <t>417</t>
  </si>
  <si>
    <t>7410076-R</t>
  </si>
  <si>
    <t>protipožární přepážka CPS 90min do 1000cm2  (Hilti)</t>
  </si>
  <si>
    <t>834</t>
  </si>
  <si>
    <t>7410077-R</t>
  </si>
  <si>
    <t>podružný materiál</t>
  </si>
  <si>
    <t>836</t>
  </si>
  <si>
    <t>419</t>
  </si>
  <si>
    <t>7410078-R</t>
  </si>
  <si>
    <t>PSV - prostupy, džážky atd., včetně začištění (zdivo, sádrokarotn, beton)</t>
  </si>
  <si>
    <t>838</t>
  </si>
  <si>
    <t>7410079-R</t>
  </si>
  <si>
    <t>montáž rozvodnice do 50kg</t>
  </si>
  <si>
    <t>840</t>
  </si>
  <si>
    <t>421</t>
  </si>
  <si>
    <t>7410080-R</t>
  </si>
  <si>
    <t>montáž rozvodnice do 100kg</t>
  </si>
  <si>
    <t>842</t>
  </si>
  <si>
    <t>7410081-R</t>
  </si>
  <si>
    <t>ukončení sdělovacích kabelů  do 16mm/2</t>
  </si>
  <si>
    <t>844</t>
  </si>
  <si>
    <t>423</t>
  </si>
  <si>
    <t>7410082-R</t>
  </si>
  <si>
    <t>ukončení vodiče do 16mm/2</t>
  </si>
  <si>
    <t>846</t>
  </si>
  <si>
    <t>515</t>
  </si>
  <si>
    <t>742201-R</t>
  </si>
  <si>
    <t>transformátor pro signalizaci 230/15V Ac 2VA  (ABB alpská bílá)</t>
  </si>
  <si>
    <t>2106300927</t>
  </si>
  <si>
    <t>742202-R</t>
  </si>
  <si>
    <t>kontolní modul s alarmem 15-28V Ac (18-35V Dc)  (ABB alpská bílá)</t>
  </si>
  <si>
    <t>461284316</t>
  </si>
  <si>
    <t>517</t>
  </si>
  <si>
    <t>742203-R</t>
  </si>
  <si>
    <t>tlačítko signální tahové 15-28V Ac (18-35V Dc)  (ABB alpská bílá)</t>
  </si>
  <si>
    <t>-828920606</t>
  </si>
  <si>
    <t>742204-R</t>
  </si>
  <si>
    <t>kontolní modul s tlačítkem 15-28V Ac (18-35V Dc)  (ABB alpská bílá)</t>
  </si>
  <si>
    <t>-935287048</t>
  </si>
  <si>
    <t>7410085-R</t>
  </si>
  <si>
    <t>podlahová krabice 2xzás.230V IP44  (Stakohome)</t>
  </si>
  <si>
    <t>848</t>
  </si>
  <si>
    <t>425</t>
  </si>
  <si>
    <t>7410086-R</t>
  </si>
  <si>
    <t>podlahová krabice 1xzás.230V 2x RJ45 Cat6 IP44  (Stakohome)</t>
  </si>
  <si>
    <t>850</t>
  </si>
  <si>
    <t>7410087-R</t>
  </si>
  <si>
    <t>krabice lištová oblá na hořlavý podklad  (ABB Tango)</t>
  </si>
  <si>
    <t>852</t>
  </si>
  <si>
    <t>427</t>
  </si>
  <si>
    <t>7410088-R</t>
  </si>
  <si>
    <t>zásuvka 230V 16A T3 clonky IP44 na povrch  (ABB Tango)</t>
  </si>
  <si>
    <t>854</t>
  </si>
  <si>
    <t>7410089-R</t>
  </si>
  <si>
    <t>856</t>
  </si>
  <si>
    <t>429</t>
  </si>
  <si>
    <t>7410090-R</t>
  </si>
  <si>
    <t>POPUP MATNÝ HLINÍK 3MOD  (Legrand)</t>
  </si>
  <si>
    <t>858</t>
  </si>
  <si>
    <t>7410091-R</t>
  </si>
  <si>
    <t>POPUP INST.KIT DO NÁBYTKU 3M  (Legrand)</t>
  </si>
  <si>
    <t>860</t>
  </si>
  <si>
    <t>431</t>
  </si>
  <si>
    <t>7410092-R</t>
  </si>
  <si>
    <t>MOSN ZÁS. 2P+T S PO OPT. BÍLÁ  (Legrand)</t>
  </si>
  <si>
    <t>862</t>
  </si>
  <si>
    <t>7410093-R</t>
  </si>
  <si>
    <t>MOSN ZÁSLEPKA 1M BÍLÁ  (Legrand)</t>
  </si>
  <si>
    <t>864</t>
  </si>
  <si>
    <t>433</t>
  </si>
  <si>
    <t>7410094-R</t>
  </si>
  <si>
    <t>POPUP MATNÝ HLINÍK 2X3MOD  (Legrand)</t>
  </si>
  <si>
    <t>866</t>
  </si>
  <si>
    <t>7410095-R</t>
  </si>
  <si>
    <t>POPUP INST.KIT DO NÁBYTKU 2X3M  (Legrand)</t>
  </si>
  <si>
    <t>868</t>
  </si>
  <si>
    <t>435</t>
  </si>
  <si>
    <t>7410096-R</t>
  </si>
  <si>
    <t>870</t>
  </si>
  <si>
    <t>7410097-R</t>
  </si>
  <si>
    <t>MOSN ZÁS. 2P+T 2M BÍLÁ  (Legrand)</t>
  </si>
  <si>
    <t>872</t>
  </si>
  <si>
    <t>437</t>
  </si>
  <si>
    <t>7410098-R</t>
  </si>
  <si>
    <t>MOSN 1XRJ45 STP C6A 1M BÍ  (Legrand)</t>
  </si>
  <si>
    <t>874</t>
  </si>
  <si>
    <t>7410099-R</t>
  </si>
  <si>
    <t>876</t>
  </si>
  <si>
    <t>439</t>
  </si>
  <si>
    <t>7410100-R</t>
  </si>
  <si>
    <t>878</t>
  </si>
  <si>
    <t>7410101-R</t>
  </si>
  <si>
    <t>880</t>
  </si>
  <si>
    <t>441</t>
  </si>
  <si>
    <t>7410102-R</t>
  </si>
  <si>
    <t>882</t>
  </si>
  <si>
    <t>7410103-R</t>
  </si>
  <si>
    <t>884</t>
  </si>
  <si>
    <t>443</t>
  </si>
  <si>
    <t>7410104-R</t>
  </si>
  <si>
    <t>886</t>
  </si>
  <si>
    <t>7410105-R</t>
  </si>
  <si>
    <t>888</t>
  </si>
  <si>
    <t>445</t>
  </si>
  <si>
    <t>7410106-R</t>
  </si>
  <si>
    <t>890</t>
  </si>
  <si>
    <t>7410107-R</t>
  </si>
  <si>
    <t>892</t>
  </si>
  <si>
    <t>447</t>
  </si>
  <si>
    <t>7410108-R</t>
  </si>
  <si>
    <t>POPUP MATNÝ HLINÍK 2X4MOD  (Legrand)</t>
  </si>
  <si>
    <t>894</t>
  </si>
  <si>
    <t>7410109-R</t>
  </si>
  <si>
    <t>POPUP INST.KIT DO NÁBYTKU 2X4M  (Legrand)</t>
  </si>
  <si>
    <t>896</t>
  </si>
  <si>
    <t>449</t>
  </si>
  <si>
    <t>7410110-R</t>
  </si>
  <si>
    <t>898</t>
  </si>
  <si>
    <t>7410111-R</t>
  </si>
  <si>
    <t>900</t>
  </si>
  <si>
    <t>451</t>
  </si>
  <si>
    <t>7410112-R</t>
  </si>
  <si>
    <t>POPUP MATNÝ HLINÍK 4MOD  (Legrand)</t>
  </si>
  <si>
    <t>902</t>
  </si>
  <si>
    <t>7410113-R</t>
  </si>
  <si>
    <t>POPUP INST.KIT DO NÁBYTKU 4M  (Legrand)</t>
  </si>
  <si>
    <t>904</t>
  </si>
  <si>
    <t>453</t>
  </si>
  <si>
    <t>7410114-R</t>
  </si>
  <si>
    <t>906</t>
  </si>
  <si>
    <t>7410115-R</t>
  </si>
  <si>
    <t>908</t>
  </si>
  <si>
    <t>455</t>
  </si>
  <si>
    <t>7410116-R</t>
  </si>
  <si>
    <t>POPUP INST.KIT DO NÁBYTKU 2X3M</t>
  </si>
  <si>
    <t>910</t>
  </si>
  <si>
    <t>7410117-R</t>
  </si>
  <si>
    <t>912</t>
  </si>
  <si>
    <t>457</t>
  </si>
  <si>
    <t>7410118-R</t>
  </si>
  <si>
    <t>914</t>
  </si>
  <si>
    <t>7410119-R</t>
  </si>
  <si>
    <t>916</t>
  </si>
  <si>
    <t>459</t>
  </si>
  <si>
    <t>7410120-R</t>
  </si>
  <si>
    <t>918</t>
  </si>
  <si>
    <t>7410121-R</t>
  </si>
  <si>
    <t>920</t>
  </si>
  <si>
    <t>461</t>
  </si>
  <si>
    <t>7410122-R</t>
  </si>
  <si>
    <t>922</t>
  </si>
  <si>
    <t>7410123-R</t>
  </si>
  <si>
    <t>924</t>
  </si>
  <si>
    <t>463</t>
  </si>
  <si>
    <t>7410124-R</t>
  </si>
  <si>
    <t>926</t>
  </si>
  <si>
    <t>7410125-R</t>
  </si>
  <si>
    <t>928</t>
  </si>
  <si>
    <t>465</t>
  </si>
  <si>
    <t>7410126-R</t>
  </si>
  <si>
    <t>930</t>
  </si>
  <si>
    <t>7410127-R</t>
  </si>
  <si>
    <t>932</t>
  </si>
  <si>
    <t>467</t>
  </si>
  <si>
    <t>7410128-R</t>
  </si>
  <si>
    <t>934</t>
  </si>
  <si>
    <t>7410129-R</t>
  </si>
  <si>
    <t>936</t>
  </si>
  <si>
    <t>469</t>
  </si>
  <si>
    <t>7410130-R</t>
  </si>
  <si>
    <t>938</t>
  </si>
  <si>
    <t>7410131-R</t>
  </si>
  <si>
    <t>940</t>
  </si>
  <si>
    <t>471</t>
  </si>
  <si>
    <t>7410132-R</t>
  </si>
  <si>
    <t>942</t>
  </si>
  <si>
    <t>7410133-R</t>
  </si>
  <si>
    <t>944</t>
  </si>
  <si>
    <t>473</t>
  </si>
  <si>
    <t>7410134-R</t>
  </si>
  <si>
    <t>946</t>
  </si>
  <si>
    <t>742301-R</t>
  </si>
  <si>
    <t>19" stojan. Rozv.42U 600x800 prosklený odním.boky  (Trition)</t>
  </si>
  <si>
    <t>948</t>
  </si>
  <si>
    <t>475</t>
  </si>
  <si>
    <t>742302-R</t>
  </si>
  <si>
    <t>19" nást. Rozv. 15U 600 prosklené dveře odním. Boky  (Trition)</t>
  </si>
  <si>
    <t>950</t>
  </si>
  <si>
    <t>742303-R</t>
  </si>
  <si>
    <t>Patch. Panel LYNX 24port Cat6 + vyvazovací lišta  (Trition)</t>
  </si>
  <si>
    <t>952</t>
  </si>
  <si>
    <t>477</t>
  </si>
  <si>
    <t>742304-R</t>
  </si>
  <si>
    <t>ukončení sdělovacích kabelů</t>
  </si>
  <si>
    <t>954</t>
  </si>
  <si>
    <t>742305-R</t>
  </si>
  <si>
    <t>meření sdělovacích kabelů, včetně protokolu</t>
  </si>
  <si>
    <t>956</t>
  </si>
  <si>
    <t>479</t>
  </si>
  <si>
    <t>742401-R</t>
  </si>
  <si>
    <t>reproduktor podledový 3-6W/100V 110-13000Hz  (Dexon)</t>
  </si>
  <si>
    <t>958</t>
  </si>
  <si>
    <t>742402-R</t>
  </si>
  <si>
    <t>obousrranný repr. 20W/100V 110-15000Hz IP55  (Dexon)</t>
  </si>
  <si>
    <t>960</t>
  </si>
  <si>
    <t>481</t>
  </si>
  <si>
    <t>742403-R</t>
  </si>
  <si>
    <t>reproduktor  3-6W/100V 100-15000Hz bílý  (Dexon)</t>
  </si>
  <si>
    <t>962</t>
  </si>
  <si>
    <t>742404-R</t>
  </si>
  <si>
    <t>regulátor hlasitosti 100W/100V nucený poslech 24V  (Dexon)</t>
  </si>
  <si>
    <t>964</t>
  </si>
  <si>
    <t>483</t>
  </si>
  <si>
    <t>742405-R</t>
  </si>
  <si>
    <t>regulátor hlasitosti 30W/100V nucený poslech 24V  (Dexon)</t>
  </si>
  <si>
    <t>966</t>
  </si>
  <si>
    <t>742406-R</t>
  </si>
  <si>
    <t>IP ústředna digitální, TPC/IP,MP3 sofistikovaná  (Dexon)</t>
  </si>
  <si>
    <t>968</t>
  </si>
  <si>
    <t>485</t>
  </si>
  <si>
    <t>742407-R</t>
  </si>
  <si>
    <t>oživení rozhlasu</t>
  </si>
  <si>
    <t>970</t>
  </si>
  <si>
    <t>742408-R</t>
  </si>
  <si>
    <t>Výpomocné práce - otvory a začištění (sádrokarton)</t>
  </si>
  <si>
    <t>972</t>
  </si>
  <si>
    <t>487</t>
  </si>
  <si>
    <t>7414001-R</t>
  </si>
  <si>
    <t>demontáž stávajícího bleskosvodu</t>
  </si>
  <si>
    <t>974</t>
  </si>
  <si>
    <t>7414002-R</t>
  </si>
  <si>
    <t>drát AlMgSi 8  (Tremis)</t>
  </si>
  <si>
    <t>976</t>
  </si>
  <si>
    <t>489</t>
  </si>
  <si>
    <t>7414003-R</t>
  </si>
  <si>
    <t>drát FeZn průměr 10  (Tremis)</t>
  </si>
  <si>
    <t>978</t>
  </si>
  <si>
    <t>7414004-R</t>
  </si>
  <si>
    <t>pásek FeZn 30x4  (Tremis)</t>
  </si>
  <si>
    <t>980</t>
  </si>
  <si>
    <t>491</t>
  </si>
  <si>
    <t>7414005-R</t>
  </si>
  <si>
    <t>jímací tyč JR 1,5m  (Tremis)</t>
  </si>
  <si>
    <t>982</t>
  </si>
  <si>
    <t>7414006-R</t>
  </si>
  <si>
    <t>jímací tyč JR 2m  (Tremis)</t>
  </si>
  <si>
    <t>984</t>
  </si>
  <si>
    <t>493</t>
  </si>
  <si>
    <t>7414007-R</t>
  </si>
  <si>
    <t>stříška OSH vrchní  (Tremis)</t>
  </si>
  <si>
    <t>986</t>
  </si>
  <si>
    <t>7414008-R</t>
  </si>
  <si>
    <t>držák jímací tyče do krovu  (Tremis)</t>
  </si>
  <si>
    <t>988</t>
  </si>
  <si>
    <t>495</t>
  </si>
  <si>
    <t>7414009-R</t>
  </si>
  <si>
    <t>podpěra PV22a  (Tremis)</t>
  </si>
  <si>
    <t>990</t>
  </si>
  <si>
    <t>7414010-R</t>
  </si>
  <si>
    <t>podpěra PV15a  (Tremis)</t>
  </si>
  <si>
    <t>992</t>
  </si>
  <si>
    <t>497</t>
  </si>
  <si>
    <t>7414011-R</t>
  </si>
  <si>
    <t>podpěra PV23  (Tremis)</t>
  </si>
  <si>
    <t>994</t>
  </si>
  <si>
    <t>7414012-R</t>
  </si>
  <si>
    <t>svorka k jímací tyči SJ1  (Tremis)</t>
  </si>
  <si>
    <t>996</t>
  </si>
  <si>
    <t>499</t>
  </si>
  <si>
    <t>7414013-R</t>
  </si>
  <si>
    <t>svorka okapová SOa   (Tremis)</t>
  </si>
  <si>
    <t>998</t>
  </si>
  <si>
    <t>7414014-R</t>
  </si>
  <si>
    <t>svorka ST roura 100mm  (Tremis)</t>
  </si>
  <si>
    <t>1000</t>
  </si>
  <si>
    <t>501</t>
  </si>
  <si>
    <t>7414015-R</t>
  </si>
  <si>
    <t>svorka SR 3a pásek - drát  (Tremis)</t>
  </si>
  <si>
    <t>1002</t>
  </si>
  <si>
    <t>7414016-R</t>
  </si>
  <si>
    <t>zkušební svorka SZa   (Tremis)</t>
  </si>
  <si>
    <t>1004</t>
  </si>
  <si>
    <t>503</t>
  </si>
  <si>
    <t>7414017-R</t>
  </si>
  <si>
    <t>svorka univerzální Sua  (Tremis)</t>
  </si>
  <si>
    <t>1006</t>
  </si>
  <si>
    <t>7414018-R</t>
  </si>
  <si>
    <t>svorka SS  (Tremis)</t>
  </si>
  <si>
    <t>1008</t>
  </si>
  <si>
    <t>505</t>
  </si>
  <si>
    <t>7414019-R</t>
  </si>
  <si>
    <t>svorka SK  (Tremis)</t>
  </si>
  <si>
    <t>1010</t>
  </si>
  <si>
    <t>7414020-R</t>
  </si>
  <si>
    <t>tvarování jímače 0,5m</t>
  </si>
  <si>
    <t>1012</t>
  </si>
  <si>
    <t>507</t>
  </si>
  <si>
    <t>7414021-R</t>
  </si>
  <si>
    <t>podpěra PV17ppp  (Tremis)</t>
  </si>
  <si>
    <t>1014</t>
  </si>
  <si>
    <t>7414022-R</t>
  </si>
  <si>
    <t>držák ochr. Úhelníku DUDa  (Tremis)</t>
  </si>
  <si>
    <t>1016</t>
  </si>
  <si>
    <t>509</t>
  </si>
  <si>
    <t>7414023-R</t>
  </si>
  <si>
    <t>ochranný úhelník OÚ 1,7m  (Tremis)</t>
  </si>
  <si>
    <t>1018</t>
  </si>
  <si>
    <t>7414024-R</t>
  </si>
  <si>
    <t>izolace spoje v zemi</t>
  </si>
  <si>
    <t>1020</t>
  </si>
  <si>
    <t>511</t>
  </si>
  <si>
    <t>7414025-R</t>
  </si>
  <si>
    <t>výkop kabel. rýhy 35x70cm zemina 4</t>
  </si>
  <si>
    <t>1022</t>
  </si>
  <si>
    <t>7414026-R</t>
  </si>
  <si>
    <t>zához kabel. rýhy 35x70cm zemina 4</t>
  </si>
  <si>
    <t>1024</t>
  </si>
  <si>
    <t>513</t>
  </si>
  <si>
    <t>7414027-R</t>
  </si>
  <si>
    <t>revizní technik</t>
  </si>
  <si>
    <t>1026</t>
  </si>
  <si>
    <t>7414028-R</t>
  </si>
  <si>
    <t>spolupráce s revizním technikem</t>
  </si>
  <si>
    <t>1028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</si>
</sst>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5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sz val="9"/>
      <color rgb="FF969696"/>
      <name val="Trebuchet MS"/>
    </font>
    <font>
      <sz val="10"/>
      <color rgb="FF464646"/>
      <name val="Trebuchet MS"/>
    </font>
    <font>
      <b/>
      <sz val="10"/>
      <name val="Trebuchet MS"/>
    </font>
    <font>
      <b/>
      <sz val="8"/>
      <color rgb="FF969696"/>
      <name val="Trebuchet MS"/>
    </font>
    <font>
      <b/>
      <sz val="10"/>
      <color rgb="FF464646"/>
      <name val="Trebuchet MS"/>
    </font>
    <font>
      <sz val="10"/>
      <color rgb="FF969696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b/>
      <sz val="12"/>
      <color rgb="FF969696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sz val="11"/>
      <color rgb="FF969696"/>
      <name val="Trebuchet MS"/>
    </font>
    <font>
      <b/>
      <sz val="12"/>
      <color rgb="FF800000"/>
      <name val="Trebuchet MS"/>
    </font>
    <font>
      <b/>
      <sz val="12"/>
      <color rgb="FF800000"/>
      <name val="Trebuchet MS"/>
    </font>
    <font>
      <b/>
      <sz val="8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4" fillId="0" borderId="0" applyNumberFormat="0" applyFill="0" applyBorder="0" applyAlignment="0" applyProtection="0"/>
  </cellStyleXfs>
  <cellXfs count="242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2" borderId="0" xfId="0" applyFont="1" applyFill="1" applyAlignment="1" applyProtection="1">
      <alignment horizontal="left" vertical="center"/>
    </xf>
    <xf numFmtId="0" fontId="9" fillId="2" borderId="0" xfId="0" applyFont="1" applyFill="1" applyAlignment="1" applyProtection="1">
      <alignment vertical="center"/>
    </xf>
    <xf numFmtId="0" fontId="10" fillId="2" borderId="0" xfId="0" applyFont="1" applyFill="1" applyAlignment="1" applyProtection="1">
      <alignment horizontal="left" vertical="center"/>
    </xf>
    <xf numFmtId="0" fontId="11" fillId="2" borderId="0" xfId="1" applyFont="1" applyFill="1" applyAlignment="1" applyProtection="1">
      <alignment vertical="center"/>
    </xf>
    <xf numFmtId="0" fontId="0" fillId="2" borderId="0" xfId="0" applyFill="1"/>
    <xf numFmtId="0" fontId="8" fillId="2" borderId="0" xfId="0" applyFont="1" applyFill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12" fillId="0" borderId="0" xfId="0" applyFont="1" applyAlignment="1">
      <alignment horizontal="left" vertical="center"/>
    </xf>
    <xf numFmtId="0" fontId="0" fillId="0" borderId="0" xfId="0" applyBorder="1" applyProtection="1"/>
    <xf numFmtId="0" fontId="14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top"/>
    </xf>
    <xf numFmtId="0" fontId="14" fillId="0" borderId="0" xfId="0" applyFont="1" applyBorder="1" applyAlignment="1" applyProtection="1">
      <alignment horizontal="left" vertical="center"/>
    </xf>
    <xf numFmtId="0" fontId="0" fillId="0" borderId="6" xfId="0" applyBorder="1" applyProtection="1"/>
    <xf numFmtId="0" fontId="15" fillId="0" borderId="0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6" fillId="0" borderId="7" xfId="0" applyFont="1" applyBorder="1" applyAlignment="1" applyProtection="1">
      <alignment horizontal="left" vertical="center"/>
    </xf>
    <xf numFmtId="0" fontId="0" fillId="0" borderId="7" xfId="0" applyFont="1" applyBorder="1" applyAlignment="1" applyProtection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164" fontId="1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center" vertical="center"/>
    </xf>
    <xf numFmtId="0" fontId="1" fillId="0" borderId="5" xfId="0" applyFont="1" applyBorder="1" applyAlignment="1" applyProtection="1">
      <alignment vertical="center"/>
    </xf>
    <xf numFmtId="0" fontId="0" fillId="4" borderId="0" xfId="0" applyFont="1" applyFill="1" applyBorder="1" applyAlignment="1" applyProtection="1">
      <alignment vertical="center"/>
    </xf>
    <xf numFmtId="0" fontId="3" fillId="4" borderId="8" xfId="0" applyFont="1" applyFill="1" applyBorder="1" applyAlignment="1" applyProtection="1">
      <alignment horizontal="left" vertical="center"/>
    </xf>
    <xf numFmtId="0" fontId="0" fillId="4" borderId="9" xfId="0" applyFont="1" applyFill="1" applyBorder="1" applyAlignment="1" applyProtection="1">
      <alignment vertical="center"/>
    </xf>
    <xf numFmtId="0" fontId="3" fillId="4" borderId="9" xfId="0" applyFont="1" applyFill="1" applyBorder="1" applyAlignment="1" applyProtection="1">
      <alignment horizontal="center" vertical="center"/>
    </xf>
    <xf numFmtId="0" fontId="18" fillId="0" borderId="11" xfId="0" applyFont="1" applyBorder="1" applyAlignment="1" applyProtection="1">
      <alignment horizontal="left"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Border="1" applyProtection="1"/>
    <xf numFmtId="0" fontId="0" fillId="0" borderId="15" xfId="0" applyBorder="1" applyProtection="1"/>
    <xf numFmtId="0" fontId="19" fillId="0" borderId="16" xfId="0" applyFont="1" applyBorder="1" applyAlignment="1" applyProtection="1">
      <alignment horizontal="left" vertical="center"/>
    </xf>
    <xf numFmtId="0" fontId="0" fillId="0" borderId="17" xfId="0" applyFont="1" applyBorder="1" applyAlignment="1" applyProtection="1">
      <alignment vertical="center"/>
    </xf>
    <xf numFmtId="0" fontId="19" fillId="0" borderId="17" xfId="0" applyFont="1" applyBorder="1" applyAlignment="1" applyProtection="1">
      <alignment horizontal="left" vertical="center"/>
    </xf>
    <xf numFmtId="0" fontId="0" fillId="0" borderId="18" xfId="0" applyFont="1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vertical="center"/>
    </xf>
    <xf numFmtId="0" fontId="3" fillId="0" borderId="5" xfId="0" applyFont="1" applyBorder="1" applyAlignment="1" applyProtection="1">
      <alignment vertical="center"/>
    </xf>
    <xf numFmtId="0" fontId="20" fillId="0" borderId="0" xfId="0" applyFont="1" applyBorder="1" applyAlignment="1" applyProtection="1">
      <alignment vertical="center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15" xfId="0" applyFont="1" applyBorder="1" applyAlignment="1" applyProtection="1">
      <alignment vertical="center"/>
    </xf>
    <xf numFmtId="0" fontId="0" fillId="5" borderId="9" xfId="0" applyFont="1" applyFill="1" applyBorder="1" applyAlignment="1" applyProtection="1">
      <alignment vertical="center"/>
    </xf>
    <xf numFmtId="0" fontId="14" fillId="0" borderId="22" xfId="0" applyFont="1" applyBorder="1" applyAlignment="1" applyProtection="1">
      <alignment horizontal="center" vertical="center" wrapText="1"/>
    </xf>
    <xf numFmtId="0" fontId="14" fillId="0" borderId="23" xfId="0" applyFont="1" applyBorder="1" applyAlignment="1" applyProtection="1">
      <alignment horizontal="center" vertical="center" wrapText="1"/>
    </xf>
    <xf numFmtId="0" fontId="14" fillId="0" borderId="24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22" fillId="0" borderId="0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vertical="center"/>
    </xf>
    <xf numFmtId="4" fontId="23" fillId="0" borderId="14" xfId="0" applyNumberFormat="1" applyFont="1" applyBorder="1" applyAlignment="1" applyProtection="1">
      <alignment horizontal="right" vertical="center"/>
    </xf>
    <xf numFmtId="4" fontId="23" fillId="0" borderId="0" xfId="0" applyNumberFormat="1" applyFont="1" applyBorder="1" applyAlignment="1" applyProtection="1">
      <alignment horizontal="right"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4" fillId="0" borderId="4" xfId="0" applyFont="1" applyBorder="1" applyAlignment="1" applyProtection="1">
      <alignment vertical="center"/>
    </xf>
    <xf numFmtId="0" fontId="26" fillId="0" borderId="0" xfId="0" applyFont="1" applyBorder="1" applyAlignment="1" applyProtection="1">
      <alignment vertical="center"/>
    </xf>
    <xf numFmtId="0" fontId="27" fillId="0" borderId="0" xfId="0" applyFont="1" applyBorder="1" applyAlignment="1" applyProtection="1">
      <alignment vertical="center"/>
    </xf>
    <xf numFmtId="0" fontId="4" fillId="0" borderId="5" xfId="0" applyFont="1" applyBorder="1" applyAlignment="1" applyProtection="1">
      <alignment vertical="center"/>
    </xf>
    <xf numFmtId="4" fontId="28" fillId="0" borderId="16" xfId="0" applyNumberFormat="1" applyFont="1" applyBorder="1" applyAlignment="1" applyProtection="1">
      <alignment vertical="center"/>
    </xf>
    <xf numFmtId="4" fontId="28" fillId="0" borderId="17" xfId="0" applyNumberFormat="1" applyFont="1" applyBorder="1" applyAlignment="1" applyProtection="1">
      <alignment vertical="center"/>
    </xf>
    <xf numFmtId="166" fontId="28" fillId="0" borderId="17" xfId="0" applyNumberFormat="1" applyFont="1" applyBorder="1" applyAlignment="1" applyProtection="1">
      <alignment vertical="center"/>
    </xf>
    <xf numFmtId="4" fontId="28" fillId="0" borderId="18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18" xfId="0" applyFont="1" applyBorder="1" applyAlignment="1">
      <alignment vertical="center"/>
    </xf>
    <xf numFmtId="0" fontId="22" fillId="5" borderId="0" xfId="0" applyFont="1" applyFill="1" applyBorder="1" applyAlignment="1" applyProtection="1">
      <alignment horizontal="left" vertical="center"/>
    </xf>
    <xf numFmtId="0" fontId="0" fillId="5" borderId="0" xfId="0" applyFont="1" applyFill="1" applyBorder="1" applyAlignment="1" applyProtection="1">
      <alignment vertical="center"/>
    </xf>
    <xf numFmtId="0" fontId="0" fillId="2" borderId="0" xfId="0" applyFill="1" applyProtection="1"/>
    <xf numFmtId="0" fontId="9" fillId="0" borderId="0" xfId="0" applyFont="1" applyBorder="1" applyAlignment="1" applyProtection="1">
      <alignment horizontal="left" vertical="center"/>
    </xf>
    <xf numFmtId="0" fontId="16" fillId="0" borderId="0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right" vertical="center"/>
    </xf>
    <xf numFmtId="4" fontId="1" fillId="0" borderId="0" xfId="0" applyNumberFormat="1" applyFont="1" applyBorder="1" applyAlignment="1" applyProtection="1">
      <alignment vertical="center"/>
    </xf>
    <xf numFmtId="0" fontId="3" fillId="5" borderId="8" xfId="0" applyFont="1" applyFill="1" applyBorder="1" applyAlignment="1" applyProtection="1">
      <alignment horizontal="left" vertical="center"/>
    </xf>
    <xf numFmtId="0" fontId="3" fillId="5" borderId="9" xfId="0" applyFont="1" applyFill="1" applyBorder="1" applyAlignment="1" applyProtection="1">
      <alignment horizontal="right" vertical="center"/>
    </xf>
    <xf numFmtId="0" fontId="3" fillId="5" borderId="9" xfId="0" applyFont="1" applyFill="1" applyBorder="1" applyAlignment="1" applyProtection="1">
      <alignment horizontal="center"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0" xfId="0" applyFont="1" applyAlignment="1" applyProtection="1">
      <alignment vertical="center"/>
    </xf>
    <xf numFmtId="0" fontId="29" fillId="0" borderId="0" xfId="0" applyFont="1" applyBorder="1" applyAlignment="1" applyProtection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horizontal="left" vertical="center"/>
    </xf>
    <xf numFmtId="0" fontId="5" fillId="0" borderId="5" xfId="0" applyFont="1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horizontal="left"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0" fillId="0" borderId="25" xfId="0" applyFont="1" applyBorder="1" applyAlignment="1" applyProtection="1">
      <alignment vertical="center"/>
    </xf>
    <xf numFmtId="0" fontId="14" fillId="0" borderId="25" xfId="0" applyFont="1" applyBorder="1" applyAlignment="1" applyProtection="1">
      <alignment horizontal="center" vertical="center"/>
    </xf>
    <xf numFmtId="0" fontId="0" fillId="0" borderId="0" xfId="0" applyFont="1" applyBorder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19" fillId="0" borderId="15" xfId="0" applyFont="1" applyBorder="1" applyAlignment="1" applyProtection="1">
      <alignment horizontal="center" vertical="center"/>
    </xf>
    <xf numFmtId="0" fontId="0" fillId="0" borderId="0" xfId="0" applyFont="1" applyAlignment="1" applyProtection="1">
      <alignment vertical="center"/>
      <protection locked="0"/>
    </xf>
    <xf numFmtId="0" fontId="0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0" fillId="0" borderId="16" xfId="0" applyFont="1" applyBorder="1" applyAlignment="1" applyProtection="1">
      <alignment vertical="center"/>
    </xf>
    <xf numFmtId="0" fontId="19" fillId="0" borderId="18" xfId="0" applyFont="1" applyBorder="1" applyAlignment="1" applyProtection="1">
      <alignment horizontal="center" vertical="center"/>
    </xf>
    <xf numFmtId="0" fontId="0" fillId="0" borderId="4" xfId="0" applyFont="1" applyBorder="1" applyAlignment="1" applyProtection="1">
      <alignment horizontal="center" vertical="center" wrapText="1"/>
    </xf>
    <xf numFmtId="0" fontId="2" fillId="5" borderId="22" xfId="0" applyFont="1" applyFill="1" applyBorder="1" applyAlignment="1" applyProtection="1">
      <alignment horizontal="center" vertical="center" wrapText="1"/>
    </xf>
    <xf numFmtId="0" fontId="2" fillId="5" borderId="23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 applyProtection="1">
      <alignment horizontal="center" vertical="center" wrapText="1"/>
    </xf>
    <xf numFmtId="4" fontId="32" fillId="0" borderId="12" xfId="0" applyNumberFormat="1" applyFont="1" applyBorder="1" applyAlignment="1" applyProtection="1"/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7" fillId="0" borderId="4" xfId="0" applyFont="1" applyBorder="1" applyAlignment="1" applyProtection="1"/>
    <xf numFmtId="0" fontId="7" fillId="0" borderId="0" xfId="0" applyFont="1" applyBorder="1" applyAlignment="1" applyProtection="1"/>
    <xf numFmtId="0" fontId="5" fillId="0" borderId="0" xfId="0" applyFont="1" applyBorder="1" applyAlignment="1" applyProtection="1">
      <alignment horizontal="left"/>
    </xf>
    <xf numFmtId="0" fontId="7" fillId="0" borderId="5" xfId="0" applyFont="1" applyBorder="1" applyAlignment="1" applyProtection="1"/>
    <xf numFmtId="0" fontId="7" fillId="0" borderId="14" xfId="0" applyFont="1" applyBorder="1" applyAlignment="1" applyProtection="1"/>
    <xf numFmtId="4" fontId="7" fillId="0" borderId="0" xfId="0" applyNumberFormat="1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Border="1" applyAlignment="1" applyProtection="1">
      <alignment horizontal="left"/>
    </xf>
    <xf numFmtId="0" fontId="0" fillId="0" borderId="25" xfId="0" applyFont="1" applyBorder="1" applyAlignment="1" applyProtection="1">
      <alignment horizontal="center" vertical="center"/>
    </xf>
    <xf numFmtId="49" fontId="0" fillId="0" borderId="25" xfId="0" applyNumberFormat="1" applyFont="1" applyBorder="1" applyAlignment="1" applyProtection="1">
      <alignment horizontal="left" vertical="center" wrapText="1"/>
    </xf>
    <xf numFmtId="0" fontId="0" fillId="0" borderId="25" xfId="0" applyFont="1" applyBorder="1" applyAlignment="1" applyProtection="1">
      <alignment horizontal="center" vertical="center" wrapText="1"/>
    </xf>
    <xf numFmtId="167" fontId="0" fillId="0" borderId="25" xfId="0" applyNumberFormat="1" applyFont="1" applyBorder="1" applyAlignment="1" applyProtection="1">
      <alignment vertical="center"/>
    </xf>
    <xf numFmtId="4" fontId="0" fillId="0" borderId="25" xfId="0" applyNumberFormat="1" applyFont="1" applyBorder="1" applyAlignment="1" applyProtection="1">
      <alignment vertical="center"/>
    </xf>
    <xf numFmtId="0" fontId="1" fillId="0" borderId="25" xfId="0" applyFont="1" applyBorder="1" applyAlignment="1" applyProtection="1">
      <alignment horizontal="left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5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1" fillId="0" borderId="17" xfId="0" applyFont="1" applyBorder="1" applyAlignment="1" applyProtection="1">
      <alignment horizontal="center" vertical="center"/>
    </xf>
    <xf numFmtId="4" fontId="1" fillId="0" borderId="17" xfId="0" applyNumberFormat="1" applyFont="1" applyBorder="1" applyAlignment="1" applyProtection="1">
      <alignment vertical="center"/>
    </xf>
    <xf numFmtId="166" fontId="1" fillId="0" borderId="17" xfId="0" applyNumberFormat="1" applyFont="1" applyBorder="1" applyAlignment="1" applyProtection="1">
      <alignment vertical="center"/>
    </xf>
    <xf numFmtId="166" fontId="1" fillId="0" borderId="18" xfId="0" applyNumberFormat="1" applyFont="1" applyBorder="1" applyAlignment="1" applyProtection="1">
      <alignment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left" vertical="center"/>
    </xf>
    <xf numFmtId="0" fontId="13" fillId="0" borderId="0" xfId="0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/>
    </xf>
    <xf numFmtId="0" fontId="0" fillId="0" borderId="0" xfId="0" applyBorder="1" applyProtection="1"/>
    <xf numFmtId="0" fontId="3" fillId="0" borderId="0" xfId="0" applyFont="1" applyBorder="1" applyAlignment="1" applyProtection="1">
      <alignment horizontal="left" vertical="top" wrapText="1"/>
    </xf>
    <xf numFmtId="0" fontId="2" fillId="0" borderId="0" xfId="0" applyFont="1" applyBorder="1" applyAlignment="1" applyProtection="1">
      <alignment horizontal="left" vertical="center" wrapText="1"/>
    </xf>
    <xf numFmtId="4" fontId="9" fillId="0" borderId="0" xfId="0" applyNumberFormat="1" applyFont="1" applyBorder="1" applyAlignment="1" applyProtection="1">
      <alignment vertical="center"/>
    </xf>
    <xf numFmtId="4" fontId="14" fillId="0" borderId="0" xfId="0" applyNumberFormat="1" applyFont="1" applyBorder="1" applyAlignment="1" applyProtection="1">
      <alignment vertical="center"/>
    </xf>
    <xf numFmtId="4" fontId="16" fillId="0" borderId="7" xfId="0" applyNumberFormat="1" applyFont="1" applyBorder="1" applyAlignment="1" applyProtection="1">
      <alignment vertical="center"/>
    </xf>
    <xf numFmtId="0" fontId="0" fillId="0" borderId="7" xfId="0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0" fontId="3" fillId="4" borderId="9" xfId="0" applyFont="1" applyFill="1" applyBorder="1" applyAlignment="1" applyProtection="1">
      <alignment horizontal="left" vertical="center"/>
    </xf>
    <xf numFmtId="0" fontId="0" fillId="4" borderId="9" xfId="0" applyFont="1" applyFill="1" applyBorder="1" applyAlignment="1" applyProtection="1">
      <alignment vertical="center"/>
    </xf>
    <xf numFmtId="4" fontId="3" fillId="4" borderId="9" xfId="0" applyNumberFormat="1" applyFont="1" applyFill="1" applyBorder="1" applyAlignment="1" applyProtection="1">
      <alignment vertical="center"/>
    </xf>
    <xf numFmtId="0" fontId="0" fillId="4" borderId="10" xfId="0" applyFont="1" applyFill="1" applyBorder="1" applyAlignment="1" applyProtection="1">
      <alignment vertical="center"/>
    </xf>
    <xf numFmtId="0" fontId="3" fillId="0" borderId="0" xfId="0" applyFont="1" applyBorder="1" applyAlignment="1" applyProtection="1">
      <alignment horizontal="left" vertical="center" wrapText="1"/>
    </xf>
    <xf numFmtId="0" fontId="3" fillId="0" borderId="0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vertical="center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14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2" fillId="5" borderId="8" xfId="0" applyFont="1" applyFill="1" applyBorder="1" applyAlignment="1" applyProtection="1">
      <alignment horizontal="center" vertical="center"/>
    </xf>
    <xf numFmtId="0" fontId="2" fillId="5" borderId="9" xfId="0" applyFont="1" applyFill="1" applyBorder="1" applyAlignment="1" applyProtection="1">
      <alignment horizontal="left" vertical="center"/>
    </xf>
    <xf numFmtId="0" fontId="2" fillId="5" borderId="9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left" vertical="center"/>
    </xf>
    <xf numFmtId="4" fontId="27" fillId="0" borderId="0" xfId="0" applyNumberFormat="1" applyFont="1" applyBorder="1" applyAlignment="1" applyProtection="1">
      <alignment vertical="center"/>
    </xf>
    <xf numFmtId="0" fontId="27" fillId="0" borderId="0" xfId="0" applyFont="1" applyBorder="1" applyAlignment="1" applyProtection="1">
      <alignment vertical="center"/>
    </xf>
    <xf numFmtId="0" fontId="26" fillId="0" borderId="0" xfId="0" applyFont="1" applyBorder="1" applyAlignment="1" applyProtection="1">
      <alignment horizontal="left" vertical="center" wrapText="1"/>
    </xf>
    <xf numFmtId="4" fontId="22" fillId="0" borderId="0" xfId="0" applyNumberFormat="1" applyFont="1" applyBorder="1" applyAlignment="1" applyProtection="1">
      <alignment horizontal="right" vertical="center"/>
    </xf>
    <xf numFmtId="4" fontId="22" fillId="0" borderId="0" xfId="0" applyNumberFormat="1" applyFont="1" applyBorder="1" applyAlignment="1" applyProtection="1">
      <alignment vertical="center"/>
    </xf>
    <xf numFmtId="4" fontId="22" fillId="5" borderId="0" xfId="0" applyNumberFormat="1" applyFont="1" applyFill="1" applyBorder="1" applyAlignment="1" applyProtection="1">
      <alignment vertical="center"/>
    </xf>
    <xf numFmtId="0" fontId="12" fillId="3" borderId="0" xfId="0" applyFont="1" applyFill="1" applyAlignment="1">
      <alignment horizontal="center" vertical="center"/>
    </xf>
    <xf numFmtId="0" fontId="0" fillId="0" borderId="0" xfId="0"/>
    <xf numFmtId="0" fontId="14" fillId="0" borderId="0" xfId="0" applyFont="1" applyBorder="1" applyAlignment="1" applyProtection="1">
      <alignment horizontal="left" vertical="center" wrapText="1"/>
    </xf>
    <xf numFmtId="0" fontId="14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165" fontId="2" fillId="0" borderId="0" xfId="0" applyNumberFormat="1" applyFont="1" applyBorder="1" applyAlignment="1" applyProtection="1">
      <alignment horizontal="left" vertical="center"/>
    </xf>
    <xf numFmtId="4" fontId="16" fillId="0" borderId="0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4" fontId="3" fillId="5" borderId="9" xfId="0" applyNumberFormat="1" applyFont="1" applyFill="1" applyBorder="1" applyAlignment="1" applyProtection="1">
      <alignment vertical="center"/>
    </xf>
    <xf numFmtId="4" fontId="3" fillId="5" borderId="10" xfId="0" applyNumberFormat="1" applyFont="1" applyFill="1" applyBorder="1" applyAlignment="1" applyProtection="1">
      <alignment vertical="center"/>
    </xf>
    <xf numFmtId="0" fontId="2" fillId="5" borderId="0" xfId="0" applyFont="1" applyFill="1" applyBorder="1" applyAlignment="1" applyProtection="1">
      <alignment horizontal="center" vertical="center"/>
    </xf>
    <xf numFmtId="0" fontId="0" fillId="5" borderId="0" xfId="0" applyFont="1" applyFill="1" applyBorder="1" applyAlignment="1" applyProtection="1">
      <alignment vertical="center"/>
    </xf>
    <xf numFmtId="0" fontId="2" fillId="5" borderId="0" xfId="0" applyFont="1" applyFill="1" applyBorder="1" applyAlignment="1" applyProtection="1">
      <alignment horizontal="left" vertical="center"/>
    </xf>
    <xf numFmtId="4" fontId="30" fillId="0" borderId="0" xfId="0" applyNumberFormat="1" applyFont="1" applyBorder="1" applyAlignment="1" applyProtection="1">
      <alignment vertical="center"/>
    </xf>
    <xf numFmtId="4" fontId="5" fillId="0" borderId="0" xfId="0" applyNumberFormat="1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4" fontId="6" fillId="0" borderId="0" xfId="0" applyNumberFormat="1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4" fontId="31" fillId="0" borderId="0" xfId="0" applyNumberFormat="1" applyFont="1" applyBorder="1" applyAlignment="1" applyProtection="1">
      <alignment vertical="center"/>
    </xf>
    <xf numFmtId="0" fontId="6" fillId="0" borderId="0" xfId="0" applyFont="1" applyBorder="1" applyAlignment="1" applyProtection="1">
      <alignment horizontal="left" vertical="center"/>
    </xf>
    <xf numFmtId="0" fontId="2" fillId="5" borderId="23" xfId="0" applyFont="1" applyFill="1" applyBorder="1" applyAlignment="1" applyProtection="1">
      <alignment horizontal="center" vertical="center" wrapText="1"/>
    </xf>
    <xf numFmtId="0" fontId="2" fillId="5" borderId="24" xfId="0" applyFont="1" applyFill="1" applyBorder="1" applyAlignment="1" applyProtection="1">
      <alignment horizontal="center" vertical="center" wrapText="1"/>
    </xf>
    <xf numFmtId="0" fontId="0" fillId="0" borderId="25" xfId="0" applyFont="1" applyBorder="1" applyAlignment="1" applyProtection="1">
      <alignment horizontal="left" vertical="center" wrapText="1"/>
    </xf>
    <xf numFmtId="4" fontId="0" fillId="0" borderId="25" xfId="0" applyNumberFormat="1" applyFont="1" applyBorder="1" applyAlignment="1" applyProtection="1">
      <alignment vertical="center"/>
    </xf>
    <xf numFmtId="4" fontId="22" fillId="0" borderId="12" xfId="0" applyNumberFormat="1" applyFont="1" applyBorder="1" applyAlignment="1" applyProtection="1"/>
    <xf numFmtId="4" fontId="3" fillId="0" borderId="12" xfId="0" applyNumberFormat="1" applyFont="1" applyBorder="1" applyAlignment="1" applyProtection="1">
      <alignment vertical="center"/>
    </xf>
    <xf numFmtId="4" fontId="5" fillId="0" borderId="0" xfId="0" applyNumberFormat="1" applyFont="1" applyBorder="1" applyAlignment="1" applyProtection="1"/>
    <xf numFmtId="4" fontId="7" fillId="0" borderId="17" xfId="0" applyNumberFormat="1" applyFont="1" applyBorder="1" applyAlignment="1" applyProtection="1"/>
    <xf numFmtId="4" fontId="7" fillId="0" borderId="17" xfId="0" applyNumberFormat="1" applyFont="1" applyBorder="1" applyAlignment="1" applyProtection="1">
      <alignment vertical="center"/>
    </xf>
    <xf numFmtId="4" fontId="7" fillId="0" borderId="23" xfId="0" applyNumberFormat="1" applyFont="1" applyBorder="1" applyAlignment="1" applyProtection="1"/>
    <xf numFmtId="4" fontId="7" fillId="0" borderId="23" xfId="0" applyNumberFormat="1" applyFont="1" applyBorder="1" applyAlignment="1" applyProtection="1">
      <alignment vertical="center"/>
    </xf>
    <xf numFmtId="4" fontId="7" fillId="0" borderId="12" xfId="0" applyNumberFormat="1" applyFont="1" applyBorder="1" applyAlignment="1" applyProtection="1"/>
    <xf numFmtId="4" fontId="7" fillId="0" borderId="12" xfId="0" applyNumberFormat="1" applyFont="1" applyBorder="1" applyAlignment="1" applyProtection="1">
      <alignment vertical="center"/>
    </xf>
    <xf numFmtId="0" fontId="11" fillId="2" borderId="0" xfId="1" applyFont="1" applyFill="1" applyAlignment="1" applyProtection="1">
      <alignment horizontal="center"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K93"/>
  <sheetViews>
    <sheetView showGridLines="0" tabSelected="1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5" customWidth="1"/>
    <col min="34" max="34" width="3.33203125" customWidth="1"/>
    <col min="35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.6640625" customWidth="1"/>
    <col min="44" max="44" width="13.6640625" customWidth="1"/>
    <col min="45" max="48" width="25.83203125" hidden="1" customWidth="1"/>
    <col min="49" max="49" width="25" hidden="1" customWidth="1"/>
    <col min="50" max="54" width="21.6640625" hidden="1" customWidth="1"/>
    <col min="55" max="55" width="19.1640625" hidden="1" customWidth="1"/>
    <col min="56" max="56" width="25" hidden="1" customWidth="1"/>
    <col min="57" max="58" width="19.1640625" hidden="1" customWidth="1"/>
    <col min="59" max="59" width="66.5" customWidth="1"/>
    <col min="71" max="89" width="9.33203125" hidden="1"/>
  </cols>
  <sheetData>
    <row r="1" spans="1:73" ht="21.4" customHeight="1">
      <c r="A1" s="10" t="s">
        <v>0</v>
      </c>
      <c r="B1" s="11"/>
      <c r="C1" s="11"/>
      <c r="D1" s="12" t="s">
        <v>1</v>
      </c>
      <c r="E1" s="11"/>
      <c r="F1" s="11"/>
      <c r="G1" s="11"/>
      <c r="H1" s="11"/>
      <c r="I1" s="11"/>
      <c r="J1" s="11"/>
      <c r="K1" s="13" t="s">
        <v>2</v>
      </c>
      <c r="L1" s="13"/>
      <c r="M1" s="13"/>
      <c r="N1" s="13"/>
      <c r="O1" s="13"/>
      <c r="P1" s="13"/>
      <c r="Q1" s="13"/>
      <c r="R1" s="13"/>
      <c r="S1" s="13"/>
      <c r="T1" s="11"/>
      <c r="U1" s="11"/>
      <c r="V1" s="11"/>
      <c r="W1" s="13" t="s">
        <v>3</v>
      </c>
      <c r="X1" s="13"/>
      <c r="Y1" s="13"/>
      <c r="Z1" s="13"/>
      <c r="AA1" s="13"/>
      <c r="AB1" s="13"/>
      <c r="AC1" s="13"/>
      <c r="AD1" s="13"/>
      <c r="AE1" s="13"/>
      <c r="AF1" s="13"/>
      <c r="AG1" s="11"/>
      <c r="AH1" s="11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5" t="s">
        <v>4</v>
      </c>
      <c r="BB1" s="15" t="s">
        <v>5</v>
      </c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  <c r="BO1" s="14"/>
      <c r="BP1" s="14"/>
      <c r="BQ1" s="14"/>
      <c r="BR1" s="14"/>
      <c r="BT1" s="16" t="s">
        <v>6</v>
      </c>
      <c r="BU1" s="16" t="s">
        <v>7</v>
      </c>
    </row>
    <row r="2" spans="1:73" ht="36.950000000000003" customHeight="1">
      <c r="C2" s="170" t="s">
        <v>8</v>
      </c>
      <c r="D2" s="171"/>
      <c r="E2" s="171"/>
      <c r="F2" s="171"/>
      <c r="G2" s="171"/>
      <c r="H2" s="171"/>
      <c r="I2" s="171"/>
      <c r="J2" s="171"/>
      <c r="K2" s="171"/>
      <c r="L2" s="171"/>
      <c r="M2" s="171"/>
      <c r="N2" s="171"/>
      <c r="O2" s="171"/>
      <c r="P2" s="171"/>
      <c r="Q2" s="171"/>
      <c r="R2" s="171"/>
      <c r="S2" s="171"/>
      <c r="T2" s="171"/>
      <c r="U2" s="171"/>
      <c r="V2" s="171"/>
      <c r="W2" s="171"/>
      <c r="X2" s="171"/>
      <c r="Y2" s="171"/>
      <c r="Z2" s="171"/>
      <c r="AA2" s="171"/>
      <c r="AB2" s="171"/>
      <c r="AC2" s="171"/>
      <c r="AD2" s="171"/>
      <c r="AE2" s="171"/>
      <c r="AF2" s="171"/>
      <c r="AG2" s="171"/>
      <c r="AH2" s="171"/>
      <c r="AI2" s="171"/>
      <c r="AJ2" s="171"/>
      <c r="AK2" s="171"/>
      <c r="AL2" s="171"/>
      <c r="AM2" s="171"/>
      <c r="AN2" s="171"/>
      <c r="AO2" s="171"/>
      <c r="AP2" s="171"/>
      <c r="AR2" s="208" t="s">
        <v>9</v>
      </c>
      <c r="AS2" s="209"/>
      <c r="AT2" s="209"/>
      <c r="AU2" s="209"/>
      <c r="AV2" s="209"/>
      <c r="AW2" s="209"/>
      <c r="AX2" s="209"/>
      <c r="AY2" s="209"/>
      <c r="AZ2" s="209"/>
      <c r="BA2" s="209"/>
      <c r="BB2" s="209"/>
      <c r="BC2" s="209"/>
      <c r="BD2" s="209"/>
      <c r="BE2" s="209"/>
      <c r="BF2" s="209"/>
      <c r="BG2" s="209"/>
      <c r="BS2" s="17" t="s">
        <v>10</v>
      </c>
      <c r="BT2" s="17" t="s">
        <v>11</v>
      </c>
    </row>
    <row r="3" spans="1:73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20"/>
      <c r="BS3" s="17" t="s">
        <v>10</v>
      </c>
      <c r="BT3" s="17" t="s">
        <v>12</v>
      </c>
    </row>
    <row r="4" spans="1:73" ht="36.950000000000003" customHeight="1">
      <c r="B4" s="21"/>
      <c r="C4" s="172" t="s">
        <v>13</v>
      </c>
      <c r="D4" s="173"/>
      <c r="E4" s="173"/>
      <c r="F4" s="173"/>
      <c r="G4" s="173"/>
      <c r="H4" s="173"/>
      <c r="I4" s="173"/>
      <c r="J4" s="173"/>
      <c r="K4" s="173"/>
      <c r="L4" s="173"/>
      <c r="M4" s="173"/>
      <c r="N4" s="173"/>
      <c r="O4" s="173"/>
      <c r="P4" s="173"/>
      <c r="Q4" s="173"/>
      <c r="R4" s="173"/>
      <c r="S4" s="173"/>
      <c r="T4" s="173"/>
      <c r="U4" s="173"/>
      <c r="V4" s="173"/>
      <c r="W4" s="173"/>
      <c r="X4" s="173"/>
      <c r="Y4" s="173"/>
      <c r="Z4" s="173"/>
      <c r="AA4" s="173"/>
      <c r="AB4" s="173"/>
      <c r="AC4" s="173"/>
      <c r="AD4" s="173"/>
      <c r="AE4" s="173"/>
      <c r="AF4" s="173"/>
      <c r="AG4" s="173"/>
      <c r="AH4" s="173"/>
      <c r="AI4" s="173"/>
      <c r="AJ4" s="173"/>
      <c r="AK4" s="173"/>
      <c r="AL4" s="173"/>
      <c r="AM4" s="173"/>
      <c r="AN4" s="173"/>
      <c r="AO4" s="173"/>
      <c r="AP4" s="173"/>
      <c r="AQ4" s="22"/>
      <c r="AS4" s="23" t="s">
        <v>14</v>
      </c>
      <c r="BS4" s="17" t="s">
        <v>15</v>
      </c>
    </row>
    <row r="5" spans="1:73" ht="14.45" customHeight="1">
      <c r="B5" s="21"/>
      <c r="C5" s="24"/>
      <c r="D5" s="25" t="s">
        <v>16</v>
      </c>
      <c r="E5" s="24"/>
      <c r="F5" s="24"/>
      <c r="G5" s="24"/>
      <c r="H5" s="24"/>
      <c r="I5" s="24"/>
      <c r="J5" s="24"/>
      <c r="K5" s="174" t="s">
        <v>17</v>
      </c>
      <c r="L5" s="175"/>
      <c r="M5" s="175"/>
      <c r="N5" s="175"/>
      <c r="O5" s="175"/>
      <c r="P5" s="175"/>
      <c r="Q5" s="175"/>
      <c r="R5" s="175"/>
      <c r="S5" s="175"/>
      <c r="T5" s="175"/>
      <c r="U5" s="175"/>
      <c r="V5" s="175"/>
      <c r="W5" s="175"/>
      <c r="X5" s="175"/>
      <c r="Y5" s="175"/>
      <c r="Z5" s="175"/>
      <c r="AA5" s="175"/>
      <c r="AB5" s="175"/>
      <c r="AC5" s="175"/>
      <c r="AD5" s="175"/>
      <c r="AE5" s="175"/>
      <c r="AF5" s="175"/>
      <c r="AG5" s="175"/>
      <c r="AH5" s="175"/>
      <c r="AI5" s="175"/>
      <c r="AJ5" s="175"/>
      <c r="AK5" s="175"/>
      <c r="AL5" s="175"/>
      <c r="AM5" s="175"/>
      <c r="AN5" s="175"/>
      <c r="AO5" s="175"/>
      <c r="AP5" s="24"/>
      <c r="AQ5" s="22"/>
      <c r="BS5" s="17" t="s">
        <v>10</v>
      </c>
    </row>
    <row r="6" spans="1:73" ht="36.950000000000003" customHeight="1">
      <c r="B6" s="21"/>
      <c r="C6" s="24"/>
      <c r="D6" s="27" t="s">
        <v>18</v>
      </c>
      <c r="E6" s="24"/>
      <c r="F6" s="24"/>
      <c r="G6" s="24"/>
      <c r="H6" s="24"/>
      <c r="I6" s="24"/>
      <c r="J6" s="24"/>
      <c r="K6" s="176" t="s">
        <v>19</v>
      </c>
      <c r="L6" s="175"/>
      <c r="M6" s="175"/>
      <c r="N6" s="175"/>
      <c r="O6" s="175"/>
      <c r="P6" s="175"/>
      <c r="Q6" s="175"/>
      <c r="R6" s="175"/>
      <c r="S6" s="175"/>
      <c r="T6" s="175"/>
      <c r="U6" s="175"/>
      <c r="V6" s="175"/>
      <c r="W6" s="175"/>
      <c r="X6" s="175"/>
      <c r="Y6" s="175"/>
      <c r="Z6" s="175"/>
      <c r="AA6" s="175"/>
      <c r="AB6" s="175"/>
      <c r="AC6" s="175"/>
      <c r="AD6" s="175"/>
      <c r="AE6" s="175"/>
      <c r="AF6" s="175"/>
      <c r="AG6" s="175"/>
      <c r="AH6" s="175"/>
      <c r="AI6" s="175"/>
      <c r="AJ6" s="175"/>
      <c r="AK6" s="175"/>
      <c r="AL6" s="175"/>
      <c r="AM6" s="175"/>
      <c r="AN6" s="175"/>
      <c r="AO6" s="175"/>
      <c r="AP6" s="24"/>
      <c r="AQ6" s="22"/>
      <c r="BS6" s="17" t="s">
        <v>20</v>
      </c>
    </row>
    <row r="7" spans="1:73" ht="14.45" customHeight="1">
      <c r="B7" s="21"/>
      <c r="C7" s="24"/>
      <c r="D7" s="28" t="s">
        <v>21</v>
      </c>
      <c r="E7" s="24"/>
      <c r="F7" s="24"/>
      <c r="G7" s="24"/>
      <c r="H7" s="24"/>
      <c r="I7" s="24"/>
      <c r="J7" s="24"/>
      <c r="K7" s="26" t="s">
        <v>22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28" t="s">
        <v>23</v>
      </c>
      <c r="AL7" s="24"/>
      <c r="AM7" s="24"/>
      <c r="AN7" s="26" t="s">
        <v>22</v>
      </c>
      <c r="AO7" s="24"/>
      <c r="AP7" s="24"/>
      <c r="AQ7" s="22"/>
      <c r="BS7" s="17" t="s">
        <v>24</v>
      </c>
    </row>
    <row r="8" spans="1:73" ht="14.45" customHeight="1">
      <c r="B8" s="21"/>
      <c r="C8" s="24"/>
      <c r="D8" s="28" t="s">
        <v>25</v>
      </c>
      <c r="E8" s="24"/>
      <c r="F8" s="24"/>
      <c r="G8" s="24"/>
      <c r="H8" s="24"/>
      <c r="I8" s="24"/>
      <c r="J8" s="24"/>
      <c r="K8" s="26" t="s">
        <v>26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28" t="s">
        <v>27</v>
      </c>
      <c r="AL8" s="24"/>
      <c r="AM8" s="24"/>
      <c r="AN8" s="26" t="s">
        <v>28</v>
      </c>
      <c r="AO8" s="24"/>
      <c r="AP8" s="24"/>
      <c r="AQ8" s="22"/>
      <c r="BS8" s="17" t="s">
        <v>24</v>
      </c>
    </row>
    <row r="9" spans="1:73" ht="14.45" customHeight="1">
      <c r="B9" s="21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2"/>
      <c r="BS9" s="17" t="s">
        <v>24</v>
      </c>
    </row>
    <row r="10" spans="1:73" ht="14.45" customHeight="1">
      <c r="B10" s="21"/>
      <c r="C10" s="24"/>
      <c r="D10" s="28" t="s">
        <v>29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28" t="s">
        <v>30</v>
      </c>
      <c r="AL10" s="24"/>
      <c r="AM10" s="24"/>
      <c r="AN10" s="26" t="s">
        <v>22</v>
      </c>
      <c r="AO10" s="24"/>
      <c r="AP10" s="24"/>
      <c r="AQ10" s="22"/>
      <c r="BS10" s="17" t="s">
        <v>20</v>
      </c>
    </row>
    <row r="11" spans="1:73" ht="18.399999999999999" customHeight="1">
      <c r="B11" s="21"/>
      <c r="C11" s="24"/>
      <c r="D11" s="24"/>
      <c r="E11" s="26" t="s">
        <v>31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28" t="s">
        <v>32</v>
      </c>
      <c r="AL11" s="24"/>
      <c r="AM11" s="24"/>
      <c r="AN11" s="26" t="s">
        <v>22</v>
      </c>
      <c r="AO11" s="24"/>
      <c r="AP11" s="24"/>
      <c r="AQ11" s="22"/>
      <c r="BS11" s="17" t="s">
        <v>20</v>
      </c>
    </row>
    <row r="12" spans="1:73" ht="6.95" customHeight="1">
      <c r="B12" s="21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2"/>
      <c r="BS12" s="17" t="s">
        <v>20</v>
      </c>
    </row>
    <row r="13" spans="1:73" ht="14.45" customHeight="1">
      <c r="B13" s="21"/>
      <c r="C13" s="24"/>
      <c r="D13" s="28" t="s">
        <v>33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28" t="s">
        <v>30</v>
      </c>
      <c r="AL13" s="24"/>
      <c r="AM13" s="24"/>
      <c r="AN13" s="26" t="s">
        <v>22</v>
      </c>
      <c r="AO13" s="24"/>
      <c r="AP13" s="24"/>
      <c r="AQ13" s="22"/>
      <c r="BS13" s="17" t="s">
        <v>20</v>
      </c>
    </row>
    <row r="14" spans="1:73">
      <c r="B14" s="21"/>
      <c r="C14" s="24"/>
      <c r="D14" s="24"/>
      <c r="E14" s="26" t="s">
        <v>34</v>
      </c>
      <c r="F14" s="24"/>
      <c r="G14" s="24"/>
      <c r="H14" s="24"/>
      <c r="I14" s="24"/>
      <c r="J14" s="24"/>
      <c r="K14" s="24"/>
      <c r="L14" s="24"/>
      <c r="M14" s="24"/>
      <c r="N14" s="24"/>
      <c r="O14" s="24"/>
      <c r="P14" s="24"/>
      <c r="Q14" s="24"/>
      <c r="R14" s="24"/>
      <c r="S14" s="24"/>
      <c r="T14" s="24"/>
      <c r="U14" s="24"/>
      <c r="V14" s="24"/>
      <c r="W14" s="24"/>
      <c r="X14" s="24"/>
      <c r="Y14" s="24"/>
      <c r="Z14" s="24"/>
      <c r="AA14" s="24"/>
      <c r="AB14" s="24"/>
      <c r="AC14" s="24"/>
      <c r="AD14" s="24"/>
      <c r="AE14" s="24"/>
      <c r="AF14" s="24"/>
      <c r="AG14" s="24"/>
      <c r="AH14" s="24"/>
      <c r="AI14" s="24"/>
      <c r="AJ14" s="24"/>
      <c r="AK14" s="28" t="s">
        <v>32</v>
      </c>
      <c r="AL14" s="24"/>
      <c r="AM14" s="24"/>
      <c r="AN14" s="26" t="s">
        <v>22</v>
      </c>
      <c r="AO14" s="24"/>
      <c r="AP14" s="24"/>
      <c r="AQ14" s="22"/>
      <c r="BS14" s="17" t="s">
        <v>20</v>
      </c>
    </row>
    <row r="15" spans="1:73" ht="6.95" customHeight="1">
      <c r="B15" s="21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2"/>
      <c r="BS15" s="17" t="s">
        <v>6</v>
      </c>
    </row>
    <row r="16" spans="1:73" ht="14.45" customHeight="1">
      <c r="B16" s="21"/>
      <c r="C16" s="24"/>
      <c r="D16" s="28" t="s">
        <v>35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28" t="s">
        <v>30</v>
      </c>
      <c r="AL16" s="24"/>
      <c r="AM16" s="24"/>
      <c r="AN16" s="26" t="s">
        <v>22</v>
      </c>
      <c r="AO16" s="24"/>
      <c r="AP16" s="24"/>
      <c r="AQ16" s="22"/>
      <c r="BS16" s="17" t="s">
        <v>6</v>
      </c>
    </row>
    <row r="17" spans="2:71" ht="18.399999999999999" customHeight="1">
      <c r="B17" s="21"/>
      <c r="C17" s="24"/>
      <c r="D17" s="24"/>
      <c r="E17" s="26" t="s">
        <v>34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28" t="s">
        <v>32</v>
      </c>
      <c r="AL17" s="24"/>
      <c r="AM17" s="24"/>
      <c r="AN17" s="26" t="s">
        <v>22</v>
      </c>
      <c r="AO17" s="24"/>
      <c r="AP17" s="24"/>
      <c r="AQ17" s="22"/>
      <c r="BS17" s="17" t="s">
        <v>7</v>
      </c>
    </row>
    <row r="18" spans="2:71" ht="6.95" customHeight="1">
      <c r="B18" s="21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2"/>
      <c r="BS18" s="17" t="s">
        <v>10</v>
      </c>
    </row>
    <row r="19" spans="2:71" ht="14.45" customHeight="1">
      <c r="B19" s="21"/>
      <c r="C19" s="24"/>
      <c r="D19" s="28" t="s">
        <v>36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28" t="s">
        <v>30</v>
      </c>
      <c r="AL19" s="24"/>
      <c r="AM19" s="24"/>
      <c r="AN19" s="26" t="s">
        <v>22</v>
      </c>
      <c r="AO19" s="24"/>
      <c r="AP19" s="24"/>
      <c r="AQ19" s="22"/>
      <c r="BS19" s="17" t="s">
        <v>10</v>
      </c>
    </row>
    <row r="20" spans="2:71" ht="18.399999999999999" customHeight="1">
      <c r="B20" s="21"/>
      <c r="C20" s="24"/>
      <c r="D20" s="24"/>
      <c r="E20" s="26" t="s">
        <v>34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28" t="s">
        <v>32</v>
      </c>
      <c r="AL20" s="24"/>
      <c r="AM20" s="24"/>
      <c r="AN20" s="26" t="s">
        <v>22</v>
      </c>
      <c r="AO20" s="24"/>
      <c r="AP20" s="24"/>
      <c r="AQ20" s="22"/>
    </row>
    <row r="21" spans="2:71" ht="6.95" customHeight="1">
      <c r="B21" s="21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2"/>
    </row>
    <row r="22" spans="2:71">
      <c r="B22" s="21"/>
      <c r="C22" s="24"/>
      <c r="D22" s="28" t="s">
        <v>37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2"/>
    </row>
    <row r="23" spans="2:71" ht="22.5" customHeight="1">
      <c r="B23" s="21"/>
      <c r="C23" s="24"/>
      <c r="D23" s="24"/>
      <c r="E23" s="177" t="s">
        <v>22</v>
      </c>
      <c r="F23" s="177"/>
      <c r="G23" s="177"/>
      <c r="H23" s="177"/>
      <c r="I23" s="177"/>
      <c r="J23" s="177"/>
      <c r="K23" s="177"/>
      <c r="L23" s="177"/>
      <c r="M23" s="177"/>
      <c r="N23" s="177"/>
      <c r="O23" s="177"/>
      <c r="P23" s="177"/>
      <c r="Q23" s="177"/>
      <c r="R23" s="177"/>
      <c r="S23" s="177"/>
      <c r="T23" s="177"/>
      <c r="U23" s="177"/>
      <c r="V23" s="177"/>
      <c r="W23" s="177"/>
      <c r="X23" s="177"/>
      <c r="Y23" s="177"/>
      <c r="Z23" s="177"/>
      <c r="AA23" s="177"/>
      <c r="AB23" s="177"/>
      <c r="AC23" s="177"/>
      <c r="AD23" s="177"/>
      <c r="AE23" s="177"/>
      <c r="AF23" s="177"/>
      <c r="AG23" s="177"/>
      <c r="AH23" s="177"/>
      <c r="AI23" s="177"/>
      <c r="AJ23" s="177"/>
      <c r="AK23" s="177"/>
      <c r="AL23" s="177"/>
      <c r="AM23" s="177"/>
      <c r="AN23" s="177"/>
      <c r="AO23" s="24"/>
      <c r="AP23" s="24"/>
      <c r="AQ23" s="22"/>
    </row>
    <row r="24" spans="2:71" ht="6.95" customHeight="1">
      <c r="B24" s="21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2"/>
    </row>
    <row r="25" spans="2:71" ht="6.95" customHeight="1">
      <c r="B25" s="21"/>
      <c r="C25" s="24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P25" s="24"/>
      <c r="AQ25" s="22"/>
    </row>
    <row r="26" spans="2:71" ht="14.45" customHeight="1">
      <c r="B26" s="21"/>
      <c r="C26" s="24"/>
      <c r="D26" s="30" t="s">
        <v>38</v>
      </c>
      <c r="E26" s="24"/>
      <c r="F26" s="24"/>
      <c r="G26" s="24"/>
      <c r="H26" s="24"/>
      <c r="I26" s="24"/>
      <c r="J26" s="24"/>
      <c r="K26" s="24"/>
      <c r="L26" s="24"/>
      <c r="M26" s="24"/>
      <c r="N26" s="24"/>
      <c r="O26" s="24"/>
      <c r="P26" s="24"/>
      <c r="Q26" s="24"/>
      <c r="R26" s="24"/>
      <c r="S26" s="24"/>
      <c r="T26" s="24"/>
      <c r="U26" s="24"/>
      <c r="V26" s="24"/>
      <c r="W26" s="24"/>
      <c r="X26" s="24"/>
      <c r="Y26" s="24"/>
      <c r="Z26" s="24"/>
      <c r="AA26" s="24"/>
      <c r="AB26" s="24"/>
      <c r="AC26" s="24"/>
      <c r="AD26" s="24"/>
      <c r="AE26" s="24"/>
      <c r="AF26" s="24"/>
      <c r="AG26" s="24"/>
      <c r="AH26" s="24"/>
      <c r="AI26" s="24"/>
      <c r="AJ26" s="24"/>
      <c r="AK26" s="178">
        <f>ROUND(AG87,2)</f>
        <v>6053952.7300000004</v>
      </c>
      <c r="AL26" s="175"/>
      <c r="AM26" s="175"/>
      <c r="AN26" s="175"/>
      <c r="AO26" s="175"/>
      <c r="AP26" s="24"/>
      <c r="AQ26" s="22"/>
    </row>
    <row r="27" spans="2:71">
      <c r="B27" s="21"/>
      <c r="C27" s="24"/>
      <c r="D27" s="24"/>
      <c r="E27" s="28" t="s">
        <v>39</v>
      </c>
      <c r="F27" s="24"/>
      <c r="G27" s="24"/>
      <c r="H27" s="24"/>
      <c r="I27" s="24"/>
      <c r="J27" s="24"/>
      <c r="K27" s="24"/>
      <c r="L27" s="24"/>
      <c r="M27" s="24"/>
      <c r="N27" s="24"/>
      <c r="O27" s="24"/>
      <c r="P27" s="24"/>
      <c r="Q27" s="24"/>
      <c r="R27" s="24"/>
      <c r="S27" s="24"/>
      <c r="T27" s="24"/>
      <c r="U27" s="24"/>
      <c r="V27" s="24"/>
      <c r="W27" s="24"/>
      <c r="X27" s="24"/>
      <c r="Y27" s="24"/>
      <c r="Z27" s="24"/>
      <c r="AA27" s="24"/>
      <c r="AB27" s="24"/>
      <c r="AC27" s="24"/>
      <c r="AD27" s="24"/>
      <c r="AE27" s="24"/>
      <c r="AF27" s="24"/>
      <c r="AG27" s="24"/>
      <c r="AH27" s="24"/>
      <c r="AI27" s="24"/>
      <c r="AJ27" s="24"/>
      <c r="AK27" s="179">
        <f>AS87</f>
        <v>4597150.8</v>
      </c>
      <c r="AL27" s="179"/>
      <c r="AM27" s="179"/>
      <c r="AN27" s="179"/>
      <c r="AO27" s="179"/>
      <c r="AP27" s="24"/>
      <c r="AQ27" s="22"/>
    </row>
    <row r="28" spans="2:71" s="1" customFormat="1">
      <c r="B28" s="31"/>
      <c r="C28" s="32"/>
      <c r="D28" s="32"/>
      <c r="E28" s="28" t="s">
        <v>40</v>
      </c>
      <c r="F28" s="32"/>
      <c r="G28" s="32"/>
      <c r="H28" s="32"/>
      <c r="I28" s="32"/>
      <c r="J28" s="32"/>
      <c r="K28" s="32"/>
      <c r="L28" s="32"/>
      <c r="M28" s="32"/>
      <c r="N28" s="32"/>
      <c r="O28" s="32"/>
      <c r="P28" s="32"/>
      <c r="Q28" s="32"/>
      <c r="R28" s="3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  <c r="AF28" s="32"/>
      <c r="AG28" s="32"/>
      <c r="AH28" s="32"/>
      <c r="AI28" s="32"/>
      <c r="AJ28" s="32"/>
      <c r="AK28" s="179">
        <f>ROUND(AT87,2)</f>
        <v>1326482</v>
      </c>
      <c r="AL28" s="179"/>
      <c r="AM28" s="179"/>
      <c r="AN28" s="179"/>
      <c r="AO28" s="179"/>
      <c r="AP28" s="32"/>
      <c r="AQ28" s="33"/>
    </row>
    <row r="29" spans="2:71" s="1" customFormat="1" ht="14.45" customHeight="1">
      <c r="B29" s="31"/>
      <c r="C29" s="32"/>
      <c r="D29" s="30" t="s">
        <v>41</v>
      </c>
      <c r="E29" s="32"/>
      <c r="F29" s="32"/>
      <c r="G29" s="32"/>
      <c r="H29" s="32"/>
      <c r="I29" s="32"/>
      <c r="J29" s="32"/>
      <c r="K29" s="32"/>
      <c r="L29" s="32"/>
      <c r="M29" s="32"/>
      <c r="N29" s="32"/>
      <c r="O29" s="32"/>
      <c r="P29" s="32"/>
      <c r="Q29" s="32"/>
      <c r="R29" s="32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  <c r="AF29" s="32"/>
      <c r="AG29" s="32"/>
      <c r="AH29" s="32"/>
      <c r="AI29" s="32"/>
      <c r="AJ29" s="32"/>
      <c r="AK29" s="178">
        <f>ROUND(AG90,2)</f>
        <v>0</v>
      </c>
      <c r="AL29" s="178"/>
      <c r="AM29" s="178"/>
      <c r="AN29" s="178"/>
      <c r="AO29" s="178"/>
      <c r="AP29" s="32"/>
      <c r="AQ29" s="33"/>
    </row>
    <row r="30" spans="2:71" s="1" customFormat="1" ht="6.95" customHeight="1">
      <c r="B30" s="31"/>
      <c r="C30" s="32"/>
      <c r="D30" s="32"/>
      <c r="E30" s="32"/>
      <c r="F30" s="32"/>
      <c r="G30" s="32"/>
      <c r="H30" s="32"/>
      <c r="I30" s="32"/>
      <c r="J30" s="32"/>
      <c r="K30" s="32"/>
      <c r="L30" s="32"/>
      <c r="M30" s="32"/>
      <c r="N30" s="32"/>
      <c r="O30" s="32"/>
      <c r="P30" s="32"/>
      <c r="Q30" s="32"/>
      <c r="R30" s="3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  <c r="AF30" s="32"/>
      <c r="AG30" s="32"/>
      <c r="AH30" s="32"/>
      <c r="AI30" s="32"/>
      <c r="AJ30" s="32"/>
      <c r="AK30" s="32"/>
      <c r="AL30" s="32"/>
      <c r="AM30" s="32"/>
      <c r="AN30" s="32"/>
      <c r="AO30" s="32"/>
      <c r="AP30" s="32"/>
      <c r="AQ30" s="33"/>
    </row>
    <row r="31" spans="2:71" s="1" customFormat="1" ht="25.9" customHeight="1">
      <c r="B31" s="31"/>
      <c r="C31" s="32"/>
      <c r="D31" s="34" t="s">
        <v>42</v>
      </c>
      <c r="E31" s="35"/>
      <c r="F31" s="35"/>
      <c r="G31" s="35"/>
      <c r="H31" s="35"/>
      <c r="I31" s="35"/>
      <c r="J31" s="35"/>
      <c r="K31" s="35"/>
      <c r="L31" s="35"/>
      <c r="M31" s="35"/>
      <c r="N31" s="35"/>
      <c r="O31" s="35"/>
      <c r="P31" s="35"/>
      <c r="Q31" s="35"/>
      <c r="R31" s="35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  <c r="AF31" s="35"/>
      <c r="AG31" s="35"/>
      <c r="AH31" s="35"/>
      <c r="AI31" s="35"/>
      <c r="AJ31" s="35"/>
      <c r="AK31" s="180">
        <f>ROUND(AK26+AK29,2)</f>
        <v>6053952.7300000004</v>
      </c>
      <c r="AL31" s="181"/>
      <c r="AM31" s="181"/>
      <c r="AN31" s="181"/>
      <c r="AO31" s="181"/>
      <c r="AP31" s="32"/>
      <c r="AQ31" s="33"/>
    </row>
    <row r="32" spans="2:71" s="1" customFormat="1" ht="6.95" customHeight="1">
      <c r="B32" s="31"/>
      <c r="C32" s="32"/>
      <c r="D32" s="32"/>
      <c r="E32" s="32"/>
      <c r="F32" s="32"/>
      <c r="G32" s="32"/>
      <c r="H32" s="32"/>
      <c r="I32" s="32"/>
      <c r="J32" s="32"/>
      <c r="K32" s="32"/>
      <c r="L32" s="32"/>
      <c r="M32" s="32"/>
      <c r="N32" s="32"/>
      <c r="O32" s="32"/>
      <c r="P32" s="32"/>
      <c r="Q32" s="32"/>
      <c r="R32" s="32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  <c r="AF32" s="32"/>
      <c r="AG32" s="32"/>
      <c r="AH32" s="32"/>
      <c r="AI32" s="32"/>
      <c r="AJ32" s="32"/>
      <c r="AK32" s="32"/>
      <c r="AL32" s="32"/>
      <c r="AM32" s="32"/>
      <c r="AN32" s="32"/>
      <c r="AO32" s="32"/>
      <c r="AP32" s="32"/>
      <c r="AQ32" s="33"/>
    </row>
    <row r="33" spans="2:43" s="2" customFormat="1" ht="14.45" customHeight="1">
      <c r="B33" s="36"/>
      <c r="C33" s="37"/>
      <c r="D33" s="38" t="s">
        <v>43</v>
      </c>
      <c r="E33" s="37"/>
      <c r="F33" s="38" t="s">
        <v>44</v>
      </c>
      <c r="G33" s="37"/>
      <c r="H33" s="37"/>
      <c r="I33" s="37"/>
      <c r="J33" s="37"/>
      <c r="K33" s="37"/>
      <c r="L33" s="182">
        <v>0.21</v>
      </c>
      <c r="M33" s="183"/>
      <c r="N33" s="183"/>
      <c r="O33" s="183"/>
      <c r="P33" s="37"/>
      <c r="Q33" s="37"/>
      <c r="R33" s="37"/>
      <c r="S33" s="37"/>
      <c r="T33" s="40" t="s">
        <v>45</v>
      </c>
      <c r="U33" s="37"/>
      <c r="V33" s="37"/>
      <c r="W33" s="184">
        <f>ROUND(BB87+SUM(CD91),2)</f>
        <v>6053952.7300000004</v>
      </c>
      <c r="X33" s="183"/>
      <c r="Y33" s="183"/>
      <c r="Z33" s="183"/>
      <c r="AA33" s="183"/>
      <c r="AB33" s="183"/>
      <c r="AC33" s="183"/>
      <c r="AD33" s="183"/>
      <c r="AE33" s="183"/>
      <c r="AF33" s="37"/>
      <c r="AG33" s="37"/>
      <c r="AH33" s="37"/>
      <c r="AI33" s="37"/>
      <c r="AJ33" s="37"/>
      <c r="AK33" s="184">
        <f>ROUND(AX87+SUM(BY91),2)</f>
        <v>1271330.07</v>
      </c>
      <c r="AL33" s="183"/>
      <c r="AM33" s="183"/>
      <c r="AN33" s="183"/>
      <c r="AO33" s="183"/>
      <c r="AP33" s="37"/>
      <c r="AQ33" s="41"/>
    </row>
    <row r="34" spans="2:43" s="2" customFormat="1" ht="14.45" customHeight="1">
      <c r="B34" s="36"/>
      <c r="C34" s="37"/>
      <c r="D34" s="37"/>
      <c r="E34" s="37"/>
      <c r="F34" s="38" t="s">
        <v>46</v>
      </c>
      <c r="G34" s="37"/>
      <c r="H34" s="37"/>
      <c r="I34" s="37"/>
      <c r="J34" s="37"/>
      <c r="K34" s="37"/>
      <c r="L34" s="182">
        <v>0.15</v>
      </c>
      <c r="M34" s="183"/>
      <c r="N34" s="183"/>
      <c r="O34" s="183"/>
      <c r="P34" s="37"/>
      <c r="Q34" s="37"/>
      <c r="R34" s="37"/>
      <c r="S34" s="37"/>
      <c r="T34" s="40" t="s">
        <v>45</v>
      </c>
      <c r="U34" s="37"/>
      <c r="V34" s="37"/>
      <c r="W34" s="184">
        <f>ROUND(BC87+SUM(CE91),2)</f>
        <v>0</v>
      </c>
      <c r="X34" s="183"/>
      <c r="Y34" s="183"/>
      <c r="Z34" s="183"/>
      <c r="AA34" s="183"/>
      <c r="AB34" s="183"/>
      <c r="AC34" s="183"/>
      <c r="AD34" s="183"/>
      <c r="AE34" s="183"/>
      <c r="AF34" s="37"/>
      <c r="AG34" s="37"/>
      <c r="AH34" s="37"/>
      <c r="AI34" s="37"/>
      <c r="AJ34" s="37"/>
      <c r="AK34" s="184">
        <f>ROUND(AY87+SUM(BZ91),2)</f>
        <v>0</v>
      </c>
      <c r="AL34" s="183"/>
      <c r="AM34" s="183"/>
      <c r="AN34" s="183"/>
      <c r="AO34" s="183"/>
      <c r="AP34" s="37"/>
      <c r="AQ34" s="41"/>
    </row>
    <row r="35" spans="2:43" s="2" customFormat="1" ht="14.45" hidden="1" customHeight="1">
      <c r="B35" s="36"/>
      <c r="C35" s="37"/>
      <c r="D35" s="37"/>
      <c r="E35" s="37"/>
      <c r="F35" s="38" t="s">
        <v>47</v>
      </c>
      <c r="G35" s="37"/>
      <c r="H35" s="37"/>
      <c r="I35" s="37"/>
      <c r="J35" s="37"/>
      <c r="K35" s="37"/>
      <c r="L35" s="182">
        <v>0.21</v>
      </c>
      <c r="M35" s="183"/>
      <c r="N35" s="183"/>
      <c r="O35" s="183"/>
      <c r="P35" s="37"/>
      <c r="Q35" s="37"/>
      <c r="R35" s="37"/>
      <c r="S35" s="37"/>
      <c r="T35" s="40" t="s">
        <v>45</v>
      </c>
      <c r="U35" s="37"/>
      <c r="V35" s="37"/>
      <c r="W35" s="184">
        <f>ROUND(BD87+SUM(CF91),2)</f>
        <v>0</v>
      </c>
      <c r="X35" s="183"/>
      <c r="Y35" s="183"/>
      <c r="Z35" s="183"/>
      <c r="AA35" s="183"/>
      <c r="AB35" s="183"/>
      <c r="AC35" s="183"/>
      <c r="AD35" s="183"/>
      <c r="AE35" s="183"/>
      <c r="AF35" s="37"/>
      <c r="AG35" s="37"/>
      <c r="AH35" s="37"/>
      <c r="AI35" s="37"/>
      <c r="AJ35" s="37"/>
      <c r="AK35" s="184">
        <v>0</v>
      </c>
      <c r="AL35" s="183"/>
      <c r="AM35" s="183"/>
      <c r="AN35" s="183"/>
      <c r="AO35" s="183"/>
      <c r="AP35" s="37"/>
      <c r="AQ35" s="41"/>
    </row>
    <row r="36" spans="2:43" s="2" customFormat="1" ht="14.45" hidden="1" customHeight="1">
      <c r="B36" s="36"/>
      <c r="C36" s="37"/>
      <c r="D36" s="37"/>
      <c r="E36" s="37"/>
      <c r="F36" s="38" t="s">
        <v>48</v>
      </c>
      <c r="G36" s="37"/>
      <c r="H36" s="37"/>
      <c r="I36" s="37"/>
      <c r="J36" s="37"/>
      <c r="K36" s="37"/>
      <c r="L36" s="182">
        <v>0.15</v>
      </c>
      <c r="M36" s="183"/>
      <c r="N36" s="183"/>
      <c r="O36" s="183"/>
      <c r="P36" s="37"/>
      <c r="Q36" s="37"/>
      <c r="R36" s="37"/>
      <c r="S36" s="37"/>
      <c r="T36" s="40" t="s">
        <v>45</v>
      </c>
      <c r="U36" s="37"/>
      <c r="V36" s="37"/>
      <c r="W36" s="184">
        <f>ROUND(BE87+SUM(CG91),2)</f>
        <v>0</v>
      </c>
      <c r="X36" s="183"/>
      <c r="Y36" s="183"/>
      <c r="Z36" s="183"/>
      <c r="AA36" s="183"/>
      <c r="AB36" s="183"/>
      <c r="AC36" s="183"/>
      <c r="AD36" s="183"/>
      <c r="AE36" s="183"/>
      <c r="AF36" s="37"/>
      <c r="AG36" s="37"/>
      <c r="AH36" s="37"/>
      <c r="AI36" s="37"/>
      <c r="AJ36" s="37"/>
      <c r="AK36" s="184">
        <v>0</v>
      </c>
      <c r="AL36" s="183"/>
      <c r="AM36" s="183"/>
      <c r="AN36" s="183"/>
      <c r="AO36" s="183"/>
      <c r="AP36" s="37"/>
      <c r="AQ36" s="41"/>
    </row>
    <row r="37" spans="2:43" s="2" customFormat="1" ht="14.45" hidden="1" customHeight="1">
      <c r="B37" s="36"/>
      <c r="C37" s="37"/>
      <c r="D37" s="37"/>
      <c r="E37" s="37"/>
      <c r="F37" s="38" t="s">
        <v>49</v>
      </c>
      <c r="G37" s="37"/>
      <c r="H37" s="37"/>
      <c r="I37" s="37"/>
      <c r="J37" s="37"/>
      <c r="K37" s="37"/>
      <c r="L37" s="182">
        <v>0</v>
      </c>
      <c r="M37" s="183"/>
      <c r="N37" s="183"/>
      <c r="O37" s="183"/>
      <c r="P37" s="37"/>
      <c r="Q37" s="37"/>
      <c r="R37" s="37"/>
      <c r="S37" s="37"/>
      <c r="T37" s="40" t="s">
        <v>45</v>
      </c>
      <c r="U37" s="37"/>
      <c r="V37" s="37"/>
      <c r="W37" s="184">
        <f>ROUND(BF87+SUM(CH91),2)</f>
        <v>0</v>
      </c>
      <c r="X37" s="183"/>
      <c r="Y37" s="183"/>
      <c r="Z37" s="183"/>
      <c r="AA37" s="183"/>
      <c r="AB37" s="183"/>
      <c r="AC37" s="183"/>
      <c r="AD37" s="183"/>
      <c r="AE37" s="183"/>
      <c r="AF37" s="37"/>
      <c r="AG37" s="37"/>
      <c r="AH37" s="37"/>
      <c r="AI37" s="37"/>
      <c r="AJ37" s="37"/>
      <c r="AK37" s="184">
        <v>0</v>
      </c>
      <c r="AL37" s="183"/>
      <c r="AM37" s="183"/>
      <c r="AN37" s="183"/>
      <c r="AO37" s="183"/>
      <c r="AP37" s="37"/>
      <c r="AQ37" s="41"/>
    </row>
    <row r="38" spans="2:43" s="1" customFormat="1" ht="6.95" customHeight="1">
      <c r="B38" s="31"/>
      <c r="C38" s="32"/>
      <c r="D38" s="32"/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32"/>
      <c r="P38" s="32"/>
      <c r="Q38" s="32"/>
      <c r="R38" s="3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  <c r="AF38" s="32"/>
      <c r="AG38" s="32"/>
      <c r="AH38" s="32"/>
      <c r="AI38" s="32"/>
      <c r="AJ38" s="32"/>
      <c r="AK38" s="32"/>
      <c r="AL38" s="32"/>
      <c r="AM38" s="32"/>
      <c r="AN38" s="32"/>
      <c r="AO38" s="32"/>
      <c r="AP38" s="32"/>
      <c r="AQ38" s="33"/>
    </row>
    <row r="39" spans="2:43" s="1" customFormat="1" ht="25.9" customHeight="1">
      <c r="B39" s="31"/>
      <c r="C39" s="42"/>
      <c r="D39" s="43" t="s">
        <v>50</v>
      </c>
      <c r="E39" s="44"/>
      <c r="F39" s="44"/>
      <c r="G39" s="44"/>
      <c r="H39" s="44"/>
      <c r="I39" s="44"/>
      <c r="J39" s="44"/>
      <c r="K39" s="44"/>
      <c r="L39" s="44"/>
      <c r="M39" s="44"/>
      <c r="N39" s="44"/>
      <c r="O39" s="44"/>
      <c r="P39" s="44"/>
      <c r="Q39" s="44"/>
      <c r="R39" s="44"/>
      <c r="S39" s="44"/>
      <c r="T39" s="45" t="s">
        <v>51</v>
      </c>
      <c r="U39" s="44"/>
      <c r="V39" s="44"/>
      <c r="W39" s="44"/>
      <c r="X39" s="185" t="s">
        <v>52</v>
      </c>
      <c r="Y39" s="186"/>
      <c r="Z39" s="186"/>
      <c r="AA39" s="186"/>
      <c r="AB39" s="186"/>
      <c r="AC39" s="44"/>
      <c r="AD39" s="44"/>
      <c r="AE39" s="44"/>
      <c r="AF39" s="44"/>
      <c r="AG39" s="44"/>
      <c r="AH39" s="44"/>
      <c r="AI39" s="44"/>
      <c r="AJ39" s="44"/>
      <c r="AK39" s="187">
        <f>SUM(AK31:AK37)</f>
        <v>7325282.8000000007</v>
      </c>
      <c r="AL39" s="186"/>
      <c r="AM39" s="186"/>
      <c r="AN39" s="186"/>
      <c r="AO39" s="188"/>
      <c r="AP39" s="42"/>
      <c r="AQ39" s="33"/>
    </row>
    <row r="40" spans="2:43" s="1" customFormat="1" ht="14.45" customHeight="1">
      <c r="B40" s="31"/>
      <c r="C40" s="32"/>
      <c r="D40" s="32"/>
      <c r="E40" s="32"/>
      <c r="F40" s="32"/>
      <c r="G40" s="32"/>
      <c r="H40" s="32"/>
      <c r="I40" s="32"/>
      <c r="J40" s="32"/>
      <c r="K40" s="32"/>
      <c r="L40" s="32"/>
      <c r="M40" s="32"/>
      <c r="N40" s="32"/>
      <c r="O40" s="32"/>
      <c r="P40" s="32"/>
      <c r="Q40" s="32"/>
      <c r="R40" s="32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  <c r="AF40" s="32"/>
      <c r="AG40" s="32"/>
      <c r="AH40" s="32"/>
      <c r="AI40" s="32"/>
      <c r="AJ40" s="32"/>
      <c r="AK40" s="32"/>
      <c r="AL40" s="32"/>
      <c r="AM40" s="32"/>
      <c r="AN40" s="32"/>
      <c r="AO40" s="32"/>
      <c r="AP40" s="32"/>
      <c r="AQ40" s="33"/>
    </row>
    <row r="41" spans="2:43" ht="13.5">
      <c r="B41" s="21"/>
      <c r="C41" s="24"/>
      <c r="D41" s="24"/>
      <c r="E41" s="24"/>
      <c r="F41" s="24"/>
      <c r="G41" s="24"/>
      <c r="H41" s="24"/>
      <c r="I41" s="24"/>
      <c r="J41" s="24"/>
      <c r="K41" s="24"/>
      <c r="L41" s="24"/>
      <c r="M41" s="24"/>
      <c r="N41" s="24"/>
      <c r="O41" s="24"/>
      <c r="P41" s="24"/>
      <c r="Q41" s="24"/>
      <c r="R41" s="24"/>
      <c r="S41" s="24"/>
      <c r="T41" s="24"/>
      <c r="U41" s="24"/>
      <c r="V41" s="24"/>
      <c r="W41" s="24"/>
      <c r="X41" s="24"/>
      <c r="Y41" s="24"/>
      <c r="Z41" s="24"/>
      <c r="AA41" s="24"/>
      <c r="AB41" s="24"/>
      <c r="AC41" s="24"/>
      <c r="AD41" s="24"/>
      <c r="AE41" s="24"/>
      <c r="AF41" s="24"/>
      <c r="AG41" s="24"/>
      <c r="AH41" s="24"/>
      <c r="AI41" s="24"/>
      <c r="AJ41" s="24"/>
      <c r="AK41" s="24"/>
      <c r="AL41" s="24"/>
      <c r="AM41" s="24"/>
      <c r="AN41" s="24"/>
      <c r="AO41" s="24"/>
      <c r="AP41" s="24"/>
      <c r="AQ41" s="22"/>
    </row>
    <row r="42" spans="2:43" ht="13.5">
      <c r="B42" s="21"/>
      <c r="C42" s="24"/>
      <c r="D42" s="24"/>
      <c r="E42" s="24"/>
      <c r="F42" s="24"/>
      <c r="G42" s="24"/>
      <c r="H42" s="24"/>
      <c r="I42" s="24"/>
      <c r="J42" s="24"/>
      <c r="K42" s="24"/>
      <c r="L42" s="24"/>
      <c r="M42" s="24"/>
      <c r="N42" s="24"/>
      <c r="O42" s="24"/>
      <c r="P42" s="24"/>
      <c r="Q42" s="24"/>
      <c r="R42" s="24"/>
      <c r="S42" s="24"/>
      <c r="T42" s="24"/>
      <c r="U42" s="24"/>
      <c r="V42" s="24"/>
      <c r="W42" s="24"/>
      <c r="X42" s="24"/>
      <c r="Y42" s="24"/>
      <c r="Z42" s="24"/>
      <c r="AA42" s="24"/>
      <c r="AB42" s="24"/>
      <c r="AC42" s="24"/>
      <c r="AD42" s="24"/>
      <c r="AE42" s="24"/>
      <c r="AF42" s="24"/>
      <c r="AG42" s="24"/>
      <c r="AH42" s="24"/>
      <c r="AI42" s="24"/>
      <c r="AJ42" s="24"/>
      <c r="AK42" s="24"/>
      <c r="AL42" s="24"/>
      <c r="AM42" s="24"/>
      <c r="AN42" s="24"/>
      <c r="AO42" s="24"/>
      <c r="AP42" s="24"/>
      <c r="AQ42" s="22"/>
    </row>
    <row r="43" spans="2:43" ht="13.5">
      <c r="B43" s="21"/>
      <c r="C43" s="24"/>
      <c r="D43" s="24"/>
      <c r="E43" s="24"/>
      <c r="F43" s="24"/>
      <c r="G43" s="24"/>
      <c r="H43" s="24"/>
      <c r="I43" s="24"/>
      <c r="J43" s="24"/>
      <c r="K43" s="24"/>
      <c r="L43" s="24"/>
      <c r="M43" s="24"/>
      <c r="N43" s="24"/>
      <c r="O43" s="24"/>
      <c r="P43" s="24"/>
      <c r="Q43" s="24"/>
      <c r="R43" s="24"/>
      <c r="S43" s="24"/>
      <c r="T43" s="24"/>
      <c r="U43" s="24"/>
      <c r="V43" s="24"/>
      <c r="W43" s="24"/>
      <c r="X43" s="24"/>
      <c r="Y43" s="24"/>
      <c r="Z43" s="24"/>
      <c r="AA43" s="24"/>
      <c r="AB43" s="24"/>
      <c r="AC43" s="24"/>
      <c r="AD43" s="24"/>
      <c r="AE43" s="24"/>
      <c r="AF43" s="24"/>
      <c r="AG43" s="24"/>
      <c r="AH43" s="24"/>
      <c r="AI43" s="24"/>
      <c r="AJ43" s="24"/>
      <c r="AK43" s="24"/>
      <c r="AL43" s="24"/>
      <c r="AM43" s="24"/>
      <c r="AN43" s="24"/>
      <c r="AO43" s="24"/>
      <c r="AP43" s="24"/>
      <c r="AQ43" s="22"/>
    </row>
    <row r="44" spans="2:43" ht="13.5">
      <c r="B44" s="21"/>
      <c r="C44" s="24"/>
      <c r="D44" s="24"/>
      <c r="E44" s="24"/>
      <c r="F44" s="24"/>
      <c r="G44" s="24"/>
      <c r="H44" s="24"/>
      <c r="I44" s="24"/>
      <c r="J44" s="24"/>
      <c r="K44" s="24"/>
      <c r="L44" s="24"/>
      <c r="M44" s="24"/>
      <c r="N44" s="24"/>
      <c r="O44" s="24"/>
      <c r="P44" s="24"/>
      <c r="Q44" s="24"/>
      <c r="R44" s="24"/>
      <c r="S44" s="24"/>
      <c r="T44" s="24"/>
      <c r="U44" s="24"/>
      <c r="V44" s="24"/>
      <c r="W44" s="24"/>
      <c r="X44" s="24"/>
      <c r="Y44" s="24"/>
      <c r="Z44" s="24"/>
      <c r="AA44" s="24"/>
      <c r="AB44" s="24"/>
      <c r="AC44" s="24"/>
      <c r="AD44" s="24"/>
      <c r="AE44" s="24"/>
      <c r="AF44" s="24"/>
      <c r="AG44" s="24"/>
      <c r="AH44" s="24"/>
      <c r="AI44" s="24"/>
      <c r="AJ44" s="24"/>
      <c r="AK44" s="24"/>
      <c r="AL44" s="24"/>
      <c r="AM44" s="24"/>
      <c r="AN44" s="24"/>
      <c r="AO44" s="24"/>
      <c r="AP44" s="24"/>
      <c r="AQ44" s="22"/>
    </row>
    <row r="45" spans="2:43" ht="13.5">
      <c r="B45" s="21"/>
      <c r="C45" s="24"/>
      <c r="D45" s="24"/>
      <c r="E45" s="24"/>
      <c r="F45" s="24"/>
      <c r="G45" s="24"/>
      <c r="H45" s="24"/>
      <c r="I45" s="24"/>
      <c r="J45" s="24"/>
      <c r="K45" s="24"/>
      <c r="L45" s="24"/>
      <c r="M45" s="24"/>
      <c r="N45" s="24"/>
      <c r="O45" s="24"/>
      <c r="P45" s="24"/>
      <c r="Q45" s="24"/>
      <c r="R45" s="24"/>
      <c r="S45" s="24"/>
      <c r="T45" s="24"/>
      <c r="U45" s="24"/>
      <c r="V45" s="24"/>
      <c r="W45" s="24"/>
      <c r="X45" s="24"/>
      <c r="Y45" s="24"/>
      <c r="Z45" s="24"/>
      <c r="AA45" s="24"/>
      <c r="AB45" s="24"/>
      <c r="AC45" s="24"/>
      <c r="AD45" s="24"/>
      <c r="AE45" s="24"/>
      <c r="AF45" s="24"/>
      <c r="AG45" s="24"/>
      <c r="AH45" s="24"/>
      <c r="AI45" s="24"/>
      <c r="AJ45" s="24"/>
      <c r="AK45" s="24"/>
      <c r="AL45" s="24"/>
      <c r="AM45" s="24"/>
      <c r="AN45" s="24"/>
      <c r="AO45" s="24"/>
      <c r="AP45" s="24"/>
      <c r="AQ45" s="22"/>
    </row>
    <row r="46" spans="2:43" ht="13.5">
      <c r="B46" s="21"/>
      <c r="C46" s="24"/>
      <c r="D46" s="24"/>
      <c r="E46" s="24"/>
      <c r="F46" s="24"/>
      <c r="G46" s="24"/>
      <c r="H46" s="24"/>
      <c r="I46" s="24"/>
      <c r="J46" s="24"/>
      <c r="K46" s="24"/>
      <c r="L46" s="24"/>
      <c r="M46" s="24"/>
      <c r="N46" s="24"/>
      <c r="O46" s="24"/>
      <c r="P46" s="24"/>
      <c r="Q46" s="24"/>
      <c r="R46" s="24"/>
      <c r="S46" s="24"/>
      <c r="T46" s="24"/>
      <c r="U46" s="24"/>
      <c r="V46" s="24"/>
      <c r="W46" s="24"/>
      <c r="X46" s="24"/>
      <c r="Y46" s="24"/>
      <c r="Z46" s="24"/>
      <c r="AA46" s="24"/>
      <c r="AB46" s="24"/>
      <c r="AC46" s="24"/>
      <c r="AD46" s="24"/>
      <c r="AE46" s="24"/>
      <c r="AF46" s="24"/>
      <c r="AG46" s="24"/>
      <c r="AH46" s="24"/>
      <c r="AI46" s="24"/>
      <c r="AJ46" s="24"/>
      <c r="AK46" s="24"/>
      <c r="AL46" s="24"/>
      <c r="AM46" s="24"/>
      <c r="AN46" s="24"/>
      <c r="AO46" s="24"/>
      <c r="AP46" s="24"/>
      <c r="AQ46" s="22"/>
    </row>
    <row r="47" spans="2:43" ht="13.5">
      <c r="B47" s="21"/>
      <c r="C47" s="24"/>
      <c r="D47" s="24"/>
      <c r="E47" s="24"/>
      <c r="F47" s="24"/>
      <c r="G47" s="24"/>
      <c r="H47" s="24"/>
      <c r="I47" s="24"/>
      <c r="J47" s="24"/>
      <c r="K47" s="24"/>
      <c r="L47" s="24"/>
      <c r="M47" s="24"/>
      <c r="N47" s="24"/>
      <c r="O47" s="24"/>
      <c r="P47" s="24"/>
      <c r="Q47" s="24"/>
      <c r="R47" s="24"/>
      <c r="S47" s="24"/>
      <c r="T47" s="24"/>
      <c r="U47" s="24"/>
      <c r="V47" s="24"/>
      <c r="W47" s="24"/>
      <c r="X47" s="24"/>
      <c r="Y47" s="24"/>
      <c r="Z47" s="24"/>
      <c r="AA47" s="24"/>
      <c r="AB47" s="24"/>
      <c r="AC47" s="24"/>
      <c r="AD47" s="24"/>
      <c r="AE47" s="24"/>
      <c r="AF47" s="24"/>
      <c r="AG47" s="24"/>
      <c r="AH47" s="24"/>
      <c r="AI47" s="24"/>
      <c r="AJ47" s="24"/>
      <c r="AK47" s="24"/>
      <c r="AL47" s="24"/>
      <c r="AM47" s="24"/>
      <c r="AN47" s="24"/>
      <c r="AO47" s="24"/>
      <c r="AP47" s="24"/>
      <c r="AQ47" s="22"/>
    </row>
    <row r="48" spans="2:43" ht="13.5">
      <c r="B48" s="21"/>
      <c r="C48" s="24"/>
      <c r="D48" s="24"/>
      <c r="E48" s="24"/>
      <c r="F48" s="24"/>
      <c r="G48" s="24"/>
      <c r="H48" s="24"/>
      <c r="I48" s="24"/>
      <c r="J48" s="24"/>
      <c r="K48" s="24"/>
      <c r="L48" s="24"/>
      <c r="M48" s="24"/>
      <c r="N48" s="24"/>
      <c r="O48" s="24"/>
      <c r="P48" s="24"/>
      <c r="Q48" s="24"/>
      <c r="R48" s="24"/>
      <c r="S48" s="24"/>
      <c r="T48" s="24"/>
      <c r="U48" s="24"/>
      <c r="V48" s="24"/>
      <c r="W48" s="24"/>
      <c r="X48" s="24"/>
      <c r="Y48" s="24"/>
      <c r="Z48" s="24"/>
      <c r="AA48" s="24"/>
      <c r="AB48" s="24"/>
      <c r="AC48" s="24"/>
      <c r="AD48" s="24"/>
      <c r="AE48" s="24"/>
      <c r="AF48" s="24"/>
      <c r="AG48" s="24"/>
      <c r="AH48" s="24"/>
      <c r="AI48" s="24"/>
      <c r="AJ48" s="24"/>
      <c r="AK48" s="24"/>
      <c r="AL48" s="24"/>
      <c r="AM48" s="24"/>
      <c r="AN48" s="24"/>
      <c r="AO48" s="24"/>
      <c r="AP48" s="24"/>
      <c r="AQ48" s="22"/>
    </row>
    <row r="49" spans="2:43" s="1" customFormat="1">
      <c r="B49" s="31"/>
      <c r="C49" s="32"/>
      <c r="D49" s="46" t="s">
        <v>53</v>
      </c>
      <c r="E49" s="47"/>
      <c r="F49" s="47"/>
      <c r="G49" s="47"/>
      <c r="H49" s="47"/>
      <c r="I49" s="47"/>
      <c r="J49" s="47"/>
      <c r="K49" s="47"/>
      <c r="L49" s="47"/>
      <c r="M49" s="47"/>
      <c r="N49" s="47"/>
      <c r="O49" s="47"/>
      <c r="P49" s="47"/>
      <c r="Q49" s="47"/>
      <c r="R49" s="47"/>
      <c r="S49" s="47"/>
      <c r="T49" s="47"/>
      <c r="U49" s="47"/>
      <c r="V49" s="47"/>
      <c r="W49" s="47"/>
      <c r="X49" s="47"/>
      <c r="Y49" s="47"/>
      <c r="Z49" s="48"/>
      <c r="AA49" s="32"/>
      <c r="AB49" s="32"/>
      <c r="AC49" s="46" t="s">
        <v>54</v>
      </c>
      <c r="AD49" s="47"/>
      <c r="AE49" s="47"/>
      <c r="AF49" s="47"/>
      <c r="AG49" s="47"/>
      <c r="AH49" s="47"/>
      <c r="AI49" s="47"/>
      <c r="AJ49" s="47"/>
      <c r="AK49" s="47"/>
      <c r="AL49" s="47"/>
      <c r="AM49" s="47"/>
      <c r="AN49" s="47"/>
      <c r="AO49" s="48"/>
      <c r="AP49" s="32"/>
      <c r="AQ49" s="33"/>
    </row>
    <row r="50" spans="2:43" ht="13.5">
      <c r="B50" s="21"/>
      <c r="C50" s="24"/>
      <c r="D50" s="49"/>
      <c r="E50" s="24"/>
      <c r="F50" s="24"/>
      <c r="G50" s="24"/>
      <c r="H50" s="24"/>
      <c r="I50" s="24"/>
      <c r="J50" s="24"/>
      <c r="K50" s="24"/>
      <c r="L50" s="24"/>
      <c r="M50" s="24"/>
      <c r="N50" s="24"/>
      <c r="O50" s="24"/>
      <c r="P50" s="24"/>
      <c r="Q50" s="24"/>
      <c r="R50" s="24"/>
      <c r="S50" s="24"/>
      <c r="T50" s="24"/>
      <c r="U50" s="24"/>
      <c r="V50" s="24"/>
      <c r="W50" s="24"/>
      <c r="X50" s="24"/>
      <c r="Y50" s="24"/>
      <c r="Z50" s="50"/>
      <c r="AA50" s="24"/>
      <c r="AB50" s="24"/>
      <c r="AC50" s="49"/>
      <c r="AD50" s="24"/>
      <c r="AE50" s="24"/>
      <c r="AF50" s="24"/>
      <c r="AG50" s="24"/>
      <c r="AH50" s="24"/>
      <c r="AI50" s="24"/>
      <c r="AJ50" s="24"/>
      <c r="AK50" s="24"/>
      <c r="AL50" s="24"/>
      <c r="AM50" s="24"/>
      <c r="AN50" s="24"/>
      <c r="AO50" s="50"/>
      <c r="AP50" s="24"/>
      <c r="AQ50" s="22"/>
    </row>
    <row r="51" spans="2:43" ht="13.5">
      <c r="B51" s="21"/>
      <c r="C51" s="24"/>
      <c r="D51" s="49"/>
      <c r="E51" s="24"/>
      <c r="F51" s="24"/>
      <c r="G51" s="24"/>
      <c r="H51" s="24"/>
      <c r="I51" s="24"/>
      <c r="J51" s="24"/>
      <c r="K51" s="24"/>
      <c r="L51" s="24"/>
      <c r="M51" s="24"/>
      <c r="N51" s="24"/>
      <c r="O51" s="24"/>
      <c r="P51" s="24"/>
      <c r="Q51" s="24"/>
      <c r="R51" s="24"/>
      <c r="S51" s="24"/>
      <c r="T51" s="24"/>
      <c r="U51" s="24"/>
      <c r="V51" s="24"/>
      <c r="W51" s="24"/>
      <c r="X51" s="24"/>
      <c r="Y51" s="24"/>
      <c r="Z51" s="50"/>
      <c r="AA51" s="24"/>
      <c r="AB51" s="24"/>
      <c r="AC51" s="49"/>
      <c r="AD51" s="24"/>
      <c r="AE51" s="24"/>
      <c r="AF51" s="24"/>
      <c r="AG51" s="24"/>
      <c r="AH51" s="24"/>
      <c r="AI51" s="24"/>
      <c r="AJ51" s="24"/>
      <c r="AK51" s="24"/>
      <c r="AL51" s="24"/>
      <c r="AM51" s="24"/>
      <c r="AN51" s="24"/>
      <c r="AO51" s="50"/>
      <c r="AP51" s="24"/>
      <c r="AQ51" s="22"/>
    </row>
    <row r="52" spans="2:43" ht="13.5">
      <c r="B52" s="21"/>
      <c r="C52" s="24"/>
      <c r="D52" s="49"/>
      <c r="E52" s="24"/>
      <c r="F52" s="24"/>
      <c r="G52" s="24"/>
      <c r="H52" s="24"/>
      <c r="I52" s="24"/>
      <c r="J52" s="24"/>
      <c r="K52" s="24"/>
      <c r="L52" s="24"/>
      <c r="M52" s="24"/>
      <c r="N52" s="24"/>
      <c r="O52" s="24"/>
      <c r="P52" s="24"/>
      <c r="Q52" s="24"/>
      <c r="R52" s="24"/>
      <c r="S52" s="24"/>
      <c r="T52" s="24"/>
      <c r="U52" s="24"/>
      <c r="V52" s="24"/>
      <c r="W52" s="24"/>
      <c r="X52" s="24"/>
      <c r="Y52" s="24"/>
      <c r="Z52" s="50"/>
      <c r="AA52" s="24"/>
      <c r="AB52" s="24"/>
      <c r="AC52" s="49"/>
      <c r="AD52" s="24"/>
      <c r="AE52" s="24"/>
      <c r="AF52" s="24"/>
      <c r="AG52" s="24"/>
      <c r="AH52" s="24"/>
      <c r="AI52" s="24"/>
      <c r="AJ52" s="24"/>
      <c r="AK52" s="24"/>
      <c r="AL52" s="24"/>
      <c r="AM52" s="24"/>
      <c r="AN52" s="24"/>
      <c r="AO52" s="50"/>
      <c r="AP52" s="24"/>
      <c r="AQ52" s="22"/>
    </row>
    <row r="53" spans="2:43" ht="13.5">
      <c r="B53" s="21"/>
      <c r="C53" s="24"/>
      <c r="D53" s="49"/>
      <c r="E53" s="24"/>
      <c r="F53" s="24"/>
      <c r="G53" s="24"/>
      <c r="H53" s="24"/>
      <c r="I53" s="24"/>
      <c r="J53" s="24"/>
      <c r="K53" s="24"/>
      <c r="L53" s="24"/>
      <c r="M53" s="24"/>
      <c r="N53" s="24"/>
      <c r="O53" s="24"/>
      <c r="P53" s="24"/>
      <c r="Q53" s="24"/>
      <c r="R53" s="24"/>
      <c r="S53" s="24"/>
      <c r="T53" s="24"/>
      <c r="U53" s="24"/>
      <c r="V53" s="24"/>
      <c r="W53" s="24"/>
      <c r="X53" s="24"/>
      <c r="Y53" s="24"/>
      <c r="Z53" s="50"/>
      <c r="AA53" s="24"/>
      <c r="AB53" s="24"/>
      <c r="AC53" s="49"/>
      <c r="AD53" s="24"/>
      <c r="AE53" s="24"/>
      <c r="AF53" s="24"/>
      <c r="AG53" s="24"/>
      <c r="AH53" s="24"/>
      <c r="AI53" s="24"/>
      <c r="AJ53" s="24"/>
      <c r="AK53" s="24"/>
      <c r="AL53" s="24"/>
      <c r="AM53" s="24"/>
      <c r="AN53" s="24"/>
      <c r="AO53" s="50"/>
      <c r="AP53" s="24"/>
      <c r="AQ53" s="22"/>
    </row>
    <row r="54" spans="2:43" ht="13.5">
      <c r="B54" s="21"/>
      <c r="C54" s="24"/>
      <c r="D54" s="49"/>
      <c r="E54" s="24"/>
      <c r="F54" s="24"/>
      <c r="G54" s="24"/>
      <c r="H54" s="24"/>
      <c r="I54" s="24"/>
      <c r="J54" s="24"/>
      <c r="K54" s="24"/>
      <c r="L54" s="24"/>
      <c r="M54" s="24"/>
      <c r="N54" s="24"/>
      <c r="O54" s="24"/>
      <c r="P54" s="24"/>
      <c r="Q54" s="24"/>
      <c r="R54" s="24"/>
      <c r="S54" s="24"/>
      <c r="T54" s="24"/>
      <c r="U54" s="24"/>
      <c r="V54" s="24"/>
      <c r="W54" s="24"/>
      <c r="X54" s="24"/>
      <c r="Y54" s="24"/>
      <c r="Z54" s="50"/>
      <c r="AA54" s="24"/>
      <c r="AB54" s="24"/>
      <c r="AC54" s="49"/>
      <c r="AD54" s="24"/>
      <c r="AE54" s="24"/>
      <c r="AF54" s="24"/>
      <c r="AG54" s="24"/>
      <c r="AH54" s="24"/>
      <c r="AI54" s="24"/>
      <c r="AJ54" s="24"/>
      <c r="AK54" s="24"/>
      <c r="AL54" s="24"/>
      <c r="AM54" s="24"/>
      <c r="AN54" s="24"/>
      <c r="AO54" s="50"/>
      <c r="AP54" s="24"/>
      <c r="AQ54" s="22"/>
    </row>
    <row r="55" spans="2:43" ht="13.5">
      <c r="B55" s="21"/>
      <c r="C55" s="24"/>
      <c r="D55" s="49"/>
      <c r="E55" s="24"/>
      <c r="F55" s="24"/>
      <c r="G55" s="24"/>
      <c r="H55" s="24"/>
      <c r="I55" s="24"/>
      <c r="J55" s="24"/>
      <c r="K55" s="24"/>
      <c r="L55" s="24"/>
      <c r="M55" s="24"/>
      <c r="N55" s="24"/>
      <c r="O55" s="24"/>
      <c r="P55" s="24"/>
      <c r="Q55" s="24"/>
      <c r="R55" s="24"/>
      <c r="S55" s="24"/>
      <c r="T55" s="24"/>
      <c r="U55" s="24"/>
      <c r="V55" s="24"/>
      <c r="W55" s="24"/>
      <c r="X55" s="24"/>
      <c r="Y55" s="24"/>
      <c r="Z55" s="50"/>
      <c r="AA55" s="24"/>
      <c r="AB55" s="24"/>
      <c r="AC55" s="49"/>
      <c r="AD55" s="24"/>
      <c r="AE55" s="24"/>
      <c r="AF55" s="24"/>
      <c r="AG55" s="24"/>
      <c r="AH55" s="24"/>
      <c r="AI55" s="24"/>
      <c r="AJ55" s="24"/>
      <c r="AK55" s="24"/>
      <c r="AL55" s="24"/>
      <c r="AM55" s="24"/>
      <c r="AN55" s="24"/>
      <c r="AO55" s="50"/>
      <c r="AP55" s="24"/>
      <c r="AQ55" s="22"/>
    </row>
    <row r="56" spans="2:43" ht="13.5">
      <c r="B56" s="21"/>
      <c r="C56" s="24"/>
      <c r="D56" s="49"/>
      <c r="E56" s="24"/>
      <c r="F56" s="24"/>
      <c r="G56" s="24"/>
      <c r="H56" s="24"/>
      <c r="I56" s="24"/>
      <c r="J56" s="24"/>
      <c r="K56" s="24"/>
      <c r="L56" s="24"/>
      <c r="M56" s="24"/>
      <c r="N56" s="24"/>
      <c r="O56" s="24"/>
      <c r="P56" s="24"/>
      <c r="Q56" s="24"/>
      <c r="R56" s="24"/>
      <c r="S56" s="24"/>
      <c r="T56" s="24"/>
      <c r="U56" s="24"/>
      <c r="V56" s="24"/>
      <c r="W56" s="24"/>
      <c r="X56" s="24"/>
      <c r="Y56" s="24"/>
      <c r="Z56" s="50"/>
      <c r="AA56" s="24"/>
      <c r="AB56" s="24"/>
      <c r="AC56" s="49"/>
      <c r="AD56" s="24"/>
      <c r="AE56" s="24"/>
      <c r="AF56" s="24"/>
      <c r="AG56" s="24"/>
      <c r="AH56" s="24"/>
      <c r="AI56" s="24"/>
      <c r="AJ56" s="24"/>
      <c r="AK56" s="24"/>
      <c r="AL56" s="24"/>
      <c r="AM56" s="24"/>
      <c r="AN56" s="24"/>
      <c r="AO56" s="50"/>
      <c r="AP56" s="24"/>
      <c r="AQ56" s="22"/>
    </row>
    <row r="57" spans="2:43" ht="13.5">
      <c r="B57" s="21"/>
      <c r="C57" s="24"/>
      <c r="D57" s="49"/>
      <c r="E57" s="24"/>
      <c r="F57" s="24"/>
      <c r="G57" s="24"/>
      <c r="H57" s="24"/>
      <c r="I57" s="24"/>
      <c r="J57" s="24"/>
      <c r="K57" s="24"/>
      <c r="L57" s="24"/>
      <c r="M57" s="24"/>
      <c r="N57" s="24"/>
      <c r="O57" s="24"/>
      <c r="P57" s="24"/>
      <c r="Q57" s="24"/>
      <c r="R57" s="24"/>
      <c r="S57" s="24"/>
      <c r="T57" s="24"/>
      <c r="U57" s="24"/>
      <c r="V57" s="24"/>
      <c r="W57" s="24"/>
      <c r="X57" s="24"/>
      <c r="Y57" s="24"/>
      <c r="Z57" s="50"/>
      <c r="AA57" s="24"/>
      <c r="AB57" s="24"/>
      <c r="AC57" s="49"/>
      <c r="AD57" s="24"/>
      <c r="AE57" s="24"/>
      <c r="AF57" s="24"/>
      <c r="AG57" s="24"/>
      <c r="AH57" s="24"/>
      <c r="AI57" s="24"/>
      <c r="AJ57" s="24"/>
      <c r="AK57" s="24"/>
      <c r="AL57" s="24"/>
      <c r="AM57" s="24"/>
      <c r="AN57" s="24"/>
      <c r="AO57" s="50"/>
      <c r="AP57" s="24"/>
      <c r="AQ57" s="22"/>
    </row>
    <row r="58" spans="2:43" s="1" customFormat="1">
      <c r="B58" s="31"/>
      <c r="C58" s="32"/>
      <c r="D58" s="51" t="s">
        <v>55</v>
      </c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52"/>
      <c r="Q58" s="52"/>
      <c r="R58" s="53" t="s">
        <v>56</v>
      </c>
      <c r="S58" s="52"/>
      <c r="T58" s="52"/>
      <c r="U58" s="52"/>
      <c r="V58" s="52"/>
      <c r="W58" s="52"/>
      <c r="X58" s="52"/>
      <c r="Y58" s="52"/>
      <c r="Z58" s="54"/>
      <c r="AA58" s="32"/>
      <c r="AB58" s="32"/>
      <c r="AC58" s="51" t="s">
        <v>55</v>
      </c>
      <c r="AD58" s="52"/>
      <c r="AE58" s="52"/>
      <c r="AF58" s="52"/>
      <c r="AG58" s="52"/>
      <c r="AH58" s="52"/>
      <c r="AI58" s="52"/>
      <c r="AJ58" s="52"/>
      <c r="AK58" s="52"/>
      <c r="AL58" s="52"/>
      <c r="AM58" s="53" t="s">
        <v>56</v>
      </c>
      <c r="AN58" s="52"/>
      <c r="AO58" s="54"/>
      <c r="AP58" s="32"/>
      <c r="AQ58" s="33"/>
    </row>
    <row r="59" spans="2:43" ht="13.5">
      <c r="B59" s="21"/>
      <c r="C59" s="24"/>
      <c r="D59" s="24"/>
      <c r="E59" s="24"/>
      <c r="F59" s="24"/>
      <c r="G59" s="24"/>
      <c r="H59" s="24"/>
      <c r="I59" s="24"/>
      <c r="J59" s="24"/>
      <c r="K59" s="24"/>
      <c r="L59" s="24"/>
      <c r="M59" s="24"/>
      <c r="N59" s="24"/>
      <c r="O59" s="24"/>
      <c r="P59" s="24"/>
      <c r="Q59" s="24"/>
      <c r="R59" s="24"/>
      <c r="S59" s="24"/>
      <c r="T59" s="24"/>
      <c r="U59" s="24"/>
      <c r="V59" s="24"/>
      <c r="W59" s="24"/>
      <c r="X59" s="24"/>
      <c r="Y59" s="24"/>
      <c r="Z59" s="24"/>
      <c r="AA59" s="24"/>
      <c r="AB59" s="24"/>
      <c r="AC59" s="24"/>
      <c r="AD59" s="24"/>
      <c r="AE59" s="24"/>
      <c r="AF59" s="24"/>
      <c r="AG59" s="24"/>
      <c r="AH59" s="24"/>
      <c r="AI59" s="24"/>
      <c r="AJ59" s="24"/>
      <c r="AK59" s="24"/>
      <c r="AL59" s="24"/>
      <c r="AM59" s="24"/>
      <c r="AN59" s="24"/>
      <c r="AO59" s="24"/>
      <c r="AP59" s="24"/>
      <c r="AQ59" s="22"/>
    </row>
    <row r="60" spans="2:43" s="1" customFormat="1">
      <c r="B60" s="31"/>
      <c r="C60" s="32"/>
      <c r="D60" s="46" t="s">
        <v>57</v>
      </c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8"/>
      <c r="AA60" s="32"/>
      <c r="AB60" s="32"/>
      <c r="AC60" s="46" t="s">
        <v>58</v>
      </c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8"/>
      <c r="AP60" s="32"/>
      <c r="AQ60" s="33"/>
    </row>
    <row r="61" spans="2:43" ht="13.5">
      <c r="B61" s="21"/>
      <c r="C61" s="24"/>
      <c r="D61" s="49"/>
      <c r="E61" s="24"/>
      <c r="F61" s="24"/>
      <c r="G61" s="24"/>
      <c r="H61" s="24"/>
      <c r="I61" s="24"/>
      <c r="J61" s="24"/>
      <c r="K61" s="24"/>
      <c r="L61" s="24"/>
      <c r="M61" s="24"/>
      <c r="N61" s="24"/>
      <c r="O61" s="24"/>
      <c r="P61" s="24"/>
      <c r="Q61" s="24"/>
      <c r="R61" s="24"/>
      <c r="S61" s="24"/>
      <c r="T61" s="24"/>
      <c r="U61" s="24"/>
      <c r="V61" s="24"/>
      <c r="W61" s="24"/>
      <c r="X61" s="24"/>
      <c r="Y61" s="24"/>
      <c r="Z61" s="50"/>
      <c r="AA61" s="24"/>
      <c r="AB61" s="24"/>
      <c r="AC61" s="49"/>
      <c r="AD61" s="24"/>
      <c r="AE61" s="24"/>
      <c r="AF61" s="24"/>
      <c r="AG61" s="24"/>
      <c r="AH61" s="24"/>
      <c r="AI61" s="24"/>
      <c r="AJ61" s="24"/>
      <c r="AK61" s="24"/>
      <c r="AL61" s="24"/>
      <c r="AM61" s="24"/>
      <c r="AN61" s="24"/>
      <c r="AO61" s="50"/>
      <c r="AP61" s="24"/>
      <c r="AQ61" s="22"/>
    </row>
    <row r="62" spans="2:43" ht="13.5">
      <c r="B62" s="21"/>
      <c r="C62" s="24"/>
      <c r="D62" s="49"/>
      <c r="E62" s="24"/>
      <c r="F62" s="24"/>
      <c r="G62" s="24"/>
      <c r="H62" s="24"/>
      <c r="I62" s="24"/>
      <c r="J62" s="24"/>
      <c r="K62" s="24"/>
      <c r="L62" s="24"/>
      <c r="M62" s="24"/>
      <c r="N62" s="24"/>
      <c r="O62" s="24"/>
      <c r="P62" s="24"/>
      <c r="Q62" s="24"/>
      <c r="R62" s="24"/>
      <c r="S62" s="24"/>
      <c r="T62" s="24"/>
      <c r="U62" s="24"/>
      <c r="V62" s="24"/>
      <c r="W62" s="24"/>
      <c r="X62" s="24"/>
      <c r="Y62" s="24"/>
      <c r="Z62" s="50"/>
      <c r="AA62" s="24"/>
      <c r="AB62" s="24"/>
      <c r="AC62" s="49"/>
      <c r="AD62" s="24"/>
      <c r="AE62" s="24"/>
      <c r="AF62" s="24"/>
      <c r="AG62" s="24"/>
      <c r="AH62" s="24"/>
      <c r="AI62" s="24"/>
      <c r="AJ62" s="24"/>
      <c r="AK62" s="24"/>
      <c r="AL62" s="24"/>
      <c r="AM62" s="24"/>
      <c r="AN62" s="24"/>
      <c r="AO62" s="50"/>
      <c r="AP62" s="24"/>
      <c r="AQ62" s="22"/>
    </row>
    <row r="63" spans="2:43" ht="13.5">
      <c r="B63" s="21"/>
      <c r="C63" s="24"/>
      <c r="D63" s="49"/>
      <c r="E63" s="24"/>
      <c r="F63" s="24"/>
      <c r="G63" s="24"/>
      <c r="H63" s="24"/>
      <c r="I63" s="24"/>
      <c r="J63" s="24"/>
      <c r="K63" s="24"/>
      <c r="L63" s="24"/>
      <c r="M63" s="24"/>
      <c r="N63" s="24"/>
      <c r="O63" s="24"/>
      <c r="P63" s="24"/>
      <c r="Q63" s="24"/>
      <c r="R63" s="24"/>
      <c r="S63" s="24"/>
      <c r="T63" s="24"/>
      <c r="U63" s="24"/>
      <c r="V63" s="24"/>
      <c r="W63" s="24"/>
      <c r="X63" s="24"/>
      <c r="Y63" s="24"/>
      <c r="Z63" s="50"/>
      <c r="AA63" s="24"/>
      <c r="AB63" s="24"/>
      <c r="AC63" s="49"/>
      <c r="AD63" s="24"/>
      <c r="AE63" s="24"/>
      <c r="AF63" s="24"/>
      <c r="AG63" s="24"/>
      <c r="AH63" s="24"/>
      <c r="AI63" s="24"/>
      <c r="AJ63" s="24"/>
      <c r="AK63" s="24"/>
      <c r="AL63" s="24"/>
      <c r="AM63" s="24"/>
      <c r="AN63" s="24"/>
      <c r="AO63" s="50"/>
      <c r="AP63" s="24"/>
      <c r="AQ63" s="22"/>
    </row>
    <row r="64" spans="2:43" ht="13.5">
      <c r="B64" s="21"/>
      <c r="C64" s="24"/>
      <c r="D64" s="49"/>
      <c r="E64" s="24"/>
      <c r="F64" s="24"/>
      <c r="G64" s="24"/>
      <c r="H64" s="24"/>
      <c r="I64" s="24"/>
      <c r="J64" s="24"/>
      <c r="K64" s="24"/>
      <c r="L64" s="24"/>
      <c r="M64" s="24"/>
      <c r="N64" s="24"/>
      <c r="O64" s="24"/>
      <c r="P64" s="24"/>
      <c r="Q64" s="24"/>
      <c r="R64" s="24"/>
      <c r="S64" s="24"/>
      <c r="T64" s="24"/>
      <c r="U64" s="24"/>
      <c r="V64" s="24"/>
      <c r="W64" s="24"/>
      <c r="X64" s="24"/>
      <c r="Y64" s="24"/>
      <c r="Z64" s="50"/>
      <c r="AA64" s="24"/>
      <c r="AB64" s="24"/>
      <c r="AC64" s="49"/>
      <c r="AD64" s="24"/>
      <c r="AE64" s="24"/>
      <c r="AF64" s="24"/>
      <c r="AG64" s="24"/>
      <c r="AH64" s="24"/>
      <c r="AI64" s="24"/>
      <c r="AJ64" s="24"/>
      <c r="AK64" s="24"/>
      <c r="AL64" s="24"/>
      <c r="AM64" s="24"/>
      <c r="AN64" s="24"/>
      <c r="AO64" s="50"/>
      <c r="AP64" s="24"/>
      <c r="AQ64" s="22"/>
    </row>
    <row r="65" spans="2:43" ht="13.5">
      <c r="B65" s="21"/>
      <c r="C65" s="24"/>
      <c r="D65" s="49"/>
      <c r="E65" s="24"/>
      <c r="F65" s="24"/>
      <c r="G65" s="24"/>
      <c r="H65" s="24"/>
      <c r="I65" s="24"/>
      <c r="J65" s="24"/>
      <c r="K65" s="24"/>
      <c r="L65" s="24"/>
      <c r="M65" s="24"/>
      <c r="N65" s="24"/>
      <c r="O65" s="24"/>
      <c r="P65" s="24"/>
      <c r="Q65" s="24"/>
      <c r="R65" s="24"/>
      <c r="S65" s="24"/>
      <c r="T65" s="24"/>
      <c r="U65" s="24"/>
      <c r="V65" s="24"/>
      <c r="W65" s="24"/>
      <c r="X65" s="24"/>
      <c r="Y65" s="24"/>
      <c r="Z65" s="50"/>
      <c r="AA65" s="24"/>
      <c r="AB65" s="24"/>
      <c r="AC65" s="49"/>
      <c r="AD65" s="24"/>
      <c r="AE65" s="24"/>
      <c r="AF65" s="24"/>
      <c r="AG65" s="24"/>
      <c r="AH65" s="24"/>
      <c r="AI65" s="24"/>
      <c r="AJ65" s="24"/>
      <c r="AK65" s="24"/>
      <c r="AL65" s="24"/>
      <c r="AM65" s="24"/>
      <c r="AN65" s="24"/>
      <c r="AO65" s="50"/>
      <c r="AP65" s="24"/>
      <c r="AQ65" s="22"/>
    </row>
    <row r="66" spans="2:43" ht="13.5">
      <c r="B66" s="21"/>
      <c r="C66" s="24"/>
      <c r="D66" s="49"/>
      <c r="E66" s="24"/>
      <c r="F66" s="24"/>
      <c r="G66" s="24"/>
      <c r="H66" s="24"/>
      <c r="I66" s="24"/>
      <c r="J66" s="24"/>
      <c r="K66" s="24"/>
      <c r="L66" s="24"/>
      <c r="M66" s="24"/>
      <c r="N66" s="24"/>
      <c r="O66" s="24"/>
      <c r="P66" s="24"/>
      <c r="Q66" s="24"/>
      <c r="R66" s="24"/>
      <c r="S66" s="24"/>
      <c r="T66" s="24"/>
      <c r="U66" s="24"/>
      <c r="V66" s="24"/>
      <c r="W66" s="24"/>
      <c r="X66" s="24"/>
      <c r="Y66" s="24"/>
      <c r="Z66" s="50"/>
      <c r="AA66" s="24"/>
      <c r="AB66" s="24"/>
      <c r="AC66" s="49"/>
      <c r="AD66" s="24"/>
      <c r="AE66" s="24"/>
      <c r="AF66" s="24"/>
      <c r="AG66" s="24"/>
      <c r="AH66" s="24"/>
      <c r="AI66" s="24"/>
      <c r="AJ66" s="24"/>
      <c r="AK66" s="24"/>
      <c r="AL66" s="24"/>
      <c r="AM66" s="24"/>
      <c r="AN66" s="24"/>
      <c r="AO66" s="50"/>
      <c r="AP66" s="24"/>
      <c r="AQ66" s="22"/>
    </row>
    <row r="67" spans="2:43" ht="13.5">
      <c r="B67" s="21"/>
      <c r="C67" s="24"/>
      <c r="D67" s="49"/>
      <c r="E67" s="24"/>
      <c r="F67" s="24"/>
      <c r="G67" s="24"/>
      <c r="H67" s="24"/>
      <c r="I67" s="24"/>
      <c r="J67" s="24"/>
      <c r="K67" s="24"/>
      <c r="L67" s="24"/>
      <c r="M67" s="24"/>
      <c r="N67" s="24"/>
      <c r="O67" s="24"/>
      <c r="P67" s="24"/>
      <c r="Q67" s="24"/>
      <c r="R67" s="24"/>
      <c r="S67" s="24"/>
      <c r="T67" s="24"/>
      <c r="U67" s="24"/>
      <c r="V67" s="24"/>
      <c r="W67" s="24"/>
      <c r="X67" s="24"/>
      <c r="Y67" s="24"/>
      <c r="Z67" s="50"/>
      <c r="AA67" s="24"/>
      <c r="AB67" s="24"/>
      <c r="AC67" s="49"/>
      <c r="AD67" s="24"/>
      <c r="AE67" s="24"/>
      <c r="AF67" s="24"/>
      <c r="AG67" s="24"/>
      <c r="AH67" s="24"/>
      <c r="AI67" s="24"/>
      <c r="AJ67" s="24"/>
      <c r="AK67" s="24"/>
      <c r="AL67" s="24"/>
      <c r="AM67" s="24"/>
      <c r="AN67" s="24"/>
      <c r="AO67" s="50"/>
      <c r="AP67" s="24"/>
      <c r="AQ67" s="22"/>
    </row>
    <row r="68" spans="2:43" ht="13.5">
      <c r="B68" s="21"/>
      <c r="C68" s="24"/>
      <c r="D68" s="49"/>
      <c r="E68" s="24"/>
      <c r="F68" s="24"/>
      <c r="G68" s="24"/>
      <c r="H68" s="24"/>
      <c r="I68" s="24"/>
      <c r="J68" s="24"/>
      <c r="K68" s="24"/>
      <c r="L68" s="24"/>
      <c r="M68" s="24"/>
      <c r="N68" s="24"/>
      <c r="O68" s="24"/>
      <c r="P68" s="24"/>
      <c r="Q68" s="24"/>
      <c r="R68" s="24"/>
      <c r="S68" s="24"/>
      <c r="T68" s="24"/>
      <c r="U68" s="24"/>
      <c r="V68" s="24"/>
      <c r="W68" s="24"/>
      <c r="X68" s="24"/>
      <c r="Y68" s="24"/>
      <c r="Z68" s="50"/>
      <c r="AA68" s="24"/>
      <c r="AB68" s="24"/>
      <c r="AC68" s="49"/>
      <c r="AD68" s="24"/>
      <c r="AE68" s="24"/>
      <c r="AF68" s="24"/>
      <c r="AG68" s="24"/>
      <c r="AH68" s="24"/>
      <c r="AI68" s="24"/>
      <c r="AJ68" s="24"/>
      <c r="AK68" s="24"/>
      <c r="AL68" s="24"/>
      <c r="AM68" s="24"/>
      <c r="AN68" s="24"/>
      <c r="AO68" s="50"/>
      <c r="AP68" s="24"/>
      <c r="AQ68" s="22"/>
    </row>
    <row r="69" spans="2:43" s="1" customFormat="1">
      <c r="B69" s="31"/>
      <c r="C69" s="32"/>
      <c r="D69" s="51" t="s">
        <v>55</v>
      </c>
      <c r="E69" s="52"/>
      <c r="F69" s="52"/>
      <c r="G69" s="52"/>
      <c r="H69" s="52"/>
      <c r="I69" s="52"/>
      <c r="J69" s="52"/>
      <c r="K69" s="52"/>
      <c r="L69" s="52"/>
      <c r="M69" s="52"/>
      <c r="N69" s="52"/>
      <c r="O69" s="52"/>
      <c r="P69" s="52"/>
      <c r="Q69" s="52"/>
      <c r="R69" s="53" t="s">
        <v>56</v>
      </c>
      <c r="S69" s="52"/>
      <c r="T69" s="52"/>
      <c r="U69" s="52"/>
      <c r="V69" s="52"/>
      <c r="W69" s="52"/>
      <c r="X69" s="52"/>
      <c r="Y69" s="52"/>
      <c r="Z69" s="54"/>
      <c r="AA69" s="32"/>
      <c r="AB69" s="32"/>
      <c r="AC69" s="51" t="s">
        <v>55</v>
      </c>
      <c r="AD69" s="52"/>
      <c r="AE69" s="52"/>
      <c r="AF69" s="52"/>
      <c r="AG69" s="52"/>
      <c r="AH69" s="52"/>
      <c r="AI69" s="52"/>
      <c r="AJ69" s="52"/>
      <c r="AK69" s="52"/>
      <c r="AL69" s="52"/>
      <c r="AM69" s="53" t="s">
        <v>56</v>
      </c>
      <c r="AN69" s="52"/>
      <c r="AO69" s="54"/>
      <c r="AP69" s="32"/>
      <c r="AQ69" s="33"/>
    </row>
    <row r="70" spans="2:43" s="1" customFormat="1" ht="6.95" customHeight="1">
      <c r="B70" s="31"/>
      <c r="C70" s="32"/>
      <c r="D70" s="32"/>
      <c r="E70" s="32"/>
      <c r="F70" s="32"/>
      <c r="G70" s="32"/>
      <c r="H70" s="32"/>
      <c r="I70" s="32"/>
      <c r="J70" s="32"/>
      <c r="K70" s="32"/>
      <c r="L70" s="32"/>
      <c r="M70" s="32"/>
      <c r="N70" s="32"/>
      <c r="O70" s="32"/>
      <c r="P70" s="32"/>
      <c r="Q70" s="32"/>
      <c r="R70" s="32"/>
      <c r="S70" s="32"/>
      <c r="T70" s="32"/>
      <c r="U70" s="32"/>
      <c r="V70" s="32"/>
      <c r="W70" s="32"/>
      <c r="X70" s="32"/>
      <c r="Y70" s="32"/>
      <c r="Z70" s="32"/>
      <c r="AA70" s="32"/>
      <c r="AB70" s="32"/>
      <c r="AC70" s="32"/>
      <c r="AD70" s="32"/>
      <c r="AE70" s="32"/>
      <c r="AF70" s="32"/>
      <c r="AG70" s="32"/>
      <c r="AH70" s="32"/>
      <c r="AI70" s="32"/>
      <c r="AJ70" s="32"/>
      <c r="AK70" s="32"/>
      <c r="AL70" s="32"/>
      <c r="AM70" s="32"/>
      <c r="AN70" s="32"/>
      <c r="AO70" s="32"/>
      <c r="AP70" s="32"/>
      <c r="AQ70" s="33"/>
    </row>
    <row r="71" spans="2:43" s="1" customFormat="1" ht="6.95" customHeight="1">
      <c r="B71" s="55"/>
      <c r="C71" s="56"/>
      <c r="D71" s="56"/>
      <c r="E71" s="56"/>
      <c r="F71" s="56"/>
      <c r="G71" s="56"/>
      <c r="H71" s="56"/>
      <c r="I71" s="56"/>
      <c r="J71" s="56"/>
      <c r="K71" s="56"/>
      <c r="L71" s="56"/>
      <c r="M71" s="56"/>
      <c r="N71" s="56"/>
      <c r="O71" s="56"/>
      <c r="P71" s="56"/>
      <c r="Q71" s="56"/>
      <c r="R71" s="56"/>
      <c r="S71" s="56"/>
      <c r="T71" s="56"/>
      <c r="U71" s="56"/>
      <c r="V71" s="56"/>
      <c r="W71" s="56"/>
      <c r="X71" s="56"/>
      <c r="Y71" s="56"/>
      <c r="Z71" s="56"/>
      <c r="AA71" s="56"/>
      <c r="AB71" s="56"/>
      <c r="AC71" s="56"/>
      <c r="AD71" s="56"/>
      <c r="AE71" s="56"/>
      <c r="AF71" s="56"/>
      <c r="AG71" s="56"/>
      <c r="AH71" s="56"/>
      <c r="AI71" s="56"/>
      <c r="AJ71" s="56"/>
      <c r="AK71" s="56"/>
      <c r="AL71" s="56"/>
      <c r="AM71" s="56"/>
      <c r="AN71" s="56"/>
      <c r="AO71" s="56"/>
      <c r="AP71" s="56"/>
      <c r="AQ71" s="57"/>
    </row>
    <row r="75" spans="2:43" s="1" customFormat="1" ht="6.95" customHeight="1">
      <c r="B75" s="58"/>
      <c r="C75" s="59"/>
      <c r="D75" s="59"/>
      <c r="E75" s="59"/>
      <c r="F75" s="59"/>
      <c r="G75" s="59"/>
      <c r="H75" s="59"/>
      <c r="I75" s="59"/>
      <c r="J75" s="59"/>
      <c r="K75" s="59"/>
      <c r="L75" s="59"/>
      <c r="M75" s="59"/>
      <c r="N75" s="59"/>
      <c r="O75" s="59"/>
      <c r="P75" s="59"/>
      <c r="Q75" s="59"/>
      <c r="R75" s="59"/>
      <c r="S75" s="59"/>
      <c r="T75" s="59"/>
      <c r="U75" s="59"/>
      <c r="V75" s="59"/>
      <c r="W75" s="59"/>
      <c r="X75" s="59"/>
      <c r="Y75" s="59"/>
      <c r="Z75" s="59"/>
      <c r="AA75" s="59"/>
      <c r="AB75" s="59"/>
      <c r="AC75" s="59"/>
      <c r="AD75" s="59"/>
      <c r="AE75" s="59"/>
      <c r="AF75" s="59"/>
      <c r="AG75" s="59"/>
      <c r="AH75" s="59"/>
      <c r="AI75" s="59"/>
      <c r="AJ75" s="59"/>
      <c r="AK75" s="59"/>
      <c r="AL75" s="59"/>
      <c r="AM75" s="59"/>
      <c r="AN75" s="59"/>
      <c r="AO75" s="59"/>
      <c r="AP75" s="59"/>
      <c r="AQ75" s="60"/>
    </row>
    <row r="76" spans="2:43" s="1" customFormat="1" ht="36.950000000000003" customHeight="1">
      <c r="B76" s="31"/>
      <c r="C76" s="172" t="s">
        <v>59</v>
      </c>
      <c r="D76" s="173"/>
      <c r="E76" s="173"/>
      <c r="F76" s="173"/>
      <c r="G76" s="173"/>
      <c r="H76" s="173"/>
      <c r="I76" s="173"/>
      <c r="J76" s="173"/>
      <c r="K76" s="173"/>
      <c r="L76" s="173"/>
      <c r="M76" s="173"/>
      <c r="N76" s="173"/>
      <c r="O76" s="173"/>
      <c r="P76" s="173"/>
      <c r="Q76" s="173"/>
      <c r="R76" s="173"/>
      <c r="S76" s="173"/>
      <c r="T76" s="173"/>
      <c r="U76" s="173"/>
      <c r="V76" s="173"/>
      <c r="W76" s="173"/>
      <c r="X76" s="173"/>
      <c r="Y76" s="173"/>
      <c r="Z76" s="173"/>
      <c r="AA76" s="173"/>
      <c r="AB76" s="173"/>
      <c r="AC76" s="173"/>
      <c r="AD76" s="173"/>
      <c r="AE76" s="173"/>
      <c r="AF76" s="173"/>
      <c r="AG76" s="173"/>
      <c r="AH76" s="173"/>
      <c r="AI76" s="173"/>
      <c r="AJ76" s="173"/>
      <c r="AK76" s="173"/>
      <c r="AL76" s="173"/>
      <c r="AM76" s="173"/>
      <c r="AN76" s="173"/>
      <c r="AO76" s="173"/>
      <c r="AP76" s="173"/>
      <c r="AQ76" s="33"/>
    </row>
    <row r="77" spans="2:43" s="3" customFormat="1" ht="14.45" customHeight="1">
      <c r="B77" s="61"/>
      <c r="C77" s="28" t="s">
        <v>16</v>
      </c>
      <c r="D77" s="62"/>
      <c r="E77" s="62"/>
      <c r="F77" s="62"/>
      <c r="G77" s="62"/>
      <c r="H77" s="62"/>
      <c r="I77" s="62"/>
      <c r="J77" s="62"/>
      <c r="K77" s="62"/>
      <c r="L77" s="62" t="str">
        <f>K5</f>
        <v>JC161101</v>
      </c>
      <c r="M77" s="62"/>
      <c r="N77" s="62"/>
      <c r="O77" s="62"/>
      <c r="P77" s="62"/>
      <c r="Q77" s="62"/>
      <c r="R77" s="62"/>
      <c r="S77" s="62"/>
      <c r="T77" s="62"/>
      <c r="U77" s="62"/>
      <c r="V77" s="62"/>
      <c r="W77" s="62"/>
      <c r="X77" s="62"/>
      <c r="Y77" s="62"/>
      <c r="Z77" s="62"/>
      <c r="AA77" s="62"/>
      <c r="AB77" s="62"/>
      <c r="AC77" s="62"/>
      <c r="AD77" s="62"/>
      <c r="AE77" s="62"/>
      <c r="AF77" s="62"/>
      <c r="AG77" s="62"/>
      <c r="AH77" s="62"/>
      <c r="AI77" s="62"/>
      <c r="AJ77" s="62"/>
      <c r="AK77" s="62"/>
      <c r="AL77" s="62"/>
      <c r="AM77" s="62"/>
      <c r="AN77" s="62"/>
      <c r="AO77" s="62"/>
      <c r="AP77" s="62"/>
      <c r="AQ77" s="63"/>
    </row>
    <row r="78" spans="2:43" s="4" customFormat="1" ht="36.950000000000003" customHeight="1">
      <c r="B78" s="64"/>
      <c r="C78" s="65" t="s">
        <v>18</v>
      </c>
      <c r="D78" s="66"/>
      <c r="E78" s="66"/>
      <c r="F78" s="66"/>
      <c r="G78" s="66"/>
      <c r="H78" s="66"/>
      <c r="I78" s="66"/>
      <c r="J78" s="66"/>
      <c r="K78" s="66"/>
      <c r="L78" s="189" t="str">
        <f>K6</f>
        <v>Modernizace dílenského areálu, SŠTŘ, Nový Bydžov - Hlušice</v>
      </c>
      <c r="M78" s="190"/>
      <c r="N78" s="190"/>
      <c r="O78" s="190"/>
      <c r="P78" s="190"/>
      <c r="Q78" s="190"/>
      <c r="R78" s="190"/>
      <c r="S78" s="190"/>
      <c r="T78" s="190"/>
      <c r="U78" s="190"/>
      <c r="V78" s="190"/>
      <c r="W78" s="190"/>
      <c r="X78" s="190"/>
      <c r="Y78" s="190"/>
      <c r="Z78" s="190"/>
      <c r="AA78" s="190"/>
      <c r="AB78" s="190"/>
      <c r="AC78" s="190"/>
      <c r="AD78" s="190"/>
      <c r="AE78" s="190"/>
      <c r="AF78" s="190"/>
      <c r="AG78" s="190"/>
      <c r="AH78" s="190"/>
      <c r="AI78" s="190"/>
      <c r="AJ78" s="190"/>
      <c r="AK78" s="190"/>
      <c r="AL78" s="190"/>
      <c r="AM78" s="190"/>
      <c r="AN78" s="190"/>
      <c r="AO78" s="190"/>
      <c r="AP78" s="66"/>
      <c r="AQ78" s="67"/>
    </row>
    <row r="79" spans="2:43" s="1" customFormat="1" ht="6.95" customHeight="1">
      <c r="B79" s="31"/>
      <c r="C79" s="32"/>
      <c r="D79" s="32"/>
      <c r="E79" s="32"/>
      <c r="F79" s="32"/>
      <c r="G79" s="32"/>
      <c r="H79" s="32"/>
      <c r="I79" s="32"/>
      <c r="J79" s="32"/>
      <c r="K79" s="32"/>
      <c r="L79" s="32"/>
      <c r="M79" s="32"/>
      <c r="N79" s="32"/>
      <c r="O79" s="32"/>
      <c r="P79" s="32"/>
      <c r="Q79" s="32"/>
      <c r="R79" s="32"/>
      <c r="S79" s="32"/>
      <c r="T79" s="32"/>
      <c r="U79" s="32"/>
      <c r="V79" s="32"/>
      <c r="W79" s="32"/>
      <c r="X79" s="32"/>
      <c r="Y79" s="32"/>
      <c r="Z79" s="32"/>
      <c r="AA79" s="32"/>
      <c r="AB79" s="32"/>
      <c r="AC79" s="32"/>
      <c r="AD79" s="32"/>
      <c r="AE79" s="32"/>
      <c r="AF79" s="32"/>
      <c r="AG79" s="32"/>
      <c r="AH79" s="32"/>
      <c r="AI79" s="32"/>
      <c r="AJ79" s="32"/>
      <c r="AK79" s="32"/>
      <c r="AL79" s="32"/>
      <c r="AM79" s="32"/>
      <c r="AN79" s="32"/>
      <c r="AO79" s="32"/>
      <c r="AP79" s="32"/>
      <c r="AQ79" s="33"/>
    </row>
    <row r="80" spans="2:43" s="1" customFormat="1">
      <c r="B80" s="31"/>
      <c r="C80" s="28" t="s">
        <v>25</v>
      </c>
      <c r="D80" s="32"/>
      <c r="E80" s="32"/>
      <c r="F80" s="32"/>
      <c r="G80" s="32"/>
      <c r="H80" s="32"/>
      <c r="I80" s="32"/>
      <c r="J80" s="32"/>
      <c r="K80" s="32"/>
      <c r="L80" s="68" t="str">
        <f>IF(K8="","",K8)</f>
        <v>Hlušice</v>
      </c>
      <c r="M80" s="32"/>
      <c r="N80" s="32"/>
      <c r="O80" s="32"/>
      <c r="P80" s="32"/>
      <c r="Q80" s="32"/>
      <c r="R80" s="32"/>
      <c r="S80" s="32"/>
      <c r="T80" s="32"/>
      <c r="U80" s="32"/>
      <c r="V80" s="32"/>
      <c r="W80" s="32"/>
      <c r="X80" s="32"/>
      <c r="Y80" s="32"/>
      <c r="Z80" s="32"/>
      <c r="AA80" s="32"/>
      <c r="AB80" s="32"/>
      <c r="AC80" s="32"/>
      <c r="AD80" s="32"/>
      <c r="AE80" s="32"/>
      <c r="AF80" s="32"/>
      <c r="AG80" s="32"/>
      <c r="AH80" s="32"/>
      <c r="AI80" s="28" t="s">
        <v>27</v>
      </c>
      <c r="AJ80" s="32"/>
      <c r="AK80" s="32"/>
      <c r="AL80" s="32"/>
      <c r="AM80" s="69" t="str">
        <f>IF(AN8= "","",AN8)</f>
        <v>21. 11. 2016</v>
      </c>
      <c r="AN80" s="32"/>
      <c r="AO80" s="32"/>
      <c r="AP80" s="32"/>
      <c r="AQ80" s="33"/>
    </row>
    <row r="81" spans="1:76" s="1" customFormat="1" ht="6.95" customHeight="1">
      <c r="B81" s="31"/>
      <c r="C81" s="32"/>
      <c r="D81" s="32"/>
      <c r="E81" s="32"/>
      <c r="F81" s="32"/>
      <c r="G81" s="32"/>
      <c r="H81" s="32"/>
      <c r="I81" s="32"/>
      <c r="J81" s="32"/>
      <c r="K81" s="32"/>
      <c r="L81" s="32"/>
      <c r="M81" s="32"/>
      <c r="N81" s="32"/>
      <c r="O81" s="32"/>
      <c r="P81" s="32"/>
      <c r="Q81" s="32"/>
      <c r="R81" s="32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  <c r="AF81" s="32"/>
      <c r="AG81" s="32"/>
      <c r="AH81" s="32"/>
      <c r="AI81" s="32"/>
      <c r="AJ81" s="32"/>
      <c r="AK81" s="32"/>
      <c r="AL81" s="32"/>
      <c r="AM81" s="32"/>
      <c r="AN81" s="32"/>
      <c r="AO81" s="32"/>
      <c r="AP81" s="32"/>
      <c r="AQ81" s="33"/>
    </row>
    <row r="82" spans="1:76" s="1" customFormat="1">
      <c r="B82" s="31"/>
      <c r="C82" s="28" t="s">
        <v>29</v>
      </c>
      <c r="D82" s="32"/>
      <c r="E82" s="32"/>
      <c r="F82" s="32"/>
      <c r="G82" s="32"/>
      <c r="H82" s="32"/>
      <c r="I82" s="32"/>
      <c r="J82" s="32"/>
      <c r="K82" s="32"/>
      <c r="L82" s="62" t="str">
        <f>IF(E11= "","",E11)</f>
        <v>SŠTŘ, Nový Bydžov, Dr. M. Tyrše 112</v>
      </c>
      <c r="M82" s="32"/>
      <c r="N82" s="32"/>
      <c r="O82" s="32"/>
      <c r="P82" s="32"/>
      <c r="Q82" s="32"/>
      <c r="R82" s="3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  <c r="AF82" s="32"/>
      <c r="AG82" s="32"/>
      <c r="AH82" s="32"/>
      <c r="AI82" s="28" t="s">
        <v>35</v>
      </c>
      <c r="AJ82" s="32"/>
      <c r="AK82" s="32"/>
      <c r="AL82" s="32"/>
      <c r="AM82" s="191" t="str">
        <f>IF(E17="","",E17)</f>
        <v xml:space="preserve"> </v>
      </c>
      <c r="AN82" s="191"/>
      <c r="AO82" s="191"/>
      <c r="AP82" s="191"/>
      <c r="AQ82" s="33"/>
      <c r="AS82" s="192" t="s">
        <v>60</v>
      </c>
      <c r="AT82" s="193"/>
      <c r="AU82" s="70"/>
      <c r="AV82" s="70"/>
      <c r="AW82" s="70"/>
      <c r="AX82" s="70"/>
      <c r="AY82" s="70"/>
      <c r="AZ82" s="70"/>
      <c r="BA82" s="70"/>
      <c r="BB82" s="70"/>
      <c r="BC82" s="70"/>
      <c r="BD82" s="70"/>
      <c r="BE82" s="70"/>
      <c r="BF82" s="71"/>
    </row>
    <row r="83" spans="1:76" s="1" customFormat="1">
      <c r="B83" s="31"/>
      <c r="C83" s="28" t="s">
        <v>33</v>
      </c>
      <c r="D83" s="32"/>
      <c r="E83" s="32"/>
      <c r="F83" s="32"/>
      <c r="G83" s="32"/>
      <c r="H83" s="32"/>
      <c r="I83" s="32"/>
      <c r="J83" s="32"/>
      <c r="K83" s="32"/>
      <c r="L83" s="62" t="str">
        <f>IF(E14="","",E14)</f>
        <v xml:space="preserve"> </v>
      </c>
      <c r="M83" s="32"/>
      <c r="N83" s="32"/>
      <c r="O83" s="32"/>
      <c r="P83" s="32"/>
      <c r="Q83" s="32"/>
      <c r="R83" s="3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  <c r="AF83" s="32"/>
      <c r="AG83" s="32"/>
      <c r="AH83" s="32"/>
      <c r="AI83" s="28" t="s">
        <v>36</v>
      </c>
      <c r="AJ83" s="32"/>
      <c r="AK83" s="32"/>
      <c r="AL83" s="32"/>
      <c r="AM83" s="191" t="str">
        <f>IF(E20="","",E20)</f>
        <v xml:space="preserve"> </v>
      </c>
      <c r="AN83" s="191"/>
      <c r="AO83" s="191"/>
      <c r="AP83" s="191"/>
      <c r="AQ83" s="33"/>
      <c r="AS83" s="194"/>
      <c r="AT83" s="195"/>
      <c r="AU83" s="72"/>
      <c r="AV83" s="72"/>
      <c r="AW83" s="72"/>
      <c r="AX83" s="72"/>
      <c r="AY83" s="72"/>
      <c r="AZ83" s="72"/>
      <c r="BA83" s="72"/>
      <c r="BB83" s="72"/>
      <c r="BC83" s="72"/>
      <c r="BD83" s="72"/>
      <c r="BE83" s="72"/>
      <c r="BF83" s="73"/>
    </row>
    <row r="84" spans="1:76" s="1" customFormat="1" ht="10.9" customHeight="1">
      <c r="B84" s="31"/>
      <c r="C84" s="32"/>
      <c r="D84" s="32"/>
      <c r="E84" s="32"/>
      <c r="F84" s="32"/>
      <c r="G84" s="32"/>
      <c r="H84" s="32"/>
      <c r="I84" s="32"/>
      <c r="J84" s="32"/>
      <c r="K84" s="32"/>
      <c r="L84" s="32"/>
      <c r="M84" s="32"/>
      <c r="N84" s="32"/>
      <c r="O84" s="32"/>
      <c r="P84" s="32"/>
      <c r="Q84" s="32"/>
      <c r="R84" s="32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  <c r="AF84" s="32"/>
      <c r="AG84" s="32"/>
      <c r="AH84" s="32"/>
      <c r="AI84" s="32"/>
      <c r="AJ84" s="32"/>
      <c r="AK84" s="32"/>
      <c r="AL84" s="32"/>
      <c r="AM84" s="32"/>
      <c r="AN84" s="32"/>
      <c r="AO84" s="32"/>
      <c r="AP84" s="32"/>
      <c r="AQ84" s="33"/>
      <c r="AS84" s="196"/>
      <c r="AT84" s="197"/>
      <c r="AU84" s="32"/>
      <c r="AV84" s="32"/>
      <c r="AW84" s="32"/>
      <c r="AX84" s="32"/>
      <c r="AY84" s="32"/>
      <c r="AZ84" s="32"/>
      <c r="BA84" s="32"/>
      <c r="BB84" s="32"/>
      <c r="BC84" s="32"/>
      <c r="BD84" s="32"/>
      <c r="BE84" s="32"/>
      <c r="BF84" s="74"/>
    </row>
    <row r="85" spans="1:76" s="1" customFormat="1" ht="29.25" customHeight="1">
      <c r="B85" s="31"/>
      <c r="C85" s="198" t="s">
        <v>61</v>
      </c>
      <c r="D85" s="199"/>
      <c r="E85" s="199"/>
      <c r="F85" s="199"/>
      <c r="G85" s="199"/>
      <c r="H85" s="75"/>
      <c r="I85" s="200" t="s">
        <v>62</v>
      </c>
      <c r="J85" s="199"/>
      <c r="K85" s="199"/>
      <c r="L85" s="199"/>
      <c r="M85" s="199"/>
      <c r="N85" s="199"/>
      <c r="O85" s="199"/>
      <c r="P85" s="199"/>
      <c r="Q85" s="199"/>
      <c r="R85" s="199"/>
      <c r="S85" s="199"/>
      <c r="T85" s="199"/>
      <c r="U85" s="199"/>
      <c r="V85" s="199"/>
      <c r="W85" s="199"/>
      <c r="X85" s="199"/>
      <c r="Y85" s="199"/>
      <c r="Z85" s="199"/>
      <c r="AA85" s="199"/>
      <c r="AB85" s="199"/>
      <c r="AC85" s="199"/>
      <c r="AD85" s="199"/>
      <c r="AE85" s="199"/>
      <c r="AF85" s="199"/>
      <c r="AG85" s="200" t="s">
        <v>63</v>
      </c>
      <c r="AH85" s="199"/>
      <c r="AI85" s="199"/>
      <c r="AJ85" s="199"/>
      <c r="AK85" s="199"/>
      <c r="AL85" s="199"/>
      <c r="AM85" s="199"/>
      <c r="AN85" s="200" t="s">
        <v>64</v>
      </c>
      <c r="AO85" s="199"/>
      <c r="AP85" s="201"/>
      <c r="AQ85" s="33"/>
      <c r="AS85" s="76" t="s">
        <v>65</v>
      </c>
      <c r="AT85" s="77" t="s">
        <v>66</v>
      </c>
      <c r="AU85" s="77" t="s">
        <v>67</v>
      </c>
      <c r="AV85" s="77" t="s">
        <v>68</v>
      </c>
      <c r="AW85" s="77" t="s">
        <v>69</v>
      </c>
      <c r="AX85" s="77" t="s">
        <v>70</v>
      </c>
      <c r="AY85" s="77" t="s">
        <v>71</v>
      </c>
      <c r="AZ85" s="77" t="s">
        <v>72</v>
      </c>
      <c r="BA85" s="77" t="s">
        <v>73</v>
      </c>
      <c r="BB85" s="77" t="s">
        <v>74</v>
      </c>
      <c r="BC85" s="77" t="s">
        <v>75</v>
      </c>
      <c r="BD85" s="77" t="s">
        <v>76</v>
      </c>
      <c r="BE85" s="77" t="s">
        <v>77</v>
      </c>
      <c r="BF85" s="78" t="s">
        <v>78</v>
      </c>
    </row>
    <row r="86" spans="1:76" s="1" customFormat="1" ht="10.9" customHeight="1">
      <c r="B86" s="31"/>
      <c r="C86" s="32"/>
      <c r="D86" s="32"/>
      <c r="E86" s="32"/>
      <c r="F86" s="32"/>
      <c r="G86" s="32"/>
      <c r="H86" s="32"/>
      <c r="I86" s="32"/>
      <c r="J86" s="32"/>
      <c r="K86" s="32"/>
      <c r="L86" s="32"/>
      <c r="M86" s="32"/>
      <c r="N86" s="32"/>
      <c r="O86" s="32"/>
      <c r="P86" s="32"/>
      <c r="Q86" s="32"/>
      <c r="R86" s="3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  <c r="AF86" s="32"/>
      <c r="AG86" s="32"/>
      <c r="AH86" s="32"/>
      <c r="AI86" s="32"/>
      <c r="AJ86" s="32"/>
      <c r="AK86" s="32"/>
      <c r="AL86" s="32"/>
      <c r="AM86" s="32"/>
      <c r="AN86" s="32"/>
      <c r="AO86" s="32"/>
      <c r="AP86" s="32"/>
      <c r="AQ86" s="33"/>
      <c r="AS86" s="79"/>
      <c r="AT86" s="47"/>
      <c r="AU86" s="47"/>
      <c r="AV86" s="47"/>
      <c r="AW86" s="47"/>
      <c r="AX86" s="47"/>
      <c r="AY86" s="47"/>
      <c r="AZ86" s="47"/>
      <c r="BA86" s="47"/>
      <c r="BB86" s="47"/>
      <c r="BC86" s="47"/>
      <c r="BD86" s="47"/>
      <c r="BE86" s="47"/>
      <c r="BF86" s="48"/>
    </row>
    <row r="87" spans="1:76" s="4" customFormat="1" ht="32.450000000000003" customHeight="1">
      <c r="B87" s="64"/>
      <c r="C87" s="80" t="s">
        <v>79</v>
      </c>
      <c r="D87" s="81"/>
      <c r="E87" s="81"/>
      <c r="F87" s="81"/>
      <c r="G87" s="81"/>
      <c r="H87" s="81"/>
      <c r="I87" s="81"/>
      <c r="J87" s="81"/>
      <c r="K87" s="81"/>
      <c r="L87" s="81"/>
      <c r="M87" s="81"/>
      <c r="N87" s="81"/>
      <c r="O87" s="81"/>
      <c r="P87" s="81"/>
      <c r="Q87" s="81"/>
      <c r="R87" s="81"/>
      <c r="S87" s="81"/>
      <c r="T87" s="81"/>
      <c r="U87" s="81"/>
      <c r="V87" s="81"/>
      <c r="W87" s="81"/>
      <c r="X87" s="81"/>
      <c r="Y87" s="81"/>
      <c r="Z87" s="81"/>
      <c r="AA87" s="81"/>
      <c r="AB87" s="81"/>
      <c r="AC87" s="81"/>
      <c r="AD87" s="81"/>
      <c r="AE87" s="81"/>
      <c r="AF87" s="81"/>
      <c r="AG87" s="205">
        <f>ROUND(AG88,2)</f>
        <v>6053952.7300000004</v>
      </c>
      <c r="AH87" s="205"/>
      <c r="AI87" s="205"/>
      <c r="AJ87" s="205"/>
      <c r="AK87" s="205"/>
      <c r="AL87" s="205"/>
      <c r="AM87" s="205"/>
      <c r="AN87" s="206">
        <f>SUM(AG87,AV87)</f>
        <v>7325282.8000000007</v>
      </c>
      <c r="AO87" s="206"/>
      <c r="AP87" s="206"/>
      <c r="AQ87" s="67"/>
      <c r="AS87" s="82">
        <f>ROUND(AS88,2)</f>
        <v>4597150.8</v>
      </c>
      <c r="AT87" s="83">
        <f>ROUND(AT88,2)</f>
        <v>1326482</v>
      </c>
      <c r="AU87" s="84">
        <f>ROUND(AU88,2)</f>
        <v>130319.93</v>
      </c>
      <c r="AV87" s="84">
        <f>ROUND(SUM(AX87:AY87),2)</f>
        <v>1271330.07</v>
      </c>
      <c r="AW87" s="85">
        <f>ROUND(AW88,5)</f>
        <v>0</v>
      </c>
      <c r="AX87" s="84">
        <f>ROUND(BB87*L33,2)</f>
        <v>1271330.07</v>
      </c>
      <c r="AY87" s="84">
        <f>ROUND(BC87*L34,2)</f>
        <v>0</v>
      </c>
      <c r="AZ87" s="84">
        <f>ROUND(BD87*L33,2)</f>
        <v>0</v>
      </c>
      <c r="BA87" s="84">
        <f>ROUND(BE87*L34,2)</f>
        <v>0</v>
      </c>
      <c r="BB87" s="84">
        <f>ROUND(BB88,2)</f>
        <v>6053952.7300000004</v>
      </c>
      <c r="BC87" s="84">
        <f>ROUND(BC88,2)</f>
        <v>0</v>
      </c>
      <c r="BD87" s="84">
        <f>ROUND(BD88,2)</f>
        <v>0</v>
      </c>
      <c r="BE87" s="84">
        <f>ROUND(BE88,2)</f>
        <v>0</v>
      </c>
      <c r="BF87" s="86">
        <f>ROUND(BF88,2)</f>
        <v>0</v>
      </c>
      <c r="BS87" s="87" t="s">
        <v>80</v>
      </c>
      <c r="BT87" s="87" t="s">
        <v>81</v>
      </c>
      <c r="BU87" s="88" t="s">
        <v>82</v>
      </c>
      <c r="BV87" s="87" t="s">
        <v>83</v>
      </c>
      <c r="BW87" s="87" t="s">
        <v>84</v>
      </c>
      <c r="BX87" s="87" t="s">
        <v>85</v>
      </c>
    </row>
    <row r="88" spans="1:76" s="5" customFormat="1" ht="22.5" customHeight="1">
      <c r="A88" s="89" t="s">
        <v>86</v>
      </c>
      <c r="B88" s="90"/>
      <c r="C88" s="91"/>
      <c r="D88" s="204" t="s">
        <v>87</v>
      </c>
      <c r="E88" s="204"/>
      <c r="F88" s="204"/>
      <c r="G88" s="204"/>
      <c r="H88" s="204"/>
      <c r="I88" s="92"/>
      <c r="J88" s="204" t="s">
        <v>88</v>
      </c>
      <c r="K88" s="204"/>
      <c r="L88" s="204"/>
      <c r="M88" s="204"/>
      <c r="N88" s="204"/>
      <c r="O88" s="204"/>
      <c r="P88" s="204"/>
      <c r="Q88" s="204"/>
      <c r="R88" s="204"/>
      <c r="S88" s="204"/>
      <c r="T88" s="204"/>
      <c r="U88" s="204"/>
      <c r="V88" s="204"/>
      <c r="W88" s="204"/>
      <c r="X88" s="204"/>
      <c r="Y88" s="204"/>
      <c r="Z88" s="204"/>
      <c r="AA88" s="204"/>
      <c r="AB88" s="204"/>
      <c r="AC88" s="204"/>
      <c r="AD88" s="204"/>
      <c r="AE88" s="204"/>
      <c r="AF88" s="204"/>
      <c r="AG88" s="202">
        <f>'02.3 - Elektroinstalace'!M32</f>
        <v>6053952.7300000004</v>
      </c>
      <c r="AH88" s="203"/>
      <c r="AI88" s="203"/>
      <c r="AJ88" s="203"/>
      <c r="AK88" s="203"/>
      <c r="AL88" s="203"/>
      <c r="AM88" s="203"/>
      <c r="AN88" s="202">
        <f>SUM(AG88,AV88)</f>
        <v>7325282.8000000007</v>
      </c>
      <c r="AO88" s="203"/>
      <c r="AP88" s="203"/>
      <c r="AQ88" s="93"/>
      <c r="AS88" s="94">
        <f>'02.3 - Elektroinstalace'!M28</f>
        <v>4597150.8</v>
      </c>
      <c r="AT88" s="95">
        <f>'02.3 - Elektroinstalace'!M29</f>
        <v>1326482</v>
      </c>
      <c r="AU88" s="95">
        <f>'02.3 - Elektroinstalace'!M30</f>
        <v>130319.93</v>
      </c>
      <c r="AV88" s="95">
        <f>ROUND(SUM(AX88:AY88),2)</f>
        <v>1271330.07</v>
      </c>
      <c r="AW88" s="96">
        <f>'02.3 - Elektroinstalace'!Z136</f>
        <v>0</v>
      </c>
      <c r="AX88" s="95">
        <f>'02.3 - Elektroinstalace'!M34</f>
        <v>1271330.07</v>
      </c>
      <c r="AY88" s="95">
        <f>'02.3 - Elektroinstalace'!M35</f>
        <v>0</v>
      </c>
      <c r="AZ88" s="95">
        <f>'02.3 - Elektroinstalace'!M36</f>
        <v>0</v>
      </c>
      <c r="BA88" s="95">
        <f>'02.3 - Elektroinstalace'!M37</f>
        <v>0</v>
      </c>
      <c r="BB88" s="95">
        <f>'02.3 - Elektroinstalace'!H34</f>
        <v>6053952.7300000004</v>
      </c>
      <c r="BC88" s="95">
        <f>'02.3 - Elektroinstalace'!H35</f>
        <v>0</v>
      </c>
      <c r="BD88" s="95">
        <f>'02.3 - Elektroinstalace'!H36</f>
        <v>0</v>
      </c>
      <c r="BE88" s="95">
        <f>'02.3 - Elektroinstalace'!H37</f>
        <v>0</v>
      </c>
      <c r="BF88" s="97">
        <f>'02.3 - Elektroinstalace'!H38</f>
        <v>0</v>
      </c>
      <c r="BT88" s="98" t="s">
        <v>24</v>
      </c>
      <c r="BV88" s="98" t="s">
        <v>83</v>
      </c>
      <c r="BW88" s="98" t="s">
        <v>89</v>
      </c>
      <c r="BX88" s="98" t="s">
        <v>84</v>
      </c>
    </row>
    <row r="89" spans="1:76" ht="13.5">
      <c r="B89" s="21"/>
      <c r="C89" s="24"/>
      <c r="D89" s="24"/>
      <c r="E89" s="24"/>
      <c r="F89" s="24"/>
      <c r="G89" s="24"/>
      <c r="H89" s="24"/>
      <c r="I89" s="24"/>
      <c r="J89" s="24"/>
      <c r="K89" s="24"/>
      <c r="L89" s="24"/>
      <c r="M89" s="24"/>
      <c r="N89" s="24"/>
      <c r="O89" s="24"/>
      <c r="P89" s="24"/>
      <c r="Q89" s="24"/>
      <c r="R89" s="24"/>
      <c r="S89" s="24"/>
      <c r="T89" s="24"/>
      <c r="U89" s="24"/>
      <c r="V89" s="24"/>
      <c r="W89" s="24"/>
      <c r="X89" s="24"/>
      <c r="Y89" s="24"/>
      <c r="Z89" s="24"/>
      <c r="AA89" s="24"/>
      <c r="AB89" s="24"/>
      <c r="AC89" s="24"/>
      <c r="AD89" s="24"/>
      <c r="AE89" s="24"/>
      <c r="AF89" s="24"/>
      <c r="AG89" s="24"/>
      <c r="AH89" s="24"/>
      <c r="AI89" s="24"/>
      <c r="AJ89" s="24"/>
      <c r="AK89" s="24"/>
      <c r="AL89" s="24"/>
      <c r="AM89" s="24"/>
      <c r="AN89" s="24"/>
      <c r="AO89" s="24"/>
      <c r="AP89" s="24"/>
      <c r="AQ89" s="22"/>
    </row>
    <row r="90" spans="1:76" s="1" customFormat="1" ht="30" customHeight="1">
      <c r="B90" s="31"/>
      <c r="C90" s="80" t="s">
        <v>90</v>
      </c>
      <c r="D90" s="32"/>
      <c r="E90" s="32"/>
      <c r="F90" s="32"/>
      <c r="G90" s="32"/>
      <c r="H90" s="32"/>
      <c r="I90" s="32"/>
      <c r="J90" s="32"/>
      <c r="K90" s="32"/>
      <c r="L90" s="32"/>
      <c r="M90" s="32"/>
      <c r="N90" s="32"/>
      <c r="O90" s="32"/>
      <c r="P90" s="32"/>
      <c r="Q90" s="32"/>
      <c r="R90" s="3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  <c r="AF90" s="32"/>
      <c r="AG90" s="206">
        <v>0</v>
      </c>
      <c r="AH90" s="206"/>
      <c r="AI90" s="206"/>
      <c r="AJ90" s="206"/>
      <c r="AK90" s="206"/>
      <c r="AL90" s="206"/>
      <c r="AM90" s="206"/>
      <c r="AN90" s="206">
        <v>0</v>
      </c>
      <c r="AO90" s="206"/>
      <c r="AP90" s="206"/>
      <c r="AQ90" s="33"/>
      <c r="AS90" s="76" t="s">
        <v>91</v>
      </c>
      <c r="AT90" s="77" t="s">
        <v>92</v>
      </c>
      <c r="AU90" s="77" t="s">
        <v>43</v>
      </c>
      <c r="AV90" s="78" t="s">
        <v>68</v>
      </c>
    </row>
    <row r="91" spans="1:76" s="1" customFormat="1" ht="10.9" customHeight="1">
      <c r="B91" s="31"/>
      <c r="C91" s="32"/>
      <c r="D91" s="32"/>
      <c r="E91" s="32"/>
      <c r="F91" s="32"/>
      <c r="G91" s="32"/>
      <c r="H91" s="32"/>
      <c r="I91" s="32"/>
      <c r="J91" s="32"/>
      <c r="K91" s="32"/>
      <c r="L91" s="32"/>
      <c r="M91" s="32"/>
      <c r="N91" s="32"/>
      <c r="O91" s="32"/>
      <c r="P91" s="32"/>
      <c r="Q91" s="32"/>
      <c r="R91" s="3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  <c r="AF91" s="32"/>
      <c r="AG91" s="32"/>
      <c r="AH91" s="32"/>
      <c r="AI91" s="32"/>
      <c r="AJ91" s="32"/>
      <c r="AK91" s="32"/>
      <c r="AL91" s="32"/>
      <c r="AM91" s="32"/>
      <c r="AN91" s="32"/>
      <c r="AO91" s="32"/>
      <c r="AP91" s="32"/>
      <c r="AQ91" s="33"/>
      <c r="AS91" s="99"/>
      <c r="AT91" s="100"/>
      <c r="AU91" s="100"/>
      <c r="AV91" s="101"/>
    </row>
    <row r="92" spans="1:76" s="1" customFormat="1" ht="30" customHeight="1">
      <c r="B92" s="31"/>
      <c r="C92" s="102" t="s">
        <v>93</v>
      </c>
      <c r="D92" s="103"/>
      <c r="E92" s="103"/>
      <c r="F92" s="103"/>
      <c r="G92" s="103"/>
      <c r="H92" s="103"/>
      <c r="I92" s="103"/>
      <c r="J92" s="103"/>
      <c r="K92" s="103"/>
      <c r="L92" s="103"/>
      <c r="M92" s="103"/>
      <c r="N92" s="103"/>
      <c r="O92" s="103"/>
      <c r="P92" s="103"/>
      <c r="Q92" s="103"/>
      <c r="R92" s="103"/>
      <c r="S92" s="103"/>
      <c r="T92" s="103"/>
      <c r="U92" s="103"/>
      <c r="V92" s="103"/>
      <c r="W92" s="103"/>
      <c r="X92" s="103"/>
      <c r="Y92" s="103"/>
      <c r="Z92" s="103"/>
      <c r="AA92" s="103"/>
      <c r="AB92" s="103"/>
      <c r="AC92" s="103"/>
      <c r="AD92" s="103"/>
      <c r="AE92" s="103"/>
      <c r="AF92" s="103"/>
      <c r="AG92" s="207">
        <f>ROUND(AG87+AG90,2)</f>
        <v>6053952.7300000004</v>
      </c>
      <c r="AH92" s="207"/>
      <c r="AI92" s="207"/>
      <c r="AJ92" s="207"/>
      <c r="AK92" s="207"/>
      <c r="AL92" s="207"/>
      <c r="AM92" s="207"/>
      <c r="AN92" s="207">
        <f>AN87+AN90</f>
        <v>7325282.8000000007</v>
      </c>
      <c r="AO92" s="207"/>
      <c r="AP92" s="207"/>
      <c r="AQ92" s="33"/>
    </row>
    <row r="93" spans="1:76" s="1" customFormat="1" ht="6.95" customHeight="1">
      <c r="B93" s="55"/>
      <c r="C93" s="56"/>
      <c r="D93" s="56"/>
      <c r="E93" s="56"/>
      <c r="F93" s="56"/>
      <c r="G93" s="56"/>
      <c r="H93" s="56"/>
      <c r="I93" s="56"/>
      <c r="J93" s="56"/>
      <c r="K93" s="56"/>
      <c r="L93" s="56"/>
      <c r="M93" s="56"/>
      <c r="N93" s="56"/>
      <c r="O93" s="56"/>
      <c r="P93" s="56"/>
      <c r="Q93" s="56"/>
      <c r="R93" s="56"/>
      <c r="S93" s="56"/>
      <c r="T93" s="56"/>
      <c r="U93" s="56"/>
      <c r="V93" s="56"/>
      <c r="W93" s="56"/>
      <c r="X93" s="56"/>
      <c r="Y93" s="56"/>
      <c r="Z93" s="56"/>
      <c r="AA93" s="56"/>
      <c r="AB93" s="56"/>
      <c r="AC93" s="56"/>
      <c r="AD93" s="56"/>
      <c r="AE93" s="56"/>
      <c r="AF93" s="56"/>
      <c r="AG93" s="56"/>
      <c r="AH93" s="56"/>
      <c r="AI93" s="56"/>
      <c r="AJ93" s="56"/>
      <c r="AK93" s="56"/>
      <c r="AL93" s="56"/>
      <c r="AM93" s="56"/>
      <c r="AN93" s="56"/>
      <c r="AO93" s="56"/>
      <c r="AP93" s="56"/>
      <c r="AQ93" s="57"/>
    </row>
  </sheetData>
  <sheetProtection password="CC35" sheet="1" objects="1" scenarios="1" formatCells="0" formatColumns="0" formatRows="0" sort="0" autoFilter="0"/>
  <mergeCells count="47">
    <mergeCell ref="AG90:AM90"/>
    <mergeCell ref="AN90:AP90"/>
    <mergeCell ref="AG92:AM92"/>
    <mergeCell ref="AN92:AP92"/>
    <mergeCell ref="AR2:BG2"/>
    <mergeCell ref="C85:G85"/>
    <mergeCell ref="I85:AF85"/>
    <mergeCell ref="AG85:AM85"/>
    <mergeCell ref="AN85:AP85"/>
    <mergeCell ref="AN88:AP88"/>
    <mergeCell ref="AG88:AM88"/>
    <mergeCell ref="D88:H88"/>
    <mergeCell ref="J88:AF88"/>
    <mergeCell ref="AG87:AM87"/>
    <mergeCell ref="AN87:AP87"/>
    <mergeCell ref="C76:AP76"/>
    <mergeCell ref="L78:AO78"/>
    <mergeCell ref="AM82:AP82"/>
    <mergeCell ref="AS82:AT84"/>
    <mergeCell ref="AM83:AP83"/>
    <mergeCell ref="L37:O37"/>
    <mergeCell ref="W37:AE37"/>
    <mergeCell ref="AK37:AO37"/>
    <mergeCell ref="X39:AB39"/>
    <mergeCell ref="AK39:AO39"/>
    <mergeCell ref="L35:O35"/>
    <mergeCell ref="W35:AE35"/>
    <mergeCell ref="AK35:AO35"/>
    <mergeCell ref="L36:O36"/>
    <mergeCell ref="W36:AE36"/>
    <mergeCell ref="AK36:AO36"/>
    <mergeCell ref="L33:O33"/>
    <mergeCell ref="W33:AE33"/>
    <mergeCell ref="AK33:AO33"/>
    <mergeCell ref="L34:O34"/>
    <mergeCell ref="W34:AE34"/>
    <mergeCell ref="AK34:AO34"/>
    <mergeCell ref="AK26:AO26"/>
    <mergeCell ref="AK27:AO27"/>
    <mergeCell ref="AK28:AO28"/>
    <mergeCell ref="AK29:AO29"/>
    <mergeCell ref="AK31:AO31"/>
    <mergeCell ref="C2:AP2"/>
    <mergeCell ref="C4:AP4"/>
    <mergeCell ref="K5:AO5"/>
    <mergeCell ref="K6:AO6"/>
    <mergeCell ref="E23:AN23"/>
  </mergeCells>
  <hyperlinks>
    <hyperlink ref="K1:S1" location="C2" display="1) Souhrnný list stavby"/>
    <hyperlink ref="W1:AF1" location="C87" display="2) Rekapitulace objektů"/>
    <hyperlink ref="A88" location="'02.3 - Elektroinstalace'!C2" display="/"/>
  </hyperlinks>
  <pageMargins left="0.58333330000000005" right="0.58333330000000005" top="0.5" bottom="0.46666669999999999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680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4" width="20" hidden="1" customWidth="1"/>
    <col min="25" max="25" width="12.33203125" hidden="1" customWidth="1"/>
    <col min="26" max="26" width="16.33203125" hidden="1" customWidth="1"/>
    <col min="27" max="27" width="12.33203125" hidden="1" customWidth="1"/>
    <col min="28" max="28" width="15" hidden="1" customWidth="1"/>
    <col min="29" max="29" width="11" hidden="1" customWidth="1"/>
    <col min="30" max="30" width="15" hidden="1" customWidth="1"/>
    <col min="31" max="31" width="16.33203125" hidden="1" customWidth="1"/>
    <col min="44" max="65" width="9.33203125" hidden="1"/>
  </cols>
  <sheetData>
    <row r="1" spans="1:66" ht="21.75" customHeight="1">
      <c r="A1" s="104"/>
      <c r="B1" s="11"/>
      <c r="C1" s="11"/>
      <c r="D1" s="12" t="s">
        <v>1</v>
      </c>
      <c r="E1" s="11"/>
      <c r="F1" s="13" t="s">
        <v>94</v>
      </c>
      <c r="G1" s="13"/>
      <c r="H1" s="241" t="s">
        <v>95</v>
      </c>
      <c r="I1" s="241"/>
      <c r="J1" s="241"/>
      <c r="K1" s="241"/>
      <c r="L1" s="13" t="s">
        <v>96</v>
      </c>
      <c r="M1" s="11"/>
      <c r="N1" s="11"/>
      <c r="O1" s="12" t="s">
        <v>97</v>
      </c>
      <c r="P1" s="11"/>
      <c r="Q1" s="11"/>
      <c r="R1" s="11"/>
      <c r="S1" s="13" t="s">
        <v>98</v>
      </c>
      <c r="T1" s="13"/>
      <c r="U1" s="104"/>
      <c r="V1" s="104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4"/>
      <c r="BB1" s="14"/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</row>
    <row r="2" spans="1:66" ht="36.950000000000003" customHeight="1">
      <c r="C2" s="170" t="s">
        <v>8</v>
      </c>
      <c r="D2" s="171"/>
      <c r="E2" s="171"/>
      <c r="F2" s="171"/>
      <c r="G2" s="171"/>
      <c r="H2" s="171"/>
      <c r="I2" s="171"/>
      <c r="J2" s="171"/>
      <c r="K2" s="171"/>
      <c r="L2" s="171"/>
      <c r="M2" s="171"/>
      <c r="N2" s="171"/>
      <c r="O2" s="171"/>
      <c r="P2" s="171"/>
      <c r="Q2" s="171"/>
      <c r="S2" s="208" t="s">
        <v>9</v>
      </c>
      <c r="T2" s="209"/>
      <c r="U2" s="209"/>
      <c r="V2" s="209"/>
      <c r="W2" s="209"/>
      <c r="X2" s="209"/>
      <c r="Y2" s="209"/>
      <c r="Z2" s="209"/>
      <c r="AA2" s="209"/>
      <c r="AB2" s="209"/>
      <c r="AC2" s="209"/>
      <c r="AD2" s="209"/>
      <c r="AE2" s="209"/>
      <c r="AF2" s="209"/>
      <c r="AT2" s="17" t="s">
        <v>89</v>
      </c>
    </row>
    <row r="3" spans="1:6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20"/>
      <c r="AT3" s="17" t="s">
        <v>99</v>
      </c>
    </row>
    <row r="4" spans="1:66" ht="36.950000000000003" customHeight="1">
      <c r="B4" s="21"/>
      <c r="C4" s="172" t="s">
        <v>100</v>
      </c>
      <c r="D4" s="173"/>
      <c r="E4" s="173"/>
      <c r="F4" s="173"/>
      <c r="G4" s="173"/>
      <c r="H4" s="173"/>
      <c r="I4" s="173"/>
      <c r="J4" s="173"/>
      <c r="K4" s="173"/>
      <c r="L4" s="173"/>
      <c r="M4" s="173"/>
      <c r="N4" s="173"/>
      <c r="O4" s="173"/>
      <c r="P4" s="173"/>
      <c r="Q4" s="173"/>
      <c r="R4" s="22"/>
      <c r="T4" s="23" t="s">
        <v>14</v>
      </c>
      <c r="AT4" s="17" t="s">
        <v>6</v>
      </c>
    </row>
    <row r="5" spans="1:66" ht="6.95" customHeight="1">
      <c r="B5" s="21"/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  <c r="Q5" s="24"/>
      <c r="R5" s="22"/>
    </row>
    <row r="6" spans="1:66" ht="25.35" customHeight="1">
      <c r="B6" s="21"/>
      <c r="C6" s="24"/>
      <c r="D6" s="28" t="s">
        <v>18</v>
      </c>
      <c r="E6" s="24"/>
      <c r="F6" s="210" t="str">
        <f>'Rekapitulace stavby'!K6</f>
        <v>Modernizace dílenského areálu, SŠTŘ, Nový Bydžov - Hlušice</v>
      </c>
      <c r="G6" s="211"/>
      <c r="H6" s="211"/>
      <c r="I6" s="211"/>
      <c r="J6" s="211"/>
      <c r="K6" s="211"/>
      <c r="L6" s="211"/>
      <c r="M6" s="211"/>
      <c r="N6" s="211"/>
      <c r="O6" s="211"/>
      <c r="P6" s="211"/>
      <c r="Q6" s="24"/>
      <c r="R6" s="22"/>
    </row>
    <row r="7" spans="1:66" s="1" customFormat="1" ht="32.85" customHeight="1">
      <c r="B7" s="31"/>
      <c r="C7" s="32"/>
      <c r="D7" s="27" t="s">
        <v>101</v>
      </c>
      <c r="E7" s="32"/>
      <c r="F7" s="176" t="s">
        <v>102</v>
      </c>
      <c r="G7" s="212"/>
      <c r="H7" s="212"/>
      <c r="I7" s="212"/>
      <c r="J7" s="212"/>
      <c r="K7" s="212"/>
      <c r="L7" s="212"/>
      <c r="M7" s="212"/>
      <c r="N7" s="212"/>
      <c r="O7" s="212"/>
      <c r="P7" s="212"/>
      <c r="Q7" s="32"/>
      <c r="R7" s="33"/>
    </row>
    <row r="8" spans="1:66" s="1" customFormat="1" ht="14.45" customHeight="1">
      <c r="B8" s="31"/>
      <c r="C8" s="32"/>
      <c r="D8" s="28" t="s">
        <v>21</v>
      </c>
      <c r="E8" s="32"/>
      <c r="F8" s="26" t="s">
        <v>22</v>
      </c>
      <c r="G8" s="32"/>
      <c r="H8" s="32"/>
      <c r="I8" s="32"/>
      <c r="J8" s="32"/>
      <c r="K8" s="32"/>
      <c r="L8" s="32"/>
      <c r="M8" s="28" t="s">
        <v>23</v>
      </c>
      <c r="N8" s="32"/>
      <c r="O8" s="26" t="s">
        <v>22</v>
      </c>
      <c r="P8" s="32"/>
      <c r="Q8" s="32"/>
      <c r="R8" s="33"/>
    </row>
    <row r="9" spans="1:66" s="1" customFormat="1" ht="14.45" customHeight="1">
      <c r="B9" s="31"/>
      <c r="C9" s="32"/>
      <c r="D9" s="28" t="s">
        <v>25</v>
      </c>
      <c r="E9" s="32"/>
      <c r="F9" s="26" t="s">
        <v>26</v>
      </c>
      <c r="G9" s="32"/>
      <c r="H9" s="32"/>
      <c r="I9" s="32"/>
      <c r="J9" s="32"/>
      <c r="K9" s="32"/>
      <c r="L9" s="32"/>
      <c r="M9" s="28" t="s">
        <v>27</v>
      </c>
      <c r="N9" s="32"/>
      <c r="O9" s="213" t="str">
        <f>'Rekapitulace stavby'!AN8</f>
        <v>21. 11. 2016</v>
      </c>
      <c r="P9" s="213"/>
      <c r="Q9" s="32"/>
      <c r="R9" s="33"/>
    </row>
    <row r="10" spans="1:66" s="1" customFormat="1" ht="10.9" customHeight="1">
      <c r="B10" s="31"/>
      <c r="C10" s="32"/>
      <c r="D10" s="32"/>
      <c r="E10" s="32"/>
      <c r="F10" s="32"/>
      <c r="G10" s="32"/>
      <c r="H10" s="32"/>
      <c r="I10" s="32"/>
      <c r="J10" s="32"/>
      <c r="K10" s="32"/>
      <c r="L10" s="32"/>
      <c r="M10" s="32"/>
      <c r="N10" s="32"/>
      <c r="O10" s="32"/>
      <c r="P10" s="32"/>
      <c r="Q10" s="32"/>
      <c r="R10" s="33"/>
    </row>
    <row r="11" spans="1:66" s="1" customFormat="1" ht="14.45" customHeight="1">
      <c r="B11" s="31"/>
      <c r="C11" s="32"/>
      <c r="D11" s="28" t="s">
        <v>29</v>
      </c>
      <c r="E11" s="32"/>
      <c r="F11" s="32"/>
      <c r="G11" s="32"/>
      <c r="H11" s="32"/>
      <c r="I11" s="32"/>
      <c r="J11" s="32"/>
      <c r="K11" s="32"/>
      <c r="L11" s="32"/>
      <c r="M11" s="28" t="s">
        <v>30</v>
      </c>
      <c r="N11" s="32"/>
      <c r="O11" s="174" t="s">
        <v>22</v>
      </c>
      <c r="P11" s="174"/>
      <c r="Q11" s="32"/>
      <c r="R11" s="33"/>
    </row>
    <row r="12" spans="1:66" s="1" customFormat="1" ht="18" customHeight="1">
      <c r="B12" s="31"/>
      <c r="C12" s="32"/>
      <c r="D12" s="32"/>
      <c r="E12" s="26" t="s">
        <v>31</v>
      </c>
      <c r="F12" s="32"/>
      <c r="G12" s="32"/>
      <c r="H12" s="32"/>
      <c r="I12" s="32"/>
      <c r="J12" s="32"/>
      <c r="K12" s="32"/>
      <c r="L12" s="32"/>
      <c r="M12" s="28" t="s">
        <v>32</v>
      </c>
      <c r="N12" s="32"/>
      <c r="O12" s="174" t="s">
        <v>22</v>
      </c>
      <c r="P12" s="174"/>
      <c r="Q12" s="32"/>
      <c r="R12" s="33"/>
    </row>
    <row r="13" spans="1:66" s="1" customFormat="1" ht="6.95" customHeight="1">
      <c r="B13" s="31"/>
      <c r="C13" s="32"/>
      <c r="D13" s="32"/>
      <c r="E13" s="32"/>
      <c r="F13" s="32"/>
      <c r="G13" s="32"/>
      <c r="H13" s="32"/>
      <c r="I13" s="32"/>
      <c r="J13" s="32"/>
      <c r="K13" s="32"/>
      <c r="L13" s="32"/>
      <c r="M13" s="32"/>
      <c r="N13" s="32"/>
      <c r="O13" s="32"/>
      <c r="P13" s="32"/>
      <c r="Q13" s="32"/>
      <c r="R13" s="33"/>
    </row>
    <row r="14" spans="1:66" s="1" customFormat="1" ht="14.45" customHeight="1">
      <c r="B14" s="31"/>
      <c r="C14" s="32"/>
      <c r="D14" s="28" t="s">
        <v>33</v>
      </c>
      <c r="E14" s="32"/>
      <c r="F14" s="32"/>
      <c r="G14" s="32"/>
      <c r="H14" s="32"/>
      <c r="I14" s="32"/>
      <c r="J14" s="32"/>
      <c r="K14" s="32"/>
      <c r="L14" s="32"/>
      <c r="M14" s="28" t="s">
        <v>30</v>
      </c>
      <c r="N14" s="32"/>
      <c r="O14" s="174" t="str">
        <f>IF('Rekapitulace stavby'!AN13="","",'Rekapitulace stavby'!AN13)</f>
        <v/>
      </c>
      <c r="P14" s="174"/>
      <c r="Q14" s="32"/>
      <c r="R14" s="33"/>
    </row>
    <row r="15" spans="1:66" s="1" customFormat="1" ht="18" customHeight="1">
      <c r="B15" s="31"/>
      <c r="C15" s="32"/>
      <c r="D15" s="32"/>
      <c r="E15" s="26" t="str">
        <f>IF('Rekapitulace stavby'!E14="","",'Rekapitulace stavby'!E14)</f>
        <v xml:space="preserve"> </v>
      </c>
      <c r="F15" s="32"/>
      <c r="G15" s="32"/>
      <c r="H15" s="32"/>
      <c r="I15" s="32"/>
      <c r="J15" s="32"/>
      <c r="K15" s="32"/>
      <c r="L15" s="32"/>
      <c r="M15" s="28" t="s">
        <v>32</v>
      </c>
      <c r="N15" s="32"/>
      <c r="O15" s="174" t="str">
        <f>IF('Rekapitulace stavby'!AN14="","",'Rekapitulace stavby'!AN14)</f>
        <v/>
      </c>
      <c r="P15" s="174"/>
      <c r="Q15" s="32"/>
      <c r="R15" s="33"/>
    </row>
    <row r="16" spans="1:66" s="1" customFormat="1" ht="6.95" customHeight="1">
      <c r="B16" s="31"/>
      <c r="C16" s="32"/>
      <c r="D16" s="32"/>
      <c r="E16" s="32"/>
      <c r="F16" s="32"/>
      <c r="G16" s="32"/>
      <c r="H16" s="32"/>
      <c r="I16" s="32"/>
      <c r="J16" s="32"/>
      <c r="K16" s="32"/>
      <c r="L16" s="32"/>
      <c r="M16" s="32"/>
      <c r="N16" s="32"/>
      <c r="O16" s="32"/>
      <c r="P16" s="32"/>
      <c r="Q16" s="32"/>
      <c r="R16" s="33"/>
    </row>
    <row r="17" spans="2:18" s="1" customFormat="1" ht="14.45" customHeight="1">
      <c r="B17" s="31"/>
      <c r="C17" s="32"/>
      <c r="D17" s="28" t="s">
        <v>35</v>
      </c>
      <c r="E17" s="32"/>
      <c r="F17" s="32"/>
      <c r="G17" s="32"/>
      <c r="H17" s="32"/>
      <c r="I17" s="32"/>
      <c r="J17" s="32"/>
      <c r="K17" s="32"/>
      <c r="L17" s="32"/>
      <c r="M17" s="28" t="s">
        <v>30</v>
      </c>
      <c r="N17" s="32"/>
      <c r="O17" s="174" t="str">
        <f>IF('Rekapitulace stavby'!AN16="","",'Rekapitulace stavby'!AN16)</f>
        <v/>
      </c>
      <c r="P17" s="174"/>
      <c r="Q17" s="32"/>
      <c r="R17" s="33"/>
    </row>
    <row r="18" spans="2:18" s="1" customFormat="1" ht="18" customHeight="1">
      <c r="B18" s="31"/>
      <c r="C18" s="32"/>
      <c r="D18" s="32"/>
      <c r="E18" s="26" t="str">
        <f>IF('Rekapitulace stavby'!E17="","",'Rekapitulace stavby'!E17)</f>
        <v xml:space="preserve"> </v>
      </c>
      <c r="F18" s="32"/>
      <c r="G18" s="32"/>
      <c r="H18" s="32"/>
      <c r="I18" s="32"/>
      <c r="J18" s="32"/>
      <c r="K18" s="32"/>
      <c r="L18" s="32"/>
      <c r="M18" s="28" t="s">
        <v>32</v>
      </c>
      <c r="N18" s="32"/>
      <c r="O18" s="174" t="str">
        <f>IF('Rekapitulace stavby'!AN17="","",'Rekapitulace stavby'!AN17)</f>
        <v/>
      </c>
      <c r="P18" s="174"/>
      <c r="Q18" s="32"/>
      <c r="R18" s="33"/>
    </row>
    <row r="19" spans="2:18" s="1" customFormat="1" ht="6.95" customHeight="1">
      <c r="B19" s="31"/>
      <c r="C19" s="32"/>
      <c r="D19" s="32"/>
      <c r="E19" s="32"/>
      <c r="F19" s="32"/>
      <c r="G19" s="32"/>
      <c r="H19" s="32"/>
      <c r="I19" s="32"/>
      <c r="J19" s="32"/>
      <c r="K19" s="32"/>
      <c r="L19" s="32"/>
      <c r="M19" s="32"/>
      <c r="N19" s="32"/>
      <c r="O19" s="32"/>
      <c r="P19" s="32"/>
      <c r="Q19" s="32"/>
      <c r="R19" s="33"/>
    </row>
    <row r="20" spans="2:18" s="1" customFormat="1" ht="14.45" customHeight="1">
      <c r="B20" s="31"/>
      <c r="C20" s="32"/>
      <c r="D20" s="28" t="s">
        <v>36</v>
      </c>
      <c r="E20" s="32"/>
      <c r="F20" s="32"/>
      <c r="G20" s="32"/>
      <c r="H20" s="32"/>
      <c r="I20" s="32"/>
      <c r="J20" s="32"/>
      <c r="K20" s="32"/>
      <c r="L20" s="32"/>
      <c r="M20" s="28" t="s">
        <v>30</v>
      </c>
      <c r="N20" s="32"/>
      <c r="O20" s="174" t="s">
        <v>22</v>
      </c>
      <c r="P20" s="174"/>
      <c r="Q20" s="32"/>
      <c r="R20" s="33"/>
    </row>
    <row r="21" spans="2:18" s="1" customFormat="1" ht="18" customHeight="1">
      <c r="B21" s="31"/>
      <c r="C21" s="32"/>
      <c r="D21" s="32"/>
      <c r="E21" s="26" t="s">
        <v>103</v>
      </c>
      <c r="F21" s="32"/>
      <c r="G21" s="32"/>
      <c r="H21" s="32"/>
      <c r="I21" s="32"/>
      <c r="J21" s="32"/>
      <c r="K21" s="32"/>
      <c r="L21" s="32"/>
      <c r="M21" s="28" t="s">
        <v>32</v>
      </c>
      <c r="N21" s="32"/>
      <c r="O21" s="174" t="s">
        <v>22</v>
      </c>
      <c r="P21" s="174"/>
      <c r="Q21" s="32"/>
      <c r="R21" s="33"/>
    </row>
    <row r="22" spans="2:18" s="1" customFormat="1" ht="6.95" customHeight="1">
      <c r="B22" s="31"/>
      <c r="C22" s="32"/>
      <c r="D22" s="32"/>
      <c r="E22" s="32"/>
      <c r="F22" s="32"/>
      <c r="G22" s="32"/>
      <c r="H22" s="32"/>
      <c r="I22" s="32"/>
      <c r="J22" s="32"/>
      <c r="K22" s="32"/>
      <c r="L22" s="32"/>
      <c r="M22" s="32"/>
      <c r="N22" s="32"/>
      <c r="O22" s="32"/>
      <c r="P22" s="32"/>
      <c r="Q22" s="32"/>
      <c r="R22" s="33"/>
    </row>
    <row r="23" spans="2:18" s="1" customFormat="1" ht="14.45" customHeight="1">
      <c r="B23" s="31"/>
      <c r="C23" s="32"/>
      <c r="D23" s="28" t="s">
        <v>37</v>
      </c>
      <c r="E23" s="32"/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3"/>
    </row>
    <row r="24" spans="2:18" s="1" customFormat="1" ht="22.5" customHeight="1">
      <c r="B24" s="31"/>
      <c r="C24" s="32"/>
      <c r="D24" s="32"/>
      <c r="E24" s="177" t="s">
        <v>22</v>
      </c>
      <c r="F24" s="177"/>
      <c r="G24" s="177"/>
      <c r="H24" s="177"/>
      <c r="I24" s="177"/>
      <c r="J24" s="177"/>
      <c r="K24" s="177"/>
      <c r="L24" s="177"/>
      <c r="M24" s="32"/>
      <c r="N24" s="32"/>
      <c r="O24" s="32"/>
      <c r="P24" s="32"/>
      <c r="Q24" s="32"/>
      <c r="R24" s="33"/>
    </row>
    <row r="25" spans="2:18" s="1" customFormat="1" ht="6.95" customHeight="1">
      <c r="B25" s="31"/>
      <c r="C25" s="32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3"/>
    </row>
    <row r="26" spans="2:18" s="1" customFormat="1" ht="6.95" customHeight="1">
      <c r="B26" s="31"/>
      <c r="C26" s="32"/>
      <c r="D26" s="47"/>
      <c r="E26" s="47"/>
      <c r="F26" s="47"/>
      <c r="G26" s="47"/>
      <c r="H26" s="47"/>
      <c r="I26" s="47"/>
      <c r="J26" s="47"/>
      <c r="K26" s="47"/>
      <c r="L26" s="47"/>
      <c r="M26" s="47"/>
      <c r="N26" s="47"/>
      <c r="O26" s="47"/>
      <c r="P26" s="47"/>
      <c r="Q26" s="32"/>
      <c r="R26" s="33"/>
    </row>
    <row r="27" spans="2:18" s="1" customFormat="1" ht="14.45" customHeight="1">
      <c r="B27" s="31"/>
      <c r="C27" s="32"/>
      <c r="D27" s="105" t="s">
        <v>104</v>
      </c>
      <c r="E27" s="32"/>
      <c r="F27" s="32"/>
      <c r="G27" s="32"/>
      <c r="H27" s="32"/>
      <c r="I27" s="32"/>
      <c r="J27" s="32"/>
      <c r="K27" s="32"/>
      <c r="L27" s="32"/>
      <c r="M27" s="178">
        <f>M88</f>
        <v>5923632.7999999989</v>
      </c>
      <c r="N27" s="178"/>
      <c r="O27" s="178"/>
      <c r="P27" s="178"/>
      <c r="Q27" s="32"/>
      <c r="R27" s="33"/>
    </row>
    <row r="28" spans="2:18" s="1" customFormat="1">
      <c r="B28" s="31"/>
      <c r="C28" s="32"/>
      <c r="D28" s="32"/>
      <c r="E28" s="28" t="s">
        <v>39</v>
      </c>
      <c r="F28" s="32"/>
      <c r="G28" s="32"/>
      <c r="H28" s="32"/>
      <c r="I28" s="32"/>
      <c r="J28" s="32"/>
      <c r="K28" s="32"/>
      <c r="L28" s="32"/>
      <c r="M28" s="179">
        <f>H88</f>
        <v>4597150.8</v>
      </c>
      <c r="N28" s="179"/>
      <c r="O28" s="179"/>
      <c r="P28" s="179"/>
      <c r="Q28" s="32"/>
      <c r="R28" s="33"/>
    </row>
    <row r="29" spans="2:18" s="1" customFormat="1">
      <c r="B29" s="31"/>
      <c r="C29" s="32"/>
      <c r="D29" s="32"/>
      <c r="E29" s="28" t="s">
        <v>40</v>
      </c>
      <c r="F29" s="32"/>
      <c r="G29" s="32"/>
      <c r="H29" s="32"/>
      <c r="I29" s="32"/>
      <c r="J29" s="32"/>
      <c r="K29" s="32"/>
      <c r="L29" s="32"/>
      <c r="M29" s="179">
        <f>K88</f>
        <v>1326482</v>
      </c>
      <c r="N29" s="179"/>
      <c r="O29" s="179"/>
      <c r="P29" s="179"/>
      <c r="Q29" s="32"/>
      <c r="R29" s="33"/>
    </row>
    <row r="30" spans="2:18" s="1" customFormat="1" ht="14.45" customHeight="1">
      <c r="B30" s="31"/>
      <c r="C30" s="32"/>
      <c r="D30" s="30" t="s">
        <v>105</v>
      </c>
      <c r="E30" s="32"/>
      <c r="F30" s="32"/>
      <c r="G30" s="32"/>
      <c r="H30" s="32"/>
      <c r="I30" s="32"/>
      <c r="J30" s="32"/>
      <c r="K30" s="32"/>
      <c r="L30" s="32"/>
      <c r="M30" s="178">
        <f>M115</f>
        <v>130319.93</v>
      </c>
      <c r="N30" s="178"/>
      <c r="O30" s="178"/>
      <c r="P30" s="178"/>
      <c r="Q30" s="32"/>
      <c r="R30" s="33"/>
    </row>
    <row r="31" spans="2:18" s="1" customFormat="1" ht="6.95" customHeight="1">
      <c r="B31" s="31"/>
      <c r="C31" s="32"/>
      <c r="D31" s="32"/>
      <c r="E31" s="32"/>
      <c r="F31" s="32"/>
      <c r="G31" s="32"/>
      <c r="H31" s="32"/>
      <c r="I31" s="32"/>
      <c r="J31" s="32"/>
      <c r="K31" s="32"/>
      <c r="L31" s="32"/>
      <c r="M31" s="32"/>
      <c r="N31" s="32"/>
      <c r="O31" s="32"/>
      <c r="P31" s="32"/>
      <c r="Q31" s="32"/>
      <c r="R31" s="33"/>
    </row>
    <row r="32" spans="2:18" s="1" customFormat="1" ht="25.35" customHeight="1">
      <c r="B32" s="31"/>
      <c r="C32" s="32"/>
      <c r="D32" s="106" t="s">
        <v>42</v>
      </c>
      <c r="E32" s="32"/>
      <c r="F32" s="32"/>
      <c r="G32" s="32"/>
      <c r="H32" s="32"/>
      <c r="I32" s="32"/>
      <c r="J32" s="32"/>
      <c r="K32" s="32"/>
      <c r="L32" s="32"/>
      <c r="M32" s="214">
        <f>ROUND(M27+M30,2)</f>
        <v>6053952.7300000004</v>
      </c>
      <c r="N32" s="212"/>
      <c r="O32" s="212"/>
      <c r="P32" s="212"/>
      <c r="Q32" s="32"/>
      <c r="R32" s="33"/>
    </row>
    <row r="33" spans="2:18" s="1" customFormat="1" ht="6.95" customHeight="1">
      <c r="B33" s="31"/>
      <c r="C33" s="32"/>
      <c r="D33" s="47"/>
      <c r="E33" s="47"/>
      <c r="F33" s="47"/>
      <c r="G33" s="47"/>
      <c r="H33" s="47"/>
      <c r="I33" s="47"/>
      <c r="J33" s="47"/>
      <c r="K33" s="47"/>
      <c r="L33" s="47"/>
      <c r="M33" s="47"/>
      <c r="N33" s="47"/>
      <c r="O33" s="47"/>
      <c r="P33" s="47"/>
      <c r="Q33" s="32"/>
      <c r="R33" s="33"/>
    </row>
    <row r="34" spans="2:18" s="1" customFormat="1" ht="14.45" customHeight="1">
      <c r="B34" s="31"/>
      <c r="C34" s="32"/>
      <c r="D34" s="38" t="s">
        <v>43</v>
      </c>
      <c r="E34" s="38" t="s">
        <v>44</v>
      </c>
      <c r="F34" s="39">
        <v>0.21</v>
      </c>
      <c r="G34" s="107" t="s">
        <v>45</v>
      </c>
      <c r="H34" s="215">
        <f>ROUND((SUM(BE115:BE118)+SUM(BE136:BE679)), 2)</f>
        <v>6053952.7300000004</v>
      </c>
      <c r="I34" s="212"/>
      <c r="J34" s="212"/>
      <c r="K34" s="32"/>
      <c r="L34" s="32"/>
      <c r="M34" s="215">
        <f>ROUND(ROUND((SUM(BE115:BE118)+SUM(BE136:BE679)), 2)*F34, 2)</f>
        <v>1271330.07</v>
      </c>
      <c r="N34" s="212"/>
      <c r="O34" s="212"/>
      <c r="P34" s="212"/>
      <c r="Q34" s="32"/>
      <c r="R34" s="33"/>
    </row>
    <row r="35" spans="2:18" s="1" customFormat="1" ht="14.45" customHeight="1">
      <c r="B35" s="31"/>
      <c r="C35" s="32"/>
      <c r="D35" s="32"/>
      <c r="E35" s="38" t="s">
        <v>46</v>
      </c>
      <c r="F35" s="39">
        <v>0.15</v>
      </c>
      <c r="G35" s="107" t="s">
        <v>45</v>
      </c>
      <c r="H35" s="215">
        <f>ROUND((SUM(BF115:BF118)+SUM(BF136:BF679)), 2)</f>
        <v>0</v>
      </c>
      <c r="I35" s="212"/>
      <c r="J35" s="212"/>
      <c r="K35" s="32"/>
      <c r="L35" s="32"/>
      <c r="M35" s="215">
        <f>ROUND(ROUND((SUM(BF115:BF118)+SUM(BF136:BF679)), 2)*F35, 2)</f>
        <v>0</v>
      </c>
      <c r="N35" s="212"/>
      <c r="O35" s="212"/>
      <c r="P35" s="212"/>
      <c r="Q35" s="32"/>
      <c r="R35" s="33"/>
    </row>
    <row r="36" spans="2:18" s="1" customFormat="1" ht="14.45" hidden="1" customHeight="1">
      <c r="B36" s="31"/>
      <c r="C36" s="32"/>
      <c r="D36" s="32"/>
      <c r="E36" s="38" t="s">
        <v>47</v>
      </c>
      <c r="F36" s="39">
        <v>0.21</v>
      </c>
      <c r="G36" s="107" t="s">
        <v>45</v>
      </c>
      <c r="H36" s="215">
        <f>ROUND((SUM(BG115:BG118)+SUM(BG136:BG679)), 2)</f>
        <v>0</v>
      </c>
      <c r="I36" s="212"/>
      <c r="J36" s="212"/>
      <c r="K36" s="32"/>
      <c r="L36" s="32"/>
      <c r="M36" s="215">
        <v>0</v>
      </c>
      <c r="N36" s="212"/>
      <c r="O36" s="212"/>
      <c r="P36" s="212"/>
      <c r="Q36" s="32"/>
      <c r="R36" s="33"/>
    </row>
    <row r="37" spans="2:18" s="1" customFormat="1" ht="14.45" hidden="1" customHeight="1">
      <c r="B37" s="31"/>
      <c r="C37" s="32"/>
      <c r="D37" s="32"/>
      <c r="E37" s="38" t="s">
        <v>48</v>
      </c>
      <c r="F37" s="39">
        <v>0.15</v>
      </c>
      <c r="G37" s="107" t="s">
        <v>45</v>
      </c>
      <c r="H37" s="215">
        <f>ROUND((SUM(BH115:BH118)+SUM(BH136:BH679)), 2)</f>
        <v>0</v>
      </c>
      <c r="I37" s="212"/>
      <c r="J37" s="212"/>
      <c r="K37" s="32"/>
      <c r="L37" s="32"/>
      <c r="M37" s="215">
        <v>0</v>
      </c>
      <c r="N37" s="212"/>
      <c r="O37" s="212"/>
      <c r="P37" s="212"/>
      <c r="Q37" s="32"/>
      <c r="R37" s="33"/>
    </row>
    <row r="38" spans="2:18" s="1" customFormat="1" ht="14.45" hidden="1" customHeight="1">
      <c r="B38" s="31"/>
      <c r="C38" s="32"/>
      <c r="D38" s="32"/>
      <c r="E38" s="38" t="s">
        <v>49</v>
      </c>
      <c r="F38" s="39">
        <v>0</v>
      </c>
      <c r="G38" s="107" t="s">
        <v>45</v>
      </c>
      <c r="H38" s="215">
        <f>ROUND((SUM(BI115:BI118)+SUM(BI136:BI679)), 2)</f>
        <v>0</v>
      </c>
      <c r="I38" s="212"/>
      <c r="J38" s="212"/>
      <c r="K38" s="32"/>
      <c r="L38" s="32"/>
      <c r="M38" s="215">
        <v>0</v>
      </c>
      <c r="N38" s="212"/>
      <c r="O38" s="212"/>
      <c r="P38" s="212"/>
      <c r="Q38" s="32"/>
      <c r="R38" s="33"/>
    </row>
    <row r="39" spans="2:18" s="1" customFormat="1" ht="6.95" customHeight="1">
      <c r="B39" s="31"/>
      <c r="C39" s="32"/>
      <c r="D39" s="32"/>
      <c r="E39" s="32"/>
      <c r="F39" s="32"/>
      <c r="G39" s="32"/>
      <c r="H39" s="32"/>
      <c r="I39" s="32"/>
      <c r="J39" s="32"/>
      <c r="K39" s="32"/>
      <c r="L39" s="32"/>
      <c r="M39" s="32"/>
      <c r="N39" s="32"/>
      <c r="O39" s="32"/>
      <c r="P39" s="32"/>
      <c r="Q39" s="32"/>
      <c r="R39" s="33"/>
    </row>
    <row r="40" spans="2:18" s="1" customFormat="1" ht="25.35" customHeight="1">
      <c r="B40" s="31"/>
      <c r="C40" s="103"/>
      <c r="D40" s="109" t="s">
        <v>50</v>
      </c>
      <c r="E40" s="75"/>
      <c r="F40" s="75"/>
      <c r="G40" s="110" t="s">
        <v>51</v>
      </c>
      <c r="H40" s="111" t="s">
        <v>52</v>
      </c>
      <c r="I40" s="75"/>
      <c r="J40" s="75"/>
      <c r="K40" s="75"/>
      <c r="L40" s="216">
        <f>SUM(M32:M38)</f>
        <v>7325282.8000000007</v>
      </c>
      <c r="M40" s="216"/>
      <c r="N40" s="216"/>
      <c r="O40" s="216"/>
      <c r="P40" s="217"/>
      <c r="Q40" s="103"/>
      <c r="R40" s="33"/>
    </row>
    <row r="41" spans="2:18" s="1" customFormat="1" ht="14.45" customHeight="1">
      <c r="B41" s="31"/>
      <c r="C41" s="32"/>
      <c r="D41" s="32"/>
      <c r="E41" s="32"/>
      <c r="F41" s="32"/>
      <c r="G41" s="32"/>
      <c r="H41" s="32"/>
      <c r="I41" s="32"/>
      <c r="J41" s="32"/>
      <c r="K41" s="32"/>
      <c r="L41" s="32"/>
      <c r="M41" s="32"/>
      <c r="N41" s="32"/>
      <c r="O41" s="32"/>
      <c r="P41" s="32"/>
      <c r="Q41" s="32"/>
      <c r="R41" s="33"/>
    </row>
    <row r="42" spans="2:18" s="1" customFormat="1" ht="14.45" customHeight="1">
      <c r="B42" s="31"/>
      <c r="C42" s="32"/>
      <c r="D42" s="32"/>
      <c r="E42" s="32"/>
      <c r="F42" s="32"/>
      <c r="G42" s="32"/>
      <c r="H42" s="32"/>
      <c r="I42" s="32"/>
      <c r="J42" s="32"/>
      <c r="K42" s="32"/>
      <c r="L42" s="32"/>
      <c r="M42" s="32"/>
      <c r="N42" s="32"/>
      <c r="O42" s="32"/>
      <c r="P42" s="32"/>
      <c r="Q42" s="32"/>
      <c r="R42" s="33"/>
    </row>
    <row r="43" spans="2:18" ht="13.5">
      <c r="B43" s="21"/>
      <c r="C43" s="24"/>
      <c r="D43" s="24"/>
      <c r="E43" s="24"/>
      <c r="F43" s="24"/>
      <c r="G43" s="24"/>
      <c r="H43" s="24"/>
      <c r="I43" s="24"/>
      <c r="J43" s="24"/>
      <c r="K43" s="24"/>
      <c r="L43" s="24"/>
      <c r="M43" s="24"/>
      <c r="N43" s="24"/>
      <c r="O43" s="24"/>
      <c r="P43" s="24"/>
      <c r="Q43" s="24"/>
      <c r="R43" s="22"/>
    </row>
    <row r="44" spans="2:18" ht="13.5">
      <c r="B44" s="21"/>
      <c r="C44" s="24"/>
      <c r="D44" s="24"/>
      <c r="E44" s="24"/>
      <c r="F44" s="24"/>
      <c r="G44" s="24"/>
      <c r="H44" s="24"/>
      <c r="I44" s="24"/>
      <c r="J44" s="24"/>
      <c r="K44" s="24"/>
      <c r="L44" s="24"/>
      <c r="M44" s="24"/>
      <c r="N44" s="24"/>
      <c r="O44" s="24"/>
      <c r="P44" s="24"/>
      <c r="Q44" s="24"/>
      <c r="R44" s="22"/>
    </row>
    <row r="45" spans="2:18" ht="13.5">
      <c r="B45" s="21"/>
      <c r="C45" s="24"/>
      <c r="D45" s="24"/>
      <c r="E45" s="24"/>
      <c r="F45" s="24"/>
      <c r="G45" s="24"/>
      <c r="H45" s="24"/>
      <c r="I45" s="24"/>
      <c r="J45" s="24"/>
      <c r="K45" s="24"/>
      <c r="L45" s="24"/>
      <c r="M45" s="24"/>
      <c r="N45" s="24"/>
      <c r="O45" s="24"/>
      <c r="P45" s="24"/>
      <c r="Q45" s="24"/>
      <c r="R45" s="22"/>
    </row>
    <row r="46" spans="2:18" ht="13.5">
      <c r="B46" s="21"/>
      <c r="C46" s="24"/>
      <c r="D46" s="24"/>
      <c r="E46" s="24"/>
      <c r="F46" s="24"/>
      <c r="G46" s="24"/>
      <c r="H46" s="24"/>
      <c r="I46" s="24"/>
      <c r="J46" s="24"/>
      <c r="K46" s="24"/>
      <c r="L46" s="24"/>
      <c r="M46" s="24"/>
      <c r="N46" s="24"/>
      <c r="O46" s="24"/>
      <c r="P46" s="24"/>
      <c r="Q46" s="24"/>
      <c r="R46" s="22"/>
    </row>
    <row r="47" spans="2:18" ht="13.5">
      <c r="B47" s="21"/>
      <c r="C47" s="24"/>
      <c r="D47" s="24"/>
      <c r="E47" s="24"/>
      <c r="F47" s="24"/>
      <c r="G47" s="24"/>
      <c r="H47" s="24"/>
      <c r="I47" s="24"/>
      <c r="J47" s="24"/>
      <c r="K47" s="24"/>
      <c r="L47" s="24"/>
      <c r="M47" s="24"/>
      <c r="N47" s="24"/>
      <c r="O47" s="24"/>
      <c r="P47" s="24"/>
      <c r="Q47" s="24"/>
      <c r="R47" s="22"/>
    </row>
    <row r="48" spans="2:18" ht="13.5">
      <c r="B48" s="21"/>
      <c r="C48" s="24"/>
      <c r="D48" s="24"/>
      <c r="E48" s="24"/>
      <c r="F48" s="24"/>
      <c r="G48" s="24"/>
      <c r="H48" s="24"/>
      <c r="I48" s="24"/>
      <c r="J48" s="24"/>
      <c r="K48" s="24"/>
      <c r="L48" s="24"/>
      <c r="M48" s="24"/>
      <c r="N48" s="24"/>
      <c r="O48" s="24"/>
      <c r="P48" s="24"/>
      <c r="Q48" s="24"/>
      <c r="R48" s="22"/>
    </row>
    <row r="49" spans="2:18" ht="13.5">
      <c r="B49" s="21"/>
      <c r="C49" s="24"/>
      <c r="D49" s="24"/>
      <c r="E49" s="24"/>
      <c r="F49" s="24"/>
      <c r="G49" s="24"/>
      <c r="H49" s="24"/>
      <c r="I49" s="24"/>
      <c r="J49" s="24"/>
      <c r="K49" s="24"/>
      <c r="L49" s="24"/>
      <c r="M49" s="24"/>
      <c r="N49" s="24"/>
      <c r="O49" s="24"/>
      <c r="P49" s="24"/>
      <c r="Q49" s="24"/>
      <c r="R49" s="22"/>
    </row>
    <row r="50" spans="2:18" s="1" customFormat="1">
      <c r="B50" s="31"/>
      <c r="C50" s="32"/>
      <c r="D50" s="46" t="s">
        <v>53</v>
      </c>
      <c r="E50" s="47"/>
      <c r="F50" s="47"/>
      <c r="G50" s="47"/>
      <c r="H50" s="48"/>
      <c r="I50" s="32"/>
      <c r="J50" s="46" t="s">
        <v>54</v>
      </c>
      <c r="K50" s="47"/>
      <c r="L50" s="47"/>
      <c r="M50" s="47"/>
      <c r="N50" s="47"/>
      <c r="O50" s="47"/>
      <c r="P50" s="48"/>
      <c r="Q50" s="32"/>
      <c r="R50" s="33"/>
    </row>
    <row r="51" spans="2:18" ht="13.5">
      <c r="B51" s="21"/>
      <c r="C51" s="24"/>
      <c r="D51" s="49"/>
      <c r="E51" s="24"/>
      <c r="F51" s="24"/>
      <c r="G51" s="24"/>
      <c r="H51" s="50"/>
      <c r="I51" s="24"/>
      <c r="J51" s="49"/>
      <c r="K51" s="24"/>
      <c r="L51" s="24"/>
      <c r="M51" s="24"/>
      <c r="N51" s="24"/>
      <c r="O51" s="24"/>
      <c r="P51" s="50"/>
      <c r="Q51" s="24"/>
      <c r="R51" s="22"/>
    </row>
    <row r="52" spans="2:18" ht="13.5">
      <c r="B52" s="21"/>
      <c r="C52" s="24"/>
      <c r="D52" s="49"/>
      <c r="E52" s="24"/>
      <c r="F52" s="24"/>
      <c r="G52" s="24"/>
      <c r="H52" s="50"/>
      <c r="I52" s="24"/>
      <c r="J52" s="49"/>
      <c r="K52" s="24"/>
      <c r="L52" s="24"/>
      <c r="M52" s="24"/>
      <c r="N52" s="24"/>
      <c r="O52" s="24"/>
      <c r="P52" s="50"/>
      <c r="Q52" s="24"/>
      <c r="R52" s="22"/>
    </row>
    <row r="53" spans="2:18" ht="13.5">
      <c r="B53" s="21"/>
      <c r="C53" s="24"/>
      <c r="D53" s="49"/>
      <c r="E53" s="24"/>
      <c r="F53" s="24"/>
      <c r="G53" s="24"/>
      <c r="H53" s="50"/>
      <c r="I53" s="24"/>
      <c r="J53" s="49"/>
      <c r="K53" s="24"/>
      <c r="L53" s="24"/>
      <c r="M53" s="24"/>
      <c r="N53" s="24"/>
      <c r="O53" s="24"/>
      <c r="P53" s="50"/>
      <c r="Q53" s="24"/>
      <c r="R53" s="22"/>
    </row>
    <row r="54" spans="2:18" ht="13.5">
      <c r="B54" s="21"/>
      <c r="C54" s="24"/>
      <c r="D54" s="49"/>
      <c r="E54" s="24"/>
      <c r="F54" s="24"/>
      <c r="G54" s="24"/>
      <c r="H54" s="50"/>
      <c r="I54" s="24"/>
      <c r="J54" s="49"/>
      <c r="K54" s="24"/>
      <c r="L54" s="24"/>
      <c r="M54" s="24"/>
      <c r="N54" s="24"/>
      <c r="O54" s="24"/>
      <c r="P54" s="50"/>
      <c r="Q54" s="24"/>
      <c r="R54" s="22"/>
    </row>
    <row r="55" spans="2:18" ht="13.5">
      <c r="B55" s="21"/>
      <c r="C55" s="24"/>
      <c r="D55" s="49"/>
      <c r="E55" s="24"/>
      <c r="F55" s="24"/>
      <c r="G55" s="24"/>
      <c r="H55" s="50"/>
      <c r="I55" s="24"/>
      <c r="J55" s="49"/>
      <c r="K55" s="24"/>
      <c r="L55" s="24"/>
      <c r="M55" s="24"/>
      <c r="N55" s="24"/>
      <c r="O55" s="24"/>
      <c r="P55" s="50"/>
      <c r="Q55" s="24"/>
      <c r="R55" s="22"/>
    </row>
    <row r="56" spans="2:18" ht="13.5">
      <c r="B56" s="21"/>
      <c r="C56" s="24"/>
      <c r="D56" s="49"/>
      <c r="E56" s="24"/>
      <c r="F56" s="24"/>
      <c r="G56" s="24"/>
      <c r="H56" s="50"/>
      <c r="I56" s="24"/>
      <c r="J56" s="49"/>
      <c r="K56" s="24"/>
      <c r="L56" s="24"/>
      <c r="M56" s="24"/>
      <c r="N56" s="24"/>
      <c r="O56" s="24"/>
      <c r="P56" s="50"/>
      <c r="Q56" s="24"/>
      <c r="R56" s="22"/>
    </row>
    <row r="57" spans="2:18" ht="13.5">
      <c r="B57" s="21"/>
      <c r="C57" s="24"/>
      <c r="D57" s="49"/>
      <c r="E57" s="24"/>
      <c r="F57" s="24"/>
      <c r="G57" s="24"/>
      <c r="H57" s="50"/>
      <c r="I57" s="24"/>
      <c r="J57" s="49"/>
      <c r="K57" s="24"/>
      <c r="L57" s="24"/>
      <c r="M57" s="24"/>
      <c r="N57" s="24"/>
      <c r="O57" s="24"/>
      <c r="P57" s="50"/>
      <c r="Q57" s="24"/>
      <c r="R57" s="22"/>
    </row>
    <row r="58" spans="2:18" ht="13.5">
      <c r="B58" s="21"/>
      <c r="C58" s="24"/>
      <c r="D58" s="49"/>
      <c r="E58" s="24"/>
      <c r="F58" s="24"/>
      <c r="G58" s="24"/>
      <c r="H58" s="50"/>
      <c r="I58" s="24"/>
      <c r="J58" s="49"/>
      <c r="K58" s="24"/>
      <c r="L58" s="24"/>
      <c r="M58" s="24"/>
      <c r="N58" s="24"/>
      <c r="O58" s="24"/>
      <c r="P58" s="50"/>
      <c r="Q58" s="24"/>
      <c r="R58" s="22"/>
    </row>
    <row r="59" spans="2:18" s="1" customFormat="1">
      <c r="B59" s="31"/>
      <c r="C59" s="32"/>
      <c r="D59" s="51" t="s">
        <v>55</v>
      </c>
      <c r="E59" s="52"/>
      <c r="F59" s="52"/>
      <c r="G59" s="53" t="s">
        <v>56</v>
      </c>
      <c r="H59" s="54"/>
      <c r="I59" s="32"/>
      <c r="J59" s="51" t="s">
        <v>55</v>
      </c>
      <c r="K59" s="52"/>
      <c r="L59" s="52"/>
      <c r="M59" s="52"/>
      <c r="N59" s="53" t="s">
        <v>56</v>
      </c>
      <c r="O59" s="52"/>
      <c r="P59" s="54"/>
      <c r="Q59" s="32"/>
      <c r="R59" s="33"/>
    </row>
    <row r="60" spans="2:18" ht="13.5">
      <c r="B60" s="21"/>
      <c r="C60" s="24"/>
      <c r="D60" s="24"/>
      <c r="E60" s="24"/>
      <c r="F60" s="24"/>
      <c r="G60" s="24"/>
      <c r="H60" s="24"/>
      <c r="I60" s="24"/>
      <c r="J60" s="24"/>
      <c r="K60" s="24"/>
      <c r="L60" s="24"/>
      <c r="M60" s="24"/>
      <c r="N60" s="24"/>
      <c r="O60" s="24"/>
      <c r="P60" s="24"/>
      <c r="Q60" s="24"/>
      <c r="R60" s="22"/>
    </row>
    <row r="61" spans="2:18" s="1" customFormat="1">
      <c r="B61" s="31"/>
      <c r="C61" s="32"/>
      <c r="D61" s="46" t="s">
        <v>57</v>
      </c>
      <c r="E61" s="47"/>
      <c r="F61" s="47"/>
      <c r="G61" s="47"/>
      <c r="H61" s="48"/>
      <c r="I61" s="32"/>
      <c r="J61" s="46" t="s">
        <v>58</v>
      </c>
      <c r="K61" s="47"/>
      <c r="L61" s="47"/>
      <c r="M61" s="47"/>
      <c r="N61" s="47"/>
      <c r="O61" s="47"/>
      <c r="P61" s="48"/>
      <c r="Q61" s="32"/>
      <c r="R61" s="33"/>
    </row>
    <row r="62" spans="2:18" ht="13.5">
      <c r="B62" s="21"/>
      <c r="C62" s="24"/>
      <c r="D62" s="49"/>
      <c r="E62" s="24"/>
      <c r="F62" s="24"/>
      <c r="G62" s="24"/>
      <c r="H62" s="50"/>
      <c r="I62" s="24"/>
      <c r="J62" s="49"/>
      <c r="K62" s="24"/>
      <c r="L62" s="24"/>
      <c r="M62" s="24"/>
      <c r="N62" s="24"/>
      <c r="O62" s="24"/>
      <c r="P62" s="50"/>
      <c r="Q62" s="24"/>
      <c r="R62" s="22"/>
    </row>
    <row r="63" spans="2:18" ht="13.5">
      <c r="B63" s="21"/>
      <c r="C63" s="24"/>
      <c r="D63" s="49"/>
      <c r="E63" s="24"/>
      <c r="F63" s="24"/>
      <c r="G63" s="24"/>
      <c r="H63" s="50"/>
      <c r="I63" s="24"/>
      <c r="J63" s="49"/>
      <c r="K63" s="24"/>
      <c r="L63" s="24"/>
      <c r="M63" s="24"/>
      <c r="N63" s="24"/>
      <c r="O63" s="24"/>
      <c r="P63" s="50"/>
      <c r="Q63" s="24"/>
      <c r="R63" s="22"/>
    </row>
    <row r="64" spans="2:18" ht="13.5">
      <c r="B64" s="21"/>
      <c r="C64" s="24"/>
      <c r="D64" s="49"/>
      <c r="E64" s="24"/>
      <c r="F64" s="24"/>
      <c r="G64" s="24"/>
      <c r="H64" s="50"/>
      <c r="I64" s="24"/>
      <c r="J64" s="49"/>
      <c r="K64" s="24"/>
      <c r="L64" s="24"/>
      <c r="M64" s="24"/>
      <c r="N64" s="24"/>
      <c r="O64" s="24"/>
      <c r="P64" s="50"/>
      <c r="Q64" s="24"/>
      <c r="R64" s="22"/>
    </row>
    <row r="65" spans="2:21" ht="13.5">
      <c r="B65" s="21"/>
      <c r="C65" s="24"/>
      <c r="D65" s="49"/>
      <c r="E65" s="24"/>
      <c r="F65" s="24"/>
      <c r="G65" s="24"/>
      <c r="H65" s="50"/>
      <c r="I65" s="24"/>
      <c r="J65" s="49"/>
      <c r="K65" s="24"/>
      <c r="L65" s="24"/>
      <c r="M65" s="24"/>
      <c r="N65" s="24"/>
      <c r="O65" s="24"/>
      <c r="P65" s="50"/>
      <c r="Q65" s="24"/>
      <c r="R65" s="22"/>
    </row>
    <row r="66" spans="2:21" ht="13.5">
      <c r="B66" s="21"/>
      <c r="C66" s="24"/>
      <c r="D66" s="49"/>
      <c r="E66" s="24"/>
      <c r="F66" s="24"/>
      <c r="G66" s="24"/>
      <c r="H66" s="50"/>
      <c r="I66" s="24"/>
      <c r="J66" s="49"/>
      <c r="K66" s="24"/>
      <c r="L66" s="24"/>
      <c r="M66" s="24"/>
      <c r="N66" s="24"/>
      <c r="O66" s="24"/>
      <c r="P66" s="50"/>
      <c r="Q66" s="24"/>
      <c r="R66" s="22"/>
    </row>
    <row r="67" spans="2:21" ht="13.5">
      <c r="B67" s="21"/>
      <c r="C67" s="24"/>
      <c r="D67" s="49"/>
      <c r="E67" s="24"/>
      <c r="F67" s="24"/>
      <c r="G67" s="24"/>
      <c r="H67" s="50"/>
      <c r="I67" s="24"/>
      <c r="J67" s="49"/>
      <c r="K67" s="24"/>
      <c r="L67" s="24"/>
      <c r="M67" s="24"/>
      <c r="N67" s="24"/>
      <c r="O67" s="24"/>
      <c r="P67" s="50"/>
      <c r="Q67" s="24"/>
      <c r="R67" s="22"/>
    </row>
    <row r="68" spans="2:21" ht="13.5">
      <c r="B68" s="21"/>
      <c r="C68" s="24"/>
      <c r="D68" s="49"/>
      <c r="E68" s="24"/>
      <c r="F68" s="24"/>
      <c r="G68" s="24"/>
      <c r="H68" s="50"/>
      <c r="I68" s="24"/>
      <c r="J68" s="49"/>
      <c r="K68" s="24"/>
      <c r="L68" s="24"/>
      <c r="M68" s="24"/>
      <c r="N68" s="24"/>
      <c r="O68" s="24"/>
      <c r="P68" s="50"/>
      <c r="Q68" s="24"/>
      <c r="R68" s="22"/>
    </row>
    <row r="69" spans="2:21" ht="13.5">
      <c r="B69" s="21"/>
      <c r="C69" s="24"/>
      <c r="D69" s="49"/>
      <c r="E69" s="24"/>
      <c r="F69" s="24"/>
      <c r="G69" s="24"/>
      <c r="H69" s="50"/>
      <c r="I69" s="24"/>
      <c r="J69" s="49"/>
      <c r="K69" s="24"/>
      <c r="L69" s="24"/>
      <c r="M69" s="24"/>
      <c r="N69" s="24"/>
      <c r="O69" s="24"/>
      <c r="P69" s="50"/>
      <c r="Q69" s="24"/>
      <c r="R69" s="22"/>
    </row>
    <row r="70" spans="2:21" s="1" customFormat="1">
      <c r="B70" s="31"/>
      <c r="C70" s="32"/>
      <c r="D70" s="51" t="s">
        <v>55</v>
      </c>
      <c r="E70" s="52"/>
      <c r="F70" s="52"/>
      <c r="G70" s="53" t="s">
        <v>56</v>
      </c>
      <c r="H70" s="54"/>
      <c r="I70" s="32"/>
      <c r="J70" s="51" t="s">
        <v>55</v>
      </c>
      <c r="K70" s="52"/>
      <c r="L70" s="52"/>
      <c r="M70" s="52"/>
      <c r="N70" s="53" t="s">
        <v>56</v>
      </c>
      <c r="O70" s="52"/>
      <c r="P70" s="54"/>
      <c r="Q70" s="32"/>
      <c r="R70" s="33"/>
    </row>
    <row r="71" spans="2:21" s="1" customFormat="1" ht="14.45" customHeight="1">
      <c r="B71" s="55"/>
      <c r="C71" s="56"/>
      <c r="D71" s="56"/>
      <c r="E71" s="56"/>
      <c r="F71" s="56"/>
      <c r="G71" s="56"/>
      <c r="H71" s="56"/>
      <c r="I71" s="56"/>
      <c r="J71" s="56"/>
      <c r="K71" s="56"/>
      <c r="L71" s="56"/>
      <c r="M71" s="56"/>
      <c r="N71" s="56"/>
      <c r="O71" s="56"/>
      <c r="P71" s="56"/>
      <c r="Q71" s="56"/>
      <c r="R71" s="57"/>
    </row>
    <row r="75" spans="2:21" s="1" customFormat="1" ht="6.95" customHeight="1">
      <c r="B75" s="112"/>
      <c r="C75" s="113"/>
      <c r="D75" s="113"/>
      <c r="E75" s="113"/>
      <c r="F75" s="113"/>
      <c r="G75" s="113"/>
      <c r="H75" s="113"/>
      <c r="I75" s="113"/>
      <c r="J75" s="113"/>
      <c r="K75" s="113"/>
      <c r="L75" s="113"/>
      <c r="M75" s="113"/>
      <c r="N75" s="113"/>
      <c r="O75" s="113"/>
      <c r="P75" s="113"/>
      <c r="Q75" s="113"/>
      <c r="R75" s="114"/>
    </row>
    <row r="76" spans="2:21" s="1" customFormat="1" ht="36.950000000000003" customHeight="1">
      <c r="B76" s="31"/>
      <c r="C76" s="172" t="s">
        <v>106</v>
      </c>
      <c r="D76" s="173"/>
      <c r="E76" s="173"/>
      <c r="F76" s="173"/>
      <c r="G76" s="173"/>
      <c r="H76" s="173"/>
      <c r="I76" s="173"/>
      <c r="J76" s="173"/>
      <c r="K76" s="173"/>
      <c r="L76" s="173"/>
      <c r="M76" s="173"/>
      <c r="N76" s="173"/>
      <c r="O76" s="173"/>
      <c r="P76" s="173"/>
      <c r="Q76" s="173"/>
      <c r="R76" s="33"/>
      <c r="T76" s="115"/>
      <c r="U76" s="115"/>
    </row>
    <row r="77" spans="2:21" s="1" customFormat="1" ht="6.95" customHeight="1">
      <c r="B77" s="31"/>
      <c r="C77" s="32"/>
      <c r="D77" s="32"/>
      <c r="E77" s="32"/>
      <c r="F77" s="32"/>
      <c r="G77" s="32"/>
      <c r="H77" s="32"/>
      <c r="I77" s="32"/>
      <c r="J77" s="32"/>
      <c r="K77" s="32"/>
      <c r="L77" s="32"/>
      <c r="M77" s="32"/>
      <c r="N77" s="32"/>
      <c r="O77" s="32"/>
      <c r="P77" s="32"/>
      <c r="Q77" s="32"/>
      <c r="R77" s="33"/>
      <c r="T77" s="115"/>
      <c r="U77" s="115"/>
    </row>
    <row r="78" spans="2:21" s="1" customFormat="1" ht="30" customHeight="1">
      <c r="B78" s="31"/>
      <c r="C78" s="28" t="s">
        <v>18</v>
      </c>
      <c r="D78" s="32"/>
      <c r="E78" s="32"/>
      <c r="F78" s="210" t="str">
        <f>F6</f>
        <v>Modernizace dílenského areálu, SŠTŘ, Nový Bydžov - Hlušice</v>
      </c>
      <c r="G78" s="211"/>
      <c r="H78" s="211"/>
      <c r="I78" s="211"/>
      <c r="J78" s="211"/>
      <c r="K78" s="211"/>
      <c r="L78" s="211"/>
      <c r="M78" s="211"/>
      <c r="N78" s="211"/>
      <c r="O78" s="211"/>
      <c r="P78" s="211"/>
      <c r="Q78" s="32"/>
      <c r="R78" s="33"/>
      <c r="T78" s="115"/>
      <c r="U78" s="115"/>
    </row>
    <row r="79" spans="2:21" s="1" customFormat="1" ht="36.950000000000003" customHeight="1">
      <c r="B79" s="31"/>
      <c r="C79" s="65" t="s">
        <v>101</v>
      </c>
      <c r="D79" s="32"/>
      <c r="E79" s="32"/>
      <c r="F79" s="189" t="str">
        <f>F7</f>
        <v>02.3 - Elektroinstalace</v>
      </c>
      <c r="G79" s="212"/>
      <c r="H79" s="212"/>
      <c r="I79" s="212"/>
      <c r="J79" s="212"/>
      <c r="K79" s="212"/>
      <c r="L79" s="212"/>
      <c r="M79" s="212"/>
      <c r="N79" s="212"/>
      <c r="O79" s="212"/>
      <c r="P79" s="212"/>
      <c r="Q79" s="32"/>
      <c r="R79" s="33"/>
      <c r="T79" s="115"/>
      <c r="U79" s="115"/>
    </row>
    <row r="80" spans="2:21" s="1" customFormat="1" ht="6.95" customHeight="1">
      <c r="B80" s="31"/>
      <c r="C80" s="32"/>
      <c r="D80" s="32"/>
      <c r="E80" s="32"/>
      <c r="F80" s="32"/>
      <c r="G80" s="32"/>
      <c r="H80" s="32"/>
      <c r="I80" s="32"/>
      <c r="J80" s="32"/>
      <c r="K80" s="32"/>
      <c r="L80" s="32"/>
      <c r="M80" s="32"/>
      <c r="N80" s="32"/>
      <c r="O80" s="32"/>
      <c r="P80" s="32"/>
      <c r="Q80" s="32"/>
      <c r="R80" s="33"/>
      <c r="T80" s="115"/>
      <c r="U80" s="115"/>
    </row>
    <row r="81" spans="2:47" s="1" customFormat="1" ht="18" customHeight="1">
      <c r="B81" s="31"/>
      <c r="C81" s="28" t="s">
        <v>25</v>
      </c>
      <c r="D81" s="32"/>
      <c r="E81" s="32"/>
      <c r="F81" s="26" t="str">
        <f>F9</f>
        <v>Hlušice</v>
      </c>
      <c r="G81" s="32"/>
      <c r="H81" s="32"/>
      <c r="I81" s="32"/>
      <c r="J81" s="32"/>
      <c r="K81" s="28" t="s">
        <v>27</v>
      </c>
      <c r="L81" s="32"/>
      <c r="M81" s="213" t="str">
        <f>IF(O9="","",O9)</f>
        <v>21. 11. 2016</v>
      </c>
      <c r="N81" s="213"/>
      <c r="O81" s="213"/>
      <c r="P81" s="213"/>
      <c r="Q81" s="32"/>
      <c r="R81" s="33"/>
      <c r="T81" s="115"/>
      <c r="U81" s="115"/>
    </row>
    <row r="82" spans="2:47" s="1" customFormat="1" ht="6.95" customHeight="1">
      <c r="B82" s="31"/>
      <c r="C82" s="32"/>
      <c r="D82" s="32"/>
      <c r="E82" s="32"/>
      <c r="F82" s="32"/>
      <c r="G82" s="32"/>
      <c r="H82" s="32"/>
      <c r="I82" s="32"/>
      <c r="J82" s="32"/>
      <c r="K82" s="32"/>
      <c r="L82" s="32"/>
      <c r="M82" s="32"/>
      <c r="N82" s="32"/>
      <c r="O82" s="32"/>
      <c r="P82" s="32"/>
      <c r="Q82" s="32"/>
      <c r="R82" s="33"/>
      <c r="T82" s="115"/>
      <c r="U82" s="115"/>
    </row>
    <row r="83" spans="2:47" s="1" customFormat="1">
      <c r="B83" s="31"/>
      <c r="C83" s="28" t="s">
        <v>29</v>
      </c>
      <c r="D83" s="32"/>
      <c r="E83" s="32"/>
      <c r="F83" s="26" t="str">
        <f>E12</f>
        <v>SŠTŘ, Nový Bydžov, Dr. M. Tyrše 112</v>
      </c>
      <c r="G83" s="32"/>
      <c r="H83" s="32"/>
      <c r="I83" s="32"/>
      <c r="J83" s="32"/>
      <c r="K83" s="28" t="s">
        <v>35</v>
      </c>
      <c r="L83" s="32"/>
      <c r="M83" s="174" t="str">
        <f>E18</f>
        <v xml:space="preserve"> </v>
      </c>
      <c r="N83" s="174"/>
      <c r="O83" s="174"/>
      <c r="P83" s="174"/>
      <c r="Q83" s="174"/>
      <c r="R83" s="33"/>
      <c r="T83" s="115"/>
      <c r="U83" s="115"/>
    </row>
    <row r="84" spans="2:47" s="1" customFormat="1" ht="14.45" customHeight="1">
      <c r="B84" s="31"/>
      <c r="C84" s="28" t="s">
        <v>33</v>
      </c>
      <c r="D84" s="32"/>
      <c r="E84" s="32"/>
      <c r="F84" s="26" t="str">
        <f>IF(E15="","",E15)</f>
        <v xml:space="preserve"> </v>
      </c>
      <c r="G84" s="32"/>
      <c r="H84" s="32"/>
      <c r="I84" s="32"/>
      <c r="J84" s="32"/>
      <c r="K84" s="28" t="s">
        <v>36</v>
      </c>
      <c r="L84" s="32"/>
      <c r="M84" s="174" t="str">
        <f>E21</f>
        <v>p. Fišera</v>
      </c>
      <c r="N84" s="174"/>
      <c r="O84" s="174"/>
      <c r="P84" s="174"/>
      <c r="Q84" s="174"/>
      <c r="R84" s="33"/>
      <c r="T84" s="115"/>
      <c r="U84" s="115"/>
    </row>
    <row r="85" spans="2:47" s="1" customFormat="1" ht="10.35" customHeight="1">
      <c r="B85" s="31"/>
      <c r="C85" s="32"/>
      <c r="D85" s="32"/>
      <c r="E85" s="32"/>
      <c r="F85" s="32"/>
      <c r="G85" s="32"/>
      <c r="H85" s="32"/>
      <c r="I85" s="32"/>
      <c r="J85" s="32"/>
      <c r="K85" s="32"/>
      <c r="L85" s="32"/>
      <c r="M85" s="32"/>
      <c r="N85" s="32"/>
      <c r="O85" s="32"/>
      <c r="P85" s="32"/>
      <c r="Q85" s="32"/>
      <c r="R85" s="33"/>
      <c r="T85" s="115"/>
      <c r="U85" s="115"/>
    </row>
    <row r="86" spans="2:47" s="1" customFormat="1" ht="29.25" customHeight="1">
      <c r="B86" s="31"/>
      <c r="C86" s="218" t="s">
        <v>107</v>
      </c>
      <c r="D86" s="219"/>
      <c r="E86" s="219"/>
      <c r="F86" s="219"/>
      <c r="G86" s="219"/>
      <c r="H86" s="218" t="s">
        <v>108</v>
      </c>
      <c r="I86" s="220"/>
      <c r="J86" s="220"/>
      <c r="K86" s="218" t="s">
        <v>109</v>
      </c>
      <c r="L86" s="219"/>
      <c r="M86" s="218" t="s">
        <v>110</v>
      </c>
      <c r="N86" s="219"/>
      <c r="O86" s="219"/>
      <c r="P86" s="219"/>
      <c r="Q86" s="219"/>
      <c r="R86" s="33"/>
      <c r="T86" s="115"/>
      <c r="U86" s="115"/>
    </row>
    <row r="87" spans="2:47" s="1" customFormat="1" ht="10.35" customHeight="1">
      <c r="B87" s="31"/>
      <c r="C87" s="32"/>
      <c r="D87" s="32"/>
      <c r="E87" s="32"/>
      <c r="F87" s="32"/>
      <c r="G87" s="32"/>
      <c r="H87" s="32"/>
      <c r="I87" s="32"/>
      <c r="J87" s="32"/>
      <c r="K87" s="32"/>
      <c r="L87" s="32"/>
      <c r="M87" s="32"/>
      <c r="N87" s="32"/>
      <c r="O87" s="32"/>
      <c r="P87" s="32"/>
      <c r="Q87" s="32"/>
      <c r="R87" s="33"/>
      <c r="T87" s="115"/>
      <c r="U87" s="115"/>
    </row>
    <row r="88" spans="2:47" s="1" customFormat="1" ht="29.25" customHeight="1">
      <c r="B88" s="31"/>
      <c r="C88" s="116" t="s">
        <v>111</v>
      </c>
      <c r="D88" s="32"/>
      <c r="E88" s="32"/>
      <c r="F88" s="32"/>
      <c r="G88" s="32"/>
      <c r="H88" s="206">
        <f>W136</f>
        <v>4597150.8</v>
      </c>
      <c r="I88" s="212"/>
      <c r="J88" s="212"/>
      <c r="K88" s="206">
        <f>X136</f>
        <v>1326482</v>
      </c>
      <c r="L88" s="212"/>
      <c r="M88" s="206">
        <f>M136</f>
        <v>5923632.7999999989</v>
      </c>
      <c r="N88" s="221"/>
      <c r="O88" s="221"/>
      <c r="P88" s="221"/>
      <c r="Q88" s="221"/>
      <c r="R88" s="33"/>
      <c r="T88" s="115"/>
      <c r="U88" s="115"/>
      <c r="AU88" s="17" t="s">
        <v>112</v>
      </c>
    </row>
    <row r="89" spans="2:47" s="6" customFormat="1" ht="24.95" customHeight="1">
      <c r="B89" s="117"/>
      <c r="C89" s="118"/>
      <c r="D89" s="119" t="s">
        <v>113</v>
      </c>
      <c r="E89" s="118"/>
      <c r="F89" s="118"/>
      <c r="G89" s="118"/>
      <c r="H89" s="222">
        <f>W137</f>
        <v>4597150.8</v>
      </c>
      <c r="I89" s="223"/>
      <c r="J89" s="223"/>
      <c r="K89" s="222">
        <f>X137</f>
        <v>1326482</v>
      </c>
      <c r="L89" s="223"/>
      <c r="M89" s="222">
        <f>M137</f>
        <v>5923632.7999999989</v>
      </c>
      <c r="N89" s="223"/>
      <c r="O89" s="223"/>
      <c r="P89" s="223"/>
      <c r="Q89" s="223"/>
      <c r="R89" s="120"/>
      <c r="T89" s="121"/>
      <c r="U89" s="121"/>
    </row>
    <row r="90" spans="2:47" s="7" customFormat="1" ht="19.899999999999999" customHeight="1">
      <c r="B90" s="122"/>
      <c r="C90" s="123"/>
      <c r="D90" s="124" t="s">
        <v>114</v>
      </c>
      <c r="E90" s="123"/>
      <c r="F90" s="123"/>
      <c r="G90" s="123"/>
      <c r="H90" s="224">
        <f>W138</f>
        <v>0</v>
      </c>
      <c r="I90" s="225"/>
      <c r="J90" s="225"/>
      <c r="K90" s="224">
        <f>X138</f>
        <v>29400</v>
      </c>
      <c r="L90" s="225"/>
      <c r="M90" s="224">
        <f>M138</f>
        <v>29400</v>
      </c>
      <c r="N90" s="225"/>
      <c r="O90" s="225"/>
      <c r="P90" s="225"/>
      <c r="Q90" s="225"/>
      <c r="R90" s="125"/>
      <c r="T90" s="126"/>
      <c r="U90" s="126"/>
    </row>
    <row r="91" spans="2:47" s="7" customFormat="1" ht="19.899999999999999" customHeight="1">
      <c r="B91" s="122"/>
      <c r="C91" s="123"/>
      <c r="D91" s="124" t="s">
        <v>115</v>
      </c>
      <c r="E91" s="123"/>
      <c r="F91" s="123"/>
      <c r="G91" s="123"/>
      <c r="H91" s="224">
        <f>W143</f>
        <v>66101</v>
      </c>
      <c r="I91" s="225"/>
      <c r="J91" s="225"/>
      <c r="K91" s="224">
        <f>X143</f>
        <v>100546</v>
      </c>
      <c r="L91" s="225"/>
      <c r="M91" s="224">
        <f>M143</f>
        <v>166647</v>
      </c>
      <c r="N91" s="225"/>
      <c r="O91" s="225"/>
      <c r="P91" s="225"/>
      <c r="Q91" s="225"/>
      <c r="R91" s="125"/>
      <c r="T91" s="126"/>
      <c r="U91" s="126"/>
    </row>
    <row r="92" spans="2:47" s="7" customFormat="1" ht="19.899999999999999" customHeight="1">
      <c r="B92" s="122"/>
      <c r="C92" s="123"/>
      <c r="D92" s="124" t="s">
        <v>116</v>
      </c>
      <c r="E92" s="123"/>
      <c r="F92" s="123"/>
      <c r="G92" s="123"/>
      <c r="H92" s="224">
        <f>W176</f>
        <v>33044</v>
      </c>
      <c r="I92" s="225"/>
      <c r="J92" s="225"/>
      <c r="K92" s="224">
        <f>X176</f>
        <v>8341</v>
      </c>
      <c r="L92" s="225"/>
      <c r="M92" s="224">
        <f>M176</f>
        <v>41385</v>
      </c>
      <c r="N92" s="225"/>
      <c r="O92" s="225"/>
      <c r="P92" s="225"/>
      <c r="Q92" s="225"/>
      <c r="R92" s="125"/>
      <c r="T92" s="126"/>
      <c r="U92" s="126"/>
    </row>
    <row r="93" spans="2:47" s="7" customFormat="1" ht="19.899999999999999" customHeight="1">
      <c r="B93" s="122"/>
      <c r="C93" s="123"/>
      <c r="D93" s="124" t="s">
        <v>117</v>
      </c>
      <c r="E93" s="123"/>
      <c r="F93" s="123"/>
      <c r="G93" s="123"/>
      <c r="H93" s="224">
        <f>W201</f>
        <v>25904</v>
      </c>
      <c r="I93" s="225"/>
      <c r="J93" s="225"/>
      <c r="K93" s="224">
        <f>X201</f>
        <v>7648</v>
      </c>
      <c r="L93" s="225"/>
      <c r="M93" s="224">
        <f>M201</f>
        <v>33552</v>
      </c>
      <c r="N93" s="225"/>
      <c r="O93" s="225"/>
      <c r="P93" s="225"/>
      <c r="Q93" s="225"/>
      <c r="R93" s="125"/>
      <c r="T93" s="126"/>
      <c r="U93" s="126"/>
    </row>
    <row r="94" spans="2:47" s="7" customFormat="1" ht="19.899999999999999" customHeight="1">
      <c r="B94" s="122"/>
      <c r="C94" s="123"/>
      <c r="D94" s="124" t="s">
        <v>118</v>
      </c>
      <c r="E94" s="123"/>
      <c r="F94" s="123"/>
      <c r="G94" s="123"/>
      <c r="H94" s="224">
        <f>W237</f>
        <v>30633</v>
      </c>
      <c r="I94" s="225"/>
      <c r="J94" s="225"/>
      <c r="K94" s="224">
        <f>X237</f>
        <v>8238</v>
      </c>
      <c r="L94" s="225"/>
      <c r="M94" s="224">
        <f>M237</f>
        <v>38871</v>
      </c>
      <c r="N94" s="225"/>
      <c r="O94" s="225"/>
      <c r="P94" s="225"/>
      <c r="Q94" s="225"/>
      <c r="R94" s="125"/>
      <c r="T94" s="126"/>
      <c r="U94" s="126"/>
    </row>
    <row r="95" spans="2:47" s="7" customFormat="1" ht="19.899999999999999" customHeight="1">
      <c r="B95" s="122"/>
      <c r="C95" s="123"/>
      <c r="D95" s="124" t="s">
        <v>119</v>
      </c>
      <c r="E95" s="123"/>
      <c r="F95" s="123"/>
      <c r="G95" s="123"/>
      <c r="H95" s="224">
        <f>W274</f>
        <v>28455</v>
      </c>
      <c r="I95" s="225"/>
      <c r="J95" s="225"/>
      <c r="K95" s="224">
        <f>X274</f>
        <v>7728</v>
      </c>
      <c r="L95" s="225"/>
      <c r="M95" s="224">
        <f>M274</f>
        <v>36183</v>
      </c>
      <c r="N95" s="225"/>
      <c r="O95" s="225"/>
      <c r="P95" s="225"/>
      <c r="Q95" s="225"/>
      <c r="R95" s="125"/>
      <c r="T95" s="126"/>
      <c r="U95" s="126"/>
    </row>
    <row r="96" spans="2:47" s="7" customFormat="1" ht="19.899999999999999" customHeight="1">
      <c r="B96" s="122"/>
      <c r="C96" s="123"/>
      <c r="D96" s="124" t="s">
        <v>120</v>
      </c>
      <c r="E96" s="123"/>
      <c r="F96" s="123"/>
      <c r="G96" s="123"/>
      <c r="H96" s="224">
        <f>W309</f>
        <v>32586</v>
      </c>
      <c r="I96" s="225"/>
      <c r="J96" s="225"/>
      <c r="K96" s="224">
        <f>X309</f>
        <v>8553</v>
      </c>
      <c r="L96" s="225"/>
      <c r="M96" s="224">
        <f>M309</f>
        <v>41139</v>
      </c>
      <c r="N96" s="225"/>
      <c r="O96" s="225"/>
      <c r="P96" s="225"/>
      <c r="Q96" s="225"/>
      <c r="R96" s="125"/>
      <c r="T96" s="126"/>
      <c r="U96" s="126"/>
    </row>
    <row r="97" spans="2:21" s="7" customFormat="1" ht="19.899999999999999" customHeight="1">
      <c r="B97" s="122"/>
      <c r="C97" s="123"/>
      <c r="D97" s="124" t="s">
        <v>121</v>
      </c>
      <c r="E97" s="123"/>
      <c r="F97" s="123"/>
      <c r="G97" s="123"/>
      <c r="H97" s="224">
        <f>W347</f>
        <v>27119</v>
      </c>
      <c r="I97" s="225"/>
      <c r="J97" s="225"/>
      <c r="K97" s="224">
        <f>X347</f>
        <v>7903</v>
      </c>
      <c r="L97" s="225"/>
      <c r="M97" s="224">
        <f>M347</f>
        <v>35022</v>
      </c>
      <c r="N97" s="225"/>
      <c r="O97" s="225"/>
      <c r="P97" s="225"/>
      <c r="Q97" s="225"/>
      <c r="R97" s="125"/>
      <c r="T97" s="126"/>
      <c r="U97" s="126"/>
    </row>
    <row r="98" spans="2:21" s="7" customFormat="1" ht="19.899999999999999" customHeight="1">
      <c r="B98" s="122"/>
      <c r="C98" s="123"/>
      <c r="D98" s="124" t="s">
        <v>122</v>
      </c>
      <c r="E98" s="123"/>
      <c r="F98" s="123"/>
      <c r="G98" s="123"/>
      <c r="H98" s="224">
        <f>W383</f>
        <v>14459</v>
      </c>
      <c r="I98" s="225"/>
      <c r="J98" s="225"/>
      <c r="K98" s="224">
        <f>X383</f>
        <v>3384</v>
      </c>
      <c r="L98" s="225"/>
      <c r="M98" s="224">
        <f>M383</f>
        <v>17843</v>
      </c>
      <c r="N98" s="225"/>
      <c r="O98" s="225"/>
      <c r="P98" s="225"/>
      <c r="Q98" s="225"/>
      <c r="R98" s="125"/>
      <c r="T98" s="126"/>
      <c r="U98" s="126"/>
    </row>
    <row r="99" spans="2:21" s="7" customFormat="1" ht="19.899999999999999" customHeight="1">
      <c r="B99" s="122"/>
      <c r="C99" s="123"/>
      <c r="D99" s="124" t="s">
        <v>123</v>
      </c>
      <c r="E99" s="123"/>
      <c r="F99" s="123"/>
      <c r="G99" s="123"/>
      <c r="H99" s="224">
        <f>W403</f>
        <v>15374</v>
      </c>
      <c r="I99" s="225"/>
      <c r="J99" s="225"/>
      <c r="K99" s="224">
        <f>X403</f>
        <v>3519</v>
      </c>
      <c r="L99" s="225"/>
      <c r="M99" s="224">
        <f>M403</f>
        <v>18893</v>
      </c>
      <c r="N99" s="225"/>
      <c r="O99" s="225"/>
      <c r="P99" s="225"/>
      <c r="Q99" s="225"/>
      <c r="R99" s="125"/>
      <c r="T99" s="126"/>
      <c r="U99" s="126"/>
    </row>
    <row r="100" spans="2:21" s="7" customFormat="1" ht="19.899999999999999" customHeight="1">
      <c r="B100" s="122"/>
      <c r="C100" s="123"/>
      <c r="D100" s="124" t="s">
        <v>124</v>
      </c>
      <c r="E100" s="123"/>
      <c r="F100" s="123"/>
      <c r="G100" s="123"/>
      <c r="H100" s="224">
        <f>W424</f>
        <v>45384</v>
      </c>
      <c r="I100" s="225"/>
      <c r="J100" s="225"/>
      <c r="K100" s="224">
        <f>X424</f>
        <v>12555</v>
      </c>
      <c r="L100" s="225"/>
      <c r="M100" s="224">
        <f>M424</f>
        <v>57939</v>
      </c>
      <c r="N100" s="225"/>
      <c r="O100" s="225"/>
      <c r="P100" s="225"/>
      <c r="Q100" s="225"/>
      <c r="R100" s="125"/>
      <c r="T100" s="126"/>
      <c r="U100" s="126"/>
    </row>
    <row r="101" spans="2:21" s="7" customFormat="1" ht="19.899999999999999" customHeight="1">
      <c r="B101" s="122"/>
      <c r="C101" s="123"/>
      <c r="D101" s="124" t="s">
        <v>125</v>
      </c>
      <c r="E101" s="123"/>
      <c r="F101" s="123"/>
      <c r="G101" s="123"/>
      <c r="H101" s="224">
        <f>W452</f>
        <v>49858</v>
      </c>
      <c r="I101" s="225"/>
      <c r="J101" s="225"/>
      <c r="K101" s="224">
        <f>X452</f>
        <v>12200</v>
      </c>
      <c r="L101" s="225"/>
      <c r="M101" s="224">
        <f>M452</f>
        <v>62058</v>
      </c>
      <c r="N101" s="225"/>
      <c r="O101" s="225"/>
      <c r="P101" s="225"/>
      <c r="Q101" s="225"/>
      <c r="R101" s="125"/>
      <c r="T101" s="126"/>
      <c r="U101" s="126"/>
    </row>
    <row r="102" spans="2:21" s="7" customFormat="1" ht="19.899999999999999" customHeight="1">
      <c r="B102" s="122"/>
      <c r="C102" s="123"/>
      <c r="D102" s="124" t="s">
        <v>126</v>
      </c>
      <c r="E102" s="123"/>
      <c r="F102" s="123"/>
      <c r="G102" s="123"/>
      <c r="H102" s="224">
        <f>W480</f>
        <v>2556801.6</v>
      </c>
      <c r="I102" s="225"/>
      <c r="J102" s="225"/>
      <c r="K102" s="224">
        <f>X480</f>
        <v>88190</v>
      </c>
      <c r="L102" s="225"/>
      <c r="M102" s="224">
        <f>M480</f>
        <v>2644991.6</v>
      </c>
      <c r="N102" s="225"/>
      <c r="O102" s="225"/>
      <c r="P102" s="225"/>
      <c r="Q102" s="225"/>
      <c r="R102" s="125"/>
      <c r="T102" s="126"/>
      <c r="U102" s="126"/>
    </row>
    <row r="103" spans="2:21" s="7" customFormat="1" ht="19.899999999999999" customHeight="1">
      <c r="B103" s="122"/>
      <c r="C103" s="123"/>
      <c r="D103" s="124" t="s">
        <v>127</v>
      </c>
      <c r="E103" s="123"/>
      <c r="F103" s="123"/>
      <c r="G103" s="123"/>
      <c r="H103" s="224">
        <f>W492</f>
        <v>1144707</v>
      </c>
      <c r="I103" s="225"/>
      <c r="J103" s="225"/>
      <c r="K103" s="224">
        <f>X492</f>
        <v>802734</v>
      </c>
      <c r="L103" s="225"/>
      <c r="M103" s="224">
        <f>M492</f>
        <v>1947441</v>
      </c>
      <c r="N103" s="225"/>
      <c r="O103" s="225"/>
      <c r="P103" s="225"/>
      <c r="Q103" s="225"/>
      <c r="R103" s="125"/>
      <c r="T103" s="126"/>
      <c r="U103" s="126"/>
    </row>
    <row r="104" spans="2:21" s="7" customFormat="1" ht="19.899999999999999" customHeight="1">
      <c r="B104" s="122"/>
      <c r="C104" s="123"/>
      <c r="D104" s="124" t="s">
        <v>128</v>
      </c>
      <c r="E104" s="123"/>
      <c r="F104" s="123"/>
      <c r="G104" s="123"/>
      <c r="H104" s="224">
        <f>W579</f>
        <v>377805.6</v>
      </c>
      <c r="I104" s="225"/>
      <c r="J104" s="225"/>
      <c r="K104" s="224">
        <f>X579</f>
        <v>62980</v>
      </c>
      <c r="L104" s="225"/>
      <c r="M104" s="224">
        <f>M579</f>
        <v>440785.6</v>
      </c>
      <c r="N104" s="225"/>
      <c r="O104" s="225"/>
      <c r="P104" s="225"/>
      <c r="Q104" s="225"/>
      <c r="R104" s="125"/>
      <c r="T104" s="126"/>
      <c r="U104" s="126"/>
    </row>
    <row r="105" spans="2:21" s="7" customFormat="1" ht="14.85" customHeight="1">
      <c r="B105" s="122"/>
      <c r="C105" s="123"/>
      <c r="D105" s="124" t="s">
        <v>129</v>
      </c>
      <c r="E105" s="123"/>
      <c r="F105" s="123"/>
      <c r="G105" s="123"/>
      <c r="H105" s="224">
        <f>W580</f>
        <v>190328</v>
      </c>
      <c r="I105" s="225"/>
      <c r="J105" s="225"/>
      <c r="K105" s="224">
        <f>X580</f>
        <v>15380</v>
      </c>
      <c r="L105" s="225"/>
      <c r="M105" s="224">
        <f>M580</f>
        <v>205708</v>
      </c>
      <c r="N105" s="225"/>
      <c r="O105" s="225"/>
      <c r="P105" s="225"/>
      <c r="Q105" s="225"/>
      <c r="R105" s="125"/>
      <c r="T105" s="126"/>
      <c r="U105" s="126"/>
    </row>
    <row r="106" spans="2:21" s="7" customFormat="1" ht="14.85" customHeight="1">
      <c r="B106" s="122"/>
      <c r="C106" s="123"/>
      <c r="D106" s="124" t="s">
        <v>130</v>
      </c>
      <c r="E106" s="123"/>
      <c r="F106" s="123"/>
      <c r="G106" s="123"/>
      <c r="H106" s="224">
        <f>W586</f>
        <v>19199.3</v>
      </c>
      <c r="I106" s="225"/>
      <c r="J106" s="225"/>
      <c r="K106" s="224">
        <f>X586</f>
        <v>5040</v>
      </c>
      <c r="L106" s="225"/>
      <c r="M106" s="224">
        <f>M586</f>
        <v>24239.3</v>
      </c>
      <c r="N106" s="225"/>
      <c r="O106" s="225"/>
      <c r="P106" s="225"/>
      <c r="Q106" s="225"/>
      <c r="R106" s="125"/>
      <c r="T106" s="126"/>
      <c r="U106" s="126"/>
    </row>
    <row r="107" spans="2:21" s="7" customFormat="1" ht="14.85" customHeight="1">
      <c r="B107" s="122"/>
      <c r="C107" s="123"/>
      <c r="D107" s="124" t="s">
        <v>131</v>
      </c>
      <c r="E107" s="123"/>
      <c r="F107" s="123"/>
      <c r="G107" s="123"/>
      <c r="H107" s="224">
        <f>W596</f>
        <v>60330</v>
      </c>
      <c r="I107" s="225"/>
      <c r="J107" s="225"/>
      <c r="K107" s="224">
        <f>X596</f>
        <v>16800</v>
      </c>
      <c r="L107" s="225"/>
      <c r="M107" s="224">
        <f>M596</f>
        <v>77130</v>
      </c>
      <c r="N107" s="225"/>
      <c r="O107" s="225"/>
      <c r="P107" s="225"/>
      <c r="Q107" s="225"/>
      <c r="R107" s="125"/>
      <c r="T107" s="126"/>
      <c r="U107" s="126"/>
    </row>
    <row r="108" spans="2:21" s="7" customFormat="1" ht="14.85" customHeight="1">
      <c r="B108" s="122"/>
      <c r="C108" s="123"/>
      <c r="D108" s="124" t="s">
        <v>132</v>
      </c>
      <c r="E108" s="123"/>
      <c r="F108" s="123"/>
      <c r="G108" s="123"/>
      <c r="H108" s="224">
        <f>W601</f>
        <v>18455</v>
      </c>
      <c r="I108" s="225"/>
      <c r="J108" s="225"/>
      <c r="K108" s="224">
        <f>X601</f>
        <v>2240</v>
      </c>
      <c r="L108" s="225"/>
      <c r="M108" s="224">
        <f>M601</f>
        <v>20695</v>
      </c>
      <c r="N108" s="225"/>
      <c r="O108" s="225"/>
      <c r="P108" s="225"/>
      <c r="Q108" s="225"/>
      <c r="R108" s="125"/>
      <c r="T108" s="126"/>
      <c r="U108" s="126"/>
    </row>
    <row r="109" spans="2:21" s="7" customFormat="1" ht="14.85" customHeight="1">
      <c r="B109" s="122"/>
      <c r="C109" s="123"/>
      <c r="D109" s="124" t="s">
        <v>133</v>
      </c>
      <c r="E109" s="123"/>
      <c r="F109" s="123"/>
      <c r="G109" s="123"/>
      <c r="H109" s="224">
        <f>W614</f>
        <v>32920.300000000003</v>
      </c>
      <c r="I109" s="225"/>
      <c r="J109" s="225"/>
      <c r="K109" s="224">
        <f>X614</f>
        <v>6160</v>
      </c>
      <c r="L109" s="225"/>
      <c r="M109" s="224">
        <f>M614</f>
        <v>39080.300000000003</v>
      </c>
      <c r="N109" s="225"/>
      <c r="O109" s="225"/>
      <c r="P109" s="225"/>
      <c r="Q109" s="225"/>
      <c r="R109" s="125"/>
      <c r="T109" s="126"/>
      <c r="U109" s="126"/>
    </row>
    <row r="110" spans="2:21" s="7" customFormat="1" ht="14.85" customHeight="1">
      <c r="B110" s="122"/>
      <c r="C110" s="123"/>
      <c r="D110" s="124" t="s">
        <v>134</v>
      </c>
      <c r="E110" s="123"/>
      <c r="F110" s="123"/>
      <c r="G110" s="123"/>
      <c r="H110" s="224">
        <f>W626</f>
        <v>56573</v>
      </c>
      <c r="I110" s="225"/>
      <c r="J110" s="225"/>
      <c r="K110" s="224">
        <f>X626</f>
        <v>17360</v>
      </c>
      <c r="L110" s="225"/>
      <c r="M110" s="224">
        <f>M626</f>
        <v>73933</v>
      </c>
      <c r="N110" s="225"/>
      <c r="O110" s="225"/>
      <c r="P110" s="225"/>
      <c r="Q110" s="225"/>
      <c r="R110" s="125"/>
      <c r="T110" s="126"/>
      <c r="U110" s="126"/>
    </row>
    <row r="111" spans="2:21" s="7" customFormat="1" ht="19.899999999999999" customHeight="1">
      <c r="B111" s="122"/>
      <c r="C111" s="123"/>
      <c r="D111" s="124" t="s">
        <v>135</v>
      </c>
      <c r="E111" s="123"/>
      <c r="F111" s="123"/>
      <c r="G111" s="123"/>
      <c r="H111" s="224">
        <f>W636</f>
        <v>29194</v>
      </c>
      <c r="I111" s="225"/>
      <c r="J111" s="225"/>
      <c r="K111" s="224">
        <f>X636</f>
        <v>20800</v>
      </c>
      <c r="L111" s="225"/>
      <c r="M111" s="224">
        <f>M636</f>
        <v>49994</v>
      </c>
      <c r="N111" s="225"/>
      <c r="O111" s="225"/>
      <c r="P111" s="225"/>
      <c r="Q111" s="225"/>
      <c r="R111" s="125"/>
      <c r="T111" s="126"/>
      <c r="U111" s="126"/>
    </row>
    <row r="112" spans="2:21" s="7" customFormat="1" ht="19.899999999999999" customHeight="1">
      <c r="B112" s="122"/>
      <c r="C112" s="123"/>
      <c r="D112" s="124" t="s">
        <v>136</v>
      </c>
      <c r="E112" s="123"/>
      <c r="F112" s="123"/>
      <c r="G112" s="123"/>
      <c r="H112" s="224">
        <f>W642</f>
        <v>58970</v>
      </c>
      <c r="I112" s="225"/>
      <c r="J112" s="225"/>
      <c r="K112" s="224">
        <f>X642</f>
        <v>12780</v>
      </c>
      <c r="L112" s="225"/>
      <c r="M112" s="224">
        <f>M642</f>
        <v>71750</v>
      </c>
      <c r="N112" s="225"/>
      <c r="O112" s="225"/>
      <c r="P112" s="225"/>
      <c r="Q112" s="225"/>
      <c r="R112" s="125"/>
      <c r="T112" s="126"/>
      <c r="U112" s="126"/>
    </row>
    <row r="113" spans="2:65" s="7" customFormat="1" ht="19.899999999999999" customHeight="1">
      <c r="B113" s="122"/>
      <c r="C113" s="123"/>
      <c r="D113" s="124" t="s">
        <v>137</v>
      </c>
      <c r="E113" s="123"/>
      <c r="F113" s="123"/>
      <c r="G113" s="123"/>
      <c r="H113" s="224">
        <f>W651</f>
        <v>60755.6</v>
      </c>
      <c r="I113" s="225"/>
      <c r="J113" s="225"/>
      <c r="K113" s="224">
        <f>X651</f>
        <v>128983</v>
      </c>
      <c r="L113" s="225"/>
      <c r="M113" s="224">
        <f>M651</f>
        <v>189738.6</v>
      </c>
      <c r="N113" s="225"/>
      <c r="O113" s="225"/>
      <c r="P113" s="225"/>
      <c r="Q113" s="225"/>
      <c r="R113" s="125"/>
      <c r="T113" s="126"/>
      <c r="U113" s="126"/>
    </row>
    <row r="114" spans="2:65" s="1" customFormat="1" ht="21.75" customHeight="1">
      <c r="B114" s="31"/>
      <c r="C114" s="32"/>
      <c r="D114" s="32"/>
      <c r="E114" s="32"/>
      <c r="F114" s="32"/>
      <c r="G114" s="32"/>
      <c r="H114" s="32"/>
      <c r="I114" s="32"/>
      <c r="J114" s="32"/>
      <c r="K114" s="32"/>
      <c r="L114" s="32"/>
      <c r="M114" s="32"/>
      <c r="N114" s="32"/>
      <c r="O114" s="32"/>
      <c r="P114" s="32"/>
      <c r="Q114" s="32"/>
      <c r="R114" s="33"/>
      <c r="T114" s="115"/>
      <c r="U114" s="115"/>
    </row>
    <row r="115" spans="2:65" s="1" customFormat="1" ht="29.25" customHeight="1">
      <c r="B115" s="31"/>
      <c r="C115" s="116" t="s">
        <v>138</v>
      </c>
      <c r="D115" s="32"/>
      <c r="E115" s="32"/>
      <c r="F115" s="32"/>
      <c r="G115" s="32"/>
      <c r="H115" s="32"/>
      <c r="I115" s="32"/>
      <c r="J115" s="32"/>
      <c r="K115" s="32"/>
      <c r="L115" s="32"/>
      <c r="M115" s="221">
        <f>ROUND(M116+M117,2)</f>
        <v>130319.93</v>
      </c>
      <c r="N115" s="226"/>
      <c r="O115" s="226"/>
      <c r="P115" s="226"/>
      <c r="Q115" s="226"/>
      <c r="R115" s="33"/>
      <c r="T115" s="127"/>
      <c r="U115" s="128" t="s">
        <v>43</v>
      </c>
    </row>
    <row r="116" spans="2:65" s="1" customFormat="1" ht="18" customHeight="1">
      <c r="B116" s="31"/>
      <c r="C116" s="32"/>
      <c r="D116" s="227" t="s">
        <v>139</v>
      </c>
      <c r="E116" s="227"/>
      <c r="F116" s="227"/>
      <c r="G116" s="227"/>
      <c r="H116" s="227"/>
      <c r="I116" s="32"/>
      <c r="J116" s="32"/>
      <c r="K116" s="32"/>
      <c r="L116" s="32"/>
      <c r="M116" s="224">
        <v>118472.66</v>
      </c>
      <c r="N116" s="224"/>
      <c r="O116" s="224"/>
      <c r="P116" s="224"/>
      <c r="Q116" s="224"/>
      <c r="R116" s="33"/>
      <c r="S116" s="129"/>
      <c r="T116" s="130"/>
      <c r="U116" s="131" t="s">
        <v>44</v>
      </c>
      <c r="V116" s="132"/>
      <c r="W116" s="132"/>
      <c r="X116" s="132"/>
      <c r="Y116" s="132"/>
      <c r="Z116" s="132"/>
      <c r="AA116" s="132"/>
      <c r="AB116" s="132"/>
      <c r="AC116" s="132"/>
      <c r="AD116" s="132"/>
      <c r="AE116" s="132"/>
      <c r="AF116" s="132"/>
      <c r="AG116" s="132"/>
      <c r="AH116" s="132"/>
      <c r="AI116" s="132"/>
      <c r="AJ116" s="132"/>
      <c r="AK116" s="132"/>
      <c r="AL116" s="132"/>
      <c r="AM116" s="132"/>
      <c r="AN116" s="132"/>
      <c r="AO116" s="132"/>
      <c r="AP116" s="132"/>
      <c r="AQ116" s="132"/>
      <c r="AR116" s="132"/>
      <c r="AS116" s="132"/>
      <c r="AT116" s="132"/>
      <c r="AU116" s="132"/>
      <c r="AV116" s="132"/>
      <c r="AW116" s="132"/>
      <c r="AX116" s="132"/>
      <c r="AY116" s="133" t="s">
        <v>140</v>
      </c>
      <c r="AZ116" s="132"/>
      <c r="BA116" s="132"/>
      <c r="BB116" s="132"/>
      <c r="BC116" s="132"/>
      <c r="BD116" s="132"/>
      <c r="BE116" s="134">
        <f>IF(U116="základní",M116,0)</f>
        <v>118472.66</v>
      </c>
      <c r="BF116" s="134">
        <f>IF(U116="snížená",M116,0)</f>
        <v>0</v>
      </c>
      <c r="BG116" s="134">
        <f>IF(U116="zákl. přenesená",M116,0)</f>
        <v>0</v>
      </c>
      <c r="BH116" s="134">
        <f>IF(U116="sníž. přenesená",M116,0)</f>
        <v>0</v>
      </c>
      <c r="BI116" s="134">
        <f>IF(U116="nulová",M116,0)</f>
        <v>0</v>
      </c>
      <c r="BJ116" s="133" t="s">
        <v>24</v>
      </c>
      <c r="BK116" s="132"/>
      <c r="BL116" s="132"/>
      <c r="BM116" s="132"/>
    </row>
    <row r="117" spans="2:65" s="1" customFormat="1" ht="18" customHeight="1">
      <c r="B117" s="31"/>
      <c r="C117" s="32"/>
      <c r="D117" s="227" t="s">
        <v>141</v>
      </c>
      <c r="E117" s="227"/>
      <c r="F117" s="227"/>
      <c r="G117" s="227"/>
      <c r="H117" s="227"/>
      <c r="I117" s="32"/>
      <c r="J117" s="32"/>
      <c r="K117" s="32"/>
      <c r="L117" s="32"/>
      <c r="M117" s="224">
        <v>11847.27</v>
      </c>
      <c r="N117" s="224"/>
      <c r="O117" s="224"/>
      <c r="P117" s="224"/>
      <c r="Q117" s="224"/>
      <c r="R117" s="33"/>
      <c r="S117" s="129"/>
      <c r="T117" s="135"/>
      <c r="U117" s="136" t="s">
        <v>44</v>
      </c>
      <c r="V117" s="132"/>
      <c r="W117" s="132"/>
      <c r="X117" s="132"/>
      <c r="Y117" s="132"/>
      <c r="Z117" s="132"/>
      <c r="AA117" s="132"/>
      <c r="AB117" s="132"/>
      <c r="AC117" s="132"/>
      <c r="AD117" s="132"/>
      <c r="AE117" s="132"/>
      <c r="AF117" s="132"/>
      <c r="AG117" s="132"/>
      <c r="AH117" s="132"/>
      <c r="AI117" s="132"/>
      <c r="AJ117" s="132"/>
      <c r="AK117" s="132"/>
      <c r="AL117" s="132"/>
      <c r="AM117" s="132"/>
      <c r="AN117" s="132"/>
      <c r="AO117" s="132"/>
      <c r="AP117" s="132"/>
      <c r="AQ117" s="132"/>
      <c r="AR117" s="132"/>
      <c r="AS117" s="132"/>
      <c r="AT117" s="132"/>
      <c r="AU117" s="132"/>
      <c r="AV117" s="132"/>
      <c r="AW117" s="132"/>
      <c r="AX117" s="132"/>
      <c r="AY117" s="133" t="s">
        <v>140</v>
      </c>
      <c r="AZ117" s="132"/>
      <c r="BA117" s="132"/>
      <c r="BB117" s="132"/>
      <c r="BC117" s="132"/>
      <c r="BD117" s="132"/>
      <c r="BE117" s="134">
        <f>IF(U117="základní",M117,0)</f>
        <v>11847.27</v>
      </c>
      <c r="BF117" s="134">
        <f>IF(U117="snížená",M117,0)</f>
        <v>0</v>
      </c>
      <c r="BG117" s="134">
        <f>IF(U117="zákl. přenesená",M117,0)</f>
        <v>0</v>
      </c>
      <c r="BH117" s="134">
        <f>IF(U117="sníž. přenesená",M117,0)</f>
        <v>0</v>
      </c>
      <c r="BI117" s="134">
        <f>IF(U117="nulová",M117,0)</f>
        <v>0</v>
      </c>
      <c r="BJ117" s="133" t="s">
        <v>24</v>
      </c>
      <c r="BK117" s="132"/>
      <c r="BL117" s="132"/>
      <c r="BM117" s="132"/>
    </row>
    <row r="118" spans="2:65" s="1" customFormat="1" ht="18" customHeight="1">
      <c r="B118" s="31"/>
      <c r="C118" s="32"/>
      <c r="D118" s="32"/>
      <c r="E118" s="32"/>
      <c r="F118" s="32"/>
      <c r="G118" s="32"/>
      <c r="H118" s="32"/>
      <c r="I118" s="32"/>
      <c r="J118" s="32"/>
      <c r="K118" s="32"/>
      <c r="L118" s="32"/>
      <c r="M118" s="32"/>
      <c r="N118" s="32"/>
      <c r="O118" s="32"/>
      <c r="P118" s="32"/>
      <c r="Q118" s="32"/>
      <c r="R118" s="33"/>
      <c r="T118" s="115"/>
      <c r="U118" s="115"/>
    </row>
    <row r="119" spans="2:65" s="1" customFormat="1" ht="29.25" customHeight="1">
      <c r="B119" s="31"/>
      <c r="C119" s="102" t="s">
        <v>93</v>
      </c>
      <c r="D119" s="103"/>
      <c r="E119" s="103"/>
      <c r="F119" s="103"/>
      <c r="G119" s="103"/>
      <c r="H119" s="103"/>
      <c r="I119" s="103"/>
      <c r="J119" s="103"/>
      <c r="K119" s="103"/>
      <c r="L119" s="207">
        <f>ROUND(SUM(M88+M115),2)</f>
        <v>6053952.7300000004</v>
      </c>
      <c r="M119" s="207"/>
      <c r="N119" s="207"/>
      <c r="O119" s="207"/>
      <c r="P119" s="207"/>
      <c r="Q119" s="207"/>
      <c r="R119" s="33"/>
      <c r="T119" s="115"/>
      <c r="U119" s="115"/>
    </row>
    <row r="120" spans="2:65" s="1" customFormat="1" ht="6.95" customHeight="1">
      <c r="B120" s="55"/>
      <c r="C120" s="56"/>
      <c r="D120" s="56"/>
      <c r="E120" s="56"/>
      <c r="F120" s="56"/>
      <c r="G120" s="56"/>
      <c r="H120" s="56"/>
      <c r="I120" s="56"/>
      <c r="J120" s="56"/>
      <c r="K120" s="56"/>
      <c r="L120" s="56"/>
      <c r="M120" s="56"/>
      <c r="N120" s="56"/>
      <c r="O120" s="56"/>
      <c r="P120" s="56"/>
      <c r="Q120" s="56"/>
      <c r="R120" s="57"/>
      <c r="T120" s="115"/>
      <c r="U120" s="115"/>
    </row>
    <row r="124" spans="2:65" s="1" customFormat="1" ht="6.95" customHeight="1">
      <c r="B124" s="58"/>
      <c r="C124" s="59"/>
      <c r="D124" s="59"/>
      <c r="E124" s="59"/>
      <c r="F124" s="59"/>
      <c r="G124" s="59"/>
      <c r="H124" s="59"/>
      <c r="I124" s="59"/>
      <c r="J124" s="59"/>
      <c r="K124" s="59"/>
      <c r="L124" s="59"/>
      <c r="M124" s="59"/>
      <c r="N124" s="59"/>
      <c r="O124" s="59"/>
      <c r="P124" s="59"/>
      <c r="Q124" s="59"/>
      <c r="R124" s="60"/>
    </row>
    <row r="125" spans="2:65" s="1" customFormat="1" ht="36.950000000000003" customHeight="1">
      <c r="B125" s="31"/>
      <c r="C125" s="172" t="s">
        <v>142</v>
      </c>
      <c r="D125" s="212"/>
      <c r="E125" s="212"/>
      <c r="F125" s="212"/>
      <c r="G125" s="212"/>
      <c r="H125" s="212"/>
      <c r="I125" s="212"/>
      <c r="J125" s="212"/>
      <c r="K125" s="212"/>
      <c r="L125" s="212"/>
      <c r="M125" s="212"/>
      <c r="N125" s="212"/>
      <c r="O125" s="212"/>
      <c r="P125" s="212"/>
      <c r="Q125" s="212"/>
      <c r="R125" s="33"/>
    </row>
    <row r="126" spans="2:65" s="1" customFormat="1" ht="6.95" customHeight="1">
      <c r="B126" s="31"/>
      <c r="C126" s="32"/>
      <c r="D126" s="32"/>
      <c r="E126" s="32"/>
      <c r="F126" s="32"/>
      <c r="G126" s="32"/>
      <c r="H126" s="32"/>
      <c r="I126" s="32"/>
      <c r="J126" s="32"/>
      <c r="K126" s="32"/>
      <c r="L126" s="32"/>
      <c r="M126" s="32"/>
      <c r="N126" s="32"/>
      <c r="O126" s="32"/>
      <c r="P126" s="32"/>
      <c r="Q126" s="32"/>
      <c r="R126" s="33"/>
    </row>
    <row r="127" spans="2:65" s="1" customFormat="1" ht="30" customHeight="1">
      <c r="B127" s="31"/>
      <c r="C127" s="28" t="s">
        <v>18</v>
      </c>
      <c r="D127" s="32"/>
      <c r="E127" s="32"/>
      <c r="F127" s="210" t="str">
        <f>F6</f>
        <v>Modernizace dílenského areálu, SŠTŘ, Nový Bydžov - Hlušice</v>
      </c>
      <c r="G127" s="211"/>
      <c r="H127" s="211"/>
      <c r="I127" s="211"/>
      <c r="J127" s="211"/>
      <c r="K127" s="211"/>
      <c r="L127" s="211"/>
      <c r="M127" s="211"/>
      <c r="N127" s="211"/>
      <c r="O127" s="211"/>
      <c r="P127" s="211"/>
      <c r="Q127" s="32"/>
      <c r="R127" s="33"/>
    </row>
    <row r="128" spans="2:65" s="1" customFormat="1" ht="36.950000000000003" customHeight="1">
      <c r="B128" s="31"/>
      <c r="C128" s="65" t="s">
        <v>101</v>
      </c>
      <c r="D128" s="32"/>
      <c r="E128" s="32"/>
      <c r="F128" s="189" t="str">
        <f>F7</f>
        <v>02.3 - Elektroinstalace</v>
      </c>
      <c r="G128" s="212"/>
      <c r="H128" s="212"/>
      <c r="I128" s="212"/>
      <c r="J128" s="212"/>
      <c r="K128" s="212"/>
      <c r="L128" s="212"/>
      <c r="M128" s="212"/>
      <c r="N128" s="212"/>
      <c r="O128" s="212"/>
      <c r="P128" s="212"/>
      <c r="Q128" s="32"/>
      <c r="R128" s="33"/>
    </row>
    <row r="129" spans="2:65" s="1" customFormat="1" ht="6.95" customHeight="1">
      <c r="B129" s="31"/>
      <c r="C129" s="32"/>
      <c r="D129" s="32"/>
      <c r="E129" s="32"/>
      <c r="F129" s="32"/>
      <c r="G129" s="32"/>
      <c r="H129" s="32"/>
      <c r="I129" s="32"/>
      <c r="J129" s="32"/>
      <c r="K129" s="32"/>
      <c r="L129" s="32"/>
      <c r="M129" s="32"/>
      <c r="N129" s="32"/>
      <c r="O129" s="32"/>
      <c r="P129" s="32"/>
      <c r="Q129" s="32"/>
      <c r="R129" s="33"/>
    </row>
    <row r="130" spans="2:65" s="1" customFormat="1" ht="18" customHeight="1">
      <c r="B130" s="31"/>
      <c r="C130" s="28" t="s">
        <v>25</v>
      </c>
      <c r="D130" s="32"/>
      <c r="E130" s="32"/>
      <c r="F130" s="26" t="str">
        <f>F9</f>
        <v>Hlušice</v>
      </c>
      <c r="G130" s="32"/>
      <c r="H130" s="32"/>
      <c r="I130" s="32"/>
      <c r="J130" s="32"/>
      <c r="K130" s="28" t="s">
        <v>27</v>
      </c>
      <c r="L130" s="32"/>
      <c r="M130" s="213" t="str">
        <f>IF(O9="","",O9)</f>
        <v>21. 11. 2016</v>
      </c>
      <c r="N130" s="213"/>
      <c r="O130" s="213"/>
      <c r="P130" s="213"/>
      <c r="Q130" s="32"/>
      <c r="R130" s="33"/>
    </row>
    <row r="131" spans="2:65" s="1" customFormat="1" ht="6.95" customHeight="1">
      <c r="B131" s="31"/>
      <c r="C131" s="32"/>
      <c r="D131" s="32"/>
      <c r="E131" s="32"/>
      <c r="F131" s="32"/>
      <c r="G131" s="32"/>
      <c r="H131" s="32"/>
      <c r="I131" s="32"/>
      <c r="J131" s="32"/>
      <c r="K131" s="32"/>
      <c r="L131" s="32"/>
      <c r="M131" s="32"/>
      <c r="N131" s="32"/>
      <c r="O131" s="32"/>
      <c r="P131" s="32"/>
      <c r="Q131" s="32"/>
      <c r="R131" s="33"/>
    </row>
    <row r="132" spans="2:65" s="1" customFormat="1">
      <c r="B132" s="31"/>
      <c r="C132" s="28" t="s">
        <v>29</v>
      </c>
      <c r="D132" s="32"/>
      <c r="E132" s="32"/>
      <c r="F132" s="26" t="str">
        <f>E12</f>
        <v>SŠTŘ, Nový Bydžov, Dr. M. Tyrše 112</v>
      </c>
      <c r="G132" s="32"/>
      <c r="H132" s="32"/>
      <c r="I132" s="32"/>
      <c r="J132" s="32"/>
      <c r="K132" s="28" t="s">
        <v>35</v>
      </c>
      <c r="L132" s="32"/>
      <c r="M132" s="174" t="str">
        <f>E18</f>
        <v xml:space="preserve"> </v>
      </c>
      <c r="N132" s="174"/>
      <c r="O132" s="174"/>
      <c r="P132" s="174"/>
      <c r="Q132" s="174"/>
      <c r="R132" s="33"/>
    </row>
    <row r="133" spans="2:65" s="1" customFormat="1" ht="14.45" customHeight="1">
      <c r="B133" s="31"/>
      <c r="C133" s="28" t="s">
        <v>33</v>
      </c>
      <c r="D133" s="32"/>
      <c r="E133" s="32"/>
      <c r="F133" s="26" t="str">
        <f>IF(E15="","",E15)</f>
        <v xml:space="preserve"> </v>
      </c>
      <c r="G133" s="32"/>
      <c r="H133" s="32"/>
      <c r="I133" s="32"/>
      <c r="J133" s="32"/>
      <c r="K133" s="28" t="s">
        <v>36</v>
      </c>
      <c r="L133" s="32"/>
      <c r="M133" s="174" t="str">
        <f>E21</f>
        <v>p. Fišera</v>
      </c>
      <c r="N133" s="174"/>
      <c r="O133" s="174"/>
      <c r="P133" s="174"/>
      <c r="Q133" s="174"/>
      <c r="R133" s="33"/>
    </row>
    <row r="134" spans="2:65" s="1" customFormat="1" ht="10.35" customHeight="1">
      <c r="B134" s="31"/>
      <c r="C134" s="32"/>
      <c r="D134" s="32"/>
      <c r="E134" s="32"/>
      <c r="F134" s="32"/>
      <c r="G134" s="32"/>
      <c r="H134" s="32"/>
      <c r="I134" s="32"/>
      <c r="J134" s="32"/>
      <c r="K134" s="32"/>
      <c r="L134" s="32"/>
      <c r="M134" s="32"/>
      <c r="N134" s="32"/>
      <c r="O134" s="32"/>
      <c r="P134" s="32"/>
      <c r="Q134" s="32"/>
      <c r="R134" s="33"/>
    </row>
    <row r="135" spans="2:65" s="8" customFormat="1" ht="29.25" customHeight="1">
      <c r="B135" s="137"/>
      <c r="C135" s="138" t="s">
        <v>143</v>
      </c>
      <c r="D135" s="139" t="s">
        <v>144</v>
      </c>
      <c r="E135" s="139" t="s">
        <v>61</v>
      </c>
      <c r="F135" s="228" t="s">
        <v>145</v>
      </c>
      <c r="G135" s="228"/>
      <c r="H135" s="228"/>
      <c r="I135" s="228"/>
      <c r="J135" s="139" t="s">
        <v>146</v>
      </c>
      <c r="K135" s="139" t="s">
        <v>147</v>
      </c>
      <c r="L135" s="139" t="s">
        <v>148</v>
      </c>
      <c r="M135" s="228" t="s">
        <v>149</v>
      </c>
      <c r="N135" s="228"/>
      <c r="O135" s="228"/>
      <c r="P135" s="228" t="s">
        <v>110</v>
      </c>
      <c r="Q135" s="229"/>
      <c r="R135" s="140"/>
      <c r="T135" s="76" t="s">
        <v>150</v>
      </c>
      <c r="U135" s="77" t="s">
        <v>43</v>
      </c>
      <c r="V135" s="77" t="s">
        <v>151</v>
      </c>
      <c r="W135" s="77" t="s">
        <v>152</v>
      </c>
      <c r="X135" s="77" t="s">
        <v>153</v>
      </c>
      <c r="Y135" s="77" t="s">
        <v>154</v>
      </c>
      <c r="Z135" s="77" t="s">
        <v>155</v>
      </c>
      <c r="AA135" s="77" t="s">
        <v>156</v>
      </c>
      <c r="AB135" s="77" t="s">
        <v>157</v>
      </c>
      <c r="AC135" s="77" t="s">
        <v>158</v>
      </c>
      <c r="AD135" s="78" t="s">
        <v>159</v>
      </c>
    </row>
    <row r="136" spans="2:65" s="1" customFormat="1" ht="29.25" customHeight="1">
      <c r="B136" s="31"/>
      <c r="C136" s="80" t="s">
        <v>104</v>
      </c>
      <c r="D136" s="32"/>
      <c r="E136" s="32"/>
      <c r="F136" s="32"/>
      <c r="G136" s="32"/>
      <c r="H136" s="32"/>
      <c r="I136" s="32"/>
      <c r="J136" s="32"/>
      <c r="K136" s="32"/>
      <c r="L136" s="32"/>
      <c r="M136" s="232">
        <f>BK136</f>
        <v>5923632.7999999989</v>
      </c>
      <c r="N136" s="233"/>
      <c r="O136" s="233"/>
      <c r="P136" s="233"/>
      <c r="Q136" s="233"/>
      <c r="R136" s="33"/>
      <c r="T136" s="79"/>
      <c r="U136" s="47"/>
      <c r="V136" s="47"/>
      <c r="W136" s="141">
        <f>W137</f>
        <v>4597150.8</v>
      </c>
      <c r="X136" s="141">
        <f>X137</f>
        <v>1326482</v>
      </c>
      <c r="Y136" s="47"/>
      <c r="Z136" s="142">
        <f>Z137</f>
        <v>0</v>
      </c>
      <c r="AA136" s="47"/>
      <c r="AB136" s="142">
        <f>AB137</f>
        <v>0</v>
      </c>
      <c r="AC136" s="47"/>
      <c r="AD136" s="143">
        <f>AD137</f>
        <v>0</v>
      </c>
      <c r="AT136" s="17" t="s">
        <v>80</v>
      </c>
      <c r="AU136" s="17" t="s">
        <v>112</v>
      </c>
      <c r="BK136" s="144">
        <f>BK137</f>
        <v>5923632.7999999989</v>
      </c>
    </row>
    <row r="137" spans="2:65" s="9" customFormat="1" ht="37.35" customHeight="1">
      <c r="B137" s="145"/>
      <c r="C137" s="146"/>
      <c r="D137" s="147" t="s">
        <v>113</v>
      </c>
      <c r="E137" s="147"/>
      <c r="F137" s="147"/>
      <c r="G137" s="147"/>
      <c r="H137" s="147"/>
      <c r="I137" s="147"/>
      <c r="J137" s="147"/>
      <c r="K137" s="147"/>
      <c r="L137" s="147"/>
      <c r="M137" s="234">
        <f>BK137</f>
        <v>5923632.7999999989</v>
      </c>
      <c r="N137" s="222"/>
      <c r="O137" s="222"/>
      <c r="P137" s="222"/>
      <c r="Q137" s="222"/>
      <c r="R137" s="148"/>
      <c r="T137" s="149"/>
      <c r="U137" s="146"/>
      <c r="V137" s="146"/>
      <c r="W137" s="150">
        <f>W138+W143+W176+W201+W237+W274+W309+W347+W383+W403+W424+W452+W480+W492+W579+W636+W642+W651</f>
        <v>4597150.8</v>
      </c>
      <c r="X137" s="150">
        <f>X138+X143+X176+X201+X237+X274+X309+X347+X383+X403+X424+X452+X480+X492+X579+X636+X642+X651</f>
        <v>1326482</v>
      </c>
      <c r="Y137" s="146"/>
      <c r="Z137" s="151">
        <f>Z138+Z143+Z176+Z201+Z237+Z274+Z309+Z347+Z383+Z403+Z424+Z452+Z480+Z492+Z579+Z636+Z642+Z651</f>
        <v>0</v>
      </c>
      <c r="AA137" s="146"/>
      <c r="AB137" s="151">
        <f>AB138+AB143+AB176+AB201+AB237+AB274+AB309+AB347+AB383+AB403+AB424+AB452+AB480+AB492+AB579+AB636+AB642+AB651</f>
        <v>0</v>
      </c>
      <c r="AC137" s="146"/>
      <c r="AD137" s="152">
        <f>AD138+AD143+AD176+AD201+AD237+AD274+AD309+AD347+AD383+AD403+AD424+AD452+AD480+AD492+AD579+AD636+AD642+AD651</f>
        <v>0</v>
      </c>
      <c r="AR137" s="153" t="s">
        <v>99</v>
      </c>
      <c r="AT137" s="154" t="s">
        <v>80</v>
      </c>
      <c r="AU137" s="154" t="s">
        <v>81</v>
      </c>
      <c r="AY137" s="153" t="s">
        <v>160</v>
      </c>
      <c r="BK137" s="155">
        <f>BK138+BK143+BK176+BK201+BK237+BK274+BK309+BK347+BK383+BK403+BK424+BK452+BK480+BK492+BK579+BK636+BK642+BK651</f>
        <v>5923632.7999999989</v>
      </c>
    </row>
    <row r="138" spans="2:65" s="9" customFormat="1" ht="19.899999999999999" customHeight="1">
      <c r="B138" s="145"/>
      <c r="C138" s="146"/>
      <c r="D138" s="156" t="s">
        <v>114</v>
      </c>
      <c r="E138" s="156"/>
      <c r="F138" s="156"/>
      <c r="G138" s="156"/>
      <c r="H138" s="156"/>
      <c r="I138" s="156"/>
      <c r="J138" s="156"/>
      <c r="K138" s="156"/>
      <c r="L138" s="156"/>
      <c r="M138" s="235">
        <f>BK138</f>
        <v>29400</v>
      </c>
      <c r="N138" s="236"/>
      <c r="O138" s="236"/>
      <c r="P138" s="236"/>
      <c r="Q138" s="236"/>
      <c r="R138" s="148"/>
      <c r="T138" s="149"/>
      <c r="U138" s="146"/>
      <c r="V138" s="146"/>
      <c r="W138" s="150">
        <f>SUM(W139:W142)</f>
        <v>0</v>
      </c>
      <c r="X138" s="150">
        <f>SUM(X139:X142)</f>
        <v>29400</v>
      </c>
      <c r="Y138" s="146"/>
      <c r="Z138" s="151">
        <f>SUM(Z139:Z142)</f>
        <v>0</v>
      </c>
      <c r="AA138" s="146"/>
      <c r="AB138" s="151">
        <f>SUM(AB139:AB142)</f>
        <v>0</v>
      </c>
      <c r="AC138" s="146"/>
      <c r="AD138" s="152">
        <f>SUM(AD139:AD142)</f>
        <v>0</v>
      </c>
      <c r="AR138" s="153" t="s">
        <v>99</v>
      </c>
      <c r="AT138" s="154" t="s">
        <v>80</v>
      </c>
      <c r="AU138" s="154" t="s">
        <v>24</v>
      </c>
      <c r="AY138" s="153" t="s">
        <v>160</v>
      </c>
      <c r="BK138" s="155">
        <f>SUM(BK139:BK142)</f>
        <v>29400</v>
      </c>
    </row>
    <row r="139" spans="2:65" s="1" customFormat="1" ht="22.5" customHeight="1">
      <c r="B139" s="31"/>
      <c r="C139" s="157" t="s">
        <v>24</v>
      </c>
      <c r="D139" s="157" t="s">
        <v>161</v>
      </c>
      <c r="E139" s="158" t="s">
        <v>162</v>
      </c>
      <c r="F139" s="230" t="s">
        <v>139</v>
      </c>
      <c r="G139" s="230"/>
      <c r="H139" s="230"/>
      <c r="I139" s="230"/>
      <c r="J139" s="159" t="s">
        <v>163</v>
      </c>
      <c r="K139" s="160">
        <v>15</v>
      </c>
      <c r="L139" s="161">
        <v>0</v>
      </c>
      <c r="M139" s="231">
        <v>240</v>
      </c>
      <c r="N139" s="231"/>
      <c r="O139" s="231"/>
      <c r="P139" s="231">
        <f>ROUND(V139*K139,2)</f>
        <v>3600</v>
      </c>
      <c r="Q139" s="231"/>
      <c r="R139" s="33"/>
      <c r="T139" s="162" t="s">
        <v>22</v>
      </c>
      <c r="U139" s="40" t="s">
        <v>44</v>
      </c>
      <c r="V139" s="108">
        <f>L139+M139</f>
        <v>240</v>
      </c>
      <c r="W139" s="108">
        <f>ROUND(L139*K139,2)</f>
        <v>0</v>
      </c>
      <c r="X139" s="108">
        <f>ROUND(M139*K139,2)</f>
        <v>3600</v>
      </c>
      <c r="Y139" s="163">
        <v>0</v>
      </c>
      <c r="Z139" s="163">
        <f>Y139*K139</f>
        <v>0</v>
      </c>
      <c r="AA139" s="163">
        <v>0</v>
      </c>
      <c r="AB139" s="163">
        <f>AA139*K139</f>
        <v>0</v>
      </c>
      <c r="AC139" s="163">
        <v>0</v>
      </c>
      <c r="AD139" s="164">
        <f>AC139*K139</f>
        <v>0</v>
      </c>
      <c r="AR139" s="17" t="s">
        <v>164</v>
      </c>
      <c r="AT139" s="17" t="s">
        <v>161</v>
      </c>
      <c r="AU139" s="17" t="s">
        <v>99</v>
      </c>
      <c r="AY139" s="17" t="s">
        <v>160</v>
      </c>
      <c r="BE139" s="165">
        <f>IF(U139="základní",P139,0)</f>
        <v>3600</v>
      </c>
      <c r="BF139" s="165">
        <f>IF(U139="snížená",P139,0)</f>
        <v>0</v>
      </c>
      <c r="BG139" s="165">
        <f>IF(U139="zákl. přenesená",P139,0)</f>
        <v>0</v>
      </c>
      <c r="BH139" s="165">
        <f>IF(U139="sníž. přenesená",P139,0)</f>
        <v>0</v>
      </c>
      <c r="BI139" s="165">
        <f>IF(U139="nulová",P139,0)</f>
        <v>0</v>
      </c>
      <c r="BJ139" s="17" t="s">
        <v>24</v>
      </c>
      <c r="BK139" s="165">
        <f>ROUND(V139*K139,2)</f>
        <v>3600</v>
      </c>
      <c r="BL139" s="17" t="s">
        <v>164</v>
      </c>
      <c r="BM139" s="17" t="s">
        <v>99</v>
      </c>
    </row>
    <row r="140" spans="2:65" s="1" customFormat="1" ht="22.5" customHeight="1">
      <c r="B140" s="31"/>
      <c r="C140" s="157" t="s">
        <v>99</v>
      </c>
      <c r="D140" s="157" t="s">
        <v>161</v>
      </c>
      <c r="E140" s="158" t="s">
        <v>165</v>
      </c>
      <c r="F140" s="230" t="s">
        <v>166</v>
      </c>
      <c r="G140" s="230"/>
      <c r="H140" s="230"/>
      <c r="I140" s="230"/>
      <c r="J140" s="159" t="s">
        <v>163</v>
      </c>
      <c r="K140" s="160">
        <v>25</v>
      </c>
      <c r="L140" s="161">
        <v>0</v>
      </c>
      <c r="M140" s="231">
        <v>240</v>
      </c>
      <c r="N140" s="231"/>
      <c r="O140" s="231"/>
      <c r="P140" s="231">
        <f>ROUND(V140*K140,2)</f>
        <v>6000</v>
      </c>
      <c r="Q140" s="231"/>
      <c r="R140" s="33"/>
      <c r="T140" s="162" t="s">
        <v>22</v>
      </c>
      <c r="U140" s="40" t="s">
        <v>44</v>
      </c>
      <c r="V140" s="108">
        <f>L140+M140</f>
        <v>240</v>
      </c>
      <c r="W140" s="108">
        <f>ROUND(L140*K140,2)</f>
        <v>0</v>
      </c>
      <c r="X140" s="108">
        <f>ROUND(M140*K140,2)</f>
        <v>6000</v>
      </c>
      <c r="Y140" s="163">
        <v>0</v>
      </c>
      <c r="Z140" s="163">
        <f>Y140*K140</f>
        <v>0</v>
      </c>
      <c r="AA140" s="163">
        <v>0</v>
      </c>
      <c r="AB140" s="163">
        <f>AA140*K140</f>
        <v>0</v>
      </c>
      <c r="AC140" s="163">
        <v>0</v>
      </c>
      <c r="AD140" s="164">
        <f>AC140*K140</f>
        <v>0</v>
      </c>
      <c r="AR140" s="17" t="s">
        <v>164</v>
      </c>
      <c r="AT140" s="17" t="s">
        <v>161</v>
      </c>
      <c r="AU140" s="17" t="s">
        <v>99</v>
      </c>
      <c r="AY140" s="17" t="s">
        <v>160</v>
      </c>
      <c r="BE140" s="165">
        <f>IF(U140="základní",P140,0)</f>
        <v>6000</v>
      </c>
      <c r="BF140" s="165">
        <f>IF(U140="snížená",P140,0)</f>
        <v>0</v>
      </c>
      <c r="BG140" s="165">
        <f>IF(U140="zákl. přenesená",P140,0)</f>
        <v>0</v>
      </c>
      <c r="BH140" s="165">
        <f>IF(U140="sníž. přenesená",P140,0)</f>
        <v>0</v>
      </c>
      <c r="BI140" s="165">
        <f>IF(U140="nulová",P140,0)</f>
        <v>0</v>
      </c>
      <c r="BJ140" s="17" t="s">
        <v>24</v>
      </c>
      <c r="BK140" s="165">
        <f>ROUND(V140*K140,2)</f>
        <v>6000</v>
      </c>
      <c r="BL140" s="17" t="s">
        <v>164</v>
      </c>
      <c r="BM140" s="17" t="s">
        <v>167</v>
      </c>
    </row>
    <row r="141" spans="2:65" s="1" customFormat="1" ht="22.5" customHeight="1">
      <c r="B141" s="31"/>
      <c r="C141" s="157" t="s">
        <v>168</v>
      </c>
      <c r="D141" s="157" t="s">
        <v>161</v>
      </c>
      <c r="E141" s="158" t="s">
        <v>169</v>
      </c>
      <c r="F141" s="230" t="s">
        <v>170</v>
      </c>
      <c r="G141" s="230"/>
      <c r="H141" s="230"/>
      <c r="I141" s="230"/>
      <c r="J141" s="159" t="s">
        <v>163</v>
      </c>
      <c r="K141" s="160">
        <v>40</v>
      </c>
      <c r="L141" s="161">
        <v>0</v>
      </c>
      <c r="M141" s="231">
        <v>320</v>
      </c>
      <c r="N141" s="231"/>
      <c r="O141" s="231"/>
      <c r="P141" s="231">
        <f>ROUND(V141*K141,2)</f>
        <v>12800</v>
      </c>
      <c r="Q141" s="231"/>
      <c r="R141" s="33"/>
      <c r="T141" s="162" t="s">
        <v>22</v>
      </c>
      <c r="U141" s="40" t="s">
        <v>44</v>
      </c>
      <c r="V141" s="108">
        <f>L141+M141</f>
        <v>320</v>
      </c>
      <c r="W141" s="108">
        <f>ROUND(L141*K141,2)</f>
        <v>0</v>
      </c>
      <c r="X141" s="108">
        <f>ROUND(M141*K141,2)</f>
        <v>12800</v>
      </c>
      <c r="Y141" s="163">
        <v>0</v>
      </c>
      <c r="Z141" s="163">
        <f>Y141*K141</f>
        <v>0</v>
      </c>
      <c r="AA141" s="163">
        <v>0</v>
      </c>
      <c r="AB141" s="163">
        <f>AA141*K141</f>
        <v>0</v>
      </c>
      <c r="AC141" s="163">
        <v>0</v>
      </c>
      <c r="AD141" s="164">
        <f>AC141*K141</f>
        <v>0</v>
      </c>
      <c r="AR141" s="17" t="s">
        <v>164</v>
      </c>
      <c r="AT141" s="17" t="s">
        <v>161</v>
      </c>
      <c r="AU141" s="17" t="s">
        <v>99</v>
      </c>
      <c r="AY141" s="17" t="s">
        <v>160</v>
      </c>
      <c r="BE141" s="165">
        <f>IF(U141="základní",P141,0)</f>
        <v>12800</v>
      </c>
      <c r="BF141" s="165">
        <f>IF(U141="snížená",P141,0)</f>
        <v>0</v>
      </c>
      <c r="BG141" s="165">
        <f>IF(U141="zákl. přenesená",P141,0)</f>
        <v>0</v>
      </c>
      <c r="BH141" s="165">
        <f>IF(U141="sníž. přenesená",P141,0)</f>
        <v>0</v>
      </c>
      <c r="BI141" s="165">
        <f>IF(U141="nulová",P141,0)</f>
        <v>0</v>
      </c>
      <c r="BJ141" s="17" t="s">
        <v>24</v>
      </c>
      <c r="BK141" s="165">
        <f>ROUND(V141*K141,2)</f>
        <v>12800</v>
      </c>
      <c r="BL141" s="17" t="s">
        <v>164</v>
      </c>
      <c r="BM141" s="17" t="s">
        <v>171</v>
      </c>
    </row>
    <row r="142" spans="2:65" s="1" customFormat="1" ht="22.5" customHeight="1">
      <c r="B142" s="31"/>
      <c r="C142" s="157" t="s">
        <v>167</v>
      </c>
      <c r="D142" s="157" t="s">
        <v>161</v>
      </c>
      <c r="E142" s="158" t="s">
        <v>172</v>
      </c>
      <c r="F142" s="230" t="s">
        <v>173</v>
      </c>
      <c r="G142" s="230"/>
      <c r="H142" s="230"/>
      <c r="I142" s="230"/>
      <c r="J142" s="159" t="s">
        <v>174</v>
      </c>
      <c r="K142" s="160">
        <v>1</v>
      </c>
      <c r="L142" s="161">
        <v>0</v>
      </c>
      <c r="M142" s="231">
        <v>7000</v>
      </c>
      <c r="N142" s="231"/>
      <c r="O142" s="231"/>
      <c r="P142" s="231">
        <f>ROUND(V142*K142,2)</f>
        <v>7000</v>
      </c>
      <c r="Q142" s="231"/>
      <c r="R142" s="33"/>
      <c r="T142" s="162" t="s">
        <v>22</v>
      </c>
      <c r="U142" s="40" t="s">
        <v>44</v>
      </c>
      <c r="V142" s="108">
        <f>L142+M142</f>
        <v>7000</v>
      </c>
      <c r="W142" s="108">
        <f>ROUND(L142*K142,2)</f>
        <v>0</v>
      </c>
      <c r="X142" s="108">
        <f>ROUND(M142*K142,2)</f>
        <v>7000</v>
      </c>
      <c r="Y142" s="163">
        <v>0</v>
      </c>
      <c r="Z142" s="163">
        <f>Y142*K142</f>
        <v>0</v>
      </c>
      <c r="AA142" s="163">
        <v>0</v>
      </c>
      <c r="AB142" s="163">
        <f>AA142*K142</f>
        <v>0</v>
      </c>
      <c r="AC142" s="163">
        <v>0</v>
      </c>
      <c r="AD142" s="164">
        <f>AC142*K142</f>
        <v>0</v>
      </c>
      <c r="AR142" s="17" t="s">
        <v>164</v>
      </c>
      <c r="AT142" s="17" t="s">
        <v>161</v>
      </c>
      <c r="AU142" s="17" t="s">
        <v>99</v>
      </c>
      <c r="AY142" s="17" t="s">
        <v>160</v>
      </c>
      <c r="BE142" s="165">
        <f>IF(U142="základní",P142,0)</f>
        <v>7000</v>
      </c>
      <c r="BF142" s="165">
        <f>IF(U142="snížená",P142,0)</f>
        <v>0</v>
      </c>
      <c r="BG142" s="165">
        <f>IF(U142="zákl. přenesená",P142,0)</f>
        <v>0</v>
      </c>
      <c r="BH142" s="165">
        <f>IF(U142="sníž. přenesená",P142,0)</f>
        <v>0</v>
      </c>
      <c r="BI142" s="165">
        <f>IF(U142="nulová",P142,0)</f>
        <v>0</v>
      </c>
      <c r="BJ142" s="17" t="s">
        <v>24</v>
      </c>
      <c r="BK142" s="165">
        <f>ROUND(V142*K142,2)</f>
        <v>7000</v>
      </c>
      <c r="BL142" s="17" t="s">
        <v>164</v>
      </c>
      <c r="BM142" s="17" t="s">
        <v>175</v>
      </c>
    </row>
    <row r="143" spans="2:65" s="9" customFormat="1" ht="29.85" customHeight="1">
      <c r="B143" s="145"/>
      <c r="C143" s="146"/>
      <c r="D143" s="156" t="s">
        <v>115</v>
      </c>
      <c r="E143" s="156"/>
      <c r="F143" s="156"/>
      <c r="G143" s="156"/>
      <c r="H143" s="156"/>
      <c r="I143" s="156"/>
      <c r="J143" s="156"/>
      <c r="K143" s="156"/>
      <c r="L143" s="156"/>
      <c r="M143" s="237">
        <f>BK143</f>
        <v>166647</v>
      </c>
      <c r="N143" s="238"/>
      <c r="O143" s="238"/>
      <c r="P143" s="238"/>
      <c r="Q143" s="238"/>
      <c r="R143" s="148"/>
      <c r="T143" s="149"/>
      <c r="U143" s="146"/>
      <c r="V143" s="146"/>
      <c r="W143" s="150">
        <f>SUM(W144:W175)</f>
        <v>66101</v>
      </c>
      <c r="X143" s="150">
        <f>SUM(X144:X175)</f>
        <v>100546</v>
      </c>
      <c r="Y143" s="146"/>
      <c r="Z143" s="151">
        <f>SUM(Z144:Z175)</f>
        <v>0</v>
      </c>
      <c r="AA143" s="146"/>
      <c r="AB143" s="151">
        <f>SUM(AB144:AB175)</f>
        <v>0</v>
      </c>
      <c r="AC143" s="146"/>
      <c r="AD143" s="152">
        <f>SUM(AD144:AD175)</f>
        <v>0</v>
      </c>
      <c r="AR143" s="153" t="s">
        <v>99</v>
      </c>
      <c r="AT143" s="154" t="s">
        <v>80</v>
      </c>
      <c r="AU143" s="154" t="s">
        <v>24</v>
      </c>
      <c r="AY143" s="153" t="s">
        <v>160</v>
      </c>
      <c r="BK143" s="155">
        <f>SUM(BK144:BK175)</f>
        <v>166647</v>
      </c>
    </row>
    <row r="144" spans="2:65" s="1" customFormat="1" ht="22.5" customHeight="1">
      <c r="B144" s="31"/>
      <c r="C144" s="157" t="s">
        <v>176</v>
      </c>
      <c r="D144" s="157" t="s">
        <v>161</v>
      </c>
      <c r="E144" s="158" t="s">
        <v>177</v>
      </c>
      <c r="F144" s="230" t="s">
        <v>178</v>
      </c>
      <c r="G144" s="230"/>
      <c r="H144" s="230"/>
      <c r="I144" s="230"/>
      <c r="J144" s="159" t="s">
        <v>163</v>
      </c>
      <c r="K144" s="160">
        <v>2</v>
      </c>
      <c r="L144" s="161">
        <v>0</v>
      </c>
      <c r="M144" s="231">
        <v>240</v>
      </c>
      <c r="N144" s="231"/>
      <c r="O144" s="231"/>
      <c r="P144" s="231">
        <f t="shared" ref="P144:P175" si="0">ROUND(V144*K144,2)</f>
        <v>480</v>
      </c>
      <c r="Q144" s="231"/>
      <c r="R144" s="33"/>
      <c r="T144" s="162" t="s">
        <v>22</v>
      </c>
      <c r="U144" s="40" t="s">
        <v>44</v>
      </c>
      <c r="V144" s="108">
        <f t="shared" ref="V144:V175" si="1">L144+M144</f>
        <v>240</v>
      </c>
      <c r="W144" s="108">
        <f t="shared" ref="W144:W175" si="2">ROUND(L144*K144,2)</f>
        <v>0</v>
      </c>
      <c r="X144" s="108">
        <f t="shared" ref="X144:X175" si="3">ROUND(M144*K144,2)</f>
        <v>480</v>
      </c>
      <c r="Y144" s="163">
        <v>0</v>
      </c>
      <c r="Z144" s="163">
        <f t="shared" ref="Z144:Z175" si="4">Y144*K144</f>
        <v>0</v>
      </c>
      <c r="AA144" s="163">
        <v>0</v>
      </c>
      <c r="AB144" s="163">
        <f t="shared" ref="AB144:AB175" si="5">AA144*K144</f>
        <v>0</v>
      </c>
      <c r="AC144" s="163">
        <v>0</v>
      </c>
      <c r="AD144" s="164">
        <f t="shared" ref="AD144:AD175" si="6">AC144*K144</f>
        <v>0</v>
      </c>
      <c r="AR144" s="17" t="s">
        <v>164</v>
      </c>
      <c r="AT144" s="17" t="s">
        <v>161</v>
      </c>
      <c r="AU144" s="17" t="s">
        <v>99</v>
      </c>
      <c r="AY144" s="17" t="s">
        <v>160</v>
      </c>
      <c r="BE144" s="165">
        <f t="shared" ref="BE144:BE175" si="7">IF(U144="základní",P144,0)</f>
        <v>480</v>
      </c>
      <c r="BF144" s="165">
        <f t="shared" ref="BF144:BF175" si="8">IF(U144="snížená",P144,0)</f>
        <v>0</v>
      </c>
      <c r="BG144" s="165">
        <f t="shared" ref="BG144:BG175" si="9">IF(U144="zákl. přenesená",P144,0)</f>
        <v>0</v>
      </c>
      <c r="BH144" s="165">
        <f t="shared" ref="BH144:BH175" si="10">IF(U144="sníž. přenesená",P144,0)</f>
        <v>0</v>
      </c>
      <c r="BI144" s="165">
        <f t="shared" ref="BI144:BI175" si="11">IF(U144="nulová",P144,0)</f>
        <v>0</v>
      </c>
      <c r="BJ144" s="17" t="s">
        <v>24</v>
      </c>
      <c r="BK144" s="165">
        <f t="shared" ref="BK144:BK175" si="12">ROUND(V144*K144,2)</f>
        <v>480</v>
      </c>
      <c r="BL144" s="17" t="s">
        <v>164</v>
      </c>
      <c r="BM144" s="17" t="s">
        <v>179</v>
      </c>
    </row>
    <row r="145" spans="2:65" s="1" customFormat="1" ht="22.5" customHeight="1">
      <c r="B145" s="31"/>
      <c r="C145" s="157" t="s">
        <v>171</v>
      </c>
      <c r="D145" s="157" t="s">
        <v>161</v>
      </c>
      <c r="E145" s="158" t="s">
        <v>180</v>
      </c>
      <c r="F145" s="230" t="s">
        <v>181</v>
      </c>
      <c r="G145" s="230"/>
      <c r="H145" s="230"/>
      <c r="I145" s="230"/>
      <c r="J145" s="159" t="s">
        <v>163</v>
      </c>
      <c r="K145" s="160">
        <v>10</v>
      </c>
      <c r="L145" s="161">
        <v>0</v>
      </c>
      <c r="M145" s="231">
        <v>400</v>
      </c>
      <c r="N145" s="231"/>
      <c r="O145" s="231"/>
      <c r="P145" s="231">
        <f t="shared" si="0"/>
        <v>4000</v>
      </c>
      <c r="Q145" s="231"/>
      <c r="R145" s="33"/>
      <c r="T145" s="162" t="s">
        <v>22</v>
      </c>
      <c r="U145" s="40" t="s">
        <v>44</v>
      </c>
      <c r="V145" s="108">
        <f t="shared" si="1"/>
        <v>400</v>
      </c>
      <c r="W145" s="108">
        <f t="shared" si="2"/>
        <v>0</v>
      </c>
      <c r="X145" s="108">
        <f t="shared" si="3"/>
        <v>4000</v>
      </c>
      <c r="Y145" s="163">
        <v>0</v>
      </c>
      <c r="Z145" s="163">
        <f t="shared" si="4"/>
        <v>0</v>
      </c>
      <c r="AA145" s="163">
        <v>0</v>
      </c>
      <c r="AB145" s="163">
        <f t="shared" si="5"/>
        <v>0</v>
      </c>
      <c r="AC145" s="163">
        <v>0</v>
      </c>
      <c r="AD145" s="164">
        <f t="shared" si="6"/>
        <v>0</v>
      </c>
      <c r="AR145" s="17" t="s">
        <v>164</v>
      </c>
      <c r="AT145" s="17" t="s">
        <v>161</v>
      </c>
      <c r="AU145" s="17" t="s">
        <v>99</v>
      </c>
      <c r="AY145" s="17" t="s">
        <v>160</v>
      </c>
      <c r="BE145" s="165">
        <f t="shared" si="7"/>
        <v>4000</v>
      </c>
      <c r="BF145" s="165">
        <f t="shared" si="8"/>
        <v>0</v>
      </c>
      <c r="BG145" s="165">
        <f t="shared" si="9"/>
        <v>0</v>
      </c>
      <c r="BH145" s="165">
        <f t="shared" si="10"/>
        <v>0</v>
      </c>
      <c r="BI145" s="165">
        <f t="shared" si="11"/>
        <v>0</v>
      </c>
      <c r="BJ145" s="17" t="s">
        <v>24</v>
      </c>
      <c r="BK145" s="165">
        <f t="shared" si="12"/>
        <v>4000</v>
      </c>
      <c r="BL145" s="17" t="s">
        <v>164</v>
      </c>
      <c r="BM145" s="17" t="s">
        <v>182</v>
      </c>
    </row>
    <row r="146" spans="2:65" s="1" customFormat="1" ht="22.5" customHeight="1">
      <c r="B146" s="31"/>
      <c r="C146" s="157" t="s">
        <v>183</v>
      </c>
      <c r="D146" s="157" t="s">
        <v>161</v>
      </c>
      <c r="E146" s="158" t="s">
        <v>184</v>
      </c>
      <c r="F146" s="230" t="s">
        <v>185</v>
      </c>
      <c r="G146" s="230"/>
      <c r="H146" s="230"/>
      <c r="I146" s="230"/>
      <c r="J146" s="159" t="s">
        <v>163</v>
      </c>
      <c r="K146" s="160">
        <v>8</v>
      </c>
      <c r="L146" s="161">
        <v>0</v>
      </c>
      <c r="M146" s="231">
        <v>240</v>
      </c>
      <c r="N146" s="231"/>
      <c r="O146" s="231"/>
      <c r="P146" s="231">
        <f t="shared" si="0"/>
        <v>1920</v>
      </c>
      <c r="Q146" s="231"/>
      <c r="R146" s="33"/>
      <c r="T146" s="162" t="s">
        <v>22</v>
      </c>
      <c r="U146" s="40" t="s">
        <v>44</v>
      </c>
      <c r="V146" s="108">
        <f t="shared" si="1"/>
        <v>240</v>
      </c>
      <c r="W146" s="108">
        <f t="shared" si="2"/>
        <v>0</v>
      </c>
      <c r="X146" s="108">
        <f t="shared" si="3"/>
        <v>1920</v>
      </c>
      <c r="Y146" s="163">
        <v>0</v>
      </c>
      <c r="Z146" s="163">
        <f t="shared" si="4"/>
        <v>0</v>
      </c>
      <c r="AA146" s="163">
        <v>0</v>
      </c>
      <c r="AB146" s="163">
        <f t="shared" si="5"/>
        <v>0</v>
      </c>
      <c r="AC146" s="163">
        <v>0</v>
      </c>
      <c r="AD146" s="164">
        <f t="shared" si="6"/>
        <v>0</v>
      </c>
      <c r="AR146" s="17" t="s">
        <v>164</v>
      </c>
      <c r="AT146" s="17" t="s">
        <v>161</v>
      </c>
      <c r="AU146" s="17" t="s">
        <v>99</v>
      </c>
      <c r="AY146" s="17" t="s">
        <v>160</v>
      </c>
      <c r="BE146" s="165">
        <f t="shared" si="7"/>
        <v>1920</v>
      </c>
      <c r="BF146" s="165">
        <f t="shared" si="8"/>
        <v>0</v>
      </c>
      <c r="BG146" s="165">
        <f t="shared" si="9"/>
        <v>0</v>
      </c>
      <c r="BH146" s="165">
        <f t="shared" si="10"/>
        <v>0</v>
      </c>
      <c r="BI146" s="165">
        <f t="shared" si="11"/>
        <v>0</v>
      </c>
      <c r="BJ146" s="17" t="s">
        <v>24</v>
      </c>
      <c r="BK146" s="165">
        <f t="shared" si="12"/>
        <v>1920</v>
      </c>
      <c r="BL146" s="17" t="s">
        <v>164</v>
      </c>
      <c r="BM146" s="17" t="s">
        <v>186</v>
      </c>
    </row>
    <row r="147" spans="2:65" s="1" customFormat="1" ht="22.5" customHeight="1">
      <c r="B147" s="31"/>
      <c r="C147" s="157" t="s">
        <v>175</v>
      </c>
      <c r="D147" s="157" t="s">
        <v>161</v>
      </c>
      <c r="E147" s="158" t="s">
        <v>187</v>
      </c>
      <c r="F147" s="230" t="s">
        <v>188</v>
      </c>
      <c r="G147" s="230"/>
      <c r="H147" s="230"/>
      <c r="I147" s="230"/>
      <c r="J147" s="159" t="s">
        <v>189</v>
      </c>
      <c r="K147" s="160">
        <v>20</v>
      </c>
      <c r="L147" s="161">
        <v>0</v>
      </c>
      <c r="M147" s="231">
        <v>248</v>
      </c>
      <c r="N147" s="231"/>
      <c r="O147" s="231"/>
      <c r="P147" s="231">
        <f t="shared" si="0"/>
        <v>4960</v>
      </c>
      <c r="Q147" s="231"/>
      <c r="R147" s="33"/>
      <c r="T147" s="162" t="s">
        <v>22</v>
      </c>
      <c r="U147" s="40" t="s">
        <v>44</v>
      </c>
      <c r="V147" s="108">
        <f t="shared" si="1"/>
        <v>248</v>
      </c>
      <c r="W147" s="108">
        <f t="shared" si="2"/>
        <v>0</v>
      </c>
      <c r="X147" s="108">
        <f t="shared" si="3"/>
        <v>4960</v>
      </c>
      <c r="Y147" s="163">
        <v>0</v>
      </c>
      <c r="Z147" s="163">
        <f t="shared" si="4"/>
        <v>0</v>
      </c>
      <c r="AA147" s="163">
        <v>0</v>
      </c>
      <c r="AB147" s="163">
        <f t="shared" si="5"/>
        <v>0</v>
      </c>
      <c r="AC147" s="163">
        <v>0</v>
      </c>
      <c r="AD147" s="164">
        <f t="shared" si="6"/>
        <v>0</v>
      </c>
      <c r="AR147" s="17" t="s">
        <v>164</v>
      </c>
      <c r="AT147" s="17" t="s">
        <v>161</v>
      </c>
      <c r="AU147" s="17" t="s">
        <v>99</v>
      </c>
      <c r="AY147" s="17" t="s">
        <v>160</v>
      </c>
      <c r="BE147" s="165">
        <f t="shared" si="7"/>
        <v>4960</v>
      </c>
      <c r="BF147" s="165">
        <f t="shared" si="8"/>
        <v>0</v>
      </c>
      <c r="BG147" s="165">
        <f t="shared" si="9"/>
        <v>0</v>
      </c>
      <c r="BH147" s="165">
        <f t="shared" si="10"/>
        <v>0</v>
      </c>
      <c r="BI147" s="165">
        <f t="shared" si="11"/>
        <v>0</v>
      </c>
      <c r="BJ147" s="17" t="s">
        <v>24</v>
      </c>
      <c r="BK147" s="165">
        <f t="shared" si="12"/>
        <v>4960</v>
      </c>
      <c r="BL147" s="17" t="s">
        <v>164</v>
      </c>
      <c r="BM147" s="17" t="s">
        <v>164</v>
      </c>
    </row>
    <row r="148" spans="2:65" s="1" customFormat="1" ht="31.5" customHeight="1">
      <c r="B148" s="31"/>
      <c r="C148" s="157" t="s">
        <v>190</v>
      </c>
      <c r="D148" s="157" t="s">
        <v>161</v>
      </c>
      <c r="E148" s="158" t="s">
        <v>191</v>
      </c>
      <c r="F148" s="230" t="s">
        <v>192</v>
      </c>
      <c r="G148" s="230"/>
      <c r="H148" s="230"/>
      <c r="I148" s="230"/>
      <c r="J148" s="159" t="s">
        <v>193</v>
      </c>
      <c r="K148" s="160">
        <v>54</v>
      </c>
      <c r="L148" s="161">
        <v>0</v>
      </c>
      <c r="M148" s="231">
        <v>380</v>
      </c>
      <c r="N148" s="231"/>
      <c r="O148" s="231"/>
      <c r="P148" s="231">
        <f t="shared" si="0"/>
        <v>20520</v>
      </c>
      <c r="Q148" s="231"/>
      <c r="R148" s="33"/>
      <c r="T148" s="162" t="s">
        <v>22</v>
      </c>
      <c r="U148" s="40" t="s">
        <v>44</v>
      </c>
      <c r="V148" s="108">
        <f t="shared" si="1"/>
        <v>380</v>
      </c>
      <c r="W148" s="108">
        <f t="shared" si="2"/>
        <v>0</v>
      </c>
      <c r="X148" s="108">
        <f t="shared" si="3"/>
        <v>20520</v>
      </c>
      <c r="Y148" s="163">
        <v>0</v>
      </c>
      <c r="Z148" s="163">
        <f t="shared" si="4"/>
        <v>0</v>
      </c>
      <c r="AA148" s="163">
        <v>0</v>
      </c>
      <c r="AB148" s="163">
        <f t="shared" si="5"/>
        <v>0</v>
      </c>
      <c r="AC148" s="163">
        <v>0</v>
      </c>
      <c r="AD148" s="164">
        <f t="shared" si="6"/>
        <v>0</v>
      </c>
      <c r="AR148" s="17" t="s">
        <v>164</v>
      </c>
      <c r="AT148" s="17" t="s">
        <v>161</v>
      </c>
      <c r="AU148" s="17" t="s">
        <v>99</v>
      </c>
      <c r="AY148" s="17" t="s">
        <v>160</v>
      </c>
      <c r="BE148" s="165">
        <f t="shared" si="7"/>
        <v>20520</v>
      </c>
      <c r="BF148" s="165">
        <f t="shared" si="8"/>
        <v>0</v>
      </c>
      <c r="BG148" s="165">
        <f t="shared" si="9"/>
        <v>0</v>
      </c>
      <c r="BH148" s="165">
        <f t="shared" si="10"/>
        <v>0</v>
      </c>
      <c r="BI148" s="165">
        <f t="shared" si="11"/>
        <v>0</v>
      </c>
      <c r="BJ148" s="17" t="s">
        <v>24</v>
      </c>
      <c r="BK148" s="165">
        <f t="shared" si="12"/>
        <v>20520</v>
      </c>
      <c r="BL148" s="17" t="s">
        <v>164</v>
      </c>
      <c r="BM148" s="17" t="s">
        <v>194</v>
      </c>
    </row>
    <row r="149" spans="2:65" s="1" customFormat="1" ht="22.5" customHeight="1">
      <c r="B149" s="31"/>
      <c r="C149" s="157" t="s">
        <v>179</v>
      </c>
      <c r="D149" s="157" t="s">
        <v>161</v>
      </c>
      <c r="E149" s="158" t="s">
        <v>195</v>
      </c>
      <c r="F149" s="230" t="s">
        <v>196</v>
      </c>
      <c r="G149" s="230"/>
      <c r="H149" s="230"/>
      <c r="I149" s="230"/>
      <c r="J149" s="159" t="s">
        <v>174</v>
      </c>
      <c r="K149" s="160">
        <v>3</v>
      </c>
      <c r="L149" s="161">
        <v>0</v>
      </c>
      <c r="M149" s="231">
        <v>657</v>
      </c>
      <c r="N149" s="231"/>
      <c r="O149" s="231"/>
      <c r="P149" s="231">
        <f t="shared" si="0"/>
        <v>1971</v>
      </c>
      <c r="Q149" s="231"/>
      <c r="R149" s="33"/>
      <c r="T149" s="162" t="s">
        <v>22</v>
      </c>
      <c r="U149" s="40" t="s">
        <v>44</v>
      </c>
      <c r="V149" s="108">
        <f t="shared" si="1"/>
        <v>657</v>
      </c>
      <c r="W149" s="108">
        <f t="shared" si="2"/>
        <v>0</v>
      </c>
      <c r="X149" s="108">
        <f t="shared" si="3"/>
        <v>1971</v>
      </c>
      <c r="Y149" s="163">
        <v>0</v>
      </c>
      <c r="Z149" s="163">
        <f t="shared" si="4"/>
        <v>0</v>
      </c>
      <c r="AA149" s="163">
        <v>0</v>
      </c>
      <c r="AB149" s="163">
        <f t="shared" si="5"/>
        <v>0</v>
      </c>
      <c r="AC149" s="163">
        <v>0</v>
      </c>
      <c r="AD149" s="164">
        <f t="shared" si="6"/>
        <v>0</v>
      </c>
      <c r="AR149" s="17" t="s">
        <v>164</v>
      </c>
      <c r="AT149" s="17" t="s">
        <v>161</v>
      </c>
      <c r="AU149" s="17" t="s">
        <v>99</v>
      </c>
      <c r="AY149" s="17" t="s">
        <v>160</v>
      </c>
      <c r="BE149" s="165">
        <f t="shared" si="7"/>
        <v>1971</v>
      </c>
      <c r="BF149" s="165">
        <f t="shared" si="8"/>
        <v>0</v>
      </c>
      <c r="BG149" s="165">
        <f t="shared" si="9"/>
        <v>0</v>
      </c>
      <c r="BH149" s="165">
        <f t="shared" si="10"/>
        <v>0</v>
      </c>
      <c r="BI149" s="165">
        <f t="shared" si="11"/>
        <v>0</v>
      </c>
      <c r="BJ149" s="17" t="s">
        <v>24</v>
      </c>
      <c r="BK149" s="165">
        <f t="shared" si="12"/>
        <v>1971</v>
      </c>
      <c r="BL149" s="17" t="s">
        <v>164</v>
      </c>
      <c r="BM149" s="17" t="s">
        <v>197</v>
      </c>
    </row>
    <row r="150" spans="2:65" s="1" customFormat="1" ht="22.5" customHeight="1">
      <c r="B150" s="31"/>
      <c r="C150" s="157" t="s">
        <v>198</v>
      </c>
      <c r="D150" s="157" t="s">
        <v>161</v>
      </c>
      <c r="E150" s="158" t="s">
        <v>199</v>
      </c>
      <c r="F150" s="230" t="s">
        <v>200</v>
      </c>
      <c r="G150" s="230"/>
      <c r="H150" s="230"/>
      <c r="I150" s="230"/>
      <c r="J150" s="159" t="s">
        <v>189</v>
      </c>
      <c r="K150" s="160">
        <v>80</v>
      </c>
      <c r="L150" s="161">
        <v>0</v>
      </c>
      <c r="M150" s="231">
        <v>248</v>
      </c>
      <c r="N150" s="231"/>
      <c r="O150" s="231"/>
      <c r="P150" s="231">
        <f t="shared" si="0"/>
        <v>19840</v>
      </c>
      <c r="Q150" s="231"/>
      <c r="R150" s="33"/>
      <c r="T150" s="162" t="s">
        <v>22</v>
      </c>
      <c r="U150" s="40" t="s">
        <v>44</v>
      </c>
      <c r="V150" s="108">
        <f t="shared" si="1"/>
        <v>248</v>
      </c>
      <c r="W150" s="108">
        <f t="shared" si="2"/>
        <v>0</v>
      </c>
      <c r="X150" s="108">
        <f t="shared" si="3"/>
        <v>19840</v>
      </c>
      <c r="Y150" s="163">
        <v>0</v>
      </c>
      <c r="Z150" s="163">
        <f t="shared" si="4"/>
        <v>0</v>
      </c>
      <c r="AA150" s="163">
        <v>0</v>
      </c>
      <c r="AB150" s="163">
        <f t="shared" si="5"/>
        <v>0</v>
      </c>
      <c r="AC150" s="163">
        <v>0</v>
      </c>
      <c r="AD150" s="164">
        <f t="shared" si="6"/>
        <v>0</v>
      </c>
      <c r="AR150" s="17" t="s">
        <v>164</v>
      </c>
      <c r="AT150" s="17" t="s">
        <v>161</v>
      </c>
      <c r="AU150" s="17" t="s">
        <v>99</v>
      </c>
      <c r="AY150" s="17" t="s">
        <v>160</v>
      </c>
      <c r="BE150" s="165">
        <f t="shared" si="7"/>
        <v>19840</v>
      </c>
      <c r="BF150" s="165">
        <f t="shared" si="8"/>
        <v>0</v>
      </c>
      <c r="BG150" s="165">
        <f t="shared" si="9"/>
        <v>0</v>
      </c>
      <c r="BH150" s="165">
        <f t="shared" si="10"/>
        <v>0</v>
      </c>
      <c r="BI150" s="165">
        <f t="shared" si="11"/>
        <v>0</v>
      </c>
      <c r="BJ150" s="17" t="s">
        <v>24</v>
      </c>
      <c r="BK150" s="165">
        <f t="shared" si="12"/>
        <v>19840</v>
      </c>
      <c r="BL150" s="17" t="s">
        <v>164</v>
      </c>
      <c r="BM150" s="17" t="s">
        <v>201</v>
      </c>
    </row>
    <row r="151" spans="2:65" s="1" customFormat="1" ht="22.5" customHeight="1">
      <c r="B151" s="31"/>
      <c r="C151" s="157" t="s">
        <v>182</v>
      </c>
      <c r="D151" s="157" t="s">
        <v>161</v>
      </c>
      <c r="E151" s="158" t="s">
        <v>202</v>
      </c>
      <c r="F151" s="230" t="s">
        <v>203</v>
      </c>
      <c r="G151" s="230"/>
      <c r="H151" s="230"/>
      <c r="I151" s="230"/>
      <c r="J151" s="159" t="s">
        <v>189</v>
      </c>
      <c r="K151" s="160">
        <v>80</v>
      </c>
      <c r="L151" s="161">
        <v>0</v>
      </c>
      <c r="M151" s="231">
        <v>122</v>
      </c>
      <c r="N151" s="231"/>
      <c r="O151" s="231"/>
      <c r="P151" s="231">
        <f t="shared" si="0"/>
        <v>9760</v>
      </c>
      <c r="Q151" s="231"/>
      <c r="R151" s="33"/>
      <c r="T151" s="162" t="s">
        <v>22</v>
      </c>
      <c r="U151" s="40" t="s">
        <v>44</v>
      </c>
      <c r="V151" s="108">
        <f t="shared" si="1"/>
        <v>122</v>
      </c>
      <c r="W151" s="108">
        <f t="shared" si="2"/>
        <v>0</v>
      </c>
      <c r="X151" s="108">
        <f t="shared" si="3"/>
        <v>9760</v>
      </c>
      <c r="Y151" s="163">
        <v>0</v>
      </c>
      <c r="Z151" s="163">
        <f t="shared" si="4"/>
        <v>0</v>
      </c>
      <c r="AA151" s="163">
        <v>0</v>
      </c>
      <c r="AB151" s="163">
        <f t="shared" si="5"/>
        <v>0</v>
      </c>
      <c r="AC151" s="163">
        <v>0</v>
      </c>
      <c r="AD151" s="164">
        <f t="shared" si="6"/>
        <v>0</v>
      </c>
      <c r="AR151" s="17" t="s">
        <v>164</v>
      </c>
      <c r="AT151" s="17" t="s">
        <v>161</v>
      </c>
      <c r="AU151" s="17" t="s">
        <v>99</v>
      </c>
      <c r="AY151" s="17" t="s">
        <v>160</v>
      </c>
      <c r="BE151" s="165">
        <f t="shared" si="7"/>
        <v>9760</v>
      </c>
      <c r="BF151" s="165">
        <f t="shared" si="8"/>
        <v>0</v>
      </c>
      <c r="BG151" s="165">
        <f t="shared" si="9"/>
        <v>0</v>
      </c>
      <c r="BH151" s="165">
        <f t="shared" si="10"/>
        <v>0</v>
      </c>
      <c r="BI151" s="165">
        <f t="shared" si="11"/>
        <v>0</v>
      </c>
      <c r="BJ151" s="17" t="s">
        <v>24</v>
      </c>
      <c r="BK151" s="165">
        <f t="shared" si="12"/>
        <v>9760</v>
      </c>
      <c r="BL151" s="17" t="s">
        <v>164</v>
      </c>
      <c r="BM151" s="17" t="s">
        <v>204</v>
      </c>
    </row>
    <row r="152" spans="2:65" s="1" customFormat="1" ht="22.5" customHeight="1">
      <c r="B152" s="31"/>
      <c r="C152" s="157" t="s">
        <v>205</v>
      </c>
      <c r="D152" s="157" t="s">
        <v>161</v>
      </c>
      <c r="E152" s="158" t="s">
        <v>206</v>
      </c>
      <c r="F152" s="230" t="s">
        <v>207</v>
      </c>
      <c r="G152" s="230"/>
      <c r="H152" s="230"/>
      <c r="I152" s="230"/>
      <c r="J152" s="159" t="s">
        <v>174</v>
      </c>
      <c r="K152" s="160">
        <v>3</v>
      </c>
      <c r="L152" s="161">
        <v>0</v>
      </c>
      <c r="M152" s="231">
        <v>310</v>
      </c>
      <c r="N152" s="231"/>
      <c r="O152" s="231"/>
      <c r="P152" s="231">
        <f t="shared" si="0"/>
        <v>930</v>
      </c>
      <c r="Q152" s="231"/>
      <c r="R152" s="33"/>
      <c r="T152" s="162" t="s">
        <v>22</v>
      </c>
      <c r="U152" s="40" t="s">
        <v>44</v>
      </c>
      <c r="V152" s="108">
        <f t="shared" si="1"/>
        <v>310</v>
      </c>
      <c r="W152" s="108">
        <f t="shared" si="2"/>
        <v>0</v>
      </c>
      <c r="X152" s="108">
        <f t="shared" si="3"/>
        <v>930</v>
      </c>
      <c r="Y152" s="163">
        <v>0</v>
      </c>
      <c r="Z152" s="163">
        <f t="shared" si="4"/>
        <v>0</v>
      </c>
      <c r="AA152" s="163">
        <v>0</v>
      </c>
      <c r="AB152" s="163">
        <f t="shared" si="5"/>
        <v>0</v>
      </c>
      <c r="AC152" s="163">
        <v>0</v>
      </c>
      <c r="AD152" s="164">
        <f t="shared" si="6"/>
        <v>0</v>
      </c>
      <c r="AR152" s="17" t="s">
        <v>164</v>
      </c>
      <c r="AT152" s="17" t="s">
        <v>161</v>
      </c>
      <c r="AU152" s="17" t="s">
        <v>99</v>
      </c>
      <c r="AY152" s="17" t="s">
        <v>160</v>
      </c>
      <c r="BE152" s="165">
        <f t="shared" si="7"/>
        <v>930</v>
      </c>
      <c r="BF152" s="165">
        <f t="shared" si="8"/>
        <v>0</v>
      </c>
      <c r="BG152" s="165">
        <f t="shared" si="9"/>
        <v>0</v>
      </c>
      <c r="BH152" s="165">
        <f t="shared" si="10"/>
        <v>0</v>
      </c>
      <c r="BI152" s="165">
        <f t="shared" si="11"/>
        <v>0</v>
      </c>
      <c r="BJ152" s="17" t="s">
        <v>24</v>
      </c>
      <c r="BK152" s="165">
        <f t="shared" si="12"/>
        <v>930</v>
      </c>
      <c r="BL152" s="17" t="s">
        <v>164</v>
      </c>
      <c r="BM152" s="17" t="s">
        <v>208</v>
      </c>
    </row>
    <row r="153" spans="2:65" s="1" customFormat="1" ht="22.5" customHeight="1">
      <c r="B153" s="31"/>
      <c r="C153" s="157" t="s">
        <v>186</v>
      </c>
      <c r="D153" s="157" t="s">
        <v>161</v>
      </c>
      <c r="E153" s="158" t="s">
        <v>209</v>
      </c>
      <c r="F153" s="230" t="s">
        <v>210</v>
      </c>
      <c r="G153" s="230"/>
      <c r="H153" s="230"/>
      <c r="I153" s="230"/>
      <c r="J153" s="159" t="s">
        <v>211</v>
      </c>
      <c r="K153" s="160">
        <v>25.4</v>
      </c>
      <c r="L153" s="161">
        <v>0</v>
      </c>
      <c r="M153" s="231">
        <v>224</v>
      </c>
      <c r="N153" s="231"/>
      <c r="O153" s="231"/>
      <c r="P153" s="231">
        <f t="shared" si="0"/>
        <v>5689.6</v>
      </c>
      <c r="Q153" s="231"/>
      <c r="R153" s="33"/>
      <c r="T153" s="162" t="s">
        <v>22</v>
      </c>
      <c r="U153" s="40" t="s">
        <v>44</v>
      </c>
      <c r="V153" s="108">
        <f t="shared" si="1"/>
        <v>224</v>
      </c>
      <c r="W153" s="108">
        <f t="shared" si="2"/>
        <v>0</v>
      </c>
      <c r="X153" s="108">
        <f t="shared" si="3"/>
        <v>5689.6</v>
      </c>
      <c r="Y153" s="163">
        <v>0</v>
      </c>
      <c r="Z153" s="163">
        <f t="shared" si="4"/>
        <v>0</v>
      </c>
      <c r="AA153" s="163">
        <v>0</v>
      </c>
      <c r="AB153" s="163">
        <f t="shared" si="5"/>
        <v>0</v>
      </c>
      <c r="AC153" s="163">
        <v>0</v>
      </c>
      <c r="AD153" s="164">
        <f t="shared" si="6"/>
        <v>0</v>
      </c>
      <c r="AR153" s="17" t="s">
        <v>164</v>
      </c>
      <c r="AT153" s="17" t="s">
        <v>161</v>
      </c>
      <c r="AU153" s="17" t="s">
        <v>99</v>
      </c>
      <c r="AY153" s="17" t="s">
        <v>160</v>
      </c>
      <c r="BE153" s="165">
        <f t="shared" si="7"/>
        <v>5689.6</v>
      </c>
      <c r="BF153" s="165">
        <f t="shared" si="8"/>
        <v>0</v>
      </c>
      <c r="BG153" s="165">
        <f t="shared" si="9"/>
        <v>0</v>
      </c>
      <c r="BH153" s="165">
        <f t="shared" si="10"/>
        <v>0</v>
      </c>
      <c r="BI153" s="165">
        <f t="shared" si="11"/>
        <v>0</v>
      </c>
      <c r="BJ153" s="17" t="s">
        <v>24</v>
      </c>
      <c r="BK153" s="165">
        <f t="shared" si="12"/>
        <v>5689.6</v>
      </c>
      <c r="BL153" s="17" t="s">
        <v>164</v>
      </c>
      <c r="BM153" s="17" t="s">
        <v>212</v>
      </c>
    </row>
    <row r="154" spans="2:65" s="1" customFormat="1" ht="22.5" customHeight="1">
      <c r="B154" s="31"/>
      <c r="C154" s="157" t="s">
        <v>12</v>
      </c>
      <c r="D154" s="157" t="s">
        <v>161</v>
      </c>
      <c r="E154" s="158" t="s">
        <v>213</v>
      </c>
      <c r="F154" s="230" t="s">
        <v>214</v>
      </c>
      <c r="G154" s="230"/>
      <c r="H154" s="230"/>
      <c r="I154" s="230"/>
      <c r="J154" s="159" t="s">
        <v>211</v>
      </c>
      <c r="K154" s="160">
        <v>6</v>
      </c>
      <c r="L154" s="161">
        <v>0</v>
      </c>
      <c r="M154" s="231">
        <v>165</v>
      </c>
      <c r="N154" s="231"/>
      <c r="O154" s="231"/>
      <c r="P154" s="231">
        <f t="shared" si="0"/>
        <v>990</v>
      </c>
      <c r="Q154" s="231"/>
      <c r="R154" s="33"/>
      <c r="T154" s="162" t="s">
        <v>22</v>
      </c>
      <c r="U154" s="40" t="s">
        <v>44</v>
      </c>
      <c r="V154" s="108">
        <f t="shared" si="1"/>
        <v>165</v>
      </c>
      <c r="W154" s="108">
        <f t="shared" si="2"/>
        <v>0</v>
      </c>
      <c r="X154" s="108">
        <f t="shared" si="3"/>
        <v>990</v>
      </c>
      <c r="Y154" s="163">
        <v>0</v>
      </c>
      <c r="Z154" s="163">
        <f t="shared" si="4"/>
        <v>0</v>
      </c>
      <c r="AA154" s="163">
        <v>0</v>
      </c>
      <c r="AB154" s="163">
        <f t="shared" si="5"/>
        <v>0</v>
      </c>
      <c r="AC154" s="163">
        <v>0</v>
      </c>
      <c r="AD154" s="164">
        <f t="shared" si="6"/>
        <v>0</v>
      </c>
      <c r="AR154" s="17" t="s">
        <v>164</v>
      </c>
      <c r="AT154" s="17" t="s">
        <v>161</v>
      </c>
      <c r="AU154" s="17" t="s">
        <v>99</v>
      </c>
      <c r="AY154" s="17" t="s">
        <v>160</v>
      </c>
      <c r="BE154" s="165">
        <f t="shared" si="7"/>
        <v>990</v>
      </c>
      <c r="BF154" s="165">
        <f t="shared" si="8"/>
        <v>0</v>
      </c>
      <c r="BG154" s="165">
        <f t="shared" si="9"/>
        <v>0</v>
      </c>
      <c r="BH154" s="165">
        <f t="shared" si="10"/>
        <v>0</v>
      </c>
      <c r="BI154" s="165">
        <f t="shared" si="11"/>
        <v>0</v>
      </c>
      <c r="BJ154" s="17" t="s">
        <v>24</v>
      </c>
      <c r="BK154" s="165">
        <f t="shared" si="12"/>
        <v>990</v>
      </c>
      <c r="BL154" s="17" t="s">
        <v>164</v>
      </c>
      <c r="BM154" s="17" t="s">
        <v>215</v>
      </c>
    </row>
    <row r="155" spans="2:65" s="1" customFormat="1" ht="22.5" customHeight="1">
      <c r="B155" s="31"/>
      <c r="C155" s="157" t="s">
        <v>164</v>
      </c>
      <c r="D155" s="157" t="s">
        <v>161</v>
      </c>
      <c r="E155" s="158" t="s">
        <v>216</v>
      </c>
      <c r="F155" s="230" t="s">
        <v>217</v>
      </c>
      <c r="G155" s="230"/>
      <c r="H155" s="230"/>
      <c r="I155" s="230"/>
      <c r="J155" s="159" t="s">
        <v>189</v>
      </c>
      <c r="K155" s="160">
        <v>80</v>
      </c>
      <c r="L155" s="161">
        <v>0</v>
      </c>
      <c r="M155" s="231">
        <v>19</v>
      </c>
      <c r="N155" s="231"/>
      <c r="O155" s="231"/>
      <c r="P155" s="231">
        <f t="shared" si="0"/>
        <v>1520</v>
      </c>
      <c r="Q155" s="231"/>
      <c r="R155" s="33"/>
      <c r="T155" s="162" t="s">
        <v>22</v>
      </c>
      <c r="U155" s="40" t="s">
        <v>44</v>
      </c>
      <c r="V155" s="108">
        <f t="shared" si="1"/>
        <v>19</v>
      </c>
      <c r="W155" s="108">
        <f t="shared" si="2"/>
        <v>0</v>
      </c>
      <c r="X155" s="108">
        <f t="shared" si="3"/>
        <v>1520</v>
      </c>
      <c r="Y155" s="163">
        <v>0</v>
      </c>
      <c r="Z155" s="163">
        <f t="shared" si="4"/>
        <v>0</v>
      </c>
      <c r="AA155" s="163">
        <v>0</v>
      </c>
      <c r="AB155" s="163">
        <f t="shared" si="5"/>
        <v>0</v>
      </c>
      <c r="AC155" s="163">
        <v>0</v>
      </c>
      <c r="AD155" s="164">
        <f t="shared" si="6"/>
        <v>0</v>
      </c>
      <c r="AR155" s="17" t="s">
        <v>164</v>
      </c>
      <c r="AT155" s="17" t="s">
        <v>161</v>
      </c>
      <c r="AU155" s="17" t="s">
        <v>99</v>
      </c>
      <c r="AY155" s="17" t="s">
        <v>160</v>
      </c>
      <c r="BE155" s="165">
        <f t="shared" si="7"/>
        <v>1520</v>
      </c>
      <c r="BF155" s="165">
        <f t="shared" si="8"/>
        <v>0</v>
      </c>
      <c r="BG155" s="165">
        <f t="shared" si="9"/>
        <v>0</v>
      </c>
      <c r="BH155" s="165">
        <f t="shared" si="10"/>
        <v>0</v>
      </c>
      <c r="BI155" s="165">
        <f t="shared" si="11"/>
        <v>0</v>
      </c>
      <c r="BJ155" s="17" t="s">
        <v>24</v>
      </c>
      <c r="BK155" s="165">
        <f t="shared" si="12"/>
        <v>1520</v>
      </c>
      <c r="BL155" s="17" t="s">
        <v>164</v>
      </c>
      <c r="BM155" s="17" t="s">
        <v>218</v>
      </c>
    </row>
    <row r="156" spans="2:65" s="1" customFormat="1" ht="22.5" customHeight="1">
      <c r="B156" s="31"/>
      <c r="C156" s="157" t="s">
        <v>219</v>
      </c>
      <c r="D156" s="157" t="s">
        <v>161</v>
      </c>
      <c r="E156" s="158" t="s">
        <v>220</v>
      </c>
      <c r="F156" s="230" t="s">
        <v>221</v>
      </c>
      <c r="G156" s="230"/>
      <c r="H156" s="230"/>
      <c r="I156" s="230"/>
      <c r="J156" s="159" t="s">
        <v>211</v>
      </c>
      <c r="K156" s="160">
        <v>5.6</v>
      </c>
      <c r="L156" s="161">
        <v>0</v>
      </c>
      <c r="M156" s="231">
        <v>51.5</v>
      </c>
      <c r="N156" s="231"/>
      <c r="O156" s="231"/>
      <c r="P156" s="231">
        <f t="shared" si="0"/>
        <v>288.39999999999998</v>
      </c>
      <c r="Q156" s="231"/>
      <c r="R156" s="33"/>
      <c r="T156" s="162" t="s">
        <v>22</v>
      </c>
      <c r="U156" s="40" t="s">
        <v>44</v>
      </c>
      <c r="V156" s="108">
        <f t="shared" si="1"/>
        <v>51.5</v>
      </c>
      <c r="W156" s="108">
        <f t="shared" si="2"/>
        <v>0</v>
      </c>
      <c r="X156" s="108">
        <f t="shared" si="3"/>
        <v>288.39999999999998</v>
      </c>
      <c r="Y156" s="163">
        <v>0</v>
      </c>
      <c r="Z156" s="163">
        <f t="shared" si="4"/>
        <v>0</v>
      </c>
      <c r="AA156" s="163">
        <v>0</v>
      </c>
      <c r="AB156" s="163">
        <f t="shared" si="5"/>
        <v>0</v>
      </c>
      <c r="AC156" s="163">
        <v>0</v>
      </c>
      <c r="AD156" s="164">
        <f t="shared" si="6"/>
        <v>0</v>
      </c>
      <c r="AR156" s="17" t="s">
        <v>164</v>
      </c>
      <c r="AT156" s="17" t="s">
        <v>161</v>
      </c>
      <c r="AU156" s="17" t="s">
        <v>99</v>
      </c>
      <c r="AY156" s="17" t="s">
        <v>160</v>
      </c>
      <c r="BE156" s="165">
        <f t="shared" si="7"/>
        <v>288.39999999999998</v>
      </c>
      <c r="BF156" s="165">
        <f t="shared" si="8"/>
        <v>0</v>
      </c>
      <c r="BG156" s="165">
        <f t="shared" si="9"/>
        <v>0</v>
      </c>
      <c r="BH156" s="165">
        <f t="shared" si="10"/>
        <v>0</v>
      </c>
      <c r="BI156" s="165">
        <f t="shared" si="11"/>
        <v>0</v>
      </c>
      <c r="BJ156" s="17" t="s">
        <v>24</v>
      </c>
      <c r="BK156" s="165">
        <f t="shared" si="12"/>
        <v>288.39999999999998</v>
      </c>
      <c r="BL156" s="17" t="s">
        <v>164</v>
      </c>
      <c r="BM156" s="17" t="s">
        <v>222</v>
      </c>
    </row>
    <row r="157" spans="2:65" s="1" customFormat="1" ht="22.5" customHeight="1">
      <c r="B157" s="31"/>
      <c r="C157" s="157" t="s">
        <v>194</v>
      </c>
      <c r="D157" s="157" t="s">
        <v>161</v>
      </c>
      <c r="E157" s="158" t="s">
        <v>223</v>
      </c>
      <c r="F157" s="230" t="s">
        <v>224</v>
      </c>
      <c r="G157" s="230"/>
      <c r="H157" s="230"/>
      <c r="I157" s="230"/>
      <c r="J157" s="159" t="s">
        <v>225</v>
      </c>
      <c r="K157" s="160">
        <v>9.4</v>
      </c>
      <c r="L157" s="161">
        <v>0</v>
      </c>
      <c r="M157" s="231">
        <v>300</v>
      </c>
      <c r="N157" s="231"/>
      <c r="O157" s="231"/>
      <c r="P157" s="231">
        <f t="shared" si="0"/>
        <v>2820</v>
      </c>
      <c r="Q157" s="231"/>
      <c r="R157" s="33"/>
      <c r="T157" s="162" t="s">
        <v>22</v>
      </c>
      <c r="U157" s="40" t="s">
        <v>44</v>
      </c>
      <c r="V157" s="108">
        <f t="shared" si="1"/>
        <v>300</v>
      </c>
      <c r="W157" s="108">
        <f t="shared" si="2"/>
        <v>0</v>
      </c>
      <c r="X157" s="108">
        <f t="shared" si="3"/>
        <v>2820</v>
      </c>
      <c r="Y157" s="163">
        <v>0</v>
      </c>
      <c r="Z157" s="163">
        <f t="shared" si="4"/>
        <v>0</v>
      </c>
      <c r="AA157" s="163">
        <v>0</v>
      </c>
      <c r="AB157" s="163">
        <f t="shared" si="5"/>
        <v>0</v>
      </c>
      <c r="AC157" s="163">
        <v>0</v>
      </c>
      <c r="AD157" s="164">
        <f t="shared" si="6"/>
        <v>0</v>
      </c>
      <c r="AR157" s="17" t="s">
        <v>164</v>
      </c>
      <c r="AT157" s="17" t="s">
        <v>161</v>
      </c>
      <c r="AU157" s="17" t="s">
        <v>99</v>
      </c>
      <c r="AY157" s="17" t="s">
        <v>160</v>
      </c>
      <c r="BE157" s="165">
        <f t="shared" si="7"/>
        <v>2820</v>
      </c>
      <c r="BF157" s="165">
        <f t="shared" si="8"/>
        <v>0</v>
      </c>
      <c r="BG157" s="165">
        <f t="shared" si="9"/>
        <v>0</v>
      </c>
      <c r="BH157" s="165">
        <f t="shared" si="10"/>
        <v>0</v>
      </c>
      <c r="BI157" s="165">
        <f t="shared" si="11"/>
        <v>0</v>
      </c>
      <c r="BJ157" s="17" t="s">
        <v>24</v>
      </c>
      <c r="BK157" s="165">
        <f t="shared" si="12"/>
        <v>2820</v>
      </c>
      <c r="BL157" s="17" t="s">
        <v>164</v>
      </c>
      <c r="BM157" s="17" t="s">
        <v>226</v>
      </c>
    </row>
    <row r="158" spans="2:65" s="1" customFormat="1" ht="22.5" customHeight="1">
      <c r="B158" s="31"/>
      <c r="C158" s="157" t="s">
        <v>227</v>
      </c>
      <c r="D158" s="157" t="s">
        <v>161</v>
      </c>
      <c r="E158" s="158" t="s">
        <v>228</v>
      </c>
      <c r="F158" s="230" t="s">
        <v>229</v>
      </c>
      <c r="G158" s="230"/>
      <c r="H158" s="230"/>
      <c r="I158" s="230"/>
      <c r="J158" s="159" t="s">
        <v>230</v>
      </c>
      <c r="K158" s="160">
        <v>50</v>
      </c>
      <c r="L158" s="161">
        <v>0</v>
      </c>
      <c r="M158" s="231">
        <v>36</v>
      </c>
      <c r="N158" s="231"/>
      <c r="O158" s="231"/>
      <c r="P158" s="231">
        <f t="shared" si="0"/>
        <v>1800</v>
      </c>
      <c r="Q158" s="231"/>
      <c r="R158" s="33"/>
      <c r="T158" s="162" t="s">
        <v>22</v>
      </c>
      <c r="U158" s="40" t="s">
        <v>44</v>
      </c>
      <c r="V158" s="108">
        <f t="shared" si="1"/>
        <v>36</v>
      </c>
      <c r="W158" s="108">
        <f t="shared" si="2"/>
        <v>0</v>
      </c>
      <c r="X158" s="108">
        <f t="shared" si="3"/>
        <v>1800</v>
      </c>
      <c r="Y158" s="163">
        <v>0</v>
      </c>
      <c r="Z158" s="163">
        <f t="shared" si="4"/>
        <v>0</v>
      </c>
      <c r="AA158" s="163">
        <v>0</v>
      </c>
      <c r="AB158" s="163">
        <f t="shared" si="5"/>
        <v>0</v>
      </c>
      <c r="AC158" s="163">
        <v>0</v>
      </c>
      <c r="AD158" s="164">
        <f t="shared" si="6"/>
        <v>0</v>
      </c>
      <c r="AR158" s="17" t="s">
        <v>164</v>
      </c>
      <c r="AT158" s="17" t="s">
        <v>161</v>
      </c>
      <c r="AU158" s="17" t="s">
        <v>99</v>
      </c>
      <c r="AY158" s="17" t="s">
        <v>160</v>
      </c>
      <c r="BE158" s="165">
        <f t="shared" si="7"/>
        <v>1800</v>
      </c>
      <c r="BF158" s="165">
        <f t="shared" si="8"/>
        <v>0</v>
      </c>
      <c r="BG158" s="165">
        <f t="shared" si="9"/>
        <v>0</v>
      </c>
      <c r="BH158" s="165">
        <f t="shared" si="10"/>
        <v>0</v>
      </c>
      <c r="BI158" s="165">
        <f t="shared" si="11"/>
        <v>0</v>
      </c>
      <c r="BJ158" s="17" t="s">
        <v>24</v>
      </c>
      <c r="BK158" s="165">
        <f t="shared" si="12"/>
        <v>1800</v>
      </c>
      <c r="BL158" s="17" t="s">
        <v>164</v>
      </c>
      <c r="BM158" s="17" t="s">
        <v>231</v>
      </c>
    </row>
    <row r="159" spans="2:65" s="1" customFormat="1" ht="22.5" customHeight="1">
      <c r="B159" s="31"/>
      <c r="C159" s="157" t="s">
        <v>197</v>
      </c>
      <c r="D159" s="157" t="s">
        <v>161</v>
      </c>
      <c r="E159" s="158" t="s">
        <v>232</v>
      </c>
      <c r="F159" s="230" t="s">
        <v>233</v>
      </c>
      <c r="G159" s="230"/>
      <c r="H159" s="230"/>
      <c r="I159" s="230"/>
      <c r="J159" s="159" t="s">
        <v>163</v>
      </c>
      <c r="K159" s="160">
        <v>10</v>
      </c>
      <c r="L159" s="161">
        <v>0</v>
      </c>
      <c r="M159" s="231">
        <v>240</v>
      </c>
      <c r="N159" s="231"/>
      <c r="O159" s="231"/>
      <c r="P159" s="231">
        <f t="shared" si="0"/>
        <v>2400</v>
      </c>
      <c r="Q159" s="231"/>
      <c r="R159" s="33"/>
      <c r="T159" s="162" t="s">
        <v>22</v>
      </c>
      <c r="U159" s="40" t="s">
        <v>44</v>
      </c>
      <c r="V159" s="108">
        <f t="shared" si="1"/>
        <v>240</v>
      </c>
      <c r="W159" s="108">
        <f t="shared" si="2"/>
        <v>0</v>
      </c>
      <c r="X159" s="108">
        <f t="shared" si="3"/>
        <v>2400</v>
      </c>
      <c r="Y159" s="163">
        <v>0</v>
      </c>
      <c r="Z159" s="163">
        <f t="shared" si="4"/>
        <v>0</v>
      </c>
      <c r="AA159" s="163">
        <v>0</v>
      </c>
      <c r="AB159" s="163">
        <f t="shared" si="5"/>
        <v>0</v>
      </c>
      <c r="AC159" s="163">
        <v>0</v>
      </c>
      <c r="AD159" s="164">
        <f t="shared" si="6"/>
        <v>0</v>
      </c>
      <c r="AR159" s="17" t="s">
        <v>164</v>
      </c>
      <c r="AT159" s="17" t="s">
        <v>161</v>
      </c>
      <c r="AU159" s="17" t="s">
        <v>99</v>
      </c>
      <c r="AY159" s="17" t="s">
        <v>160</v>
      </c>
      <c r="BE159" s="165">
        <f t="shared" si="7"/>
        <v>2400</v>
      </c>
      <c r="BF159" s="165">
        <f t="shared" si="8"/>
        <v>0</v>
      </c>
      <c r="BG159" s="165">
        <f t="shared" si="9"/>
        <v>0</v>
      </c>
      <c r="BH159" s="165">
        <f t="shared" si="10"/>
        <v>0</v>
      </c>
      <c r="BI159" s="165">
        <f t="shared" si="11"/>
        <v>0</v>
      </c>
      <c r="BJ159" s="17" t="s">
        <v>24</v>
      </c>
      <c r="BK159" s="165">
        <f t="shared" si="12"/>
        <v>2400</v>
      </c>
      <c r="BL159" s="17" t="s">
        <v>164</v>
      </c>
      <c r="BM159" s="17" t="s">
        <v>234</v>
      </c>
    </row>
    <row r="160" spans="2:65" s="1" customFormat="1" ht="22.5" customHeight="1">
      <c r="B160" s="31"/>
      <c r="C160" s="157" t="s">
        <v>11</v>
      </c>
      <c r="D160" s="157" t="s">
        <v>161</v>
      </c>
      <c r="E160" s="158" t="s">
        <v>235</v>
      </c>
      <c r="F160" s="230" t="s">
        <v>236</v>
      </c>
      <c r="G160" s="230"/>
      <c r="H160" s="230"/>
      <c r="I160" s="230"/>
      <c r="J160" s="159" t="s">
        <v>174</v>
      </c>
      <c r="K160" s="160">
        <v>1</v>
      </c>
      <c r="L160" s="161">
        <v>15304</v>
      </c>
      <c r="M160" s="231">
        <v>2200</v>
      </c>
      <c r="N160" s="231"/>
      <c r="O160" s="231"/>
      <c r="P160" s="231">
        <f t="shared" si="0"/>
        <v>17504</v>
      </c>
      <c r="Q160" s="231"/>
      <c r="R160" s="33"/>
      <c r="T160" s="162" t="s">
        <v>22</v>
      </c>
      <c r="U160" s="40" t="s">
        <v>44</v>
      </c>
      <c r="V160" s="108">
        <f t="shared" si="1"/>
        <v>17504</v>
      </c>
      <c r="W160" s="108">
        <f t="shared" si="2"/>
        <v>15304</v>
      </c>
      <c r="X160" s="108">
        <f t="shared" si="3"/>
        <v>2200</v>
      </c>
      <c r="Y160" s="163">
        <v>0</v>
      </c>
      <c r="Z160" s="163">
        <f t="shared" si="4"/>
        <v>0</v>
      </c>
      <c r="AA160" s="163">
        <v>0</v>
      </c>
      <c r="AB160" s="163">
        <f t="shared" si="5"/>
        <v>0</v>
      </c>
      <c r="AC160" s="163">
        <v>0</v>
      </c>
      <c r="AD160" s="164">
        <f t="shared" si="6"/>
        <v>0</v>
      </c>
      <c r="AR160" s="17" t="s">
        <v>164</v>
      </c>
      <c r="AT160" s="17" t="s">
        <v>161</v>
      </c>
      <c r="AU160" s="17" t="s">
        <v>99</v>
      </c>
      <c r="AY160" s="17" t="s">
        <v>160</v>
      </c>
      <c r="BE160" s="165">
        <f t="shared" si="7"/>
        <v>17504</v>
      </c>
      <c r="BF160" s="165">
        <f t="shared" si="8"/>
        <v>0</v>
      </c>
      <c r="BG160" s="165">
        <f t="shared" si="9"/>
        <v>0</v>
      </c>
      <c r="BH160" s="165">
        <f t="shared" si="10"/>
        <v>0</v>
      </c>
      <c r="BI160" s="165">
        <f t="shared" si="11"/>
        <v>0</v>
      </c>
      <c r="BJ160" s="17" t="s">
        <v>24</v>
      </c>
      <c r="BK160" s="165">
        <f t="shared" si="12"/>
        <v>17504</v>
      </c>
      <c r="BL160" s="17" t="s">
        <v>164</v>
      </c>
      <c r="BM160" s="17" t="s">
        <v>237</v>
      </c>
    </row>
    <row r="161" spans="2:65" s="1" customFormat="1" ht="22.5" customHeight="1">
      <c r="B161" s="31"/>
      <c r="C161" s="157" t="s">
        <v>201</v>
      </c>
      <c r="D161" s="157" t="s">
        <v>161</v>
      </c>
      <c r="E161" s="158" t="s">
        <v>238</v>
      </c>
      <c r="F161" s="230" t="s">
        <v>239</v>
      </c>
      <c r="G161" s="230"/>
      <c r="H161" s="230"/>
      <c r="I161" s="230"/>
      <c r="J161" s="159" t="s">
        <v>189</v>
      </c>
      <c r="K161" s="160">
        <v>20</v>
      </c>
      <c r="L161" s="161">
        <v>322</v>
      </c>
      <c r="M161" s="231">
        <v>55</v>
      </c>
      <c r="N161" s="231"/>
      <c r="O161" s="231"/>
      <c r="P161" s="231">
        <f t="shared" si="0"/>
        <v>7540</v>
      </c>
      <c r="Q161" s="231"/>
      <c r="R161" s="33"/>
      <c r="T161" s="162" t="s">
        <v>22</v>
      </c>
      <c r="U161" s="40" t="s">
        <v>44</v>
      </c>
      <c r="V161" s="108">
        <f t="shared" si="1"/>
        <v>377</v>
      </c>
      <c r="W161" s="108">
        <f t="shared" si="2"/>
        <v>6440</v>
      </c>
      <c r="X161" s="108">
        <f t="shared" si="3"/>
        <v>1100</v>
      </c>
      <c r="Y161" s="163">
        <v>0</v>
      </c>
      <c r="Z161" s="163">
        <f t="shared" si="4"/>
        <v>0</v>
      </c>
      <c r="AA161" s="163">
        <v>0</v>
      </c>
      <c r="AB161" s="163">
        <f t="shared" si="5"/>
        <v>0</v>
      </c>
      <c r="AC161" s="163">
        <v>0</v>
      </c>
      <c r="AD161" s="164">
        <f t="shared" si="6"/>
        <v>0</v>
      </c>
      <c r="AR161" s="17" t="s">
        <v>164</v>
      </c>
      <c r="AT161" s="17" t="s">
        <v>161</v>
      </c>
      <c r="AU161" s="17" t="s">
        <v>99</v>
      </c>
      <c r="AY161" s="17" t="s">
        <v>160</v>
      </c>
      <c r="BE161" s="165">
        <f t="shared" si="7"/>
        <v>7540</v>
      </c>
      <c r="BF161" s="165">
        <f t="shared" si="8"/>
        <v>0</v>
      </c>
      <c r="BG161" s="165">
        <f t="shared" si="9"/>
        <v>0</v>
      </c>
      <c r="BH161" s="165">
        <f t="shared" si="10"/>
        <v>0</v>
      </c>
      <c r="BI161" s="165">
        <f t="shared" si="11"/>
        <v>0</v>
      </c>
      <c r="BJ161" s="17" t="s">
        <v>24</v>
      </c>
      <c r="BK161" s="165">
        <f t="shared" si="12"/>
        <v>7540</v>
      </c>
      <c r="BL161" s="17" t="s">
        <v>164</v>
      </c>
      <c r="BM161" s="17" t="s">
        <v>240</v>
      </c>
    </row>
    <row r="162" spans="2:65" s="1" customFormat="1" ht="22.5" customHeight="1">
      <c r="B162" s="31"/>
      <c r="C162" s="157" t="s">
        <v>241</v>
      </c>
      <c r="D162" s="157" t="s">
        <v>161</v>
      </c>
      <c r="E162" s="158" t="s">
        <v>242</v>
      </c>
      <c r="F162" s="230" t="s">
        <v>243</v>
      </c>
      <c r="G162" s="230"/>
      <c r="H162" s="230"/>
      <c r="I162" s="230"/>
      <c r="J162" s="159" t="s">
        <v>189</v>
      </c>
      <c r="K162" s="160">
        <v>75</v>
      </c>
      <c r="L162" s="161">
        <v>207</v>
      </c>
      <c r="M162" s="231">
        <v>55</v>
      </c>
      <c r="N162" s="231"/>
      <c r="O162" s="231"/>
      <c r="P162" s="231">
        <f t="shared" si="0"/>
        <v>19650</v>
      </c>
      <c r="Q162" s="231"/>
      <c r="R162" s="33"/>
      <c r="T162" s="162" t="s">
        <v>22</v>
      </c>
      <c r="U162" s="40" t="s">
        <v>44</v>
      </c>
      <c r="V162" s="108">
        <f t="shared" si="1"/>
        <v>262</v>
      </c>
      <c r="W162" s="108">
        <f t="shared" si="2"/>
        <v>15525</v>
      </c>
      <c r="X162" s="108">
        <f t="shared" si="3"/>
        <v>4125</v>
      </c>
      <c r="Y162" s="163">
        <v>0</v>
      </c>
      <c r="Z162" s="163">
        <f t="shared" si="4"/>
        <v>0</v>
      </c>
      <c r="AA162" s="163">
        <v>0</v>
      </c>
      <c r="AB162" s="163">
        <f t="shared" si="5"/>
        <v>0</v>
      </c>
      <c r="AC162" s="163">
        <v>0</v>
      </c>
      <c r="AD162" s="164">
        <f t="shared" si="6"/>
        <v>0</v>
      </c>
      <c r="AR162" s="17" t="s">
        <v>164</v>
      </c>
      <c r="AT162" s="17" t="s">
        <v>161</v>
      </c>
      <c r="AU162" s="17" t="s">
        <v>99</v>
      </c>
      <c r="AY162" s="17" t="s">
        <v>160</v>
      </c>
      <c r="BE162" s="165">
        <f t="shared" si="7"/>
        <v>19650</v>
      </c>
      <c r="BF162" s="165">
        <f t="shared" si="8"/>
        <v>0</v>
      </c>
      <c r="BG162" s="165">
        <f t="shared" si="9"/>
        <v>0</v>
      </c>
      <c r="BH162" s="165">
        <f t="shared" si="10"/>
        <v>0</v>
      </c>
      <c r="BI162" s="165">
        <f t="shared" si="11"/>
        <v>0</v>
      </c>
      <c r="BJ162" s="17" t="s">
        <v>24</v>
      </c>
      <c r="BK162" s="165">
        <f t="shared" si="12"/>
        <v>19650</v>
      </c>
      <c r="BL162" s="17" t="s">
        <v>164</v>
      </c>
      <c r="BM162" s="17" t="s">
        <v>244</v>
      </c>
    </row>
    <row r="163" spans="2:65" s="1" customFormat="1" ht="22.5" customHeight="1">
      <c r="B163" s="31"/>
      <c r="C163" s="157" t="s">
        <v>204</v>
      </c>
      <c r="D163" s="157" t="s">
        <v>161</v>
      </c>
      <c r="E163" s="158" t="s">
        <v>245</v>
      </c>
      <c r="F163" s="230" t="s">
        <v>246</v>
      </c>
      <c r="G163" s="230"/>
      <c r="H163" s="230"/>
      <c r="I163" s="230"/>
      <c r="J163" s="159" t="s">
        <v>189</v>
      </c>
      <c r="K163" s="160">
        <v>90</v>
      </c>
      <c r="L163" s="161">
        <v>7</v>
      </c>
      <c r="M163" s="231">
        <v>6</v>
      </c>
      <c r="N163" s="231"/>
      <c r="O163" s="231"/>
      <c r="P163" s="231">
        <f t="shared" si="0"/>
        <v>1170</v>
      </c>
      <c r="Q163" s="231"/>
      <c r="R163" s="33"/>
      <c r="T163" s="162" t="s">
        <v>22</v>
      </c>
      <c r="U163" s="40" t="s">
        <v>44</v>
      </c>
      <c r="V163" s="108">
        <f t="shared" si="1"/>
        <v>13</v>
      </c>
      <c r="W163" s="108">
        <f t="shared" si="2"/>
        <v>630</v>
      </c>
      <c r="X163" s="108">
        <f t="shared" si="3"/>
        <v>540</v>
      </c>
      <c r="Y163" s="163">
        <v>0</v>
      </c>
      <c r="Z163" s="163">
        <f t="shared" si="4"/>
        <v>0</v>
      </c>
      <c r="AA163" s="163">
        <v>0</v>
      </c>
      <c r="AB163" s="163">
        <f t="shared" si="5"/>
        <v>0</v>
      </c>
      <c r="AC163" s="163">
        <v>0</v>
      </c>
      <c r="AD163" s="164">
        <f t="shared" si="6"/>
        <v>0</v>
      </c>
      <c r="AR163" s="17" t="s">
        <v>164</v>
      </c>
      <c r="AT163" s="17" t="s">
        <v>161</v>
      </c>
      <c r="AU163" s="17" t="s">
        <v>99</v>
      </c>
      <c r="AY163" s="17" t="s">
        <v>160</v>
      </c>
      <c r="BE163" s="165">
        <f t="shared" si="7"/>
        <v>1170</v>
      </c>
      <c r="BF163" s="165">
        <f t="shared" si="8"/>
        <v>0</v>
      </c>
      <c r="BG163" s="165">
        <f t="shared" si="9"/>
        <v>0</v>
      </c>
      <c r="BH163" s="165">
        <f t="shared" si="10"/>
        <v>0</v>
      </c>
      <c r="BI163" s="165">
        <f t="shared" si="11"/>
        <v>0</v>
      </c>
      <c r="BJ163" s="17" t="s">
        <v>24</v>
      </c>
      <c r="BK163" s="165">
        <f t="shared" si="12"/>
        <v>1170</v>
      </c>
      <c r="BL163" s="17" t="s">
        <v>164</v>
      </c>
      <c r="BM163" s="17" t="s">
        <v>247</v>
      </c>
    </row>
    <row r="164" spans="2:65" s="1" customFormat="1" ht="22.5" customHeight="1">
      <c r="B164" s="31"/>
      <c r="C164" s="157" t="s">
        <v>248</v>
      </c>
      <c r="D164" s="157" t="s">
        <v>161</v>
      </c>
      <c r="E164" s="158" t="s">
        <v>249</v>
      </c>
      <c r="F164" s="230" t="s">
        <v>250</v>
      </c>
      <c r="G164" s="230"/>
      <c r="H164" s="230"/>
      <c r="I164" s="230"/>
      <c r="J164" s="159" t="s">
        <v>174</v>
      </c>
      <c r="K164" s="160">
        <v>62</v>
      </c>
      <c r="L164" s="161">
        <v>290</v>
      </c>
      <c r="M164" s="231">
        <v>55</v>
      </c>
      <c r="N164" s="231"/>
      <c r="O164" s="231"/>
      <c r="P164" s="231">
        <f t="shared" si="0"/>
        <v>21390</v>
      </c>
      <c r="Q164" s="231"/>
      <c r="R164" s="33"/>
      <c r="T164" s="162" t="s">
        <v>22</v>
      </c>
      <c r="U164" s="40" t="s">
        <v>44</v>
      </c>
      <c r="V164" s="108">
        <f t="shared" si="1"/>
        <v>345</v>
      </c>
      <c r="W164" s="108">
        <f t="shared" si="2"/>
        <v>17980</v>
      </c>
      <c r="X164" s="108">
        <f t="shared" si="3"/>
        <v>3410</v>
      </c>
      <c r="Y164" s="163">
        <v>0</v>
      </c>
      <c r="Z164" s="163">
        <f t="shared" si="4"/>
        <v>0</v>
      </c>
      <c r="AA164" s="163">
        <v>0</v>
      </c>
      <c r="AB164" s="163">
        <f t="shared" si="5"/>
        <v>0</v>
      </c>
      <c r="AC164" s="163">
        <v>0</v>
      </c>
      <c r="AD164" s="164">
        <f t="shared" si="6"/>
        <v>0</v>
      </c>
      <c r="AR164" s="17" t="s">
        <v>164</v>
      </c>
      <c r="AT164" s="17" t="s">
        <v>161</v>
      </c>
      <c r="AU164" s="17" t="s">
        <v>99</v>
      </c>
      <c r="AY164" s="17" t="s">
        <v>160</v>
      </c>
      <c r="BE164" s="165">
        <f t="shared" si="7"/>
        <v>21390</v>
      </c>
      <c r="BF164" s="165">
        <f t="shared" si="8"/>
        <v>0</v>
      </c>
      <c r="BG164" s="165">
        <f t="shared" si="9"/>
        <v>0</v>
      </c>
      <c r="BH164" s="165">
        <f t="shared" si="10"/>
        <v>0</v>
      </c>
      <c r="BI164" s="165">
        <f t="shared" si="11"/>
        <v>0</v>
      </c>
      <c r="BJ164" s="17" t="s">
        <v>24</v>
      </c>
      <c r="BK164" s="165">
        <f t="shared" si="12"/>
        <v>21390</v>
      </c>
      <c r="BL164" s="17" t="s">
        <v>164</v>
      </c>
      <c r="BM164" s="17" t="s">
        <v>251</v>
      </c>
    </row>
    <row r="165" spans="2:65" s="1" customFormat="1" ht="22.5" customHeight="1">
      <c r="B165" s="31"/>
      <c r="C165" s="157" t="s">
        <v>208</v>
      </c>
      <c r="D165" s="157" t="s">
        <v>161</v>
      </c>
      <c r="E165" s="158" t="s">
        <v>252</v>
      </c>
      <c r="F165" s="230" t="s">
        <v>253</v>
      </c>
      <c r="G165" s="230"/>
      <c r="H165" s="230"/>
      <c r="I165" s="230"/>
      <c r="J165" s="159" t="s">
        <v>174</v>
      </c>
      <c r="K165" s="160">
        <v>17</v>
      </c>
      <c r="L165" s="161">
        <v>375</v>
      </c>
      <c r="M165" s="231">
        <v>55</v>
      </c>
      <c r="N165" s="231"/>
      <c r="O165" s="231"/>
      <c r="P165" s="231">
        <f t="shared" si="0"/>
        <v>7310</v>
      </c>
      <c r="Q165" s="231"/>
      <c r="R165" s="33"/>
      <c r="T165" s="162" t="s">
        <v>22</v>
      </c>
      <c r="U165" s="40" t="s">
        <v>44</v>
      </c>
      <c r="V165" s="108">
        <f t="shared" si="1"/>
        <v>430</v>
      </c>
      <c r="W165" s="108">
        <f t="shared" si="2"/>
        <v>6375</v>
      </c>
      <c r="X165" s="108">
        <f t="shared" si="3"/>
        <v>935</v>
      </c>
      <c r="Y165" s="163">
        <v>0</v>
      </c>
      <c r="Z165" s="163">
        <f t="shared" si="4"/>
        <v>0</v>
      </c>
      <c r="AA165" s="163">
        <v>0</v>
      </c>
      <c r="AB165" s="163">
        <f t="shared" si="5"/>
        <v>0</v>
      </c>
      <c r="AC165" s="163">
        <v>0</v>
      </c>
      <c r="AD165" s="164">
        <f t="shared" si="6"/>
        <v>0</v>
      </c>
      <c r="AR165" s="17" t="s">
        <v>164</v>
      </c>
      <c r="AT165" s="17" t="s">
        <v>161</v>
      </c>
      <c r="AU165" s="17" t="s">
        <v>99</v>
      </c>
      <c r="AY165" s="17" t="s">
        <v>160</v>
      </c>
      <c r="BE165" s="165">
        <f t="shared" si="7"/>
        <v>7310</v>
      </c>
      <c r="BF165" s="165">
        <f t="shared" si="8"/>
        <v>0</v>
      </c>
      <c r="BG165" s="165">
        <f t="shared" si="9"/>
        <v>0</v>
      </c>
      <c r="BH165" s="165">
        <f t="shared" si="10"/>
        <v>0</v>
      </c>
      <c r="BI165" s="165">
        <f t="shared" si="11"/>
        <v>0</v>
      </c>
      <c r="BJ165" s="17" t="s">
        <v>24</v>
      </c>
      <c r="BK165" s="165">
        <f t="shared" si="12"/>
        <v>7310</v>
      </c>
      <c r="BL165" s="17" t="s">
        <v>164</v>
      </c>
      <c r="BM165" s="17" t="s">
        <v>254</v>
      </c>
    </row>
    <row r="166" spans="2:65" s="1" customFormat="1" ht="22.5" customHeight="1">
      <c r="B166" s="31"/>
      <c r="C166" s="157" t="s">
        <v>255</v>
      </c>
      <c r="D166" s="157" t="s">
        <v>161</v>
      </c>
      <c r="E166" s="158" t="s">
        <v>256</v>
      </c>
      <c r="F166" s="230" t="s">
        <v>257</v>
      </c>
      <c r="G166" s="230"/>
      <c r="H166" s="230"/>
      <c r="I166" s="230"/>
      <c r="J166" s="159" t="s">
        <v>174</v>
      </c>
      <c r="K166" s="160">
        <v>2</v>
      </c>
      <c r="L166" s="161">
        <v>978</v>
      </c>
      <c r="M166" s="231">
        <v>480</v>
      </c>
      <c r="N166" s="231"/>
      <c r="O166" s="231"/>
      <c r="P166" s="231">
        <f t="shared" si="0"/>
        <v>2916</v>
      </c>
      <c r="Q166" s="231"/>
      <c r="R166" s="33"/>
      <c r="T166" s="162" t="s">
        <v>22</v>
      </c>
      <c r="U166" s="40" t="s">
        <v>44</v>
      </c>
      <c r="V166" s="108">
        <f t="shared" si="1"/>
        <v>1458</v>
      </c>
      <c r="W166" s="108">
        <f t="shared" si="2"/>
        <v>1956</v>
      </c>
      <c r="X166" s="108">
        <f t="shared" si="3"/>
        <v>960</v>
      </c>
      <c r="Y166" s="163">
        <v>0</v>
      </c>
      <c r="Z166" s="163">
        <f t="shared" si="4"/>
        <v>0</v>
      </c>
      <c r="AA166" s="163">
        <v>0</v>
      </c>
      <c r="AB166" s="163">
        <f t="shared" si="5"/>
        <v>0</v>
      </c>
      <c r="AC166" s="163">
        <v>0</v>
      </c>
      <c r="AD166" s="164">
        <f t="shared" si="6"/>
        <v>0</v>
      </c>
      <c r="AR166" s="17" t="s">
        <v>164</v>
      </c>
      <c r="AT166" s="17" t="s">
        <v>161</v>
      </c>
      <c r="AU166" s="17" t="s">
        <v>99</v>
      </c>
      <c r="AY166" s="17" t="s">
        <v>160</v>
      </c>
      <c r="BE166" s="165">
        <f t="shared" si="7"/>
        <v>2916</v>
      </c>
      <c r="BF166" s="165">
        <f t="shared" si="8"/>
        <v>0</v>
      </c>
      <c r="BG166" s="165">
        <f t="shared" si="9"/>
        <v>0</v>
      </c>
      <c r="BH166" s="165">
        <f t="shared" si="10"/>
        <v>0</v>
      </c>
      <c r="BI166" s="165">
        <f t="shared" si="11"/>
        <v>0</v>
      </c>
      <c r="BJ166" s="17" t="s">
        <v>24</v>
      </c>
      <c r="BK166" s="165">
        <f t="shared" si="12"/>
        <v>2916</v>
      </c>
      <c r="BL166" s="17" t="s">
        <v>164</v>
      </c>
      <c r="BM166" s="17" t="s">
        <v>258</v>
      </c>
    </row>
    <row r="167" spans="2:65" s="1" customFormat="1" ht="22.5" customHeight="1">
      <c r="B167" s="31"/>
      <c r="C167" s="157" t="s">
        <v>212</v>
      </c>
      <c r="D167" s="157" t="s">
        <v>161</v>
      </c>
      <c r="E167" s="158" t="s">
        <v>259</v>
      </c>
      <c r="F167" s="230" t="s">
        <v>260</v>
      </c>
      <c r="G167" s="230"/>
      <c r="H167" s="230"/>
      <c r="I167" s="230"/>
      <c r="J167" s="159" t="s">
        <v>174</v>
      </c>
      <c r="K167" s="160">
        <v>1</v>
      </c>
      <c r="L167" s="161">
        <v>705</v>
      </c>
      <c r="M167" s="231">
        <v>480</v>
      </c>
      <c r="N167" s="231"/>
      <c r="O167" s="231"/>
      <c r="P167" s="231">
        <f t="shared" si="0"/>
        <v>1185</v>
      </c>
      <c r="Q167" s="231"/>
      <c r="R167" s="33"/>
      <c r="T167" s="162" t="s">
        <v>22</v>
      </c>
      <c r="U167" s="40" t="s">
        <v>44</v>
      </c>
      <c r="V167" s="108">
        <f t="shared" si="1"/>
        <v>1185</v>
      </c>
      <c r="W167" s="108">
        <f t="shared" si="2"/>
        <v>705</v>
      </c>
      <c r="X167" s="108">
        <f t="shared" si="3"/>
        <v>480</v>
      </c>
      <c r="Y167" s="163">
        <v>0</v>
      </c>
      <c r="Z167" s="163">
        <f t="shared" si="4"/>
        <v>0</v>
      </c>
      <c r="AA167" s="163">
        <v>0</v>
      </c>
      <c r="AB167" s="163">
        <f t="shared" si="5"/>
        <v>0</v>
      </c>
      <c r="AC167" s="163">
        <v>0</v>
      </c>
      <c r="AD167" s="164">
        <f t="shared" si="6"/>
        <v>0</v>
      </c>
      <c r="AR167" s="17" t="s">
        <v>164</v>
      </c>
      <c r="AT167" s="17" t="s">
        <v>161</v>
      </c>
      <c r="AU167" s="17" t="s">
        <v>99</v>
      </c>
      <c r="AY167" s="17" t="s">
        <v>160</v>
      </c>
      <c r="BE167" s="165">
        <f t="shared" si="7"/>
        <v>1185</v>
      </c>
      <c r="BF167" s="165">
        <f t="shared" si="8"/>
        <v>0</v>
      </c>
      <c r="BG167" s="165">
        <f t="shared" si="9"/>
        <v>0</v>
      </c>
      <c r="BH167" s="165">
        <f t="shared" si="10"/>
        <v>0</v>
      </c>
      <c r="BI167" s="165">
        <f t="shared" si="11"/>
        <v>0</v>
      </c>
      <c r="BJ167" s="17" t="s">
        <v>24</v>
      </c>
      <c r="BK167" s="165">
        <f t="shared" si="12"/>
        <v>1185</v>
      </c>
      <c r="BL167" s="17" t="s">
        <v>164</v>
      </c>
      <c r="BM167" s="17" t="s">
        <v>261</v>
      </c>
    </row>
    <row r="168" spans="2:65" s="1" customFormat="1" ht="22.5" customHeight="1">
      <c r="B168" s="31"/>
      <c r="C168" s="157" t="s">
        <v>262</v>
      </c>
      <c r="D168" s="157" t="s">
        <v>161</v>
      </c>
      <c r="E168" s="158" t="s">
        <v>263</v>
      </c>
      <c r="F168" s="230" t="s">
        <v>264</v>
      </c>
      <c r="G168" s="230"/>
      <c r="H168" s="230"/>
      <c r="I168" s="230"/>
      <c r="J168" s="159" t="s">
        <v>174</v>
      </c>
      <c r="K168" s="160">
        <v>2</v>
      </c>
      <c r="L168" s="161">
        <v>0</v>
      </c>
      <c r="M168" s="231">
        <v>125</v>
      </c>
      <c r="N168" s="231"/>
      <c r="O168" s="231"/>
      <c r="P168" s="231">
        <f t="shared" si="0"/>
        <v>250</v>
      </c>
      <c r="Q168" s="231"/>
      <c r="R168" s="33"/>
      <c r="T168" s="162" t="s">
        <v>22</v>
      </c>
      <c r="U168" s="40" t="s">
        <v>44</v>
      </c>
      <c r="V168" s="108">
        <f t="shared" si="1"/>
        <v>125</v>
      </c>
      <c r="W168" s="108">
        <f t="shared" si="2"/>
        <v>0</v>
      </c>
      <c r="X168" s="108">
        <f t="shared" si="3"/>
        <v>250</v>
      </c>
      <c r="Y168" s="163">
        <v>0</v>
      </c>
      <c r="Z168" s="163">
        <f t="shared" si="4"/>
        <v>0</v>
      </c>
      <c r="AA168" s="163">
        <v>0</v>
      </c>
      <c r="AB168" s="163">
        <f t="shared" si="5"/>
        <v>0</v>
      </c>
      <c r="AC168" s="163">
        <v>0</v>
      </c>
      <c r="AD168" s="164">
        <f t="shared" si="6"/>
        <v>0</v>
      </c>
      <c r="AR168" s="17" t="s">
        <v>164</v>
      </c>
      <c r="AT168" s="17" t="s">
        <v>161</v>
      </c>
      <c r="AU168" s="17" t="s">
        <v>99</v>
      </c>
      <c r="AY168" s="17" t="s">
        <v>160</v>
      </c>
      <c r="BE168" s="165">
        <f t="shared" si="7"/>
        <v>250</v>
      </c>
      <c r="BF168" s="165">
        <f t="shared" si="8"/>
        <v>0</v>
      </c>
      <c r="BG168" s="165">
        <f t="shared" si="9"/>
        <v>0</v>
      </c>
      <c r="BH168" s="165">
        <f t="shared" si="10"/>
        <v>0</v>
      </c>
      <c r="BI168" s="165">
        <f t="shared" si="11"/>
        <v>0</v>
      </c>
      <c r="BJ168" s="17" t="s">
        <v>24</v>
      </c>
      <c r="BK168" s="165">
        <f t="shared" si="12"/>
        <v>250</v>
      </c>
      <c r="BL168" s="17" t="s">
        <v>164</v>
      </c>
      <c r="BM168" s="17" t="s">
        <v>265</v>
      </c>
    </row>
    <row r="169" spans="2:65" s="1" customFormat="1" ht="22.5" customHeight="1">
      <c r="B169" s="31"/>
      <c r="C169" s="157" t="s">
        <v>215</v>
      </c>
      <c r="D169" s="157" t="s">
        <v>161</v>
      </c>
      <c r="E169" s="158" t="s">
        <v>266</v>
      </c>
      <c r="F169" s="230" t="s">
        <v>267</v>
      </c>
      <c r="G169" s="230"/>
      <c r="H169" s="230"/>
      <c r="I169" s="230"/>
      <c r="J169" s="159" t="s">
        <v>174</v>
      </c>
      <c r="K169" s="160">
        <v>8</v>
      </c>
      <c r="L169" s="161">
        <v>0</v>
      </c>
      <c r="M169" s="231">
        <v>25</v>
      </c>
      <c r="N169" s="231"/>
      <c r="O169" s="231"/>
      <c r="P169" s="231">
        <f t="shared" si="0"/>
        <v>200</v>
      </c>
      <c r="Q169" s="231"/>
      <c r="R169" s="33"/>
      <c r="T169" s="162" t="s">
        <v>22</v>
      </c>
      <c r="U169" s="40" t="s">
        <v>44</v>
      </c>
      <c r="V169" s="108">
        <f t="shared" si="1"/>
        <v>25</v>
      </c>
      <c r="W169" s="108">
        <f t="shared" si="2"/>
        <v>0</v>
      </c>
      <c r="X169" s="108">
        <f t="shared" si="3"/>
        <v>200</v>
      </c>
      <c r="Y169" s="163">
        <v>0</v>
      </c>
      <c r="Z169" s="163">
        <f t="shared" si="4"/>
        <v>0</v>
      </c>
      <c r="AA169" s="163">
        <v>0</v>
      </c>
      <c r="AB169" s="163">
        <f t="shared" si="5"/>
        <v>0</v>
      </c>
      <c r="AC169" s="163">
        <v>0</v>
      </c>
      <c r="AD169" s="164">
        <f t="shared" si="6"/>
        <v>0</v>
      </c>
      <c r="AR169" s="17" t="s">
        <v>164</v>
      </c>
      <c r="AT169" s="17" t="s">
        <v>161</v>
      </c>
      <c r="AU169" s="17" t="s">
        <v>99</v>
      </c>
      <c r="AY169" s="17" t="s">
        <v>160</v>
      </c>
      <c r="BE169" s="165">
        <f t="shared" si="7"/>
        <v>200</v>
      </c>
      <c r="BF169" s="165">
        <f t="shared" si="8"/>
        <v>0</v>
      </c>
      <c r="BG169" s="165">
        <f t="shared" si="9"/>
        <v>0</v>
      </c>
      <c r="BH169" s="165">
        <f t="shared" si="10"/>
        <v>0</v>
      </c>
      <c r="BI169" s="165">
        <f t="shared" si="11"/>
        <v>0</v>
      </c>
      <c r="BJ169" s="17" t="s">
        <v>24</v>
      </c>
      <c r="BK169" s="165">
        <f t="shared" si="12"/>
        <v>200</v>
      </c>
      <c r="BL169" s="17" t="s">
        <v>164</v>
      </c>
      <c r="BM169" s="17" t="s">
        <v>268</v>
      </c>
    </row>
    <row r="170" spans="2:65" s="1" customFormat="1" ht="22.5" customHeight="1">
      <c r="B170" s="31"/>
      <c r="C170" s="157" t="s">
        <v>269</v>
      </c>
      <c r="D170" s="157" t="s">
        <v>161</v>
      </c>
      <c r="E170" s="158" t="s">
        <v>270</v>
      </c>
      <c r="F170" s="230" t="s">
        <v>271</v>
      </c>
      <c r="G170" s="230"/>
      <c r="H170" s="230"/>
      <c r="I170" s="230"/>
      <c r="J170" s="159" t="s">
        <v>174</v>
      </c>
      <c r="K170" s="160">
        <v>1</v>
      </c>
      <c r="L170" s="161">
        <v>0</v>
      </c>
      <c r="M170" s="231">
        <v>105</v>
      </c>
      <c r="N170" s="231"/>
      <c r="O170" s="231"/>
      <c r="P170" s="231">
        <f t="shared" si="0"/>
        <v>105</v>
      </c>
      <c r="Q170" s="231"/>
      <c r="R170" s="33"/>
      <c r="T170" s="162" t="s">
        <v>22</v>
      </c>
      <c r="U170" s="40" t="s">
        <v>44</v>
      </c>
      <c r="V170" s="108">
        <f t="shared" si="1"/>
        <v>105</v>
      </c>
      <c r="W170" s="108">
        <f t="shared" si="2"/>
        <v>0</v>
      </c>
      <c r="X170" s="108">
        <f t="shared" si="3"/>
        <v>105</v>
      </c>
      <c r="Y170" s="163">
        <v>0</v>
      </c>
      <c r="Z170" s="163">
        <f t="shared" si="4"/>
        <v>0</v>
      </c>
      <c r="AA170" s="163">
        <v>0</v>
      </c>
      <c r="AB170" s="163">
        <f t="shared" si="5"/>
        <v>0</v>
      </c>
      <c r="AC170" s="163">
        <v>0</v>
      </c>
      <c r="AD170" s="164">
        <f t="shared" si="6"/>
        <v>0</v>
      </c>
      <c r="AR170" s="17" t="s">
        <v>164</v>
      </c>
      <c r="AT170" s="17" t="s">
        <v>161</v>
      </c>
      <c r="AU170" s="17" t="s">
        <v>99</v>
      </c>
      <c r="AY170" s="17" t="s">
        <v>160</v>
      </c>
      <c r="BE170" s="165">
        <f t="shared" si="7"/>
        <v>105</v>
      </c>
      <c r="BF170" s="165">
        <f t="shared" si="8"/>
        <v>0</v>
      </c>
      <c r="BG170" s="165">
        <f t="shared" si="9"/>
        <v>0</v>
      </c>
      <c r="BH170" s="165">
        <f t="shared" si="10"/>
        <v>0</v>
      </c>
      <c r="BI170" s="165">
        <f t="shared" si="11"/>
        <v>0</v>
      </c>
      <c r="BJ170" s="17" t="s">
        <v>24</v>
      </c>
      <c r="BK170" s="165">
        <f t="shared" si="12"/>
        <v>105</v>
      </c>
      <c r="BL170" s="17" t="s">
        <v>164</v>
      </c>
      <c r="BM170" s="17" t="s">
        <v>272</v>
      </c>
    </row>
    <row r="171" spans="2:65" s="1" customFormat="1" ht="22.5" customHeight="1">
      <c r="B171" s="31"/>
      <c r="C171" s="157" t="s">
        <v>218</v>
      </c>
      <c r="D171" s="157" t="s">
        <v>161</v>
      </c>
      <c r="E171" s="158" t="s">
        <v>273</v>
      </c>
      <c r="F171" s="230" t="s">
        <v>274</v>
      </c>
      <c r="G171" s="230"/>
      <c r="H171" s="230"/>
      <c r="I171" s="230"/>
      <c r="J171" s="159" t="s">
        <v>174</v>
      </c>
      <c r="K171" s="160">
        <v>4</v>
      </c>
      <c r="L171" s="161">
        <v>0</v>
      </c>
      <c r="M171" s="231">
        <v>22</v>
      </c>
      <c r="N171" s="231"/>
      <c r="O171" s="231"/>
      <c r="P171" s="231">
        <f t="shared" si="0"/>
        <v>88</v>
      </c>
      <c r="Q171" s="231"/>
      <c r="R171" s="33"/>
      <c r="T171" s="162" t="s">
        <v>22</v>
      </c>
      <c r="U171" s="40" t="s">
        <v>44</v>
      </c>
      <c r="V171" s="108">
        <f t="shared" si="1"/>
        <v>22</v>
      </c>
      <c r="W171" s="108">
        <f t="shared" si="2"/>
        <v>0</v>
      </c>
      <c r="X171" s="108">
        <f t="shared" si="3"/>
        <v>88</v>
      </c>
      <c r="Y171" s="163">
        <v>0</v>
      </c>
      <c r="Z171" s="163">
        <f t="shared" si="4"/>
        <v>0</v>
      </c>
      <c r="AA171" s="163">
        <v>0</v>
      </c>
      <c r="AB171" s="163">
        <f t="shared" si="5"/>
        <v>0</v>
      </c>
      <c r="AC171" s="163">
        <v>0</v>
      </c>
      <c r="AD171" s="164">
        <f t="shared" si="6"/>
        <v>0</v>
      </c>
      <c r="AR171" s="17" t="s">
        <v>164</v>
      </c>
      <c r="AT171" s="17" t="s">
        <v>161</v>
      </c>
      <c r="AU171" s="17" t="s">
        <v>99</v>
      </c>
      <c r="AY171" s="17" t="s">
        <v>160</v>
      </c>
      <c r="BE171" s="165">
        <f t="shared" si="7"/>
        <v>88</v>
      </c>
      <c r="BF171" s="165">
        <f t="shared" si="8"/>
        <v>0</v>
      </c>
      <c r="BG171" s="165">
        <f t="shared" si="9"/>
        <v>0</v>
      </c>
      <c r="BH171" s="165">
        <f t="shared" si="10"/>
        <v>0</v>
      </c>
      <c r="BI171" s="165">
        <f t="shared" si="11"/>
        <v>0</v>
      </c>
      <c r="BJ171" s="17" t="s">
        <v>24</v>
      </c>
      <c r="BK171" s="165">
        <f t="shared" si="12"/>
        <v>88</v>
      </c>
      <c r="BL171" s="17" t="s">
        <v>164</v>
      </c>
      <c r="BM171" s="17" t="s">
        <v>275</v>
      </c>
    </row>
    <row r="172" spans="2:65" s="1" customFormat="1" ht="22.5" customHeight="1">
      <c r="B172" s="31"/>
      <c r="C172" s="157" t="s">
        <v>276</v>
      </c>
      <c r="D172" s="157" t="s">
        <v>161</v>
      </c>
      <c r="E172" s="158" t="s">
        <v>277</v>
      </c>
      <c r="F172" s="230" t="s">
        <v>278</v>
      </c>
      <c r="G172" s="230"/>
      <c r="H172" s="230"/>
      <c r="I172" s="230"/>
      <c r="J172" s="159" t="s">
        <v>189</v>
      </c>
      <c r="K172" s="160">
        <v>10</v>
      </c>
      <c r="L172" s="161">
        <v>24</v>
      </c>
      <c r="M172" s="231">
        <v>25</v>
      </c>
      <c r="N172" s="231"/>
      <c r="O172" s="231"/>
      <c r="P172" s="231">
        <f t="shared" si="0"/>
        <v>490</v>
      </c>
      <c r="Q172" s="231"/>
      <c r="R172" s="33"/>
      <c r="T172" s="162" t="s">
        <v>22</v>
      </c>
      <c r="U172" s="40" t="s">
        <v>44</v>
      </c>
      <c r="V172" s="108">
        <f t="shared" si="1"/>
        <v>49</v>
      </c>
      <c r="W172" s="108">
        <f t="shared" si="2"/>
        <v>240</v>
      </c>
      <c r="X172" s="108">
        <f t="shared" si="3"/>
        <v>250</v>
      </c>
      <c r="Y172" s="163">
        <v>0</v>
      </c>
      <c r="Z172" s="163">
        <f t="shared" si="4"/>
        <v>0</v>
      </c>
      <c r="AA172" s="163">
        <v>0</v>
      </c>
      <c r="AB172" s="163">
        <f t="shared" si="5"/>
        <v>0</v>
      </c>
      <c r="AC172" s="163">
        <v>0</v>
      </c>
      <c r="AD172" s="164">
        <f t="shared" si="6"/>
        <v>0</v>
      </c>
      <c r="AR172" s="17" t="s">
        <v>164</v>
      </c>
      <c r="AT172" s="17" t="s">
        <v>161</v>
      </c>
      <c r="AU172" s="17" t="s">
        <v>99</v>
      </c>
      <c r="AY172" s="17" t="s">
        <v>160</v>
      </c>
      <c r="BE172" s="165">
        <f t="shared" si="7"/>
        <v>490</v>
      </c>
      <c r="BF172" s="165">
        <f t="shared" si="8"/>
        <v>0</v>
      </c>
      <c r="BG172" s="165">
        <f t="shared" si="9"/>
        <v>0</v>
      </c>
      <c r="BH172" s="165">
        <f t="shared" si="10"/>
        <v>0</v>
      </c>
      <c r="BI172" s="165">
        <f t="shared" si="11"/>
        <v>0</v>
      </c>
      <c r="BJ172" s="17" t="s">
        <v>24</v>
      </c>
      <c r="BK172" s="165">
        <f t="shared" si="12"/>
        <v>490</v>
      </c>
      <c r="BL172" s="17" t="s">
        <v>164</v>
      </c>
      <c r="BM172" s="17" t="s">
        <v>279</v>
      </c>
    </row>
    <row r="173" spans="2:65" s="1" customFormat="1" ht="22.5" customHeight="1">
      <c r="B173" s="31"/>
      <c r="C173" s="157" t="s">
        <v>222</v>
      </c>
      <c r="D173" s="157" t="s">
        <v>161</v>
      </c>
      <c r="E173" s="158" t="s">
        <v>280</v>
      </c>
      <c r="F173" s="230" t="s">
        <v>281</v>
      </c>
      <c r="G173" s="230"/>
      <c r="H173" s="230"/>
      <c r="I173" s="230"/>
      <c r="J173" s="159" t="s">
        <v>174</v>
      </c>
      <c r="K173" s="160">
        <v>2</v>
      </c>
      <c r="L173" s="161">
        <v>23</v>
      </c>
      <c r="M173" s="231">
        <v>52</v>
      </c>
      <c r="N173" s="231"/>
      <c r="O173" s="231"/>
      <c r="P173" s="231">
        <f t="shared" si="0"/>
        <v>150</v>
      </c>
      <c r="Q173" s="231"/>
      <c r="R173" s="33"/>
      <c r="T173" s="162" t="s">
        <v>22</v>
      </c>
      <c r="U173" s="40" t="s">
        <v>44</v>
      </c>
      <c r="V173" s="108">
        <f t="shared" si="1"/>
        <v>75</v>
      </c>
      <c r="W173" s="108">
        <f t="shared" si="2"/>
        <v>46</v>
      </c>
      <c r="X173" s="108">
        <f t="shared" si="3"/>
        <v>104</v>
      </c>
      <c r="Y173" s="163">
        <v>0</v>
      </c>
      <c r="Z173" s="163">
        <f t="shared" si="4"/>
        <v>0</v>
      </c>
      <c r="AA173" s="163">
        <v>0</v>
      </c>
      <c r="AB173" s="163">
        <f t="shared" si="5"/>
        <v>0</v>
      </c>
      <c r="AC173" s="163">
        <v>0</v>
      </c>
      <c r="AD173" s="164">
        <f t="shared" si="6"/>
        <v>0</v>
      </c>
      <c r="AR173" s="17" t="s">
        <v>164</v>
      </c>
      <c r="AT173" s="17" t="s">
        <v>161</v>
      </c>
      <c r="AU173" s="17" t="s">
        <v>99</v>
      </c>
      <c r="AY173" s="17" t="s">
        <v>160</v>
      </c>
      <c r="BE173" s="165">
        <f t="shared" si="7"/>
        <v>150</v>
      </c>
      <c r="BF173" s="165">
        <f t="shared" si="8"/>
        <v>0</v>
      </c>
      <c r="BG173" s="165">
        <f t="shared" si="9"/>
        <v>0</v>
      </c>
      <c r="BH173" s="165">
        <f t="shared" si="10"/>
        <v>0</v>
      </c>
      <c r="BI173" s="165">
        <f t="shared" si="11"/>
        <v>0</v>
      </c>
      <c r="BJ173" s="17" t="s">
        <v>24</v>
      </c>
      <c r="BK173" s="165">
        <f t="shared" si="12"/>
        <v>150</v>
      </c>
      <c r="BL173" s="17" t="s">
        <v>164</v>
      </c>
      <c r="BM173" s="17" t="s">
        <v>282</v>
      </c>
    </row>
    <row r="174" spans="2:65" s="1" customFormat="1" ht="22.5" customHeight="1">
      <c r="B174" s="31"/>
      <c r="C174" s="157" t="s">
        <v>283</v>
      </c>
      <c r="D174" s="157" t="s">
        <v>161</v>
      </c>
      <c r="E174" s="158" t="s">
        <v>284</v>
      </c>
      <c r="F174" s="230" t="s">
        <v>285</v>
      </c>
      <c r="G174" s="230"/>
      <c r="H174" s="230"/>
      <c r="I174" s="230"/>
      <c r="J174" s="159" t="s">
        <v>189</v>
      </c>
      <c r="K174" s="160">
        <v>80</v>
      </c>
      <c r="L174" s="161">
        <v>0</v>
      </c>
      <c r="M174" s="231">
        <v>12</v>
      </c>
      <c r="N174" s="231"/>
      <c r="O174" s="231"/>
      <c r="P174" s="231">
        <f t="shared" si="0"/>
        <v>960</v>
      </c>
      <c r="Q174" s="231"/>
      <c r="R174" s="33"/>
      <c r="T174" s="162" t="s">
        <v>22</v>
      </c>
      <c r="U174" s="40" t="s">
        <v>44</v>
      </c>
      <c r="V174" s="108">
        <f t="shared" si="1"/>
        <v>12</v>
      </c>
      <c r="W174" s="108">
        <f t="shared" si="2"/>
        <v>0</v>
      </c>
      <c r="X174" s="108">
        <f t="shared" si="3"/>
        <v>960</v>
      </c>
      <c r="Y174" s="163">
        <v>0</v>
      </c>
      <c r="Z174" s="163">
        <f t="shared" si="4"/>
        <v>0</v>
      </c>
      <c r="AA174" s="163">
        <v>0</v>
      </c>
      <c r="AB174" s="163">
        <f t="shared" si="5"/>
        <v>0</v>
      </c>
      <c r="AC174" s="163">
        <v>0</v>
      </c>
      <c r="AD174" s="164">
        <f t="shared" si="6"/>
        <v>0</v>
      </c>
      <c r="AR174" s="17" t="s">
        <v>164</v>
      </c>
      <c r="AT174" s="17" t="s">
        <v>161</v>
      </c>
      <c r="AU174" s="17" t="s">
        <v>99</v>
      </c>
      <c r="AY174" s="17" t="s">
        <v>160</v>
      </c>
      <c r="BE174" s="165">
        <f t="shared" si="7"/>
        <v>960</v>
      </c>
      <c r="BF174" s="165">
        <f t="shared" si="8"/>
        <v>0</v>
      </c>
      <c r="BG174" s="165">
        <f t="shared" si="9"/>
        <v>0</v>
      </c>
      <c r="BH174" s="165">
        <f t="shared" si="10"/>
        <v>0</v>
      </c>
      <c r="BI174" s="165">
        <f t="shared" si="11"/>
        <v>0</v>
      </c>
      <c r="BJ174" s="17" t="s">
        <v>24</v>
      </c>
      <c r="BK174" s="165">
        <f t="shared" si="12"/>
        <v>960</v>
      </c>
      <c r="BL174" s="17" t="s">
        <v>164</v>
      </c>
      <c r="BM174" s="17" t="s">
        <v>286</v>
      </c>
    </row>
    <row r="175" spans="2:65" s="1" customFormat="1" ht="22.5" customHeight="1">
      <c r="B175" s="31"/>
      <c r="C175" s="157" t="s">
        <v>226</v>
      </c>
      <c r="D175" s="157" t="s">
        <v>161</v>
      </c>
      <c r="E175" s="158" t="s">
        <v>287</v>
      </c>
      <c r="F175" s="230" t="s">
        <v>288</v>
      </c>
      <c r="G175" s="230"/>
      <c r="H175" s="230"/>
      <c r="I175" s="230"/>
      <c r="J175" s="159" t="s">
        <v>189</v>
      </c>
      <c r="K175" s="160">
        <v>90</v>
      </c>
      <c r="L175" s="161">
        <v>10</v>
      </c>
      <c r="M175" s="231">
        <v>55</v>
      </c>
      <c r="N175" s="231"/>
      <c r="O175" s="231"/>
      <c r="P175" s="231">
        <f t="shared" si="0"/>
        <v>5850</v>
      </c>
      <c r="Q175" s="231"/>
      <c r="R175" s="33"/>
      <c r="T175" s="162" t="s">
        <v>22</v>
      </c>
      <c r="U175" s="40" t="s">
        <v>44</v>
      </c>
      <c r="V175" s="108">
        <f t="shared" si="1"/>
        <v>65</v>
      </c>
      <c r="W175" s="108">
        <f t="shared" si="2"/>
        <v>900</v>
      </c>
      <c r="X175" s="108">
        <f t="shared" si="3"/>
        <v>4950</v>
      </c>
      <c r="Y175" s="163">
        <v>0</v>
      </c>
      <c r="Z175" s="163">
        <f t="shared" si="4"/>
        <v>0</v>
      </c>
      <c r="AA175" s="163">
        <v>0</v>
      </c>
      <c r="AB175" s="163">
        <f t="shared" si="5"/>
        <v>0</v>
      </c>
      <c r="AC175" s="163">
        <v>0</v>
      </c>
      <c r="AD175" s="164">
        <f t="shared" si="6"/>
        <v>0</v>
      </c>
      <c r="AR175" s="17" t="s">
        <v>164</v>
      </c>
      <c r="AT175" s="17" t="s">
        <v>161</v>
      </c>
      <c r="AU175" s="17" t="s">
        <v>99</v>
      </c>
      <c r="AY175" s="17" t="s">
        <v>160</v>
      </c>
      <c r="BE175" s="165">
        <f t="shared" si="7"/>
        <v>5850</v>
      </c>
      <c r="BF175" s="165">
        <f t="shared" si="8"/>
        <v>0</v>
      </c>
      <c r="BG175" s="165">
        <f t="shared" si="9"/>
        <v>0</v>
      </c>
      <c r="BH175" s="165">
        <f t="shared" si="10"/>
        <v>0</v>
      </c>
      <c r="BI175" s="165">
        <f t="shared" si="11"/>
        <v>0</v>
      </c>
      <c r="BJ175" s="17" t="s">
        <v>24</v>
      </c>
      <c r="BK175" s="165">
        <f t="shared" si="12"/>
        <v>5850</v>
      </c>
      <c r="BL175" s="17" t="s">
        <v>164</v>
      </c>
      <c r="BM175" s="17" t="s">
        <v>289</v>
      </c>
    </row>
    <row r="176" spans="2:65" s="9" customFormat="1" ht="29.85" customHeight="1">
      <c r="B176" s="145"/>
      <c r="C176" s="146"/>
      <c r="D176" s="156" t="s">
        <v>116</v>
      </c>
      <c r="E176" s="156"/>
      <c r="F176" s="156"/>
      <c r="G176" s="156"/>
      <c r="H176" s="156"/>
      <c r="I176" s="156"/>
      <c r="J176" s="156"/>
      <c r="K176" s="156"/>
      <c r="L176" s="156"/>
      <c r="M176" s="237">
        <f>BK176</f>
        <v>41385</v>
      </c>
      <c r="N176" s="238"/>
      <c r="O176" s="238"/>
      <c r="P176" s="238"/>
      <c r="Q176" s="238"/>
      <c r="R176" s="148"/>
      <c r="T176" s="149"/>
      <c r="U176" s="146"/>
      <c r="V176" s="146"/>
      <c r="W176" s="150">
        <f>SUM(W177:W200)</f>
        <v>33044</v>
      </c>
      <c r="X176" s="150">
        <f>SUM(X177:X200)</f>
        <v>8341</v>
      </c>
      <c r="Y176" s="146"/>
      <c r="Z176" s="151">
        <f>SUM(Z177:Z200)</f>
        <v>0</v>
      </c>
      <c r="AA176" s="146"/>
      <c r="AB176" s="151">
        <f>SUM(AB177:AB200)</f>
        <v>0</v>
      </c>
      <c r="AC176" s="146"/>
      <c r="AD176" s="152">
        <f>SUM(AD177:AD200)</f>
        <v>0</v>
      </c>
      <c r="AR176" s="153" t="s">
        <v>99</v>
      </c>
      <c r="AT176" s="154" t="s">
        <v>80</v>
      </c>
      <c r="AU176" s="154" t="s">
        <v>24</v>
      </c>
      <c r="AY176" s="153" t="s">
        <v>160</v>
      </c>
      <c r="BK176" s="155">
        <f>SUM(BK177:BK200)</f>
        <v>41385</v>
      </c>
    </row>
    <row r="177" spans="2:65" s="1" customFormat="1" ht="31.5" customHeight="1">
      <c r="B177" s="31"/>
      <c r="C177" s="157" t="s">
        <v>290</v>
      </c>
      <c r="D177" s="157" t="s">
        <v>161</v>
      </c>
      <c r="E177" s="158" t="s">
        <v>291</v>
      </c>
      <c r="F177" s="230" t="s">
        <v>292</v>
      </c>
      <c r="G177" s="230"/>
      <c r="H177" s="230"/>
      <c r="I177" s="230"/>
      <c r="J177" s="159" t="s">
        <v>174</v>
      </c>
      <c r="K177" s="160">
        <v>1</v>
      </c>
      <c r="L177" s="161">
        <v>6165</v>
      </c>
      <c r="M177" s="231">
        <v>0</v>
      </c>
      <c r="N177" s="231"/>
      <c r="O177" s="231"/>
      <c r="P177" s="231">
        <f t="shared" ref="P177:P200" si="13">ROUND(V177*K177,2)</f>
        <v>6165</v>
      </c>
      <c r="Q177" s="231"/>
      <c r="R177" s="33"/>
      <c r="T177" s="162" t="s">
        <v>22</v>
      </c>
      <c r="U177" s="40" t="s">
        <v>44</v>
      </c>
      <c r="V177" s="108">
        <f t="shared" ref="V177:V200" si="14">L177+M177</f>
        <v>6165</v>
      </c>
      <c r="W177" s="108">
        <f t="shared" ref="W177:W200" si="15">ROUND(L177*K177,2)</f>
        <v>6165</v>
      </c>
      <c r="X177" s="108">
        <f t="shared" ref="X177:X200" si="16">ROUND(M177*K177,2)</f>
        <v>0</v>
      </c>
      <c r="Y177" s="163">
        <v>0</v>
      </c>
      <c r="Z177" s="163">
        <f t="shared" ref="Z177:Z200" si="17">Y177*K177</f>
        <v>0</v>
      </c>
      <c r="AA177" s="163">
        <v>0</v>
      </c>
      <c r="AB177" s="163">
        <f t="shared" ref="AB177:AB200" si="18">AA177*K177</f>
        <v>0</v>
      </c>
      <c r="AC177" s="163">
        <v>0</v>
      </c>
      <c r="AD177" s="164">
        <f t="shared" ref="AD177:AD200" si="19">AC177*K177</f>
        <v>0</v>
      </c>
      <c r="AR177" s="17" t="s">
        <v>164</v>
      </c>
      <c r="AT177" s="17" t="s">
        <v>161</v>
      </c>
      <c r="AU177" s="17" t="s">
        <v>99</v>
      </c>
      <c r="AY177" s="17" t="s">
        <v>160</v>
      </c>
      <c r="BE177" s="165">
        <f t="shared" ref="BE177:BE200" si="20">IF(U177="základní",P177,0)</f>
        <v>6165</v>
      </c>
      <c r="BF177" s="165">
        <f t="shared" ref="BF177:BF200" si="21">IF(U177="snížená",P177,0)</f>
        <v>0</v>
      </c>
      <c r="BG177" s="165">
        <f t="shared" ref="BG177:BG200" si="22">IF(U177="zákl. přenesená",P177,0)</f>
        <v>0</v>
      </c>
      <c r="BH177" s="165">
        <f t="shared" ref="BH177:BH200" si="23">IF(U177="sníž. přenesená",P177,0)</f>
        <v>0</v>
      </c>
      <c r="BI177" s="165">
        <f t="shared" ref="BI177:BI200" si="24">IF(U177="nulová",P177,0)</f>
        <v>0</v>
      </c>
      <c r="BJ177" s="17" t="s">
        <v>24</v>
      </c>
      <c r="BK177" s="165">
        <f t="shared" ref="BK177:BK200" si="25">ROUND(V177*K177,2)</f>
        <v>6165</v>
      </c>
      <c r="BL177" s="17" t="s">
        <v>164</v>
      </c>
      <c r="BM177" s="17" t="s">
        <v>293</v>
      </c>
    </row>
    <row r="178" spans="2:65" s="1" customFormat="1" ht="31.5" customHeight="1">
      <c r="B178" s="31"/>
      <c r="C178" s="157" t="s">
        <v>231</v>
      </c>
      <c r="D178" s="157" t="s">
        <v>161</v>
      </c>
      <c r="E178" s="158" t="s">
        <v>294</v>
      </c>
      <c r="F178" s="230" t="s">
        <v>295</v>
      </c>
      <c r="G178" s="230"/>
      <c r="H178" s="230"/>
      <c r="I178" s="230"/>
      <c r="J178" s="159" t="s">
        <v>174</v>
      </c>
      <c r="K178" s="160">
        <v>1</v>
      </c>
      <c r="L178" s="161">
        <v>2468</v>
      </c>
      <c r="M178" s="231">
        <v>195</v>
      </c>
      <c r="N178" s="231"/>
      <c r="O178" s="231"/>
      <c r="P178" s="231">
        <f t="shared" si="13"/>
        <v>2663</v>
      </c>
      <c r="Q178" s="231"/>
      <c r="R178" s="33"/>
      <c r="T178" s="162" t="s">
        <v>22</v>
      </c>
      <c r="U178" s="40" t="s">
        <v>44</v>
      </c>
      <c r="V178" s="108">
        <f t="shared" si="14"/>
        <v>2663</v>
      </c>
      <c r="W178" s="108">
        <f t="shared" si="15"/>
        <v>2468</v>
      </c>
      <c r="X178" s="108">
        <f t="shared" si="16"/>
        <v>195</v>
      </c>
      <c r="Y178" s="163">
        <v>0</v>
      </c>
      <c r="Z178" s="163">
        <f t="shared" si="17"/>
        <v>0</v>
      </c>
      <c r="AA178" s="163">
        <v>0</v>
      </c>
      <c r="AB178" s="163">
        <f t="shared" si="18"/>
        <v>0</v>
      </c>
      <c r="AC178" s="163">
        <v>0</v>
      </c>
      <c r="AD178" s="164">
        <f t="shared" si="19"/>
        <v>0</v>
      </c>
      <c r="AR178" s="17" t="s">
        <v>164</v>
      </c>
      <c r="AT178" s="17" t="s">
        <v>161</v>
      </c>
      <c r="AU178" s="17" t="s">
        <v>99</v>
      </c>
      <c r="AY178" s="17" t="s">
        <v>160</v>
      </c>
      <c r="BE178" s="165">
        <f t="shared" si="20"/>
        <v>2663</v>
      </c>
      <c r="BF178" s="165">
        <f t="shared" si="21"/>
        <v>0</v>
      </c>
      <c r="BG178" s="165">
        <f t="shared" si="22"/>
        <v>0</v>
      </c>
      <c r="BH178" s="165">
        <f t="shared" si="23"/>
        <v>0</v>
      </c>
      <c r="BI178" s="165">
        <f t="shared" si="24"/>
        <v>0</v>
      </c>
      <c r="BJ178" s="17" t="s">
        <v>24</v>
      </c>
      <c r="BK178" s="165">
        <f t="shared" si="25"/>
        <v>2663</v>
      </c>
      <c r="BL178" s="17" t="s">
        <v>164</v>
      </c>
      <c r="BM178" s="17" t="s">
        <v>296</v>
      </c>
    </row>
    <row r="179" spans="2:65" s="1" customFormat="1" ht="22.5" customHeight="1">
      <c r="B179" s="31"/>
      <c r="C179" s="157" t="s">
        <v>297</v>
      </c>
      <c r="D179" s="157" t="s">
        <v>161</v>
      </c>
      <c r="E179" s="158" t="s">
        <v>298</v>
      </c>
      <c r="F179" s="230" t="s">
        <v>299</v>
      </c>
      <c r="G179" s="230"/>
      <c r="H179" s="230"/>
      <c r="I179" s="230"/>
      <c r="J179" s="159" t="s">
        <v>174</v>
      </c>
      <c r="K179" s="160">
        <v>1</v>
      </c>
      <c r="L179" s="161">
        <v>4705</v>
      </c>
      <c r="M179" s="231">
        <v>1420</v>
      </c>
      <c r="N179" s="231"/>
      <c r="O179" s="231"/>
      <c r="P179" s="231">
        <f t="shared" si="13"/>
        <v>6125</v>
      </c>
      <c r="Q179" s="231"/>
      <c r="R179" s="33"/>
      <c r="T179" s="162" t="s">
        <v>22</v>
      </c>
      <c r="U179" s="40" t="s">
        <v>44</v>
      </c>
      <c r="V179" s="108">
        <f t="shared" si="14"/>
        <v>6125</v>
      </c>
      <c r="W179" s="108">
        <f t="shared" si="15"/>
        <v>4705</v>
      </c>
      <c r="X179" s="108">
        <f t="shared" si="16"/>
        <v>1420</v>
      </c>
      <c r="Y179" s="163">
        <v>0</v>
      </c>
      <c r="Z179" s="163">
        <f t="shared" si="17"/>
        <v>0</v>
      </c>
      <c r="AA179" s="163">
        <v>0</v>
      </c>
      <c r="AB179" s="163">
        <f t="shared" si="18"/>
        <v>0</v>
      </c>
      <c r="AC179" s="163">
        <v>0</v>
      </c>
      <c r="AD179" s="164">
        <f t="shared" si="19"/>
        <v>0</v>
      </c>
      <c r="AR179" s="17" t="s">
        <v>164</v>
      </c>
      <c r="AT179" s="17" t="s">
        <v>161</v>
      </c>
      <c r="AU179" s="17" t="s">
        <v>99</v>
      </c>
      <c r="AY179" s="17" t="s">
        <v>160</v>
      </c>
      <c r="BE179" s="165">
        <f t="shared" si="20"/>
        <v>6125</v>
      </c>
      <c r="BF179" s="165">
        <f t="shared" si="21"/>
        <v>0</v>
      </c>
      <c r="BG179" s="165">
        <f t="shared" si="22"/>
        <v>0</v>
      </c>
      <c r="BH179" s="165">
        <f t="shared" si="23"/>
        <v>0</v>
      </c>
      <c r="BI179" s="165">
        <f t="shared" si="24"/>
        <v>0</v>
      </c>
      <c r="BJ179" s="17" t="s">
        <v>24</v>
      </c>
      <c r="BK179" s="165">
        <f t="shared" si="25"/>
        <v>6125</v>
      </c>
      <c r="BL179" s="17" t="s">
        <v>164</v>
      </c>
      <c r="BM179" s="17" t="s">
        <v>300</v>
      </c>
    </row>
    <row r="180" spans="2:65" s="1" customFormat="1" ht="22.5" customHeight="1">
      <c r="B180" s="31"/>
      <c r="C180" s="157" t="s">
        <v>234</v>
      </c>
      <c r="D180" s="157" t="s">
        <v>161</v>
      </c>
      <c r="E180" s="158" t="s">
        <v>301</v>
      </c>
      <c r="F180" s="230" t="s">
        <v>302</v>
      </c>
      <c r="G180" s="230"/>
      <c r="H180" s="230"/>
      <c r="I180" s="230"/>
      <c r="J180" s="159" t="s">
        <v>174</v>
      </c>
      <c r="K180" s="160">
        <v>10</v>
      </c>
      <c r="L180" s="161">
        <v>644</v>
      </c>
      <c r="M180" s="231">
        <v>221</v>
      </c>
      <c r="N180" s="231"/>
      <c r="O180" s="231"/>
      <c r="P180" s="231">
        <f t="shared" si="13"/>
        <v>8650</v>
      </c>
      <c r="Q180" s="231"/>
      <c r="R180" s="33"/>
      <c r="T180" s="162" t="s">
        <v>22</v>
      </c>
      <c r="U180" s="40" t="s">
        <v>44</v>
      </c>
      <c r="V180" s="108">
        <f t="shared" si="14"/>
        <v>865</v>
      </c>
      <c r="W180" s="108">
        <f t="shared" si="15"/>
        <v>6440</v>
      </c>
      <c r="X180" s="108">
        <f t="shared" si="16"/>
        <v>2210</v>
      </c>
      <c r="Y180" s="163">
        <v>0</v>
      </c>
      <c r="Z180" s="163">
        <f t="shared" si="17"/>
        <v>0</v>
      </c>
      <c r="AA180" s="163">
        <v>0</v>
      </c>
      <c r="AB180" s="163">
        <f t="shared" si="18"/>
        <v>0</v>
      </c>
      <c r="AC180" s="163">
        <v>0</v>
      </c>
      <c r="AD180" s="164">
        <f t="shared" si="19"/>
        <v>0</v>
      </c>
      <c r="AR180" s="17" t="s">
        <v>164</v>
      </c>
      <c r="AT180" s="17" t="s">
        <v>161</v>
      </c>
      <c r="AU180" s="17" t="s">
        <v>99</v>
      </c>
      <c r="AY180" s="17" t="s">
        <v>160</v>
      </c>
      <c r="BE180" s="165">
        <f t="shared" si="20"/>
        <v>8650</v>
      </c>
      <c r="BF180" s="165">
        <f t="shared" si="21"/>
        <v>0</v>
      </c>
      <c r="BG180" s="165">
        <f t="shared" si="22"/>
        <v>0</v>
      </c>
      <c r="BH180" s="165">
        <f t="shared" si="23"/>
        <v>0</v>
      </c>
      <c r="BI180" s="165">
        <f t="shared" si="24"/>
        <v>0</v>
      </c>
      <c r="BJ180" s="17" t="s">
        <v>24</v>
      </c>
      <c r="BK180" s="165">
        <f t="shared" si="25"/>
        <v>8650</v>
      </c>
      <c r="BL180" s="17" t="s">
        <v>164</v>
      </c>
      <c r="BM180" s="17" t="s">
        <v>303</v>
      </c>
    </row>
    <row r="181" spans="2:65" s="1" customFormat="1" ht="22.5" customHeight="1">
      <c r="B181" s="31"/>
      <c r="C181" s="157" t="s">
        <v>304</v>
      </c>
      <c r="D181" s="157" t="s">
        <v>161</v>
      </c>
      <c r="E181" s="158" t="s">
        <v>305</v>
      </c>
      <c r="F181" s="230" t="s">
        <v>306</v>
      </c>
      <c r="G181" s="230"/>
      <c r="H181" s="230"/>
      <c r="I181" s="230"/>
      <c r="J181" s="159" t="s">
        <v>174</v>
      </c>
      <c r="K181" s="160">
        <v>3</v>
      </c>
      <c r="L181" s="161">
        <v>51</v>
      </c>
      <c r="M181" s="231">
        <v>5</v>
      </c>
      <c r="N181" s="231"/>
      <c r="O181" s="231"/>
      <c r="P181" s="231">
        <f t="shared" si="13"/>
        <v>168</v>
      </c>
      <c r="Q181" s="231"/>
      <c r="R181" s="33"/>
      <c r="T181" s="162" t="s">
        <v>22</v>
      </c>
      <c r="U181" s="40" t="s">
        <v>44</v>
      </c>
      <c r="V181" s="108">
        <f t="shared" si="14"/>
        <v>56</v>
      </c>
      <c r="W181" s="108">
        <f t="shared" si="15"/>
        <v>153</v>
      </c>
      <c r="X181" s="108">
        <f t="shared" si="16"/>
        <v>15</v>
      </c>
      <c r="Y181" s="163">
        <v>0</v>
      </c>
      <c r="Z181" s="163">
        <f t="shared" si="17"/>
        <v>0</v>
      </c>
      <c r="AA181" s="163">
        <v>0</v>
      </c>
      <c r="AB181" s="163">
        <f t="shared" si="18"/>
        <v>0</v>
      </c>
      <c r="AC181" s="163">
        <v>0</v>
      </c>
      <c r="AD181" s="164">
        <f t="shared" si="19"/>
        <v>0</v>
      </c>
      <c r="AR181" s="17" t="s">
        <v>164</v>
      </c>
      <c r="AT181" s="17" t="s">
        <v>161</v>
      </c>
      <c r="AU181" s="17" t="s">
        <v>99</v>
      </c>
      <c r="AY181" s="17" t="s">
        <v>160</v>
      </c>
      <c r="BE181" s="165">
        <f t="shared" si="20"/>
        <v>168</v>
      </c>
      <c r="BF181" s="165">
        <f t="shared" si="21"/>
        <v>0</v>
      </c>
      <c r="BG181" s="165">
        <f t="shared" si="22"/>
        <v>0</v>
      </c>
      <c r="BH181" s="165">
        <f t="shared" si="23"/>
        <v>0</v>
      </c>
      <c r="BI181" s="165">
        <f t="shared" si="24"/>
        <v>0</v>
      </c>
      <c r="BJ181" s="17" t="s">
        <v>24</v>
      </c>
      <c r="BK181" s="165">
        <f t="shared" si="25"/>
        <v>168</v>
      </c>
      <c r="BL181" s="17" t="s">
        <v>164</v>
      </c>
      <c r="BM181" s="17" t="s">
        <v>307</v>
      </c>
    </row>
    <row r="182" spans="2:65" s="1" customFormat="1" ht="22.5" customHeight="1">
      <c r="B182" s="31"/>
      <c r="C182" s="157" t="s">
        <v>237</v>
      </c>
      <c r="D182" s="157" t="s">
        <v>161</v>
      </c>
      <c r="E182" s="158" t="s">
        <v>308</v>
      </c>
      <c r="F182" s="230" t="s">
        <v>309</v>
      </c>
      <c r="G182" s="230"/>
      <c r="H182" s="230"/>
      <c r="I182" s="230"/>
      <c r="J182" s="159" t="s">
        <v>174</v>
      </c>
      <c r="K182" s="160">
        <v>3</v>
      </c>
      <c r="L182" s="161">
        <v>248</v>
      </c>
      <c r="M182" s="231">
        <v>425</v>
      </c>
      <c r="N182" s="231"/>
      <c r="O182" s="231"/>
      <c r="P182" s="231">
        <f t="shared" si="13"/>
        <v>2019</v>
      </c>
      <c r="Q182" s="231"/>
      <c r="R182" s="33"/>
      <c r="T182" s="162" t="s">
        <v>22</v>
      </c>
      <c r="U182" s="40" t="s">
        <v>44</v>
      </c>
      <c r="V182" s="108">
        <f t="shared" si="14"/>
        <v>673</v>
      </c>
      <c r="W182" s="108">
        <f t="shared" si="15"/>
        <v>744</v>
      </c>
      <c r="X182" s="108">
        <f t="shared" si="16"/>
        <v>1275</v>
      </c>
      <c r="Y182" s="163">
        <v>0</v>
      </c>
      <c r="Z182" s="163">
        <f t="shared" si="17"/>
        <v>0</v>
      </c>
      <c r="AA182" s="163">
        <v>0</v>
      </c>
      <c r="AB182" s="163">
        <f t="shared" si="18"/>
        <v>0</v>
      </c>
      <c r="AC182" s="163">
        <v>0</v>
      </c>
      <c r="AD182" s="164">
        <f t="shared" si="19"/>
        <v>0</v>
      </c>
      <c r="AR182" s="17" t="s">
        <v>164</v>
      </c>
      <c r="AT182" s="17" t="s">
        <v>161</v>
      </c>
      <c r="AU182" s="17" t="s">
        <v>99</v>
      </c>
      <c r="AY182" s="17" t="s">
        <v>160</v>
      </c>
      <c r="BE182" s="165">
        <f t="shared" si="20"/>
        <v>2019</v>
      </c>
      <c r="BF182" s="165">
        <f t="shared" si="21"/>
        <v>0</v>
      </c>
      <c r="BG182" s="165">
        <f t="shared" si="22"/>
        <v>0</v>
      </c>
      <c r="BH182" s="165">
        <f t="shared" si="23"/>
        <v>0</v>
      </c>
      <c r="BI182" s="165">
        <f t="shared" si="24"/>
        <v>0</v>
      </c>
      <c r="BJ182" s="17" t="s">
        <v>24</v>
      </c>
      <c r="BK182" s="165">
        <f t="shared" si="25"/>
        <v>2019</v>
      </c>
      <c r="BL182" s="17" t="s">
        <v>164</v>
      </c>
      <c r="BM182" s="17" t="s">
        <v>310</v>
      </c>
    </row>
    <row r="183" spans="2:65" s="1" customFormat="1" ht="22.5" customHeight="1">
      <c r="B183" s="31"/>
      <c r="C183" s="157" t="s">
        <v>311</v>
      </c>
      <c r="D183" s="157" t="s">
        <v>161</v>
      </c>
      <c r="E183" s="158" t="s">
        <v>312</v>
      </c>
      <c r="F183" s="230" t="s">
        <v>313</v>
      </c>
      <c r="G183" s="230"/>
      <c r="H183" s="230"/>
      <c r="I183" s="230"/>
      <c r="J183" s="159" t="s">
        <v>174</v>
      </c>
      <c r="K183" s="160">
        <v>1</v>
      </c>
      <c r="L183" s="161">
        <v>365</v>
      </c>
      <c r="M183" s="231">
        <v>110</v>
      </c>
      <c r="N183" s="231"/>
      <c r="O183" s="231"/>
      <c r="P183" s="231">
        <f t="shared" si="13"/>
        <v>475</v>
      </c>
      <c r="Q183" s="231"/>
      <c r="R183" s="33"/>
      <c r="T183" s="162" t="s">
        <v>22</v>
      </c>
      <c r="U183" s="40" t="s">
        <v>44</v>
      </c>
      <c r="V183" s="108">
        <f t="shared" si="14"/>
        <v>475</v>
      </c>
      <c r="W183" s="108">
        <f t="shared" si="15"/>
        <v>365</v>
      </c>
      <c r="X183" s="108">
        <f t="shared" si="16"/>
        <v>110</v>
      </c>
      <c r="Y183" s="163">
        <v>0</v>
      </c>
      <c r="Z183" s="163">
        <f t="shared" si="17"/>
        <v>0</v>
      </c>
      <c r="AA183" s="163">
        <v>0</v>
      </c>
      <c r="AB183" s="163">
        <f t="shared" si="18"/>
        <v>0</v>
      </c>
      <c r="AC183" s="163">
        <v>0</v>
      </c>
      <c r="AD183" s="164">
        <f t="shared" si="19"/>
        <v>0</v>
      </c>
      <c r="AR183" s="17" t="s">
        <v>164</v>
      </c>
      <c r="AT183" s="17" t="s">
        <v>161</v>
      </c>
      <c r="AU183" s="17" t="s">
        <v>99</v>
      </c>
      <c r="AY183" s="17" t="s">
        <v>160</v>
      </c>
      <c r="BE183" s="165">
        <f t="shared" si="20"/>
        <v>475</v>
      </c>
      <c r="BF183" s="165">
        <f t="shared" si="21"/>
        <v>0</v>
      </c>
      <c r="BG183" s="165">
        <f t="shared" si="22"/>
        <v>0</v>
      </c>
      <c r="BH183" s="165">
        <f t="shared" si="23"/>
        <v>0</v>
      </c>
      <c r="BI183" s="165">
        <f t="shared" si="24"/>
        <v>0</v>
      </c>
      <c r="BJ183" s="17" t="s">
        <v>24</v>
      </c>
      <c r="BK183" s="165">
        <f t="shared" si="25"/>
        <v>475</v>
      </c>
      <c r="BL183" s="17" t="s">
        <v>164</v>
      </c>
      <c r="BM183" s="17" t="s">
        <v>314</v>
      </c>
    </row>
    <row r="184" spans="2:65" s="1" customFormat="1" ht="22.5" customHeight="1">
      <c r="B184" s="31"/>
      <c r="C184" s="157" t="s">
        <v>240</v>
      </c>
      <c r="D184" s="157" t="s">
        <v>161</v>
      </c>
      <c r="E184" s="158" t="s">
        <v>315</v>
      </c>
      <c r="F184" s="230" t="s">
        <v>316</v>
      </c>
      <c r="G184" s="230"/>
      <c r="H184" s="230"/>
      <c r="I184" s="230"/>
      <c r="J184" s="159" t="s">
        <v>174</v>
      </c>
      <c r="K184" s="160">
        <v>1</v>
      </c>
      <c r="L184" s="161">
        <v>248</v>
      </c>
      <c r="M184" s="231">
        <v>425</v>
      </c>
      <c r="N184" s="231"/>
      <c r="O184" s="231"/>
      <c r="P184" s="231">
        <f t="shared" si="13"/>
        <v>673</v>
      </c>
      <c r="Q184" s="231"/>
      <c r="R184" s="33"/>
      <c r="T184" s="162" t="s">
        <v>22</v>
      </c>
      <c r="U184" s="40" t="s">
        <v>44</v>
      </c>
      <c r="V184" s="108">
        <f t="shared" si="14"/>
        <v>673</v>
      </c>
      <c r="W184" s="108">
        <f t="shared" si="15"/>
        <v>248</v>
      </c>
      <c r="X184" s="108">
        <f t="shared" si="16"/>
        <v>425</v>
      </c>
      <c r="Y184" s="163">
        <v>0</v>
      </c>
      <c r="Z184" s="163">
        <f t="shared" si="17"/>
        <v>0</v>
      </c>
      <c r="AA184" s="163">
        <v>0</v>
      </c>
      <c r="AB184" s="163">
        <f t="shared" si="18"/>
        <v>0</v>
      </c>
      <c r="AC184" s="163">
        <v>0</v>
      </c>
      <c r="AD184" s="164">
        <f t="shared" si="19"/>
        <v>0</v>
      </c>
      <c r="AR184" s="17" t="s">
        <v>164</v>
      </c>
      <c r="AT184" s="17" t="s">
        <v>161</v>
      </c>
      <c r="AU184" s="17" t="s">
        <v>99</v>
      </c>
      <c r="AY184" s="17" t="s">
        <v>160</v>
      </c>
      <c r="BE184" s="165">
        <f t="shared" si="20"/>
        <v>673</v>
      </c>
      <c r="BF184" s="165">
        <f t="shared" si="21"/>
        <v>0</v>
      </c>
      <c r="BG184" s="165">
        <f t="shared" si="22"/>
        <v>0</v>
      </c>
      <c r="BH184" s="165">
        <f t="shared" si="23"/>
        <v>0</v>
      </c>
      <c r="BI184" s="165">
        <f t="shared" si="24"/>
        <v>0</v>
      </c>
      <c r="BJ184" s="17" t="s">
        <v>24</v>
      </c>
      <c r="BK184" s="165">
        <f t="shared" si="25"/>
        <v>673</v>
      </c>
      <c r="BL184" s="17" t="s">
        <v>164</v>
      </c>
      <c r="BM184" s="17" t="s">
        <v>317</v>
      </c>
    </row>
    <row r="185" spans="2:65" s="1" customFormat="1" ht="22.5" customHeight="1">
      <c r="B185" s="31"/>
      <c r="C185" s="157" t="s">
        <v>318</v>
      </c>
      <c r="D185" s="157" t="s">
        <v>161</v>
      </c>
      <c r="E185" s="158" t="s">
        <v>319</v>
      </c>
      <c r="F185" s="230" t="s">
        <v>320</v>
      </c>
      <c r="G185" s="230"/>
      <c r="H185" s="230"/>
      <c r="I185" s="230"/>
      <c r="J185" s="159" t="s">
        <v>174</v>
      </c>
      <c r="K185" s="160">
        <v>1</v>
      </c>
      <c r="L185" s="161">
        <v>615</v>
      </c>
      <c r="M185" s="231">
        <v>210</v>
      </c>
      <c r="N185" s="231"/>
      <c r="O185" s="231"/>
      <c r="P185" s="231">
        <f t="shared" si="13"/>
        <v>825</v>
      </c>
      <c r="Q185" s="231"/>
      <c r="R185" s="33"/>
      <c r="T185" s="162" t="s">
        <v>22</v>
      </c>
      <c r="U185" s="40" t="s">
        <v>44</v>
      </c>
      <c r="V185" s="108">
        <f t="shared" si="14"/>
        <v>825</v>
      </c>
      <c r="W185" s="108">
        <f t="shared" si="15"/>
        <v>615</v>
      </c>
      <c r="X185" s="108">
        <f t="shared" si="16"/>
        <v>210</v>
      </c>
      <c r="Y185" s="163">
        <v>0</v>
      </c>
      <c r="Z185" s="163">
        <f t="shared" si="17"/>
        <v>0</v>
      </c>
      <c r="AA185" s="163">
        <v>0</v>
      </c>
      <c r="AB185" s="163">
        <f t="shared" si="18"/>
        <v>0</v>
      </c>
      <c r="AC185" s="163">
        <v>0</v>
      </c>
      <c r="AD185" s="164">
        <f t="shared" si="19"/>
        <v>0</v>
      </c>
      <c r="AR185" s="17" t="s">
        <v>164</v>
      </c>
      <c r="AT185" s="17" t="s">
        <v>161</v>
      </c>
      <c r="AU185" s="17" t="s">
        <v>99</v>
      </c>
      <c r="AY185" s="17" t="s">
        <v>160</v>
      </c>
      <c r="BE185" s="165">
        <f t="shared" si="20"/>
        <v>825</v>
      </c>
      <c r="BF185" s="165">
        <f t="shared" si="21"/>
        <v>0</v>
      </c>
      <c r="BG185" s="165">
        <f t="shared" si="22"/>
        <v>0</v>
      </c>
      <c r="BH185" s="165">
        <f t="shared" si="23"/>
        <v>0</v>
      </c>
      <c r="BI185" s="165">
        <f t="shared" si="24"/>
        <v>0</v>
      </c>
      <c r="BJ185" s="17" t="s">
        <v>24</v>
      </c>
      <c r="BK185" s="165">
        <f t="shared" si="25"/>
        <v>825</v>
      </c>
      <c r="BL185" s="17" t="s">
        <v>164</v>
      </c>
      <c r="BM185" s="17" t="s">
        <v>321</v>
      </c>
    </row>
    <row r="186" spans="2:65" s="1" customFormat="1" ht="22.5" customHeight="1">
      <c r="B186" s="31"/>
      <c r="C186" s="157" t="s">
        <v>244</v>
      </c>
      <c r="D186" s="157" t="s">
        <v>161</v>
      </c>
      <c r="E186" s="158" t="s">
        <v>322</v>
      </c>
      <c r="F186" s="230" t="s">
        <v>323</v>
      </c>
      <c r="G186" s="230"/>
      <c r="H186" s="230"/>
      <c r="I186" s="230"/>
      <c r="J186" s="159" t="s">
        <v>174</v>
      </c>
      <c r="K186" s="160">
        <v>1</v>
      </c>
      <c r="L186" s="161">
        <v>615</v>
      </c>
      <c r="M186" s="231">
        <v>210</v>
      </c>
      <c r="N186" s="231"/>
      <c r="O186" s="231"/>
      <c r="P186" s="231">
        <f t="shared" si="13"/>
        <v>825</v>
      </c>
      <c r="Q186" s="231"/>
      <c r="R186" s="33"/>
      <c r="T186" s="162" t="s">
        <v>22</v>
      </c>
      <c r="U186" s="40" t="s">
        <v>44</v>
      </c>
      <c r="V186" s="108">
        <f t="shared" si="14"/>
        <v>825</v>
      </c>
      <c r="W186" s="108">
        <f t="shared" si="15"/>
        <v>615</v>
      </c>
      <c r="X186" s="108">
        <f t="shared" si="16"/>
        <v>210</v>
      </c>
      <c r="Y186" s="163">
        <v>0</v>
      </c>
      <c r="Z186" s="163">
        <f t="shared" si="17"/>
        <v>0</v>
      </c>
      <c r="AA186" s="163">
        <v>0</v>
      </c>
      <c r="AB186" s="163">
        <f t="shared" si="18"/>
        <v>0</v>
      </c>
      <c r="AC186" s="163">
        <v>0</v>
      </c>
      <c r="AD186" s="164">
        <f t="shared" si="19"/>
        <v>0</v>
      </c>
      <c r="AR186" s="17" t="s">
        <v>164</v>
      </c>
      <c r="AT186" s="17" t="s">
        <v>161</v>
      </c>
      <c r="AU186" s="17" t="s">
        <v>99</v>
      </c>
      <c r="AY186" s="17" t="s">
        <v>160</v>
      </c>
      <c r="BE186" s="165">
        <f t="shared" si="20"/>
        <v>825</v>
      </c>
      <c r="BF186" s="165">
        <f t="shared" si="21"/>
        <v>0</v>
      </c>
      <c r="BG186" s="165">
        <f t="shared" si="22"/>
        <v>0</v>
      </c>
      <c r="BH186" s="165">
        <f t="shared" si="23"/>
        <v>0</v>
      </c>
      <c r="BI186" s="165">
        <f t="shared" si="24"/>
        <v>0</v>
      </c>
      <c r="BJ186" s="17" t="s">
        <v>24</v>
      </c>
      <c r="BK186" s="165">
        <f t="shared" si="25"/>
        <v>825</v>
      </c>
      <c r="BL186" s="17" t="s">
        <v>164</v>
      </c>
      <c r="BM186" s="17" t="s">
        <v>324</v>
      </c>
    </row>
    <row r="187" spans="2:65" s="1" customFormat="1" ht="22.5" customHeight="1">
      <c r="B187" s="31"/>
      <c r="C187" s="157" t="s">
        <v>325</v>
      </c>
      <c r="D187" s="157" t="s">
        <v>161</v>
      </c>
      <c r="E187" s="158" t="s">
        <v>326</v>
      </c>
      <c r="F187" s="230" t="s">
        <v>327</v>
      </c>
      <c r="G187" s="230"/>
      <c r="H187" s="230"/>
      <c r="I187" s="230"/>
      <c r="J187" s="159" t="s">
        <v>174</v>
      </c>
      <c r="K187" s="160">
        <v>1</v>
      </c>
      <c r="L187" s="161">
        <v>615</v>
      </c>
      <c r="M187" s="231">
        <v>210</v>
      </c>
      <c r="N187" s="231"/>
      <c r="O187" s="231"/>
      <c r="P187" s="231">
        <f t="shared" si="13"/>
        <v>825</v>
      </c>
      <c r="Q187" s="231"/>
      <c r="R187" s="33"/>
      <c r="T187" s="162" t="s">
        <v>22</v>
      </c>
      <c r="U187" s="40" t="s">
        <v>44</v>
      </c>
      <c r="V187" s="108">
        <f t="shared" si="14"/>
        <v>825</v>
      </c>
      <c r="W187" s="108">
        <f t="shared" si="15"/>
        <v>615</v>
      </c>
      <c r="X187" s="108">
        <f t="shared" si="16"/>
        <v>210</v>
      </c>
      <c r="Y187" s="163">
        <v>0</v>
      </c>
      <c r="Z187" s="163">
        <f t="shared" si="17"/>
        <v>0</v>
      </c>
      <c r="AA187" s="163">
        <v>0</v>
      </c>
      <c r="AB187" s="163">
        <f t="shared" si="18"/>
        <v>0</v>
      </c>
      <c r="AC187" s="163">
        <v>0</v>
      </c>
      <c r="AD187" s="164">
        <f t="shared" si="19"/>
        <v>0</v>
      </c>
      <c r="AR187" s="17" t="s">
        <v>164</v>
      </c>
      <c r="AT187" s="17" t="s">
        <v>161</v>
      </c>
      <c r="AU187" s="17" t="s">
        <v>99</v>
      </c>
      <c r="AY187" s="17" t="s">
        <v>160</v>
      </c>
      <c r="BE187" s="165">
        <f t="shared" si="20"/>
        <v>825</v>
      </c>
      <c r="BF187" s="165">
        <f t="shared" si="21"/>
        <v>0</v>
      </c>
      <c r="BG187" s="165">
        <f t="shared" si="22"/>
        <v>0</v>
      </c>
      <c r="BH187" s="165">
        <f t="shared" si="23"/>
        <v>0</v>
      </c>
      <c r="BI187" s="165">
        <f t="shared" si="24"/>
        <v>0</v>
      </c>
      <c r="BJ187" s="17" t="s">
        <v>24</v>
      </c>
      <c r="BK187" s="165">
        <f t="shared" si="25"/>
        <v>825</v>
      </c>
      <c r="BL187" s="17" t="s">
        <v>164</v>
      </c>
      <c r="BM187" s="17" t="s">
        <v>328</v>
      </c>
    </row>
    <row r="188" spans="2:65" s="1" customFormat="1" ht="22.5" customHeight="1">
      <c r="B188" s="31"/>
      <c r="C188" s="157" t="s">
        <v>247</v>
      </c>
      <c r="D188" s="157" t="s">
        <v>161</v>
      </c>
      <c r="E188" s="158" t="s">
        <v>329</v>
      </c>
      <c r="F188" s="230" t="s">
        <v>330</v>
      </c>
      <c r="G188" s="230"/>
      <c r="H188" s="230"/>
      <c r="I188" s="230"/>
      <c r="J188" s="159" t="s">
        <v>174</v>
      </c>
      <c r="K188" s="160">
        <v>1</v>
      </c>
      <c r="L188" s="161">
        <v>5406</v>
      </c>
      <c r="M188" s="231">
        <v>215</v>
      </c>
      <c r="N188" s="231"/>
      <c r="O188" s="231"/>
      <c r="P188" s="231">
        <f t="shared" si="13"/>
        <v>5621</v>
      </c>
      <c r="Q188" s="231"/>
      <c r="R188" s="33"/>
      <c r="T188" s="162" t="s">
        <v>22</v>
      </c>
      <c r="U188" s="40" t="s">
        <v>44</v>
      </c>
      <c r="V188" s="108">
        <f t="shared" si="14"/>
        <v>5621</v>
      </c>
      <c r="W188" s="108">
        <f t="shared" si="15"/>
        <v>5406</v>
      </c>
      <c r="X188" s="108">
        <f t="shared" si="16"/>
        <v>215</v>
      </c>
      <c r="Y188" s="163">
        <v>0</v>
      </c>
      <c r="Z188" s="163">
        <f t="shared" si="17"/>
        <v>0</v>
      </c>
      <c r="AA188" s="163">
        <v>0</v>
      </c>
      <c r="AB188" s="163">
        <f t="shared" si="18"/>
        <v>0</v>
      </c>
      <c r="AC188" s="163">
        <v>0</v>
      </c>
      <c r="AD188" s="164">
        <f t="shared" si="19"/>
        <v>0</v>
      </c>
      <c r="AR188" s="17" t="s">
        <v>164</v>
      </c>
      <c r="AT188" s="17" t="s">
        <v>161</v>
      </c>
      <c r="AU188" s="17" t="s">
        <v>99</v>
      </c>
      <c r="AY188" s="17" t="s">
        <v>160</v>
      </c>
      <c r="BE188" s="165">
        <f t="shared" si="20"/>
        <v>5621</v>
      </c>
      <c r="BF188" s="165">
        <f t="shared" si="21"/>
        <v>0</v>
      </c>
      <c r="BG188" s="165">
        <f t="shared" si="22"/>
        <v>0</v>
      </c>
      <c r="BH188" s="165">
        <f t="shared" si="23"/>
        <v>0</v>
      </c>
      <c r="BI188" s="165">
        <f t="shared" si="24"/>
        <v>0</v>
      </c>
      <c r="BJ188" s="17" t="s">
        <v>24</v>
      </c>
      <c r="BK188" s="165">
        <f t="shared" si="25"/>
        <v>5621</v>
      </c>
      <c r="BL188" s="17" t="s">
        <v>164</v>
      </c>
      <c r="BM188" s="17" t="s">
        <v>331</v>
      </c>
    </row>
    <row r="189" spans="2:65" s="1" customFormat="1" ht="22.5" customHeight="1">
      <c r="B189" s="31"/>
      <c r="C189" s="157" t="s">
        <v>332</v>
      </c>
      <c r="D189" s="157" t="s">
        <v>161</v>
      </c>
      <c r="E189" s="158" t="s">
        <v>333</v>
      </c>
      <c r="F189" s="230" t="s">
        <v>334</v>
      </c>
      <c r="G189" s="230"/>
      <c r="H189" s="230"/>
      <c r="I189" s="230"/>
      <c r="J189" s="159" t="s">
        <v>174</v>
      </c>
      <c r="K189" s="160">
        <v>15</v>
      </c>
      <c r="L189" s="161">
        <v>48</v>
      </c>
      <c r="M189" s="231">
        <v>5</v>
      </c>
      <c r="N189" s="231"/>
      <c r="O189" s="231"/>
      <c r="P189" s="231">
        <f t="shared" si="13"/>
        <v>795</v>
      </c>
      <c r="Q189" s="231"/>
      <c r="R189" s="33"/>
      <c r="T189" s="162" t="s">
        <v>22</v>
      </c>
      <c r="U189" s="40" t="s">
        <v>44</v>
      </c>
      <c r="V189" s="108">
        <f t="shared" si="14"/>
        <v>53</v>
      </c>
      <c r="W189" s="108">
        <f t="shared" si="15"/>
        <v>720</v>
      </c>
      <c r="X189" s="108">
        <f t="shared" si="16"/>
        <v>75</v>
      </c>
      <c r="Y189" s="163">
        <v>0</v>
      </c>
      <c r="Z189" s="163">
        <f t="shared" si="17"/>
        <v>0</v>
      </c>
      <c r="AA189" s="163">
        <v>0</v>
      </c>
      <c r="AB189" s="163">
        <f t="shared" si="18"/>
        <v>0</v>
      </c>
      <c r="AC189" s="163">
        <v>0</v>
      </c>
      <c r="AD189" s="164">
        <f t="shared" si="19"/>
        <v>0</v>
      </c>
      <c r="AR189" s="17" t="s">
        <v>164</v>
      </c>
      <c r="AT189" s="17" t="s">
        <v>161</v>
      </c>
      <c r="AU189" s="17" t="s">
        <v>99</v>
      </c>
      <c r="AY189" s="17" t="s">
        <v>160</v>
      </c>
      <c r="BE189" s="165">
        <f t="shared" si="20"/>
        <v>795</v>
      </c>
      <c r="BF189" s="165">
        <f t="shared" si="21"/>
        <v>0</v>
      </c>
      <c r="BG189" s="165">
        <f t="shared" si="22"/>
        <v>0</v>
      </c>
      <c r="BH189" s="165">
        <f t="shared" si="23"/>
        <v>0</v>
      </c>
      <c r="BI189" s="165">
        <f t="shared" si="24"/>
        <v>0</v>
      </c>
      <c r="BJ189" s="17" t="s">
        <v>24</v>
      </c>
      <c r="BK189" s="165">
        <f t="shared" si="25"/>
        <v>795</v>
      </c>
      <c r="BL189" s="17" t="s">
        <v>164</v>
      </c>
      <c r="BM189" s="17" t="s">
        <v>335</v>
      </c>
    </row>
    <row r="190" spans="2:65" s="1" customFormat="1" ht="22.5" customHeight="1">
      <c r="B190" s="31"/>
      <c r="C190" s="157" t="s">
        <v>251</v>
      </c>
      <c r="D190" s="157" t="s">
        <v>161</v>
      </c>
      <c r="E190" s="158" t="s">
        <v>336</v>
      </c>
      <c r="F190" s="230" t="s">
        <v>337</v>
      </c>
      <c r="G190" s="230"/>
      <c r="H190" s="230"/>
      <c r="I190" s="230"/>
      <c r="J190" s="159" t="s">
        <v>174</v>
      </c>
      <c r="K190" s="160">
        <v>6</v>
      </c>
      <c r="L190" s="161">
        <v>48</v>
      </c>
      <c r="M190" s="231">
        <v>5</v>
      </c>
      <c r="N190" s="231"/>
      <c r="O190" s="231"/>
      <c r="P190" s="231">
        <f t="shared" si="13"/>
        <v>318</v>
      </c>
      <c r="Q190" s="231"/>
      <c r="R190" s="33"/>
      <c r="T190" s="162" t="s">
        <v>22</v>
      </c>
      <c r="U190" s="40" t="s">
        <v>44</v>
      </c>
      <c r="V190" s="108">
        <f t="shared" si="14"/>
        <v>53</v>
      </c>
      <c r="W190" s="108">
        <f t="shared" si="15"/>
        <v>288</v>
      </c>
      <c r="X190" s="108">
        <f t="shared" si="16"/>
        <v>30</v>
      </c>
      <c r="Y190" s="163">
        <v>0</v>
      </c>
      <c r="Z190" s="163">
        <f t="shared" si="17"/>
        <v>0</v>
      </c>
      <c r="AA190" s="163">
        <v>0</v>
      </c>
      <c r="AB190" s="163">
        <f t="shared" si="18"/>
        <v>0</v>
      </c>
      <c r="AC190" s="163">
        <v>0</v>
      </c>
      <c r="AD190" s="164">
        <f t="shared" si="19"/>
        <v>0</v>
      </c>
      <c r="AR190" s="17" t="s">
        <v>164</v>
      </c>
      <c r="AT190" s="17" t="s">
        <v>161</v>
      </c>
      <c r="AU190" s="17" t="s">
        <v>99</v>
      </c>
      <c r="AY190" s="17" t="s">
        <v>160</v>
      </c>
      <c r="BE190" s="165">
        <f t="shared" si="20"/>
        <v>318</v>
      </c>
      <c r="BF190" s="165">
        <f t="shared" si="21"/>
        <v>0</v>
      </c>
      <c r="BG190" s="165">
        <f t="shared" si="22"/>
        <v>0</v>
      </c>
      <c r="BH190" s="165">
        <f t="shared" si="23"/>
        <v>0</v>
      </c>
      <c r="BI190" s="165">
        <f t="shared" si="24"/>
        <v>0</v>
      </c>
      <c r="BJ190" s="17" t="s">
        <v>24</v>
      </c>
      <c r="BK190" s="165">
        <f t="shared" si="25"/>
        <v>318</v>
      </c>
      <c r="BL190" s="17" t="s">
        <v>164</v>
      </c>
      <c r="BM190" s="17" t="s">
        <v>338</v>
      </c>
    </row>
    <row r="191" spans="2:65" s="1" customFormat="1" ht="22.5" customHeight="1">
      <c r="B191" s="31"/>
      <c r="C191" s="157" t="s">
        <v>339</v>
      </c>
      <c r="D191" s="157" t="s">
        <v>161</v>
      </c>
      <c r="E191" s="158" t="s">
        <v>340</v>
      </c>
      <c r="F191" s="230" t="s">
        <v>341</v>
      </c>
      <c r="G191" s="230"/>
      <c r="H191" s="230"/>
      <c r="I191" s="230"/>
      <c r="J191" s="159" t="s">
        <v>174</v>
      </c>
      <c r="K191" s="160">
        <v>6</v>
      </c>
      <c r="L191" s="161">
        <v>48</v>
      </c>
      <c r="M191" s="231">
        <v>5</v>
      </c>
      <c r="N191" s="231"/>
      <c r="O191" s="231"/>
      <c r="P191" s="231">
        <f t="shared" si="13"/>
        <v>318</v>
      </c>
      <c r="Q191" s="231"/>
      <c r="R191" s="33"/>
      <c r="T191" s="162" t="s">
        <v>22</v>
      </c>
      <c r="U191" s="40" t="s">
        <v>44</v>
      </c>
      <c r="V191" s="108">
        <f t="shared" si="14"/>
        <v>53</v>
      </c>
      <c r="W191" s="108">
        <f t="shared" si="15"/>
        <v>288</v>
      </c>
      <c r="X191" s="108">
        <f t="shared" si="16"/>
        <v>30</v>
      </c>
      <c r="Y191" s="163">
        <v>0</v>
      </c>
      <c r="Z191" s="163">
        <f t="shared" si="17"/>
        <v>0</v>
      </c>
      <c r="AA191" s="163">
        <v>0</v>
      </c>
      <c r="AB191" s="163">
        <f t="shared" si="18"/>
        <v>0</v>
      </c>
      <c r="AC191" s="163">
        <v>0</v>
      </c>
      <c r="AD191" s="164">
        <f t="shared" si="19"/>
        <v>0</v>
      </c>
      <c r="AR191" s="17" t="s">
        <v>164</v>
      </c>
      <c r="AT191" s="17" t="s">
        <v>161</v>
      </c>
      <c r="AU191" s="17" t="s">
        <v>99</v>
      </c>
      <c r="AY191" s="17" t="s">
        <v>160</v>
      </c>
      <c r="BE191" s="165">
        <f t="shared" si="20"/>
        <v>318</v>
      </c>
      <c r="BF191" s="165">
        <f t="shared" si="21"/>
        <v>0</v>
      </c>
      <c r="BG191" s="165">
        <f t="shared" si="22"/>
        <v>0</v>
      </c>
      <c r="BH191" s="165">
        <f t="shared" si="23"/>
        <v>0</v>
      </c>
      <c r="BI191" s="165">
        <f t="shared" si="24"/>
        <v>0</v>
      </c>
      <c r="BJ191" s="17" t="s">
        <v>24</v>
      </c>
      <c r="BK191" s="165">
        <f t="shared" si="25"/>
        <v>318</v>
      </c>
      <c r="BL191" s="17" t="s">
        <v>164</v>
      </c>
      <c r="BM191" s="17" t="s">
        <v>342</v>
      </c>
    </row>
    <row r="192" spans="2:65" s="1" customFormat="1" ht="22.5" customHeight="1">
      <c r="B192" s="31"/>
      <c r="C192" s="157" t="s">
        <v>254</v>
      </c>
      <c r="D192" s="157" t="s">
        <v>161</v>
      </c>
      <c r="E192" s="158" t="s">
        <v>343</v>
      </c>
      <c r="F192" s="230" t="s">
        <v>344</v>
      </c>
      <c r="G192" s="230"/>
      <c r="H192" s="230"/>
      <c r="I192" s="230"/>
      <c r="J192" s="159" t="s">
        <v>174</v>
      </c>
      <c r="K192" s="160">
        <v>1</v>
      </c>
      <c r="L192" s="161">
        <v>52</v>
      </c>
      <c r="M192" s="231">
        <v>81</v>
      </c>
      <c r="N192" s="231"/>
      <c r="O192" s="231"/>
      <c r="P192" s="231">
        <f t="shared" si="13"/>
        <v>133</v>
      </c>
      <c r="Q192" s="231"/>
      <c r="R192" s="33"/>
      <c r="T192" s="162" t="s">
        <v>22</v>
      </c>
      <c r="U192" s="40" t="s">
        <v>44</v>
      </c>
      <c r="V192" s="108">
        <f t="shared" si="14"/>
        <v>133</v>
      </c>
      <c r="W192" s="108">
        <f t="shared" si="15"/>
        <v>52</v>
      </c>
      <c r="X192" s="108">
        <f t="shared" si="16"/>
        <v>81</v>
      </c>
      <c r="Y192" s="163">
        <v>0</v>
      </c>
      <c r="Z192" s="163">
        <f t="shared" si="17"/>
        <v>0</v>
      </c>
      <c r="AA192" s="163">
        <v>0</v>
      </c>
      <c r="AB192" s="163">
        <f t="shared" si="18"/>
        <v>0</v>
      </c>
      <c r="AC192" s="163">
        <v>0</v>
      </c>
      <c r="AD192" s="164">
        <f t="shared" si="19"/>
        <v>0</v>
      </c>
      <c r="AR192" s="17" t="s">
        <v>164</v>
      </c>
      <c r="AT192" s="17" t="s">
        <v>161</v>
      </c>
      <c r="AU192" s="17" t="s">
        <v>99</v>
      </c>
      <c r="AY192" s="17" t="s">
        <v>160</v>
      </c>
      <c r="BE192" s="165">
        <f t="shared" si="20"/>
        <v>133</v>
      </c>
      <c r="BF192" s="165">
        <f t="shared" si="21"/>
        <v>0</v>
      </c>
      <c r="BG192" s="165">
        <f t="shared" si="22"/>
        <v>0</v>
      </c>
      <c r="BH192" s="165">
        <f t="shared" si="23"/>
        <v>0</v>
      </c>
      <c r="BI192" s="165">
        <f t="shared" si="24"/>
        <v>0</v>
      </c>
      <c r="BJ192" s="17" t="s">
        <v>24</v>
      </c>
      <c r="BK192" s="165">
        <f t="shared" si="25"/>
        <v>133</v>
      </c>
      <c r="BL192" s="17" t="s">
        <v>164</v>
      </c>
      <c r="BM192" s="17" t="s">
        <v>345</v>
      </c>
    </row>
    <row r="193" spans="2:65" s="1" customFormat="1" ht="22.5" customHeight="1">
      <c r="B193" s="31"/>
      <c r="C193" s="157" t="s">
        <v>346</v>
      </c>
      <c r="D193" s="157" t="s">
        <v>161</v>
      </c>
      <c r="E193" s="158" t="s">
        <v>347</v>
      </c>
      <c r="F193" s="230" t="s">
        <v>348</v>
      </c>
      <c r="G193" s="230"/>
      <c r="H193" s="230"/>
      <c r="I193" s="230"/>
      <c r="J193" s="159" t="s">
        <v>174</v>
      </c>
      <c r="K193" s="160">
        <v>1</v>
      </c>
      <c r="L193" s="161">
        <v>16</v>
      </c>
      <c r="M193" s="231">
        <v>5</v>
      </c>
      <c r="N193" s="231"/>
      <c r="O193" s="231"/>
      <c r="P193" s="231">
        <f t="shared" si="13"/>
        <v>21</v>
      </c>
      <c r="Q193" s="231"/>
      <c r="R193" s="33"/>
      <c r="T193" s="162" t="s">
        <v>22</v>
      </c>
      <c r="U193" s="40" t="s">
        <v>44</v>
      </c>
      <c r="V193" s="108">
        <f t="shared" si="14"/>
        <v>21</v>
      </c>
      <c r="W193" s="108">
        <f t="shared" si="15"/>
        <v>16</v>
      </c>
      <c r="X193" s="108">
        <f t="shared" si="16"/>
        <v>5</v>
      </c>
      <c r="Y193" s="163">
        <v>0</v>
      </c>
      <c r="Z193" s="163">
        <f t="shared" si="17"/>
        <v>0</v>
      </c>
      <c r="AA193" s="163">
        <v>0</v>
      </c>
      <c r="AB193" s="163">
        <f t="shared" si="18"/>
        <v>0</v>
      </c>
      <c r="AC193" s="163">
        <v>0</v>
      </c>
      <c r="AD193" s="164">
        <f t="shared" si="19"/>
        <v>0</v>
      </c>
      <c r="AR193" s="17" t="s">
        <v>164</v>
      </c>
      <c r="AT193" s="17" t="s">
        <v>161</v>
      </c>
      <c r="AU193" s="17" t="s">
        <v>99</v>
      </c>
      <c r="AY193" s="17" t="s">
        <v>160</v>
      </c>
      <c r="BE193" s="165">
        <f t="shared" si="20"/>
        <v>21</v>
      </c>
      <c r="BF193" s="165">
        <f t="shared" si="21"/>
        <v>0</v>
      </c>
      <c r="BG193" s="165">
        <f t="shared" si="22"/>
        <v>0</v>
      </c>
      <c r="BH193" s="165">
        <f t="shared" si="23"/>
        <v>0</v>
      </c>
      <c r="BI193" s="165">
        <f t="shared" si="24"/>
        <v>0</v>
      </c>
      <c r="BJ193" s="17" t="s">
        <v>24</v>
      </c>
      <c r="BK193" s="165">
        <f t="shared" si="25"/>
        <v>21</v>
      </c>
      <c r="BL193" s="17" t="s">
        <v>164</v>
      </c>
      <c r="BM193" s="17" t="s">
        <v>349</v>
      </c>
    </row>
    <row r="194" spans="2:65" s="1" customFormat="1" ht="22.5" customHeight="1">
      <c r="B194" s="31"/>
      <c r="C194" s="157" t="s">
        <v>258</v>
      </c>
      <c r="D194" s="157" t="s">
        <v>161</v>
      </c>
      <c r="E194" s="158" t="s">
        <v>350</v>
      </c>
      <c r="F194" s="230" t="s">
        <v>351</v>
      </c>
      <c r="G194" s="230"/>
      <c r="H194" s="230"/>
      <c r="I194" s="230"/>
      <c r="J194" s="159" t="s">
        <v>174</v>
      </c>
      <c r="K194" s="160">
        <v>2</v>
      </c>
      <c r="L194" s="161">
        <v>99</v>
      </c>
      <c r="M194" s="231">
        <v>55</v>
      </c>
      <c r="N194" s="231"/>
      <c r="O194" s="231"/>
      <c r="P194" s="231">
        <f t="shared" si="13"/>
        <v>308</v>
      </c>
      <c r="Q194" s="231"/>
      <c r="R194" s="33"/>
      <c r="T194" s="162" t="s">
        <v>22</v>
      </c>
      <c r="U194" s="40" t="s">
        <v>44</v>
      </c>
      <c r="V194" s="108">
        <f t="shared" si="14"/>
        <v>154</v>
      </c>
      <c r="W194" s="108">
        <f t="shared" si="15"/>
        <v>198</v>
      </c>
      <c r="X194" s="108">
        <f t="shared" si="16"/>
        <v>110</v>
      </c>
      <c r="Y194" s="163">
        <v>0</v>
      </c>
      <c r="Z194" s="163">
        <f t="shared" si="17"/>
        <v>0</v>
      </c>
      <c r="AA194" s="163">
        <v>0</v>
      </c>
      <c r="AB194" s="163">
        <f t="shared" si="18"/>
        <v>0</v>
      </c>
      <c r="AC194" s="163">
        <v>0</v>
      </c>
      <c r="AD194" s="164">
        <f t="shared" si="19"/>
        <v>0</v>
      </c>
      <c r="AR194" s="17" t="s">
        <v>164</v>
      </c>
      <c r="AT194" s="17" t="s">
        <v>161</v>
      </c>
      <c r="AU194" s="17" t="s">
        <v>99</v>
      </c>
      <c r="AY194" s="17" t="s">
        <v>160</v>
      </c>
      <c r="BE194" s="165">
        <f t="shared" si="20"/>
        <v>308</v>
      </c>
      <c r="BF194" s="165">
        <f t="shared" si="21"/>
        <v>0</v>
      </c>
      <c r="BG194" s="165">
        <f t="shared" si="22"/>
        <v>0</v>
      </c>
      <c r="BH194" s="165">
        <f t="shared" si="23"/>
        <v>0</v>
      </c>
      <c r="BI194" s="165">
        <f t="shared" si="24"/>
        <v>0</v>
      </c>
      <c r="BJ194" s="17" t="s">
        <v>24</v>
      </c>
      <c r="BK194" s="165">
        <f t="shared" si="25"/>
        <v>308</v>
      </c>
      <c r="BL194" s="17" t="s">
        <v>164</v>
      </c>
      <c r="BM194" s="17" t="s">
        <v>352</v>
      </c>
    </row>
    <row r="195" spans="2:65" s="1" customFormat="1" ht="22.5" customHeight="1">
      <c r="B195" s="31"/>
      <c r="C195" s="157" t="s">
        <v>353</v>
      </c>
      <c r="D195" s="157" t="s">
        <v>161</v>
      </c>
      <c r="E195" s="158" t="s">
        <v>354</v>
      </c>
      <c r="F195" s="230" t="s">
        <v>355</v>
      </c>
      <c r="G195" s="230"/>
      <c r="H195" s="230"/>
      <c r="I195" s="230"/>
      <c r="J195" s="159" t="s">
        <v>174</v>
      </c>
      <c r="K195" s="160">
        <v>1</v>
      </c>
      <c r="L195" s="161">
        <v>171</v>
      </c>
      <c r="M195" s="231">
        <v>55</v>
      </c>
      <c r="N195" s="231"/>
      <c r="O195" s="231"/>
      <c r="P195" s="231">
        <f t="shared" si="13"/>
        <v>226</v>
      </c>
      <c r="Q195" s="231"/>
      <c r="R195" s="33"/>
      <c r="T195" s="162" t="s">
        <v>22</v>
      </c>
      <c r="U195" s="40" t="s">
        <v>44</v>
      </c>
      <c r="V195" s="108">
        <f t="shared" si="14"/>
        <v>226</v>
      </c>
      <c r="W195" s="108">
        <f t="shared" si="15"/>
        <v>171</v>
      </c>
      <c r="X195" s="108">
        <f t="shared" si="16"/>
        <v>55</v>
      </c>
      <c r="Y195" s="163">
        <v>0</v>
      </c>
      <c r="Z195" s="163">
        <f t="shared" si="17"/>
        <v>0</v>
      </c>
      <c r="AA195" s="163">
        <v>0</v>
      </c>
      <c r="AB195" s="163">
        <f t="shared" si="18"/>
        <v>0</v>
      </c>
      <c r="AC195" s="163">
        <v>0</v>
      </c>
      <c r="AD195" s="164">
        <f t="shared" si="19"/>
        <v>0</v>
      </c>
      <c r="AR195" s="17" t="s">
        <v>164</v>
      </c>
      <c r="AT195" s="17" t="s">
        <v>161</v>
      </c>
      <c r="AU195" s="17" t="s">
        <v>99</v>
      </c>
      <c r="AY195" s="17" t="s">
        <v>160</v>
      </c>
      <c r="BE195" s="165">
        <f t="shared" si="20"/>
        <v>226</v>
      </c>
      <c r="BF195" s="165">
        <f t="shared" si="21"/>
        <v>0</v>
      </c>
      <c r="BG195" s="165">
        <f t="shared" si="22"/>
        <v>0</v>
      </c>
      <c r="BH195" s="165">
        <f t="shared" si="23"/>
        <v>0</v>
      </c>
      <c r="BI195" s="165">
        <f t="shared" si="24"/>
        <v>0</v>
      </c>
      <c r="BJ195" s="17" t="s">
        <v>24</v>
      </c>
      <c r="BK195" s="165">
        <f t="shared" si="25"/>
        <v>226</v>
      </c>
      <c r="BL195" s="17" t="s">
        <v>164</v>
      </c>
      <c r="BM195" s="17" t="s">
        <v>356</v>
      </c>
    </row>
    <row r="196" spans="2:65" s="1" customFormat="1" ht="22.5" customHeight="1">
      <c r="B196" s="31"/>
      <c r="C196" s="157" t="s">
        <v>261</v>
      </c>
      <c r="D196" s="157" t="s">
        <v>161</v>
      </c>
      <c r="E196" s="158" t="s">
        <v>357</v>
      </c>
      <c r="F196" s="230" t="s">
        <v>358</v>
      </c>
      <c r="G196" s="230"/>
      <c r="H196" s="230"/>
      <c r="I196" s="230"/>
      <c r="J196" s="159" t="s">
        <v>174</v>
      </c>
      <c r="K196" s="160">
        <v>1</v>
      </c>
      <c r="L196" s="161">
        <v>1954</v>
      </c>
      <c r="M196" s="231">
        <v>215</v>
      </c>
      <c r="N196" s="231"/>
      <c r="O196" s="231"/>
      <c r="P196" s="231">
        <f t="shared" si="13"/>
        <v>2169</v>
      </c>
      <c r="Q196" s="231"/>
      <c r="R196" s="33"/>
      <c r="T196" s="162" t="s">
        <v>22</v>
      </c>
      <c r="U196" s="40" t="s">
        <v>44</v>
      </c>
      <c r="V196" s="108">
        <f t="shared" si="14"/>
        <v>2169</v>
      </c>
      <c r="W196" s="108">
        <f t="shared" si="15"/>
        <v>1954</v>
      </c>
      <c r="X196" s="108">
        <f t="shared" si="16"/>
        <v>215</v>
      </c>
      <c r="Y196" s="163">
        <v>0</v>
      </c>
      <c r="Z196" s="163">
        <f t="shared" si="17"/>
        <v>0</v>
      </c>
      <c r="AA196" s="163">
        <v>0</v>
      </c>
      <c r="AB196" s="163">
        <f t="shared" si="18"/>
        <v>0</v>
      </c>
      <c r="AC196" s="163">
        <v>0</v>
      </c>
      <c r="AD196" s="164">
        <f t="shared" si="19"/>
        <v>0</v>
      </c>
      <c r="AR196" s="17" t="s">
        <v>164</v>
      </c>
      <c r="AT196" s="17" t="s">
        <v>161</v>
      </c>
      <c r="AU196" s="17" t="s">
        <v>99</v>
      </c>
      <c r="AY196" s="17" t="s">
        <v>160</v>
      </c>
      <c r="BE196" s="165">
        <f t="shared" si="20"/>
        <v>2169</v>
      </c>
      <c r="BF196" s="165">
        <f t="shared" si="21"/>
        <v>0</v>
      </c>
      <c r="BG196" s="165">
        <f t="shared" si="22"/>
        <v>0</v>
      </c>
      <c r="BH196" s="165">
        <f t="shared" si="23"/>
        <v>0</v>
      </c>
      <c r="BI196" s="165">
        <f t="shared" si="24"/>
        <v>0</v>
      </c>
      <c r="BJ196" s="17" t="s">
        <v>24</v>
      </c>
      <c r="BK196" s="165">
        <f t="shared" si="25"/>
        <v>2169</v>
      </c>
      <c r="BL196" s="17" t="s">
        <v>164</v>
      </c>
      <c r="BM196" s="17" t="s">
        <v>359</v>
      </c>
    </row>
    <row r="197" spans="2:65" s="1" customFormat="1" ht="31.5" customHeight="1">
      <c r="B197" s="31"/>
      <c r="C197" s="157" t="s">
        <v>360</v>
      </c>
      <c r="D197" s="157" t="s">
        <v>161</v>
      </c>
      <c r="E197" s="158" t="s">
        <v>361</v>
      </c>
      <c r="F197" s="230" t="s">
        <v>362</v>
      </c>
      <c r="G197" s="230"/>
      <c r="H197" s="230"/>
      <c r="I197" s="230"/>
      <c r="J197" s="159" t="s">
        <v>174</v>
      </c>
      <c r="K197" s="160">
        <v>1</v>
      </c>
      <c r="L197" s="161">
        <v>331</v>
      </c>
      <c r="M197" s="231">
        <v>110</v>
      </c>
      <c r="N197" s="231"/>
      <c r="O197" s="231"/>
      <c r="P197" s="231">
        <f t="shared" si="13"/>
        <v>441</v>
      </c>
      <c r="Q197" s="231"/>
      <c r="R197" s="33"/>
      <c r="T197" s="162" t="s">
        <v>22</v>
      </c>
      <c r="U197" s="40" t="s">
        <v>44</v>
      </c>
      <c r="V197" s="108">
        <f t="shared" si="14"/>
        <v>441</v>
      </c>
      <c r="W197" s="108">
        <f t="shared" si="15"/>
        <v>331</v>
      </c>
      <c r="X197" s="108">
        <f t="shared" si="16"/>
        <v>110</v>
      </c>
      <c r="Y197" s="163">
        <v>0</v>
      </c>
      <c r="Z197" s="163">
        <f t="shared" si="17"/>
        <v>0</v>
      </c>
      <c r="AA197" s="163">
        <v>0</v>
      </c>
      <c r="AB197" s="163">
        <f t="shared" si="18"/>
        <v>0</v>
      </c>
      <c r="AC197" s="163">
        <v>0</v>
      </c>
      <c r="AD197" s="164">
        <f t="shared" si="19"/>
        <v>0</v>
      </c>
      <c r="AR197" s="17" t="s">
        <v>164</v>
      </c>
      <c r="AT197" s="17" t="s">
        <v>161</v>
      </c>
      <c r="AU197" s="17" t="s">
        <v>99</v>
      </c>
      <c r="AY197" s="17" t="s">
        <v>160</v>
      </c>
      <c r="BE197" s="165">
        <f t="shared" si="20"/>
        <v>441</v>
      </c>
      <c r="BF197" s="165">
        <f t="shared" si="21"/>
        <v>0</v>
      </c>
      <c r="BG197" s="165">
        <f t="shared" si="22"/>
        <v>0</v>
      </c>
      <c r="BH197" s="165">
        <f t="shared" si="23"/>
        <v>0</v>
      </c>
      <c r="BI197" s="165">
        <f t="shared" si="24"/>
        <v>0</v>
      </c>
      <c r="BJ197" s="17" t="s">
        <v>24</v>
      </c>
      <c r="BK197" s="165">
        <f t="shared" si="25"/>
        <v>441</v>
      </c>
      <c r="BL197" s="17" t="s">
        <v>164</v>
      </c>
      <c r="BM197" s="17" t="s">
        <v>363</v>
      </c>
    </row>
    <row r="198" spans="2:65" s="1" customFormat="1" ht="22.5" customHeight="1">
      <c r="B198" s="31"/>
      <c r="C198" s="157" t="s">
        <v>265</v>
      </c>
      <c r="D198" s="157" t="s">
        <v>161</v>
      </c>
      <c r="E198" s="158" t="s">
        <v>364</v>
      </c>
      <c r="F198" s="230" t="s">
        <v>365</v>
      </c>
      <c r="G198" s="230"/>
      <c r="H198" s="230"/>
      <c r="I198" s="230"/>
      <c r="J198" s="159" t="s">
        <v>174</v>
      </c>
      <c r="K198" s="160">
        <v>19</v>
      </c>
      <c r="L198" s="161">
        <v>5</v>
      </c>
      <c r="M198" s="231">
        <v>5</v>
      </c>
      <c r="N198" s="231"/>
      <c r="O198" s="231"/>
      <c r="P198" s="231">
        <f t="shared" si="13"/>
        <v>190</v>
      </c>
      <c r="Q198" s="231"/>
      <c r="R198" s="33"/>
      <c r="T198" s="162" t="s">
        <v>22</v>
      </c>
      <c r="U198" s="40" t="s">
        <v>44</v>
      </c>
      <c r="V198" s="108">
        <f t="shared" si="14"/>
        <v>10</v>
      </c>
      <c r="W198" s="108">
        <f t="shared" si="15"/>
        <v>95</v>
      </c>
      <c r="X198" s="108">
        <f t="shared" si="16"/>
        <v>95</v>
      </c>
      <c r="Y198" s="163">
        <v>0</v>
      </c>
      <c r="Z198" s="163">
        <f t="shared" si="17"/>
        <v>0</v>
      </c>
      <c r="AA198" s="163">
        <v>0</v>
      </c>
      <c r="AB198" s="163">
        <f t="shared" si="18"/>
        <v>0</v>
      </c>
      <c r="AC198" s="163">
        <v>0</v>
      </c>
      <c r="AD198" s="164">
        <f t="shared" si="19"/>
        <v>0</v>
      </c>
      <c r="AR198" s="17" t="s">
        <v>164</v>
      </c>
      <c r="AT198" s="17" t="s">
        <v>161</v>
      </c>
      <c r="AU198" s="17" t="s">
        <v>99</v>
      </c>
      <c r="AY198" s="17" t="s">
        <v>160</v>
      </c>
      <c r="BE198" s="165">
        <f t="shared" si="20"/>
        <v>190</v>
      </c>
      <c r="BF198" s="165">
        <f t="shared" si="21"/>
        <v>0</v>
      </c>
      <c r="BG198" s="165">
        <f t="shared" si="22"/>
        <v>0</v>
      </c>
      <c r="BH198" s="165">
        <f t="shared" si="23"/>
        <v>0</v>
      </c>
      <c r="BI198" s="165">
        <f t="shared" si="24"/>
        <v>0</v>
      </c>
      <c r="BJ198" s="17" t="s">
        <v>24</v>
      </c>
      <c r="BK198" s="165">
        <f t="shared" si="25"/>
        <v>190</v>
      </c>
      <c r="BL198" s="17" t="s">
        <v>164</v>
      </c>
      <c r="BM198" s="17" t="s">
        <v>366</v>
      </c>
    </row>
    <row r="199" spans="2:65" s="1" customFormat="1" ht="22.5" customHeight="1">
      <c r="B199" s="31"/>
      <c r="C199" s="157" t="s">
        <v>367</v>
      </c>
      <c r="D199" s="157" t="s">
        <v>161</v>
      </c>
      <c r="E199" s="158" t="s">
        <v>368</v>
      </c>
      <c r="F199" s="230" t="s">
        <v>369</v>
      </c>
      <c r="G199" s="230"/>
      <c r="H199" s="230"/>
      <c r="I199" s="230"/>
      <c r="J199" s="159" t="s">
        <v>174</v>
      </c>
      <c r="K199" s="160">
        <v>2</v>
      </c>
      <c r="L199" s="161">
        <v>21</v>
      </c>
      <c r="M199" s="231">
        <v>10</v>
      </c>
      <c r="N199" s="231"/>
      <c r="O199" s="231"/>
      <c r="P199" s="231">
        <f t="shared" si="13"/>
        <v>62</v>
      </c>
      <c r="Q199" s="231"/>
      <c r="R199" s="33"/>
      <c r="T199" s="162" t="s">
        <v>22</v>
      </c>
      <c r="U199" s="40" t="s">
        <v>44</v>
      </c>
      <c r="V199" s="108">
        <f t="shared" si="14"/>
        <v>31</v>
      </c>
      <c r="W199" s="108">
        <f t="shared" si="15"/>
        <v>42</v>
      </c>
      <c r="X199" s="108">
        <f t="shared" si="16"/>
        <v>20</v>
      </c>
      <c r="Y199" s="163">
        <v>0</v>
      </c>
      <c r="Z199" s="163">
        <f t="shared" si="17"/>
        <v>0</v>
      </c>
      <c r="AA199" s="163">
        <v>0</v>
      </c>
      <c r="AB199" s="163">
        <f t="shared" si="18"/>
        <v>0</v>
      </c>
      <c r="AC199" s="163">
        <v>0</v>
      </c>
      <c r="AD199" s="164">
        <f t="shared" si="19"/>
        <v>0</v>
      </c>
      <c r="AR199" s="17" t="s">
        <v>164</v>
      </c>
      <c r="AT199" s="17" t="s">
        <v>161</v>
      </c>
      <c r="AU199" s="17" t="s">
        <v>99</v>
      </c>
      <c r="AY199" s="17" t="s">
        <v>160</v>
      </c>
      <c r="BE199" s="165">
        <f t="shared" si="20"/>
        <v>62</v>
      </c>
      <c r="BF199" s="165">
        <f t="shared" si="21"/>
        <v>0</v>
      </c>
      <c r="BG199" s="165">
        <f t="shared" si="22"/>
        <v>0</v>
      </c>
      <c r="BH199" s="165">
        <f t="shared" si="23"/>
        <v>0</v>
      </c>
      <c r="BI199" s="165">
        <f t="shared" si="24"/>
        <v>0</v>
      </c>
      <c r="BJ199" s="17" t="s">
        <v>24</v>
      </c>
      <c r="BK199" s="165">
        <f t="shared" si="25"/>
        <v>62</v>
      </c>
      <c r="BL199" s="17" t="s">
        <v>164</v>
      </c>
      <c r="BM199" s="17" t="s">
        <v>370</v>
      </c>
    </row>
    <row r="200" spans="2:65" s="1" customFormat="1" ht="22.5" customHeight="1">
      <c r="B200" s="31"/>
      <c r="C200" s="157" t="s">
        <v>268</v>
      </c>
      <c r="D200" s="157" t="s">
        <v>161</v>
      </c>
      <c r="E200" s="158" t="s">
        <v>371</v>
      </c>
      <c r="F200" s="230" t="s">
        <v>372</v>
      </c>
      <c r="G200" s="230"/>
      <c r="H200" s="230"/>
      <c r="I200" s="230"/>
      <c r="J200" s="159" t="s">
        <v>373</v>
      </c>
      <c r="K200" s="160">
        <v>1</v>
      </c>
      <c r="L200" s="161">
        <v>350</v>
      </c>
      <c r="M200" s="231">
        <v>1020</v>
      </c>
      <c r="N200" s="231"/>
      <c r="O200" s="231"/>
      <c r="P200" s="231">
        <f t="shared" si="13"/>
        <v>1370</v>
      </c>
      <c r="Q200" s="231"/>
      <c r="R200" s="33"/>
      <c r="T200" s="162" t="s">
        <v>22</v>
      </c>
      <c r="U200" s="40" t="s">
        <v>44</v>
      </c>
      <c r="V200" s="108">
        <f t="shared" si="14"/>
        <v>1370</v>
      </c>
      <c r="W200" s="108">
        <f t="shared" si="15"/>
        <v>350</v>
      </c>
      <c r="X200" s="108">
        <f t="shared" si="16"/>
        <v>1020</v>
      </c>
      <c r="Y200" s="163">
        <v>0</v>
      </c>
      <c r="Z200" s="163">
        <f t="shared" si="17"/>
        <v>0</v>
      </c>
      <c r="AA200" s="163">
        <v>0</v>
      </c>
      <c r="AB200" s="163">
        <f t="shared" si="18"/>
        <v>0</v>
      </c>
      <c r="AC200" s="163">
        <v>0</v>
      </c>
      <c r="AD200" s="164">
        <f t="shared" si="19"/>
        <v>0</v>
      </c>
      <c r="AR200" s="17" t="s">
        <v>164</v>
      </c>
      <c r="AT200" s="17" t="s">
        <v>161</v>
      </c>
      <c r="AU200" s="17" t="s">
        <v>99</v>
      </c>
      <c r="AY200" s="17" t="s">
        <v>160</v>
      </c>
      <c r="BE200" s="165">
        <f t="shared" si="20"/>
        <v>1370</v>
      </c>
      <c r="BF200" s="165">
        <f t="shared" si="21"/>
        <v>0</v>
      </c>
      <c r="BG200" s="165">
        <f t="shared" si="22"/>
        <v>0</v>
      </c>
      <c r="BH200" s="165">
        <f t="shared" si="23"/>
        <v>0</v>
      </c>
      <c r="BI200" s="165">
        <f t="shared" si="24"/>
        <v>0</v>
      </c>
      <c r="BJ200" s="17" t="s">
        <v>24</v>
      </c>
      <c r="BK200" s="165">
        <f t="shared" si="25"/>
        <v>1370</v>
      </c>
      <c r="BL200" s="17" t="s">
        <v>164</v>
      </c>
      <c r="BM200" s="17" t="s">
        <v>374</v>
      </c>
    </row>
    <row r="201" spans="2:65" s="9" customFormat="1" ht="29.85" customHeight="1">
      <c r="B201" s="145"/>
      <c r="C201" s="146"/>
      <c r="D201" s="156" t="s">
        <v>117</v>
      </c>
      <c r="E201" s="156"/>
      <c r="F201" s="156"/>
      <c r="G201" s="156"/>
      <c r="H201" s="156"/>
      <c r="I201" s="156"/>
      <c r="J201" s="156"/>
      <c r="K201" s="156"/>
      <c r="L201" s="156"/>
      <c r="M201" s="237">
        <f>BK201</f>
        <v>33552</v>
      </c>
      <c r="N201" s="238"/>
      <c r="O201" s="238"/>
      <c r="P201" s="238"/>
      <c r="Q201" s="238"/>
      <c r="R201" s="148"/>
      <c r="T201" s="149"/>
      <c r="U201" s="146"/>
      <c r="V201" s="146"/>
      <c r="W201" s="150">
        <f>SUM(W202:W236)</f>
        <v>25904</v>
      </c>
      <c r="X201" s="150">
        <f>SUM(X202:X236)</f>
        <v>7648</v>
      </c>
      <c r="Y201" s="146"/>
      <c r="Z201" s="151">
        <f>SUM(Z202:Z236)</f>
        <v>0</v>
      </c>
      <c r="AA201" s="146"/>
      <c r="AB201" s="151">
        <f>SUM(AB202:AB236)</f>
        <v>0</v>
      </c>
      <c r="AC201" s="146"/>
      <c r="AD201" s="152">
        <f>SUM(AD202:AD236)</f>
        <v>0</v>
      </c>
      <c r="AR201" s="153" t="s">
        <v>99</v>
      </c>
      <c r="AT201" s="154" t="s">
        <v>80</v>
      </c>
      <c r="AU201" s="154" t="s">
        <v>24</v>
      </c>
      <c r="AY201" s="153" t="s">
        <v>160</v>
      </c>
      <c r="BK201" s="155">
        <f>SUM(BK202:BK236)</f>
        <v>33552</v>
      </c>
    </row>
    <row r="202" spans="2:65" s="1" customFormat="1" ht="31.5" customHeight="1">
      <c r="B202" s="31"/>
      <c r="C202" s="157" t="s">
        <v>375</v>
      </c>
      <c r="D202" s="157" t="s">
        <v>161</v>
      </c>
      <c r="E202" s="158" t="s">
        <v>376</v>
      </c>
      <c r="F202" s="230" t="s">
        <v>377</v>
      </c>
      <c r="G202" s="230"/>
      <c r="H202" s="230"/>
      <c r="I202" s="230"/>
      <c r="J202" s="159" t="s">
        <v>174</v>
      </c>
      <c r="K202" s="160">
        <v>1</v>
      </c>
      <c r="L202" s="161">
        <v>3288</v>
      </c>
      <c r="M202" s="231">
        <v>0</v>
      </c>
      <c r="N202" s="231"/>
      <c r="O202" s="231"/>
      <c r="P202" s="231">
        <f t="shared" ref="P202:P236" si="26">ROUND(V202*K202,2)</f>
        <v>3288</v>
      </c>
      <c r="Q202" s="231"/>
      <c r="R202" s="33"/>
      <c r="T202" s="162" t="s">
        <v>22</v>
      </c>
      <c r="U202" s="40" t="s">
        <v>44</v>
      </c>
      <c r="V202" s="108">
        <f t="shared" ref="V202:V236" si="27">L202+M202</f>
        <v>3288</v>
      </c>
      <c r="W202" s="108">
        <f t="shared" ref="W202:W236" si="28">ROUND(L202*K202,2)</f>
        <v>3288</v>
      </c>
      <c r="X202" s="108">
        <f t="shared" ref="X202:X236" si="29">ROUND(M202*K202,2)</f>
        <v>0</v>
      </c>
      <c r="Y202" s="163">
        <v>0</v>
      </c>
      <c r="Z202" s="163">
        <f t="shared" ref="Z202:Z236" si="30">Y202*K202</f>
        <v>0</v>
      </c>
      <c r="AA202" s="163">
        <v>0</v>
      </c>
      <c r="AB202" s="163">
        <f t="shared" ref="AB202:AB236" si="31">AA202*K202</f>
        <v>0</v>
      </c>
      <c r="AC202" s="163">
        <v>0</v>
      </c>
      <c r="AD202" s="164">
        <f t="shared" ref="AD202:AD236" si="32">AC202*K202</f>
        <v>0</v>
      </c>
      <c r="AR202" s="17" t="s">
        <v>164</v>
      </c>
      <c r="AT202" s="17" t="s">
        <v>161</v>
      </c>
      <c r="AU202" s="17" t="s">
        <v>99</v>
      </c>
      <c r="AY202" s="17" t="s">
        <v>160</v>
      </c>
      <c r="BE202" s="165">
        <f t="shared" ref="BE202:BE236" si="33">IF(U202="základní",P202,0)</f>
        <v>3288</v>
      </c>
      <c r="BF202" s="165">
        <f t="shared" ref="BF202:BF236" si="34">IF(U202="snížená",P202,0)</f>
        <v>0</v>
      </c>
      <c r="BG202" s="165">
        <f t="shared" ref="BG202:BG236" si="35">IF(U202="zákl. přenesená",P202,0)</f>
        <v>0</v>
      </c>
      <c r="BH202" s="165">
        <f t="shared" ref="BH202:BH236" si="36">IF(U202="sníž. přenesená",P202,0)</f>
        <v>0</v>
      </c>
      <c r="BI202" s="165">
        <f t="shared" ref="BI202:BI236" si="37">IF(U202="nulová",P202,0)</f>
        <v>0</v>
      </c>
      <c r="BJ202" s="17" t="s">
        <v>24</v>
      </c>
      <c r="BK202" s="165">
        <f t="shared" ref="BK202:BK236" si="38">ROUND(V202*K202,2)</f>
        <v>3288</v>
      </c>
      <c r="BL202" s="17" t="s">
        <v>164</v>
      </c>
      <c r="BM202" s="17" t="s">
        <v>378</v>
      </c>
    </row>
    <row r="203" spans="2:65" s="1" customFormat="1" ht="22.5" customHeight="1">
      <c r="B203" s="31"/>
      <c r="C203" s="157" t="s">
        <v>272</v>
      </c>
      <c r="D203" s="157" t="s">
        <v>161</v>
      </c>
      <c r="E203" s="158" t="s">
        <v>379</v>
      </c>
      <c r="F203" s="230" t="s">
        <v>380</v>
      </c>
      <c r="G203" s="230"/>
      <c r="H203" s="230"/>
      <c r="I203" s="230"/>
      <c r="J203" s="159" t="s">
        <v>174</v>
      </c>
      <c r="K203" s="160">
        <v>1</v>
      </c>
      <c r="L203" s="161">
        <v>1836</v>
      </c>
      <c r="M203" s="231">
        <v>145</v>
      </c>
      <c r="N203" s="231"/>
      <c r="O203" s="231"/>
      <c r="P203" s="231">
        <f t="shared" si="26"/>
        <v>1981</v>
      </c>
      <c r="Q203" s="231"/>
      <c r="R203" s="33"/>
      <c r="T203" s="162" t="s">
        <v>22</v>
      </c>
      <c r="U203" s="40" t="s">
        <v>44</v>
      </c>
      <c r="V203" s="108">
        <f t="shared" si="27"/>
        <v>1981</v>
      </c>
      <c r="W203" s="108">
        <f t="shared" si="28"/>
        <v>1836</v>
      </c>
      <c r="X203" s="108">
        <f t="shared" si="29"/>
        <v>145</v>
      </c>
      <c r="Y203" s="163">
        <v>0</v>
      </c>
      <c r="Z203" s="163">
        <f t="shared" si="30"/>
        <v>0</v>
      </c>
      <c r="AA203" s="163">
        <v>0</v>
      </c>
      <c r="AB203" s="163">
        <f t="shared" si="31"/>
        <v>0</v>
      </c>
      <c r="AC203" s="163">
        <v>0</v>
      </c>
      <c r="AD203" s="164">
        <f t="shared" si="32"/>
        <v>0</v>
      </c>
      <c r="AR203" s="17" t="s">
        <v>164</v>
      </c>
      <c r="AT203" s="17" t="s">
        <v>161</v>
      </c>
      <c r="AU203" s="17" t="s">
        <v>99</v>
      </c>
      <c r="AY203" s="17" t="s">
        <v>160</v>
      </c>
      <c r="BE203" s="165">
        <f t="shared" si="33"/>
        <v>1981</v>
      </c>
      <c r="BF203" s="165">
        <f t="shared" si="34"/>
        <v>0</v>
      </c>
      <c r="BG203" s="165">
        <f t="shared" si="35"/>
        <v>0</v>
      </c>
      <c r="BH203" s="165">
        <f t="shared" si="36"/>
        <v>0</v>
      </c>
      <c r="BI203" s="165">
        <f t="shared" si="37"/>
        <v>0</v>
      </c>
      <c r="BJ203" s="17" t="s">
        <v>24</v>
      </c>
      <c r="BK203" s="165">
        <f t="shared" si="38"/>
        <v>1981</v>
      </c>
      <c r="BL203" s="17" t="s">
        <v>164</v>
      </c>
      <c r="BM203" s="17" t="s">
        <v>381</v>
      </c>
    </row>
    <row r="204" spans="2:65" s="1" customFormat="1" ht="22.5" customHeight="1">
      <c r="B204" s="31"/>
      <c r="C204" s="157" t="s">
        <v>382</v>
      </c>
      <c r="D204" s="157" t="s">
        <v>161</v>
      </c>
      <c r="E204" s="158" t="s">
        <v>383</v>
      </c>
      <c r="F204" s="230" t="s">
        <v>384</v>
      </c>
      <c r="G204" s="230"/>
      <c r="H204" s="230"/>
      <c r="I204" s="230"/>
      <c r="J204" s="159" t="s">
        <v>174</v>
      </c>
      <c r="K204" s="160">
        <v>1</v>
      </c>
      <c r="L204" s="161">
        <v>516</v>
      </c>
      <c r="M204" s="231">
        <v>115</v>
      </c>
      <c r="N204" s="231"/>
      <c r="O204" s="231"/>
      <c r="P204" s="231">
        <f t="shared" si="26"/>
        <v>631</v>
      </c>
      <c r="Q204" s="231"/>
      <c r="R204" s="33"/>
      <c r="T204" s="162" t="s">
        <v>22</v>
      </c>
      <c r="U204" s="40" t="s">
        <v>44</v>
      </c>
      <c r="V204" s="108">
        <f t="shared" si="27"/>
        <v>631</v>
      </c>
      <c r="W204" s="108">
        <f t="shared" si="28"/>
        <v>516</v>
      </c>
      <c r="X204" s="108">
        <f t="shared" si="29"/>
        <v>115</v>
      </c>
      <c r="Y204" s="163">
        <v>0</v>
      </c>
      <c r="Z204" s="163">
        <f t="shared" si="30"/>
        <v>0</v>
      </c>
      <c r="AA204" s="163">
        <v>0</v>
      </c>
      <c r="AB204" s="163">
        <f t="shared" si="31"/>
        <v>0</v>
      </c>
      <c r="AC204" s="163">
        <v>0</v>
      </c>
      <c r="AD204" s="164">
        <f t="shared" si="32"/>
        <v>0</v>
      </c>
      <c r="AR204" s="17" t="s">
        <v>164</v>
      </c>
      <c r="AT204" s="17" t="s">
        <v>161</v>
      </c>
      <c r="AU204" s="17" t="s">
        <v>99</v>
      </c>
      <c r="AY204" s="17" t="s">
        <v>160</v>
      </c>
      <c r="BE204" s="165">
        <f t="shared" si="33"/>
        <v>631</v>
      </c>
      <c r="BF204" s="165">
        <f t="shared" si="34"/>
        <v>0</v>
      </c>
      <c r="BG204" s="165">
        <f t="shared" si="35"/>
        <v>0</v>
      </c>
      <c r="BH204" s="165">
        <f t="shared" si="36"/>
        <v>0</v>
      </c>
      <c r="BI204" s="165">
        <f t="shared" si="37"/>
        <v>0</v>
      </c>
      <c r="BJ204" s="17" t="s">
        <v>24</v>
      </c>
      <c r="BK204" s="165">
        <f t="shared" si="38"/>
        <v>631</v>
      </c>
      <c r="BL204" s="17" t="s">
        <v>164</v>
      </c>
      <c r="BM204" s="17" t="s">
        <v>385</v>
      </c>
    </row>
    <row r="205" spans="2:65" s="1" customFormat="1" ht="22.5" customHeight="1">
      <c r="B205" s="31"/>
      <c r="C205" s="157" t="s">
        <v>275</v>
      </c>
      <c r="D205" s="157" t="s">
        <v>161</v>
      </c>
      <c r="E205" s="158" t="s">
        <v>386</v>
      </c>
      <c r="F205" s="230" t="s">
        <v>387</v>
      </c>
      <c r="G205" s="230"/>
      <c r="H205" s="230"/>
      <c r="I205" s="230"/>
      <c r="J205" s="159" t="s">
        <v>174</v>
      </c>
      <c r="K205" s="160">
        <v>1</v>
      </c>
      <c r="L205" s="161">
        <v>355</v>
      </c>
      <c r="M205" s="231">
        <v>115</v>
      </c>
      <c r="N205" s="231"/>
      <c r="O205" s="231"/>
      <c r="P205" s="231">
        <f t="shared" si="26"/>
        <v>470</v>
      </c>
      <c r="Q205" s="231"/>
      <c r="R205" s="33"/>
      <c r="T205" s="162" t="s">
        <v>22</v>
      </c>
      <c r="U205" s="40" t="s">
        <v>44</v>
      </c>
      <c r="V205" s="108">
        <f t="shared" si="27"/>
        <v>470</v>
      </c>
      <c r="W205" s="108">
        <f t="shared" si="28"/>
        <v>355</v>
      </c>
      <c r="X205" s="108">
        <f t="shared" si="29"/>
        <v>115</v>
      </c>
      <c r="Y205" s="163">
        <v>0</v>
      </c>
      <c r="Z205" s="163">
        <f t="shared" si="30"/>
        <v>0</v>
      </c>
      <c r="AA205" s="163">
        <v>0</v>
      </c>
      <c r="AB205" s="163">
        <f t="shared" si="31"/>
        <v>0</v>
      </c>
      <c r="AC205" s="163">
        <v>0</v>
      </c>
      <c r="AD205" s="164">
        <f t="shared" si="32"/>
        <v>0</v>
      </c>
      <c r="AR205" s="17" t="s">
        <v>164</v>
      </c>
      <c r="AT205" s="17" t="s">
        <v>161</v>
      </c>
      <c r="AU205" s="17" t="s">
        <v>99</v>
      </c>
      <c r="AY205" s="17" t="s">
        <v>160</v>
      </c>
      <c r="BE205" s="165">
        <f t="shared" si="33"/>
        <v>470</v>
      </c>
      <c r="BF205" s="165">
        <f t="shared" si="34"/>
        <v>0</v>
      </c>
      <c r="BG205" s="165">
        <f t="shared" si="35"/>
        <v>0</v>
      </c>
      <c r="BH205" s="165">
        <f t="shared" si="36"/>
        <v>0</v>
      </c>
      <c r="BI205" s="165">
        <f t="shared" si="37"/>
        <v>0</v>
      </c>
      <c r="BJ205" s="17" t="s">
        <v>24</v>
      </c>
      <c r="BK205" s="165">
        <f t="shared" si="38"/>
        <v>470</v>
      </c>
      <c r="BL205" s="17" t="s">
        <v>164</v>
      </c>
      <c r="BM205" s="17" t="s">
        <v>388</v>
      </c>
    </row>
    <row r="206" spans="2:65" s="1" customFormat="1" ht="22.5" customHeight="1">
      <c r="B206" s="31"/>
      <c r="C206" s="157" t="s">
        <v>389</v>
      </c>
      <c r="D206" s="157" t="s">
        <v>161</v>
      </c>
      <c r="E206" s="158" t="s">
        <v>390</v>
      </c>
      <c r="F206" s="230" t="s">
        <v>391</v>
      </c>
      <c r="G206" s="230"/>
      <c r="H206" s="230"/>
      <c r="I206" s="230"/>
      <c r="J206" s="159" t="s">
        <v>174</v>
      </c>
      <c r="K206" s="160">
        <v>3</v>
      </c>
      <c r="L206" s="161">
        <v>28</v>
      </c>
      <c r="M206" s="231">
        <v>5</v>
      </c>
      <c r="N206" s="231"/>
      <c r="O206" s="231"/>
      <c r="P206" s="231">
        <f t="shared" si="26"/>
        <v>99</v>
      </c>
      <c r="Q206" s="231"/>
      <c r="R206" s="33"/>
      <c r="T206" s="162" t="s">
        <v>22</v>
      </c>
      <c r="U206" s="40" t="s">
        <v>44</v>
      </c>
      <c r="V206" s="108">
        <f t="shared" si="27"/>
        <v>33</v>
      </c>
      <c r="W206" s="108">
        <f t="shared" si="28"/>
        <v>84</v>
      </c>
      <c r="X206" s="108">
        <f t="shared" si="29"/>
        <v>15</v>
      </c>
      <c r="Y206" s="163">
        <v>0</v>
      </c>
      <c r="Z206" s="163">
        <f t="shared" si="30"/>
        <v>0</v>
      </c>
      <c r="AA206" s="163">
        <v>0</v>
      </c>
      <c r="AB206" s="163">
        <f t="shared" si="31"/>
        <v>0</v>
      </c>
      <c r="AC206" s="163">
        <v>0</v>
      </c>
      <c r="AD206" s="164">
        <f t="shared" si="32"/>
        <v>0</v>
      </c>
      <c r="AR206" s="17" t="s">
        <v>164</v>
      </c>
      <c r="AT206" s="17" t="s">
        <v>161</v>
      </c>
      <c r="AU206" s="17" t="s">
        <v>99</v>
      </c>
      <c r="AY206" s="17" t="s">
        <v>160</v>
      </c>
      <c r="BE206" s="165">
        <f t="shared" si="33"/>
        <v>99</v>
      </c>
      <c r="BF206" s="165">
        <f t="shared" si="34"/>
        <v>0</v>
      </c>
      <c r="BG206" s="165">
        <f t="shared" si="35"/>
        <v>0</v>
      </c>
      <c r="BH206" s="165">
        <f t="shared" si="36"/>
        <v>0</v>
      </c>
      <c r="BI206" s="165">
        <f t="shared" si="37"/>
        <v>0</v>
      </c>
      <c r="BJ206" s="17" t="s">
        <v>24</v>
      </c>
      <c r="BK206" s="165">
        <f t="shared" si="38"/>
        <v>99</v>
      </c>
      <c r="BL206" s="17" t="s">
        <v>164</v>
      </c>
      <c r="BM206" s="17" t="s">
        <v>392</v>
      </c>
    </row>
    <row r="207" spans="2:65" s="1" customFormat="1" ht="31.5" customHeight="1">
      <c r="B207" s="31"/>
      <c r="C207" s="157" t="s">
        <v>279</v>
      </c>
      <c r="D207" s="157" t="s">
        <v>161</v>
      </c>
      <c r="E207" s="158" t="s">
        <v>393</v>
      </c>
      <c r="F207" s="230" t="s">
        <v>394</v>
      </c>
      <c r="G207" s="230"/>
      <c r="H207" s="230"/>
      <c r="I207" s="230"/>
      <c r="J207" s="159" t="s">
        <v>174</v>
      </c>
      <c r="K207" s="160">
        <v>4</v>
      </c>
      <c r="L207" s="161">
        <v>265</v>
      </c>
      <c r="M207" s="231">
        <v>15</v>
      </c>
      <c r="N207" s="231"/>
      <c r="O207" s="231"/>
      <c r="P207" s="231">
        <f t="shared" si="26"/>
        <v>1120</v>
      </c>
      <c r="Q207" s="231"/>
      <c r="R207" s="33"/>
      <c r="T207" s="162" t="s">
        <v>22</v>
      </c>
      <c r="U207" s="40" t="s">
        <v>44</v>
      </c>
      <c r="V207" s="108">
        <f t="shared" si="27"/>
        <v>280</v>
      </c>
      <c r="W207" s="108">
        <f t="shared" si="28"/>
        <v>1060</v>
      </c>
      <c r="X207" s="108">
        <f t="shared" si="29"/>
        <v>60</v>
      </c>
      <c r="Y207" s="163">
        <v>0</v>
      </c>
      <c r="Z207" s="163">
        <f t="shared" si="30"/>
        <v>0</v>
      </c>
      <c r="AA207" s="163">
        <v>0</v>
      </c>
      <c r="AB207" s="163">
        <f t="shared" si="31"/>
        <v>0</v>
      </c>
      <c r="AC207" s="163">
        <v>0</v>
      </c>
      <c r="AD207" s="164">
        <f t="shared" si="32"/>
        <v>0</v>
      </c>
      <c r="AR207" s="17" t="s">
        <v>164</v>
      </c>
      <c r="AT207" s="17" t="s">
        <v>161</v>
      </c>
      <c r="AU207" s="17" t="s">
        <v>99</v>
      </c>
      <c r="AY207" s="17" t="s">
        <v>160</v>
      </c>
      <c r="BE207" s="165">
        <f t="shared" si="33"/>
        <v>1120</v>
      </c>
      <c r="BF207" s="165">
        <f t="shared" si="34"/>
        <v>0</v>
      </c>
      <c r="BG207" s="165">
        <f t="shared" si="35"/>
        <v>0</v>
      </c>
      <c r="BH207" s="165">
        <f t="shared" si="36"/>
        <v>0</v>
      </c>
      <c r="BI207" s="165">
        <f t="shared" si="37"/>
        <v>0</v>
      </c>
      <c r="BJ207" s="17" t="s">
        <v>24</v>
      </c>
      <c r="BK207" s="165">
        <f t="shared" si="38"/>
        <v>1120</v>
      </c>
      <c r="BL207" s="17" t="s">
        <v>164</v>
      </c>
      <c r="BM207" s="17" t="s">
        <v>395</v>
      </c>
    </row>
    <row r="208" spans="2:65" s="1" customFormat="1" ht="22.5" customHeight="1">
      <c r="B208" s="31"/>
      <c r="C208" s="157" t="s">
        <v>396</v>
      </c>
      <c r="D208" s="157" t="s">
        <v>161</v>
      </c>
      <c r="E208" s="158" t="s">
        <v>397</v>
      </c>
      <c r="F208" s="230" t="s">
        <v>398</v>
      </c>
      <c r="G208" s="230"/>
      <c r="H208" s="230"/>
      <c r="I208" s="230"/>
      <c r="J208" s="159" t="s">
        <v>174</v>
      </c>
      <c r="K208" s="160">
        <v>4</v>
      </c>
      <c r="L208" s="161">
        <v>179</v>
      </c>
      <c r="M208" s="231">
        <v>105</v>
      </c>
      <c r="N208" s="231"/>
      <c r="O208" s="231"/>
      <c r="P208" s="231">
        <f t="shared" si="26"/>
        <v>1136</v>
      </c>
      <c r="Q208" s="231"/>
      <c r="R208" s="33"/>
      <c r="T208" s="162" t="s">
        <v>22</v>
      </c>
      <c r="U208" s="40" t="s">
        <v>44</v>
      </c>
      <c r="V208" s="108">
        <f t="shared" si="27"/>
        <v>284</v>
      </c>
      <c r="W208" s="108">
        <f t="shared" si="28"/>
        <v>716</v>
      </c>
      <c r="X208" s="108">
        <f t="shared" si="29"/>
        <v>420</v>
      </c>
      <c r="Y208" s="163">
        <v>0</v>
      </c>
      <c r="Z208" s="163">
        <f t="shared" si="30"/>
        <v>0</v>
      </c>
      <c r="AA208" s="163">
        <v>0</v>
      </c>
      <c r="AB208" s="163">
        <f t="shared" si="31"/>
        <v>0</v>
      </c>
      <c r="AC208" s="163">
        <v>0</v>
      </c>
      <c r="AD208" s="164">
        <f t="shared" si="32"/>
        <v>0</v>
      </c>
      <c r="AR208" s="17" t="s">
        <v>164</v>
      </c>
      <c r="AT208" s="17" t="s">
        <v>161</v>
      </c>
      <c r="AU208" s="17" t="s">
        <v>99</v>
      </c>
      <c r="AY208" s="17" t="s">
        <v>160</v>
      </c>
      <c r="BE208" s="165">
        <f t="shared" si="33"/>
        <v>1136</v>
      </c>
      <c r="BF208" s="165">
        <f t="shared" si="34"/>
        <v>0</v>
      </c>
      <c r="BG208" s="165">
        <f t="shared" si="35"/>
        <v>0</v>
      </c>
      <c r="BH208" s="165">
        <f t="shared" si="36"/>
        <v>0</v>
      </c>
      <c r="BI208" s="165">
        <f t="shared" si="37"/>
        <v>0</v>
      </c>
      <c r="BJ208" s="17" t="s">
        <v>24</v>
      </c>
      <c r="BK208" s="165">
        <f t="shared" si="38"/>
        <v>1136</v>
      </c>
      <c r="BL208" s="17" t="s">
        <v>164</v>
      </c>
      <c r="BM208" s="17" t="s">
        <v>399</v>
      </c>
    </row>
    <row r="209" spans="2:65" s="1" customFormat="1" ht="22.5" customHeight="1">
      <c r="B209" s="31"/>
      <c r="C209" s="157" t="s">
        <v>282</v>
      </c>
      <c r="D209" s="157" t="s">
        <v>161</v>
      </c>
      <c r="E209" s="158" t="s">
        <v>400</v>
      </c>
      <c r="F209" s="230" t="s">
        <v>401</v>
      </c>
      <c r="G209" s="230"/>
      <c r="H209" s="230"/>
      <c r="I209" s="230"/>
      <c r="J209" s="159" t="s">
        <v>174</v>
      </c>
      <c r="K209" s="160">
        <v>2</v>
      </c>
      <c r="L209" s="161">
        <v>109</v>
      </c>
      <c r="M209" s="231">
        <v>55</v>
      </c>
      <c r="N209" s="231"/>
      <c r="O209" s="231"/>
      <c r="P209" s="231">
        <f t="shared" si="26"/>
        <v>328</v>
      </c>
      <c r="Q209" s="231"/>
      <c r="R209" s="33"/>
      <c r="T209" s="162" t="s">
        <v>22</v>
      </c>
      <c r="U209" s="40" t="s">
        <v>44</v>
      </c>
      <c r="V209" s="108">
        <f t="shared" si="27"/>
        <v>164</v>
      </c>
      <c r="W209" s="108">
        <f t="shared" si="28"/>
        <v>218</v>
      </c>
      <c r="X209" s="108">
        <f t="shared" si="29"/>
        <v>110</v>
      </c>
      <c r="Y209" s="163">
        <v>0</v>
      </c>
      <c r="Z209" s="163">
        <f t="shared" si="30"/>
        <v>0</v>
      </c>
      <c r="AA209" s="163">
        <v>0</v>
      </c>
      <c r="AB209" s="163">
        <f t="shared" si="31"/>
        <v>0</v>
      </c>
      <c r="AC209" s="163">
        <v>0</v>
      </c>
      <c r="AD209" s="164">
        <f t="shared" si="32"/>
        <v>0</v>
      </c>
      <c r="AR209" s="17" t="s">
        <v>164</v>
      </c>
      <c r="AT209" s="17" t="s">
        <v>161</v>
      </c>
      <c r="AU209" s="17" t="s">
        <v>99</v>
      </c>
      <c r="AY209" s="17" t="s">
        <v>160</v>
      </c>
      <c r="BE209" s="165">
        <f t="shared" si="33"/>
        <v>328</v>
      </c>
      <c r="BF209" s="165">
        <f t="shared" si="34"/>
        <v>0</v>
      </c>
      <c r="BG209" s="165">
        <f t="shared" si="35"/>
        <v>0</v>
      </c>
      <c r="BH209" s="165">
        <f t="shared" si="36"/>
        <v>0</v>
      </c>
      <c r="BI209" s="165">
        <f t="shared" si="37"/>
        <v>0</v>
      </c>
      <c r="BJ209" s="17" t="s">
        <v>24</v>
      </c>
      <c r="BK209" s="165">
        <f t="shared" si="38"/>
        <v>328</v>
      </c>
      <c r="BL209" s="17" t="s">
        <v>164</v>
      </c>
      <c r="BM209" s="17" t="s">
        <v>402</v>
      </c>
    </row>
    <row r="210" spans="2:65" s="1" customFormat="1" ht="22.5" customHeight="1">
      <c r="B210" s="31"/>
      <c r="C210" s="157" t="s">
        <v>403</v>
      </c>
      <c r="D210" s="157" t="s">
        <v>161</v>
      </c>
      <c r="E210" s="158" t="s">
        <v>404</v>
      </c>
      <c r="F210" s="230" t="s">
        <v>405</v>
      </c>
      <c r="G210" s="230"/>
      <c r="H210" s="230"/>
      <c r="I210" s="230"/>
      <c r="J210" s="159" t="s">
        <v>174</v>
      </c>
      <c r="K210" s="160">
        <v>1</v>
      </c>
      <c r="L210" s="161">
        <v>130</v>
      </c>
      <c r="M210" s="231">
        <v>55</v>
      </c>
      <c r="N210" s="231"/>
      <c r="O210" s="231"/>
      <c r="P210" s="231">
        <f t="shared" si="26"/>
        <v>185</v>
      </c>
      <c r="Q210" s="231"/>
      <c r="R210" s="33"/>
      <c r="T210" s="162" t="s">
        <v>22</v>
      </c>
      <c r="U210" s="40" t="s">
        <v>44</v>
      </c>
      <c r="V210" s="108">
        <f t="shared" si="27"/>
        <v>185</v>
      </c>
      <c r="W210" s="108">
        <f t="shared" si="28"/>
        <v>130</v>
      </c>
      <c r="X210" s="108">
        <f t="shared" si="29"/>
        <v>55</v>
      </c>
      <c r="Y210" s="163">
        <v>0</v>
      </c>
      <c r="Z210" s="163">
        <f t="shared" si="30"/>
        <v>0</v>
      </c>
      <c r="AA210" s="163">
        <v>0</v>
      </c>
      <c r="AB210" s="163">
        <f t="shared" si="31"/>
        <v>0</v>
      </c>
      <c r="AC210" s="163">
        <v>0</v>
      </c>
      <c r="AD210" s="164">
        <f t="shared" si="32"/>
        <v>0</v>
      </c>
      <c r="AR210" s="17" t="s">
        <v>164</v>
      </c>
      <c r="AT210" s="17" t="s">
        <v>161</v>
      </c>
      <c r="AU210" s="17" t="s">
        <v>99</v>
      </c>
      <c r="AY210" s="17" t="s">
        <v>160</v>
      </c>
      <c r="BE210" s="165">
        <f t="shared" si="33"/>
        <v>185</v>
      </c>
      <c r="BF210" s="165">
        <f t="shared" si="34"/>
        <v>0</v>
      </c>
      <c r="BG210" s="165">
        <f t="shared" si="35"/>
        <v>0</v>
      </c>
      <c r="BH210" s="165">
        <f t="shared" si="36"/>
        <v>0</v>
      </c>
      <c r="BI210" s="165">
        <f t="shared" si="37"/>
        <v>0</v>
      </c>
      <c r="BJ210" s="17" t="s">
        <v>24</v>
      </c>
      <c r="BK210" s="165">
        <f t="shared" si="38"/>
        <v>185</v>
      </c>
      <c r="BL210" s="17" t="s">
        <v>164</v>
      </c>
      <c r="BM210" s="17" t="s">
        <v>406</v>
      </c>
    </row>
    <row r="211" spans="2:65" s="1" customFormat="1" ht="22.5" customHeight="1">
      <c r="B211" s="31"/>
      <c r="C211" s="157" t="s">
        <v>286</v>
      </c>
      <c r="D211" s="157" t="s">
        <v>161</v>
      </c>
      <c r="E211" s="158" t="s">
        <v>407</v>
      </c>
      <c r="F211" s="230" t="s">
        <v>408</v>
      </c>
      <c r="G211" s="230"/>
      <c r="H211" s="230"/>
      <c r="I211" s="230"/>
      <c r="J211" s="159" t="s">
        <v>174</v>
      </c>
      <c r="K211" s="160">
        <v>1</v>
      </c>
      <c r="L211" s="161">
        <v>505</v>
      </c>
      <c r="M211" s="231">
        <v>85</v>
      </c>
      <c r="N211" s="231"/>
      <c r="O211" s="231"/>
      <c r="P211" s="231">
        <f t="shared" si="26"/>
        <v>590</v>
      </c>
      <c r="Q211" s="231"/>
      <c r="R211" s="33"/>
      <c r="T211" s="162" t="s">
        <v>22</v>
      </c>
      <c r="U211" s="40" t="s">
        <v>44</v>
      </c>
      <c r="V211" s="108">
        <f t="shared" si="27"/>
        <v>590</v>
      </c>
      <c r="W211" s="108">
        <f t="shared" si="28"/>
        <v>505</v>
      </c>
      <c r="X211" s="108">
        <f t="shared" si="29"/>
        <v>85</v>
      </c>
      <c r="Y211" s="163">
        <v>0</v>
      </c>
      <c r="Z211" s="163">
        <f t="shared" si="30"/>
        <v>0</v>
      </c>
      <c r="AA211" s="163">
        <v>0</v>
      </c>
      <c r="AB211" s="163">
        <f t="shared" si="31"/>
        <v>0</v>
      </c>
      <c r="AC211" s="163">
        <v>0</v>
      </c>
      <c r="AD211" s="164">
        <f t="shared" si="32"/>
        <v>0</v>
      </c>
      <c r="AR211" s="17" t="s">
        <v>164</v>
      </c>
      <c r="AT211" s="17" t="s">
        <v>161</v>
      </c>
      <c r="AU211" s="17" t="s">
        <v>99</v>
      </c>
      <c r="AY211" s="17" t="s">
        <v>160</v>
      </c>
      <c r="BE211" s="165">
        <f t="shared" si="33"/>
        <v>590</v>
      </c>
      <c r="BF211" s="165">
        <f t="shared" si="34"/>
        <v>0</v>
      </c>
      <c r="BG211" s="165">
        <f t="shared" si="35"/>
        <v>0</v>
      </c>
      <c r="BH211" s="165">
        <f t="shared" si="36"/>
        <v>0</v>
      </c>
      <c r="BI211" s="165">
        <f t="shared" si="37"/>
        <v>0</v>
      </c>
      <c r="BJ211" s="17" t="s">
        <v>24</v>
      </c>
      <c r="BK211" s="165">
        <f t="shared" si="38"/>
        <v>590</v>
      </c>
      <c r="BL211" s="17" t="s">
        <v>164</v>
      </c>
      <c r="BM211" s="17" t="s">
        <v>409</v>
      </c>
    </row>
    <row r="212" spans="2:65" s="1" customFormat="1" ht="22.5" customHeight="1">
      <c r="B212" s="31"/>
      <c r="C212" s="157" t="s">
        <v>410</v>
      </c>
      <c r="D212" s="157" t="s">
        <v>161</v>
      </c>
      <c r="E212" s="158" t="s">
        <v>411</v>
      </c>
      <c r="F212" s="230" t="s">
        <v>412</v>
      </c>
      <c r="G212" s="230"/>
      <c r="H212" s="230"/>
      <c r="I212" s="230"/>
      <c r="J212" s="159" t="s">
        <v>174</v>
      </c>
      <c r="K212" s="160">
        <v>2</v>
      </c>
      <c r="L212" s="161">
        <v>465</v>
      </c>
      <c r="M212" s="231">
        <v>85</v>
      </c>
      <c r="N212" s="231"/>
      <c r="O212" s="231"/>
      <c r="P212" s="231">
        <f t="shared" si="26"/>
        <v>1100</v>
      </c>
      <c r="Q212" s="231"/>
      <c r="R212" s="33"/>
      <c r="T212" s="162" t="s">
        <v>22</v>
      </c>
      <c r="U212" s="40" t="s">
        <v>44</v>
      </c>
      <c r="V212" s="108">
        <f t="shared" si="27"/>
        <v>550</v>
      </c>
      <c r="W212" s="108">
        <f t="shared" si="28"/>
        <v>930</v>
      </c>
      <c r="X212" s="108">
        <f t="shared" si="29"/>
        <v>170</v>
      </c>
      <c r="Y212" s="163">
        <v>0</v>
      </c>
      <c r="Z212" s="163">
        <f t="shared" si="30"/>
        <v>0</v>
      </c>
      <c r="AA212" s="163">
        <v>0</v>
      </c>
      <c r="AB212" s="163">
        <f t="shared" si="31"/>
        <v>0</v>
      </c>
      <c r="AC212" s="163">
        <v>0</v>
      </c>
      <c r="AD212" s="164">
        <f t="shared" si="32"/>
        <v>0</v>
      </c>
      <c r="AR212" s="17" t="s">
        <v>164</v>
      </c>
      <c r="AT212" s="17" t="s">
        <v>161</v>
      </c>
      <c r="AU212" s="17" t="s">
        <v>99</v>
      </c>
      <c r="AY212" s="17" t="s">
        <v>160</v>
      </c>
      <c r="BE212" s="165">
        <f t="shared" si="33"/>
        <v>1100</v>
      </c>
      <c r="BF212" s="165">
        <f t="shared" si="34"/>
        <v>0</v>
      </c>
      <c r="BG212" s="165">
        <f t="shared" si="35"/>
        <v>0</v>
      </c>
      <c r="BH212" s="165">
        <f t="shared" si="36"/>
        <v>0</v>
      </c>
      <c r="BI212" s="165">
        <f t="shared" si="37"/>
        <v>0</v>
      </c>
      <c r="BJ212" s="17" t="s">
        <v>24</v>
      </c>
      <c r="BK212" s="165">
        <f t="shared" si="38"/>
        <v>1100</v>
      </c>
      <c r="BL212" s="17" t="s">
        <v>164</v>
      </c>
      <c r="BM212" s="17" t="s">
        <v>413</v>
      </c>
    </row>
    <row r="213" spans="2:65" s="1" customFormat="1" ht="22.5" customHeight="1">
      <c r="B213" s="31"/>
      <c r="C213" s="157" t="s">
        <v>289</v>
      </c>
      <c r="D213" s="157" t="s">
        <v>161</v>
      </c>
      <c r="E213" s="158" t="s">
        <v>414</v>
      </c>
      <c r="F213" s="230" t="s">
        <v>415</v>
      </c>
      <c r="G213" s="230"/>
      <c r="H213" s="230"/>
      <c r="I213" s="230"/>
      <c r="J213" s="159" t="s">
        <v>174</v>
      </c>
      <c r="K213" s="160">
        <v>4</v>
      </c>
      <c r="L213" s="161">
        <v>408</v>
      </c>
      <c r="M213" s="231">
        <v>85</v>
      </c>
      <c r="N213" s="231"/>
      <c r="O213" s="231"/>
      <c r="P213" s="231">
        <f t="shared" si="26"/>
        <v>1972</v>
      </c>
      <c r="Q213" s="231"/>
      <c r="R213" s="33"/>
      <c r="T213" s="162" t="s">
        <v>22</v>
      </c>
      <c r="U213" s="40" t="s">
        <v>44</v>
      </c>
      <c r="V213" s="108">
        <f t="shared" si="27"/>
        <v>493</v>
      </c>
      <c r="W213" s="108">
        <f t="shared" si="28"/>
        <v>1632</v>
      </c>
      <c r="X213" s="108">
        <f t="shared" si="29"/>
        <v>340</v>
      </c>
      <c r="Y213" s="163">
        <v>0</v>
      </c>
      <c r="Z213" s="163">
        <f t="shared" si="30"/>
        <v>0</v>
      </c>
      <c r="AA213" s="163">
        <v>0</v>
      </c>
      <c r="AB213" s="163">
        <f t="shared" si="31"/>
        <v>0</v>
      </c>
      <c r="AC213" s="163">
        <v>0</v>
      </c>
      <c r="AD213" s="164">
        <f t="shared" si="32"/>
        <v>0</v>
      </c>
      <c r="AR213" s="17" t="s">
        <v>164</v>
      </c>
      <c r="AT213" s="17" t="s">
        <v>161</v>
      </c>
      <c r="AU213" s="17" t="s">
        <v>99</v>
      </c>
      <c r="AY213" s="17" t="s">
        <v>160</v>
      </c>
      <c r="BE213" s="165">
        <f t="shared" si="33"/>
        <v>1972</v>
      </c>
      <c r="BF213" s="165">
        <f t="shared" si="34"/>
        <v>0</v>
      </c>
      <c r="BG213" s="165">
        <f t="shared" si="35"/>
        <v>0</v>
      </c>
      <c r="BH213" s="165">
        <f t="shared" si="36"/>
        <v>0</v>
      </c>
      <c r="BI213" s="165">
        <f t="shared" si="37"/>
        <v>0</v>
      </c>
      <c r="BJ213" s="17" t="s">
        <v>24</v>
      </c>
      <c r="BK213" s="165">
        <f t="shared" si="38"/>
        <v>1972</v>
      </c>
      <c r="BL213" s="17" t="s">
        <v>164</v>
      </c>
      <c r="BM213" s="17" t="s">
        <v>416</v>
      </c>
    </row>
    <row r="214" spans="2:65" s="1" customFormat="1" ht="22.5" customHeight="1">
      <c r="B214" s="31"/>
      <c r="C214" s="157" t="s">
        <v>417</v>
      </c>
      <c r="D214" s="157" t="s">
        <v>161</v>
      </c>
      <c r="E214" s="158" t="s">
        <v>418</v>
      </c>
      <c r="F214" s="230" t="s">
        <v>419</v>
      </c>
      <c r="G214" s="230"/>
      <c r="H214" s="230"/>
      <c r="I214" s="230"/>
      <c r="J214" s="159" t="s">
        <v>174</v>
      </c>
      <c r="K214" s="160">
        <v>3</v>
      </c>
      <c r="L214" s="161">
        <v>448</v>
      </c>
      <c r="M214" s="231">
        <v>85</v>
      </c>
      <c r="N214" s="231"/>
      <c r="O214" s="231"/>
      <c r="P214" s="231">
        <f t="shared" si="26"/>
        <v>1599</v>
      </c>
      <c r="Q214" s="231"/>
      <c r="R214" s="33"/>
      <c r="T214" s="162" t="s">
        <v>22</v>
      </c>
      <c r="U214" s="40" t="s">
        <v>44</v>
      </c>
      <c r="V214" s="108">
        <f t="shared" si="27"/>
        <v>533</v>
      </c>
      <c r="W214" s="108">
        <f t="shared" si="28"/>
        <v>1344</v>
      </c>
      <c r="X214" s="108">
        <f t="shared" si="29"/>
        <v>255</v>
      </c>
      <c r="Y214" s="163">
        <v>0</v>
      </c>
      <c r="Z214" s="163">
        <f t="shared" si="30"/>
        <v>0</v>
      </c>
      <c r="AA214" s="163">
        <v>0</v>
      </c>
      <c r="AB214" s="163">
        <f t="shared" si="31"/>
        <v>0</v>
      </c>
      <c r="AC214" s="163">
        <v>0</v>
      </c>
      <c r="AD214" s="164">
        <f t="shared" si="32"/>
        <v>0</v>
      </c>
      <c r="AR214" s="17" t="s">
        <v>164</v>
      </c>
      <c r="AT214" s="17" t="s">
        <v>161</v>
      </c>
      <c r="AU214" s="17" t="s">
        <v>99</v>
      </c>
      <c r="AY214" s="17" t="s">
        <v>160</v>
      </c>
      <c r="BE214" s="165">
        <f t="shared" si="33"/>
        <v>1599</v>
      </c>
      <c r="BF214" s="165">
        <f t="shared" si="34"/>
        <v>0</v>
      </c>
      <c r="BG214" s="165">
        <f t="shared" si="35"/>
        <v>0</v>
      </c>
      <c r="BH214" s="165">
        <f t="shared" si="36"/>
        <v>0</v>
      </c>
      <c r="BI214" s="165">
        <f t="shared" si="37"/>
        <v>0</v>
      </c>
      <c r="BJ214" s="17" t="s">
        <v>24</v>
      </c>
      <c r="BK214" s="165">
        <f t="shared" si="38"/>
        <v>1599</v>
      </c>
      <c r="BL214" s="17" t="s">
        <v>164</v>
      </c>
      <c r="BM214" s="17" t="s">
        <v>420</v>
      </c>
    </row>
    <row r="215" spans="2:65" s="1" customFormat="1" ht="22.5" customHeight="1">
      <c r="B215" s="31"/>
      <c r="C215" s="157" t="s">
        <v>293</v>
      </c>
      <c r="D215" s="157" t="s">
        <v>161</v>
      </c>
      <c r="E215" s="158" t="s">
        <v>421</v>
      </c>
      <c r="F215" s="230" t="s">
        <v>422</v>
      </c>
      <c r="G215" s="230"/>
      <c r="H215" s="230"/>
      <c r="I215" s="230"/>
      <c r="J215" s="159" t="s">
        <v>174</v>
      </c>
      <c r="K215" s="160">
        <v>2</v>
      </c>
      <c r="L215" s="161">
        <v>127</v>
      </c>
      <c r="M215" s="231">
        <v>55</v>
      </c>
      <c r="N215" s="231"/>
      <c r="O215" s="231"/>
      <c r="P215" s="231">
        <f t="shared" si="26"/>
        <v>364</v>
      </c>
      <c r="Q215" s="231"/>
      <c r="R215" s="33"/>
      <c r="T215" s="162" t="s">
        <v>22</v>
      </c>
      <c r="U215" s="40" t="s">
        <v>44</v>
      </c>
      <c r="V215" s="108">
        <f t="shared" si="27"/>
        <v>182</v>
      </c>
      <c r="W215" s="108">
        <f t="shared" si="28"/>
        <v>254</v>
      </c>
      <c r="X215" s="108">
        <f t="shared" si="29"/>
        <v>110</v>
      </c>
      <c r="Y215" s="163">
        <v>0</v>
      </c>
      <c r="Z215" s="163">
        <f t="shared" si="30"/>
        <v>0</v>
      </c>
      <c r="AA215" s="163">
        <v>0</v>
      </c>
      <c r="AB215" s="163">
        <f t="shared" si="31"/>
        <v>0</v>
      </c>
      <c r="AC215" s="163">
        <v>0</v>
      </c>
      <c r="AD215" s="164">
        <f t="shared" si="32"/>
        <v>0</v>
      </c>
      <c r="AR215" s="17" t="s">
        <v>164</v>
      </c>
      <c r="AT215" s="17" t="s">
        <v>161</v>
      </c>
      <c r="AU215" s="17" t="s">
        <v>99</v>
      </c>
      <c r="AY215" s="17" t="s">
        <v>160</v>
      </c>
      <c r="BE215" s="165">
        <f t="shared" si="33"/>
        <v>364</v>
      </c>
      <c r="BF215" s="165">
        <f t="shared" si="34"/>
        <v>0</v>
      </c>
      <c r="BG215" s="165">
        <f t="shared" si="35"/>
        <v>0</v>
      </c>
      <c r="BH215" s="165">
        <f t="shared" si="36"/>
        <v>0</v>
      </c>
      <c r="BI215" s="165">
        <f t="shared" si="37"/>
        <v>0</v>
      </c>
      <c r="BJ215" s="17" t="s">
        <v>24</v>
      </c>
      <c r="BK215" s="165">
        <f t="shared" si="38"/>
        <v>364</v>
      </c>
      <c r="BL215" s="17" t="s">
        <v>164</v>
      </c>
      <c r="BM215" s="17" t="s">
        <v>423</v>
      </c>
    </row>
    <row r="216" spans="2:65" s="1" customFormat="1" ht="22.5" customHeight="1">
      <c r="B216" s="31"/>
      <c r="C216" s="157" t="s">
        <v>424</v>
      </c>
      <c r="D216" s="157" t="s">
        <v>161</v>
      </c>
      <c r="E216" s="158" t="s">
        <v>425</v>
      </c>
      <c r="F216" s="230" t="s">
        <v>351</v>
      </c>
      <c r="G216" s="230"/>
      <c r="H216" s="230"/>
      <c r="I216" s="230"/>
      <c r="J216" s="159" t="s">
        <v>174</v>
      </c>
      <c r="K216" s="160">
        <v>3</v>
      </c>
      <c r="L216" s="161">
        <v>99</v>
      </c>
      <c r="M216" s="231">
        <v>55</v>
      </c>
      <c r="N216" s="231"/>
      <c r="O216" s="231"/>
      <c r="P216" s="231">
        <f t="shared" si="26"/>
        <v>462</v>
      </c>
      <c r="Q216" s="231"/>
      <c r="R216" s="33"/>
      <c r="T216" s="162" t="s">
        <v>22</v>
      </c>
      <c r="U216" s="40" t="s">
        <v>44</v>
      </c>
      <c r="V216" s="108">
        <f t="shared" si="27"/>
        <v>154</v>
      </c>
      <c r="W216" s="108">
        <f t="shared" si="28"/>
        <v>297</v>
      </c>
      <c r="X216" s="108">
        <f t="shared" si="29"/>
        <v>165</v>
      </c>
      <c r="Y216" s="163">
        <v>0</v>
      </c>
      <c r="Z216" s="163">
        <f t="shared" si="30"/>
        <v>0</v>
      </c>
      <c r="AA216" s="163">
        <v>0</v>
      </c>
      <c r="AB216" s="163">
        <f t="shared" si="31"/>
        <v>0</v>
      </c>
      <c r="AC216" s="163">
        <v>0</v>
      </c>
      <c r="AD216" s="164">
        <f t="shared" si="32"/>
        <v>0</v>
      </c>
      <c r="AR216" s="17" t="s">
        <v>164</v>
      </c>
      <c r="AT216" s="17" t="s">
        <v>161</v>
      </c>
      <c r="AU216" s="17" t="s">
        <v>99</v>
      </c>
      <c r="AY216" s="17" t="s">
        <v>160</v>
      </c>
      <c r="BE216" s="165">
        <f t="shared" si="33"/>
        <v>462</v>
      </c>
      <c r="BF216" s="165">
        <f t="shared" si="34"/>
        <v>0</v>
      </c>
      <c r="BG216" s="165">
        <f t="shared" si="35"/>
        <v>0</v>
      </c>
      <c r="BH216" s="165">
        <f t="shared" si="36"/>
        <v>0</v>
      </c>
      <c r="BI216" s="165">
        <f t="shared" si="37"/>
        <v>0</v>
      </c>
      <c r="BJ216" s="17" t="s">
        <v>24</v>
      </c>
      <c r="BK216" s="165">
        <f t="shared" si="38"/>
        <v>462</v>
      </c>
      <c r="BL216" s="17" t="s">
        <v>164</v>
      </c>
      <c r="BM216" s="17" t="s">
        <v>426</v>
      </c>
    </row>
    <row r="217" spans="2:65" s="1" customFormat="1" ht="22.5" customHeight="1">
      <c r="B217" s="31"/>
      <c r="C217" s="157" t="s">
        <v>296</v>
      </c>
      <c r="D217" s="157" t="s">
        <v>161</v>
      </c>
      <c r="E217" s="158" t="s">
        <v>427</v>
      </c>
      <c r="F217" s="230" t="s">
        <v>428</v>
      </c>
      <c r="G217" s="230"/>
      <c r="H217" s="230"/>
      <c r="I217" s="230"/>
      <c r="J217" s="159" t="s">
        <v>174</v>
      </c>
      <c r="K217" s="160">
        <v>1</v>
      </c>
      <c r="L217" s="161">
        <v>95</v>
      </c>
      <c r="M217" s="231">
        <v>55</v>
      </c>
      <c r="N217" s="231"/>
      <c r="O217" s="231"/>
      <c r="P217" s="231">
        <f t="shared" si="26"/>
        <v>150</v>
      </c>
      <c r="Q217" s="231"/>
      <c r="R217" s="33"/>
      <c r="T217" s="162" t="s">
        <v>22</v>
      </c>
      <c r="U217" s="40" t="s">
        <v>44</v>
      </c>
      <c r="V217" s="108">
        <f t="shared" si="27"/>
        <v>150</v>
      </c>
      <c r="W217" s="108">
        <f t="shared" si="28"/>
        <v>95</v>
      </c>
      <c r="X217" s="108">
        <f t="shared" si="29"/>
        <v>55</v>
      </c>
      <c r="Y217" s="163">
        <v>0</v>
      </c>
      <c r="Z217" s="163">
        <f t="shared" si="30"/>
        <v>0</v>
      </c>
      <c r="AA217" s="163">
        <v>0</v>
      </c>
      <c r="AB217" s="163">
        <f t="shared" si="31"/>
        <v>0</v>
      </c>
      <c r="AC217" s="163">
        <v>0</v>
      </c>
      <c r="AD217" s="164">
        <f t="shared" si="32"/>
        <v>0</v>
      </c>
      <c r="AR217" s="17" t="s">
        <v>164</v>
      </c>
      <c r="AT217" s="17" t="s">
        <v>161</v>
      </c>
      <c r="AU217" s="17" t="s">
        <v>99</v>
      </c>
      <c r="AY217" s="17" t="s">
        <v>160</v>
      </c>
      <c r="BE217" s="165">
        <f t="shared" si="33"/>
        <v>150</v>
      </c>
      <c r="BF217" s="165">
        <f t="shared" si="34"/>
        <v>0</v>
      </c>
      <c r="BG217" s="165">
        <f t="shared" si="35"/>
        <v>0</v>
      </c>
      <c r="BH217" s="165">
        <f t="shared" si="36"/>
        <v>0</v>
      </c>
      <c r="BI217" s="165">
        <f t="shared" si="37"/>
        <v>0</v>
      </c>
      <c r="BJ217" s="17" t="s">
        <v>24</v>
      </c>
      <c r="BK217" s="165">
        <f t="shared" si="38"/>
        <v>150</v>
      </c>
      <c r="BL217" s="17" t="s">
        <v>164</v>
      </c>
      <c r="BM217" s="17" t="s">
        <v>429</v>
      </c>
    </row>
    <row r="218" spans="2:65" s="1" customFormat="1" ht="22.5" customHeight="1">
      <c r="B218" s="31"/>
      <c r="C218" s="157" t="s">
        <v>430</v>
      </c>
      <c r="D218" s="157" t="s">
        <v>161</v>
      </c>
      <c r="E218" s="158" t="s">
        <v>431</v>
      </c>
      <c r="F218" s="230" t="s">
        <v>432</v>
      </c>
      <c r="G218" s="230"/>
      <c r="H218" s="230"/>
      <c r="I218" s="230"/>
      <c r="J218" s="159" t="s">
        <v>174</v>
      </c>
      <c r="K218" s="160">
        <v>3</v>
      </c>
      <c r="L218" s="161">
        <v>829</v>
      </c>
      <c r="M218" s="231">
        <v>85</v>
      </c>
      <c r="N218" s="231"/>
      <c r="O218" s="231"/>
      <c r="P218" s="231">
        <f t="shared" si="26"/>
        <v>2742</v>
      </c>
      <c r="Q218" s="231"/>
      <c r="R218" s="33"/>
      <c r="T218" s="162" t="s">
        <v>22</v>
      </c>
      <c r="U218" s="40" t="s">
        <v>44</v>
      </c>
      <c r="V218" s="108">
        <f t="shared" si="27"/>
        <v>914</v>
      </c>
      <c r="W218" s="108">
        <f t="shared" si="28"/>
        <v>2487</v>
      </c>
      <c r="X218" s="108">
        <f t="shared" si="29"/>
        <v>255</v>
      </c>
      <c r="Y218" s="163">
        <v>0</v>
      </c>
      <c r="Z218" s="163">
        <f t="shared" si="30"/>
        <v>0</v>
      </c>
      <c r="AA218" s="163">
        <v>0</v>
      </c>
      <c r="AB218" s="163">
        <f t="shared" si="31"/>
        <v>0</v>
      </c>
      <c r="AC218" s="163">
        <v>0</v>
      </c>
      <c r="AD218" s="164">
        <f t="shared" si="32"/>
        <v>0</v>
      </c>
      <c r="AR218" s="17" t="s">
        <v>164</v>
      </c>
      <c r="AT218" s="17" t="s">
        <v>161</v>
      </c>
      <c r="AU218" s="17" t="s">
        <v>99</v>
      </c>
      <c r="AY218" s="17" t="s">
        <v>160</v>
      </c>
      <c r="BE218" s="165">
        <f t="shared" si="33"/>
        <v>2742</v>
      </c>
      <c r="BF218" s="165">
        <f t="shared" si="34"/>
        <v>0</v>
      </c>
      <c r="BG218" s="165">
        <f t="shared" si="35"/>
        <v>0</v>
      </c>
      <c r="BH218" s="165">
        <f t="shared" si="36"/>
        <v>0</v>
      </c>
      <c r="BI218" s="165">
        <f t="shared" si="37"/>
        <v>0</v>
      </c>
      <c r="BJ218" s="17" t="s">
        <v>24</v>
      </c>
      <c r="BK218" s="165">
        <f t="shared" si="38"/>
        <v>2742</v>
      </c>
      <c r="BL218" s="17" t="s">
        <v>164</v>
      </c>
      <c r="BM218" s="17" t="s">
        <v>433</v>
      </c>
    </row>
    <row r="219" spans="2:65" s="1" customFormat="1" ht="22.5" customHeight="1">
      <c r="B219" s="31"/>
      <c r="C219" s="157" t="s">
        <v>300</v>
      </c>
      <c r="D219" s="157" t="s">
        <v>161</v>
      </c>
      <c r="E219" s="158" t="s">
        <v>434</v>
      </c>
      <c r="F219" s="230" t="s">
        <v>435</v>
      </c>
      <c r="G219" s="230"/>
      <c r="H219" s="230"/>
      <c r="I219" s="230"/>
      <c r="J219" s="159" t="s">
        <v>174</v>
      </c>
      <c r="K219" s="160">
        <v>3</v>
      </c>
      <c r="L219" s="161">
        <v>655</v>
      </c>
      <c r="M219" s="231">
        <v>110</v>
      </c>
      <c r="N219" s="231"/>
      <c r="O219" s="231"/>
      <c r="P219" s="231">
        <f t="shared" si="26"/>
        <v>2295</v>
      </c>
      <c r="Q219" s="231"/>
      <c r="R219" s="33"/>
      <c r="T219" s="162" t="s">
        <v>22</v>
      </c>
      <c r="U219" s="40" t="s">
        <v>44</v>
      </c>
      <c r="V219" s="108">
        <f t="shared" si="27"/>
        <v>765</v>
      </c>
      <c r="W219" s="108">
        <f t="shared" si="28"/>
        <v>1965</v>
      </c>
      <c r="X219" s="108">
        <f t="shared" si="29"/>
        <v>330</v>
      </c>
      <c r="Y219" s="163">
        <v>0</v>
      </c>
      <c r="Z219" s="163">
        <f t="shared" si="30"/>
        <v>0</v>
      </c>
      <c r="AA219" s="163">
        <v>0</v>
      </c>
      <c r="AB219" s="163">
        <f t="shared" si="31"/>
        <v>0</v>
      </c>
      <c r="AC219" s="163">
        <v>0</v>
      </c>
      <c r="AD219" s="164">
        <f t="shared" si="32"/>
        <v>0</v>
      </c>
      <c r="AR219" s="17" t="s">
        <v>164</v>
      </c>
      <c r="AT219" s="17" t="s">
        <v>161</v>
      </c>
      <c r="AU219" s="17" t="s">
        <v>99</v>
      </c>
      <c r="AY219" s="17" t="s">
        <v>160</v>
      </c>
      <c r="BE219" s="165">
        <f t="shared" si="33"/>
        <v>2295</v>
      </c>
      <c r="BF219" s="165">
        <f t="shared" si="34"/>
        <v>0</v>
      </c>
      <c r="BG219" s="165">
        <f t="shared" si="35"/>
        <v>0</v>
      </c>
      <c r="BH219" s="165">
        <f t="shared" si="36"/>
        <v>0</v>
      </c>
      <c r="BI219" s="165">
        <f t="shared" si="37"/>
        <v>0</v>
      </c>
      <c r="BJ219" s="17" t="s">
        <v>24</v>
      </c>
      <c r="BK219" s="165">
        <f t="shared" si="38"/>
        <v>2295</v>
      </c>
      <c r="BL219" s="17" t="s">
        <v>164</v>
      </c>
      <c r="BM219" s="17" t="s">
        <v>436</v>
      </c>
    </row>
    <row r="220" spans="2:65" s="1" customFormat="1" ht="31.5" customHeight="1">
      <c r="B220" s="31"/>
      <c r="C220" s="157" t="s">
        <v>437</v>
      </c>
      <c r="D220" s="157" t="s">
        <v>161</v>
      </c>
      <c r="E220" s="158" t="s">
        <v>438</v>
      </c>
      <c r="F220" s="230" t="s">
        <v>362</v>
      </c>
      <c r="G220" s="230"/>
      <c r="H220" s="230"/>
      <c r="I220" s="230"/>
      <c r="J220" s="159" t="s">
        <v>174</v>
      </c>
      <c r="K220" s="160">
        <v>5</v>
      </c>
      <c r="L220" s="161">
        <v>331</v>
      </c>
      <c r="M220" s="231">
        <v>110</v>
      </c>
      <c r="N220" s="231"/>
      <c r="O220" s="231"/>
      <c r="P220" s="231">
        <f t="shared" si="26"/>
        <v>2205</v>
      </c>
      <c r="Q220" s="231"/>
      <c r="R220" s="33"/>
      <c r="T220" s="162" t="s">
        <v>22</v>
      </c>
      <c r="U220" s="40" t="s">
        <v>44</v>
      </c>
      <c r="V220" s="108">
        <f t="shared" si="27"/>
        <v>441</v>
      </c>
      <c r="W220" s="108">
        <f t="shared" si="28"/>
        <v>1655</v>
      </c>
      <c r="X220" s="108">
        <f t="shared" si="29"/>
        <v>550</v>
      </c>
      <c r="Y220" s="163">
        <v>0</v>
      </c>
      <c r="Z220" s="163">
        <f t="shared" si="30"/>
        <v>0</v>
      </c>
      <c r="AA220" s="163">
        <v>0</v>
      </c>
      <c r="AB220" s="163">
        <f t="shared" si="31"/>
        <v>0</v>
      </c>
      <c r="AC220" s="163">
        <v>0</v>
      </c>
      <c r="AD220" s="164">
        <f t="shared" si="32"/>
        <v>0</v>
      </c>
      <c r="AR220" s="17" t="s">
        <v>164</v>
      </c>
      <c r="AT220" s="17" t="s">
        <v>161</v>
      </c>
      <c r="AU220" s="17" t="s">
        <v>99</v>
      </c>
      <c r="AY220" s="17" t="s">
        <v>160</v>
      </c>
      <c r="BE220" s="165">
        <f t="shared" si="33"/>
        <v>2205</v>
      </c>
      <c r="BF220" s="165">
        <f t="shared" si="34"/>
        <v>0</v>
      </c>
      <c r="BG220" s="165">
        <f t="shared" si="35"/>
        <v>0</v>
      </c>
      <c r="BH220" s="165">
        <f t="shared" si="36"/>
        <v>0</v>
      </c>
      <c r="BI220" s="165">
        <f t="shared" si="37"/>
        <v>0</v>
      </c>
      <c r="BJ220" s="17" t="s">
        <v>24</v>
      </c>
      <c r="BK220" s="165">
        <f t="shared" si="38"/>
        <v>2205</v>
      </c>
      <c r="BL220" s="17" t="s">
        <v>164</v>
      </c>
      <c r="BM220" s="17" t="s">
        <v>439</v>
      </c>
    </row>
    <row r="221" spans="2:65" s="1" customFormat="1" ht="31.5" customHeight="1">
      <c r="B221" s="31"/>
      <c r="C221" s="157" t="s">
        <v>303</v>
      </c>
      <c r="D221" s="157" t="s">
        <v>161</v>
      </c>
      <c r="E221" s="158" t="s">
        <v>440</v>
      </c>
      <c r="F221" s="230" t="s">
        <v>441</v>
      </c>
      <c r="G221" s="230"/>
      <c r="H221" s="230"/>
      <c r="I221" s="230"/>
      <c r="J221" s="159" t="s">
        <v>174</v>
      </c>
      <c r="K221" s="160">
        <v>4</v>
      </c>
      <c r="L221" s="161">
        <v>307</v>
      </c>
      <c r="M221" s="231">
        <v>110</v>
      </c>
      <c r="N221" s="231"/>
      <c r="O221" s="231"/>
      <c r="P221" s="231">
        <f t="shared" si="26"/>
        <v>1668</v>
      </c>
      <c r="Q221" s="231"/>
      <c r="R221" s="33"/>
      <c r="T221" s="162" t="s">
        <v>22</v>
      </c>
      <c r="U221" s="40" t="s">
        <v>44</v>
      </c>
      <c r="V221" s="108">
        <f t="shared" si="27"/>
        <v>417</v>
      </c>
      <c r="W221" s="108">
        <f t="shared" si="28"/>
        <v>1228</v>
      </c>
      <c r="X221" s="108">
        <f t="shared" si="29"/>
        <v>440</v>
      </c>
      <c r="Y221" s="163">
        <v>0</v>
      </c>
      <c r="Z221" s="163">
        <f t="shared" si="30"/>
        <v>0</v>
      </c>
      <c r="AA221" s="163">
        <v>0</v>
      </c>
      <c r="AB221" s="163">
        <f t="shared" si="31"/>
        <v>0</v>
      </c>
      <c r="AC221" s="163">
        <v>0</v>
      </c>
      <c r="AD221" s="164">
        <f t="shared" si="32"/>
        <v>0</v>
      </c>
      <c r="AR221" s="17" t="s">
        <v>164</v>
      </c>
      <c r="AT221" s="17" t="s">
        <v>161</v>
      </c>
      <c r="AU221" s="17" t="s">
        <v>99</v>
      </c>
      <c r="AY221" s="17" t="s">
        <v>160</v>
      </c>
      <c r="BE221" s="165">
        <f t="shared" si="33"/>
        <v>1668</v>
      </c>
      <c r="BF221" s="165">
        <f t="shared" si="34"/>
        <v>0</v>
      </c>
      <c r="BG221" s="165">
        <f t="shared" si="35"/>
        <v>0</v>
      </c>
      <c r="BH221" s="165">
        <f t="shared" si="36"/>
        <v>0</v>
      </c>
      <c r="BI221" s="165">
        <f t="shared" si="37"/>
        <v>0</v>
      </c>
      <c r="BJ221" s="17" t="s">
        <v>24</v>
      </c>
      <c r="BK221" s="165">
        <f t="shared" si="38"/>
        <v>1668</v>
      </c>
      <c r="BL221" s="17" t="s">
        <v>164</v>
      </c>
      <c r="BM221" s="17" t="s">
        <v>442</v>
      </c>
    </row>
    <row r="222" spans="2:65" s="1" customFormat="1" ht="22.5" customHeight="1">
      <c r="B222" s="31"/>
      <c r="C222" s="157" t="s">
        <v>443</v>
      </c>
      <c r="D222" s="157" t="s">
        <v>161</v>
      </c>
      <c r="E222" s="158" t="s">
        <v>444</v>
      </c>
      <c r="F222" s="230" t="s">
        <v>445</v>
      </c>
      <c r="G222" s="230"/>
      <c r="H222" s="230"/>
      <c r="I222" s="230"/>
      <c r="J222" s="159" t="s">
        <v>174</v>
      </c>
      <c r="K222" s="160">
        <v>1</v>
      </c>
      <c r="L222" s="161">
        <v>1252</v>
      </c>
      <c r="M222" s="231">
        <v>265</v>
      </c>
      <c r="N222" s="231"/>
      <c r="O222" s="231"/>
      <c r="P222" s="231">
        <f t="shared" si="26"/>
        <v>1517</v>
      </c>
      <c r="Q222" s="231"/>
      <c r="R222" s="33"/>
      <c r="T222" s="162" t="s">
        <v>22</v>
      </c>
      <c r="U222" s="40" t="s">
        <v>44</v>
      </c>
      <c r="V222" s="108">
        <f t="shared" si="27"/>
        <v>1517</v>
      </c>
      <c r="W222" s="108">
        <f t="shared" si="28"/>
        <v>1252</v>
      </c>
      <c r="X222" s="108">
        <f t="shared" si="29"/>
        <v>265</v>
      </c>
      <c r="Y222" s="163">
        <v>0</v>
      </c>
      <c r="Z222" s="163">
        <f t="shared" si="30"/>
        <v>0</v>
      </c>
      <c r="AA222" s="163">
        <v>0</v>
      </c>
      <c r="AB222" s="163">
        <f t="shared" si="31"/>
        <v>0</v>
      </c>
      <c r="AC222" s="163">
        <v>0</v>
      </c>
      <c r="AD222" s="164">
        <f t="shared" si="32"/>
        <v>0</v>
      </c>
      <c r="AR222" s="17" t="s">
        <v>164</v>
      </c>
      <c r="AT222" s="17" t="s">
        <v>161</v>
      </c>
      <c r="AU222" s="17" t="s">
        <v>99</v>
      </c>
      <c r="AY222" s="17" t="s">
        <v>160</v>
      </c>
      <c r="BE222" s="165">
        <f t="shared" si="33"/>
        <v>1517</v>
      </c>
      <c r="BF222" s="165">
        <f t="shared" si="34"/>
        <v>0</v>
      </c>
      <c r="BG222" s="165">
        <f t="shared" si="35"/>
        <v>0</v>
      </c>
      <c r="BH222" s="165">
        <f t="shared" si="36"/>
        <v>0</v>
      </c>
      <c r="BI222" s="165">
        <f t="shared" si="37"/>
        <v>0</v>
      </c>
      <c r="BJ222" s="17" t="s">
        <v>24</v>
      </c>
      <c r="BK222" s="165">
        <f t="shared" si="38"/>
        <v>1517</v>
      </c>
      <c r="BL222" s="17" t="s">
        <v>164</v>
      </c>
      <c r="BM222" s="17" t="s">
        <v>446</v>
      </c>
    </row>
    <row r="223" spans="2:65" s="1" customFormat="1" ht="31.5" customHeight="1">
      <c r="B223" s="31"/>
      <c r="C223" s="157" t="s">
        <v>307</v>
      </c>
      <c r="D223" s="157" t="s">
        <v>161</v>
      </c>
      <c r="E223" s="158" t="s">
        <v>447</v>
      </c>
      <c r="F223" s="230" t="s">
        <v>448</v>
      </c>
      <c r="G223" s="230"/>
      <c r="H223" s="230"/>
      <c r="I223" s="230"/>
      <c r="J223" s="159" t="s">
        <v>174</v>
      </c>
      <c r="K223" s="160">
        <v>1</v>
      </c>
      <c r="L223" s="161">
        <v>169</v>
      </c>
      <c r="M223" s="231">
        <v>255</v>
      </c>
      <c r="N223" s="231"/>
      <c r="O223" s="231"/>
      <c r="P223" s="231">
        <f t="shared" si="26"/>
        <v>424</v>
      </c>
      <c r="Q223" s="231"/>
      <c r="R223" s="33"/>
      <c r="T223" s="162" t="s">
        <v>22</v>
      </c>
      <c r="U223" s="40" t="s">
        <v>44</v>
      </c>
      <c r="V223" s="108">
        <f t="shared" si="27"/>
        <v>424</v>
      </c>
      <c r="W223" s="108">
        <f t="shared" si="28"/>
        <v>169</v>
      </c>
      <c r="X223" s="108">
        <f t="shared" si="29"/>
        <v>255</v>
      </c>
      <c r="Y223" s="163">
        <v>0</v>
      </c>
      <c r="Z223" s="163">
        <f t="shared" si="30"/>
        <v>0</v>
      </c>
      <c r="AA223" s="163">
        <v>0</v>
      </c>
      <c r="AB223" s="163">
        <f t="shared" si="31"/>
        <v>0</v>
      </c>
      <c r="AC223" s="163">
        <v>0</v>
      </c>
      <c r="AD223" s="164">
        <f t="shared" si="32"/>
        <v>0</v>
      </c>
      <c r="AR223" s="17" t="s">
        <v>164</v>
      </c>
      <c r="AT223" s="17" t="s">
        <v>161</v>
      </c>
      <c r="AU223" s="17" t="s">
        <v>99</v>
      </c>
      <c r="AY223" s="17" t="s">
        <v>160</v>
      </c>
      <c r="BE223" s="165">
        <f t="shared" si="33"/>
        <v>424</v>
      </c>
      <c r="BF223" s="165">
        <f t="shared" si="34"/>
        <v>0</v>
      </c>
      <c r="BG223" s="165">
        <f t="shared" si="35"/>
        <v>0</v>
      </c>
      <c r="BH223" s="165">
        <f t="shared" si="36"/>
        <v>0</v>
      </c>
      <c r="BI223" s="165">
        <f t="shared" si="37"/>
        <v>0</v>
      </c>
      <c r="BJ223" s="17" t="s">
        <v>24</v>
      </c>
      <c r="BK223" s="165">
        <f t="shared" si="38"/>
        <v>424</v>
      </c>
      <c r="BL223" s="17" t="s">
        <v>164</v>
      </c>
      <c r="BM223" s="17" t="s">
        <v>449</v>
      </c>
    </row>
    <row r="224" spans="2:65" s="1" customFormat="1" ht="22.5" customHeight="1">
      <c r="B224" s="31"/>
      <c r="C224" s="157" t="s">
        <v>450</v>
      </c>
      <c r="D224" s="157" t="s">
        <v>161</v>
      </c>
      <c r="E224" s="158" t="s">
        <v>451</v>
      </c>
      <c r="F224" s="230" t="s">
        <v>452</v>
      </c>
      <c r="G224" s="230"/>
      <c r="H224" s="230"/>
      <c r="I224" s="230"/>
      <c r="J224" s="159" t="s">
        <v>174</v>
      </c>
      <c r="K224" s="160">
        <v>1</v>
      </c>
      <c r="L224" s="161">
        <v>23</v>
      </c>
      <c r="M224" s="231">
        <v>5</v>
      </c>
      <c r="N224" s="231"/>
      <c r="O224" s="231"/>
      <c r="P224" s="231">
        <f t="shared" si="26"/>
        <v>28</v>
      </c>
      <c r="Q224" s="231"/>
      <c r="R224" s="33"/>
      <c r="T224" s="162" t="s">
        <v>22</v>
      </c>
      <c r="U224" s="40" t="s">
        <v>44</v>
      </c>
      <c r="V224" s="108">
        <f t="shared" si="27"/>
        <v>28</v>
      </c>
      <c r="W224" s="108">
        <f t="shared" si="28"/>
        <v>23</v>
      </c>
      <c r="X224" s="108">
        <f t="shared" si="29"/>
        <v>5</v>
      </c>
      <c r="Y224" s="163">
        <v>0</v>
      </c>
      <c r="Z224" s="163">
        <f t="shared" si="30"/>
        <v>0</v>
      </c>
      <c r="AA224" s="163">
        <v>0</v>
      </c>
      <c r="AB224" s="163">
        <f t="shared" si="31"/>
        <v>0</v>
      </c>
      <c r="AC224" s="163">
        <v>0</v>
      </c>
      <c r="AD224" s="164">
        <f t="shared" si="32"/>
        <v>0</v>
      </c>
      <c r="AR224" s="17" t="s">
        <v>164</v>
      </c>
      <c r="AT224" s="17" t="s">
        <v>161</v>
      </c>
      <c r="AU224" s="17" t="s">
        <v>99</v>
      </c>
      <c r="AY224" s="17" t="s">
        <v>160</v>
      </c>
      <c r="BE224" s="165">
        <f t="shared" si="33"/>
        <v>28</v>
      </c>
      <c r="BF224" s="165">
        <f t="shared" si="34"/>
        <v>0</v>
      </c>
      <c r="BG224" s="165">
        <f t="shared" si="35"/>
        <v>0</v>
      </c>
      <c r="BH224" s="165">
        <f t="shared" si="36"/>
        <v>0</v>
      </c>
      <c r="BI224" s="165">
        <f t="shared" si="37"/>
        <v>0</v>
      </c>
      <c r="BJ224" s="17" t="s">
        <v>24</v>
      </c>
      <c r="BK224" s="165">
        <f t="shared" si="38"/>
        <v>28</v>
      </c>
      <c r="BL224" s="17" t="s">
        <v>164</v>
      </c>
      <c r="BM224" s="17" t="s">
        <v>453</v>
      </c>
    </row>
    <row r="225" spans="2:65" s="1" customFormat="1" ht="22.5" customHeight="1">
      <c r="B225" s="31"/>
      <c r="C225" s="157" t="s">
        <v>310</v>
      </c>
      <c r="D225" s="157" t="s">
        <v>161</v>
      </c>
      <c r="E225" s="158" t="s">
        <v>454</v>
      </c>
      <c r="F225" s="230" t="s">
        <v>455</v>
      </c>
      <c r="G225" s="230"/>
      <c r="H225" s="230"/>
      <c r="I225" s="230"/>
      <c r="J225" s="159" t="s">
        <v>174</v>
      </c>
      <c r="K225" s="160">
        <v>1</v>
      </c>
      <c r="L225" s="161">
        <v>49</v>
      </c>
      <c r="M225" s="231">
        <v>25</v>
      </c>
      <c r="N225" s="231"/>
      <c r="O225" s="231"/>
      <c r="P225" s="231">
        <f t="shared" si="26"/>
        <v>74</v>
      </c>
      <c r="Q225" s="231"/>
      <c r="R225" s="33"/>
      <c r="T225" s="162" t="s">
        <v>22</v>
      </c>
      <c r="U225" s="40" t="s">
        <v>44</v>
      </c>
      <c r="V225" s="108">
        <f t="shared" si="27"/>
        <v>74</v>
      </c>
      <c r="W225" s="108">
        <f t="shared" si="28"/>
        <v>49</v>
      </c>
      <c r="X225" s="108">
        <f t="shared" si="29"/>
        <v>25</v>
      </c>
      <c r="Y225" s="163">
        <v>0</v>
      </c>
      <c r="Z225" s="163">
        <f t="shared" si="30"/>
        <v>0</v>
      </c>
      <c r="AA225" s="163">
        <v>0</v>
      </c>
      <c r="AB225" s="163">
        <f t="shared" si="31"/>
        <v>0</v>
      </c>
      <c r="AC225" s="163">
        <v>0</v>
      </c>
      <c r="AD225" s="164">
        <f t="shared" si="32"/>
        <v>0</v>
      </c>
      <c r="AR225" s="17" t="s">
        <v>164</v>
      </c>
      <c r="AT225" s="17" t="s">
        <v>161</v>
      </c>
      <c r="AU225" s="17" t="s">
        <v>99</v>
      </c>
      <c r="AY225" s="17" t="s">
        <v>160</v>
      </c>
      <c r="BE225" s="165">
        <f t="shared" si="33"/>
        <v>74</v>
      </c>
      <c r="BF225" s="165">
        <f t="shared" si="34"/>
        <v>0</v>
      </c>
      <c r="BG225" s="165">
        <f t="shared" si="35"/>
        <v>0</v>
      </c>
      <c r="BH225" s="165">
        <f t="shared" si="36"/>
        <v>0</v>
      </c>
      <c r="BI225" s="165">
        <f t="shared" si="37"/>
        <v>0</v>
      </c>
      <c r="BJ225" s="17" t="s">
        <v>24</v>
      </c>
      <c r="BK225" s="165">
        <f t="shared" si="38"/>
        <v>74</v>
      </c>
      <c r="BL225" s="17" t="s">
        <v>164</v>
      </c>
      <c r="BM225" s="17" t="s">
        <v>456</v>
      </c>
    </row>
    <row r="226" spans="2:65" s="1" customFormat="1" ht="22.5" customHeight="1">
      <c r="B226" s="31"/>
      <c r="C226" s="157" t="s">
        <v>457</v>
      </c>
      <c r="D226" s="157" t="s">
        <v>161</v>
      </c>
      <c r="E226" s="158" t="s">
        <v>458</v>
      </c>
      <c r="F226" s="230" t="s">
        <v>459</v>
      </c>
      <c r="G226" s="230"/>
      <c r="H226" s="230"/>
      <c r="I226" s="230"/>
      <c r="J226" s="159" t="s">
        <v>174</v>
      </c>
      <c r="K226" s="160">
        <v>1</v>
      </c>
      <c r="L226" s="161">
        <v>139</v>
      </c>
      <c r="M226" s="231">
        <v>255</v>
      </c>
      <c r="N226" s="231"/>
      <c r="O226" s="231"/>
      <c r="P226" s="231">
        <f t="shared" si="26"/>
        <v>394</v>
      </c>
      <c r="Q226" s="231"/>
      <c r="R226" s="33"/>
      <c r="T226" s="162" t="s">
        <v>22</v>
      </c>
      <c r="U226" s="40" t="s">
        <v>44</v>
      </c>
      <c r="V226" s="108">
        <f t="shared" si="27"/>
        <v>394</v>
      </c>
      <c r="W226" s="108">
        <f t="shared" si="28"/>
        <v>139</v>
      </c>
      <c r="X226" s="108">
        <f t="shared" si="29"/>
        <v>255</v>
      </c>
      <c r="Y226" s="163">
        <v>0</v>
      </c>
      <c r="Z226" s="163">
        <f t="shared" si="30"/>
        <v>0</v>
      </c>
      <c r="AA226" s="163">
        <v>0</v>
      </c>
      <c r="AB226" s="163">
        <f t="shared" si="31"/>
        <v>0</v>
      </c>
      <c r="AC226" s="163">
        <v>0</v>
      </c>
      <c r="AD226" s="164">
        <f t="shared" si="32"/>
        <v>0</v>
      </c>
      <c r="AR226" s="17" t="s">
        <v>164</v>
      </c>
      <c r="AT226" s="17" t="s">
        <v>161</v>
      </c>
      <c r="AU226" s="17" t="s">
        <v>99</v>
      </c>
      <c r="AY226" s="17" t="s">
        <v>160</v>
      </c>
      <c r="BE226" s="165">
        <f t="shared" si="33"/>
        <v>394</v>
      </c>
      <c r="BF226" s="165">
        <f t="shared" si="34"/>
        <v>0</v>
      </c>
      <c r="BG226" s="165">
        <f t="shared" si="35"/>
        <v>0</v>
      </c>
      <c r="BH226" s="165">
        <f t="shared" si="36"/>
        <v>0</v>
      </c>
      <c r="BI226" s="165">
        <f t="shared" si="37"/>
        <v>0</v>
      </c>
      <c r="BJ226" s="17" t="s">
        <v>24</v>
      </c>
      <c r="BK226" s="165">
        <f t="shared" si="38"/>
        <v>394</v>
      </c>
      <c r="BL226" s="17" t="s">
        <v>164</v>
      </c>
      <c r="BM226" s="17" t="s">
        <v>460</v>
      </c>
    </row>
    <row r="227" spans="2:65" s="1" customFormat="1" ht="22.5" customHeight="1">
      <c r="B227" s="31"/>
      <c r="C227" s="157" t="s">
        <v>314</v>
      </c>
      <c r="D227" s="157" t="s">
        <v>161</v>
      </c>
      <c r="E227" s="158" t="s">
        <v>461</v>
      </c>
      <c r="F227" s="230" t="s">
        <v>462</v>
      </c>
      <c r="G227" s="230"/>
      <c r="H227" s="230"/>
      <c r="I227" s="230"/>
      <c r="J227" s="159" t="s">
        <v>174</v>
      </c>
      <c r="K227" s="160">
        <v>1</v>
      </c>
      <c r="L227" s="161">
        <v>235</v>
      </c>
      <c r="M227" s="231">
        <v>25</v>
      </c>
      <c r="N227" s="231"/>
      <c r="O227" s="231"/>
      <c r="P227" s="231">
        <f t="shared" si="26"/>
        <v>260</v>
      </c>
      <c r="Q227" s="231"/>
      <c r="R227" s="33"/>
      <c r="T227" s="162" t="s">
        <v>22</v>
      </c>
      <c r="U227" s="40" t="s">
        <v>44</v>
      </c>
      <c r="V227" s="108">
        <f t="shared" si="27"/>
        <v>260</v>
      </c>
      <c r="W227" s="108">
        <f t="shared" si="28"/>
        <v>235</v>
      </c>
      <c r="X227" s="108">
        <f t="shared" si="29"/>
        <v>25</v>
      </c>
      <c r="Y227" s="163">
        <v>0</v>
      </c>
      <c r="Z227" s="163">
        <f t="shared" si="30"/>
        <v>0</v>
      </c>
      <c r="AA227" s="163">
        <v>0</v>
      </c>
      <c r="AB227" s="163">
        <f t="shared" si="31"/>
        <v>0</v>
      </c>
      <c r="AC227" s="163">
        <v>0</v>
      </c>
      <c r="AD227" s="164">
        <f t="shared" si="32"/>
        <v>0</v>
      </c>
      <c r="AR227" s="17" t="s">
        <v>164</v>
      </c>
      <c r="AT227" s="17" t="s">
        <v>161</v>
      </c>
      <c r="AU227" s="17" t="s">
        <v>99</v>
      </c>
      <c r="AY227" s="17" t="s">
        <v>160</v>
      </c>
      <c r="BE227" s="165">
        <f t="shared" si="33"/>
        <v>260</v>
      </c>
      <c r="BF227" s="165">
        <f t="shared" si="34"/>
        <v>0</v>
      </c>
      <c r="BG227" s="165">
        <f t="shared" si="35"/>
        <v>0</v>
      </c>
      <c r="BH227" s="165">
        <f t="shared" si="36"/>
        <v>0</v>
      </c>
      <c r="BI227" s="165">
        <f t="shared" si="37"/>
        <v>0</v>
      </c>
      <c r="BJ227" s="17" t="s">
        <v>24</v>
      </c>
      <c r="BK227" s="165">
        <f t="shared" si="38"/>
        <v>260</v>
      </c>
      <c r="BL227" s="17" t="s">
        <v>164</v>
      </c>
      <c r="BM227" s="17" t="s">
        <v>463</v>
      </c>
    </row>
    <row r="228" spans="2:65" s="1" customFormat="1" ht="22.5" customHeight="1">
      <c r="B228" s="31"/>
      <c r="C228" s="157" t="s">
        <v>464</v>
      </c>
      <c r="D228" s="157" t="s">
        <v>161</v>
      </c>
      <c r="E228" s="158" t="s">
        <v>465</v>
      </c>
      <c r="F228" s="230" t="s">
        <v>466</v>
      </c>
      <c r="G228" s="230"/>
      <c r="H228" s="230"/>
      <c r="I228" s="230"/>
      <c r="J228" s="159" t="s">
        <v>174</v>
      </c>
      <c r="K228" s="160">
        <v>12</v>
      </c>
      <c r="L228" s="161">
        <v>21</v>
      </c>
      <c r="M228" s="231">
        <v>25</v>
      </c>
      <c r="N228" s="231"/>
      <c r="O228" s="231"/>
      <c r="P228" s="231">
        <f t="shared" si="26"/>
        <v>552</v>
      </c>
      <c r="Q228" s="231"/>
      <c r="R228" s="33"/>
      <c r="T228" s="162" t="s">
        <v>22</v>
      </c>
      <c r="U228" s="40" t="s">
        <v>44</v>
      </c>
      <c r="V228" s="108">
        <f t="shared" si="27"/>
        <v>46</v>
      </c>
      <c r="W228" s="108">
        <f t="shared" si="28"/>
        <v>252</v>
      </c>
      <c r="X228" s="108">
        <f t="shared" si="29"/>
        <v>300</v>
      </c>
      <c r="Y228" s="163">
        <v>0</v>
      </c>
      <c r="Z228" s="163">
        <f t="shared" si="30"/>
        <v>0</v>
      </c>
      <c r="AA228" s="163">
        <v>0</v>
      </c>
      <c r="AB228" s="163">
        <f t="shared" si="31"/>
        <v>0</v>
      </c>
      <c r="AC228" s="163">
        <v>0</v>
      </c>
      <c r="AD228" s="164">
        <f t="shared" si="32"/>
        <v>0</v>
      </c>
      <c r="AR228" s="17" t="s">
        <v>164</v>
      </c>
      <c r="AT228" s="17" t="s">
        <v>161</v>
      </c>
      <c r="AU228" s="17" t="s">
        <v>99</v>
      </c>
      <c r="AY228" s="17" t="s">
        <v>160</v>
      </c>
      <c r="BE228" s="165">
        <f t="shared" si="33"/>
        <v>552</v>
      </c>
      <c r="BF228" s="165">
        <f t="shared" si="34"/>
        <v>0</v>
      </c>
      <c r="BG228" s="165">
        <f t="shared" si="35"/>
        <v>0</v>
      </c>
      <c r="BH228" s="165">
        <f t="shared" si="36"/>
        <v>0</v>
      </c>
      <c r="BI228" s="165">
        <f t="shared" si="37"/>
        <v>0</v>
      </c>
      <c r="BJ228" s="17" t="s">
        <v>24</v>
      </c>
      <c r="BK228" s="165">
        <f t="shared" si="38"/>
        <v>552</v>
      </c>
      <c r="BL228" s="17" t="s">
        <v>164</v>
      </c>
      <c r="BM228" s="17" t="s">
        <v>467</v>
      </c>
    </row>
    <row r="229" spans="2:65" s="1" customFormat="1" ht="22.5" customHeight="1">
      <c r="B229" s="31"/>
      <c r="C229" s="157" t="s">
        <v>317</v>
      </c>
      <c r="D229" s="157" t="s">
        <v>161</v>
      </c>
      <c r="E229" s="158" t="s">
        <v>468</v>
      </c>
      <c r="F229" s="230" t="s">
        <v>469</v>
      </c>
      <c r="G229" s="230"/>
      <c r="H229" s="230"/>
      <c r="I229" s="230"/>
      <c r="J229" s="159" t="s">
        <v>189</v>
      </c>
      <c r="K229" s="160">
        <v>2.4</v>
      </c>
      <c r="L229" s="161">
        <v>590</v>
      </c>
      <c r="M229" s="231">
        <v>145</v>
      </c>
      <c r="N229" s="231"/>
      <c r="O229" s="231"/>
      <c r="P229" s="231">
        <f t="shared" si="26"/>
        <v>1764</v>
      </c>
      <c r="Q229" s="231"/>
      <c r="R229" s="33"/>
      <c r="T229" s="162" t="s">
        <v>22</v>
      </c>
      <c r="U229" s="40" t="s">
        <v>44</v>
      </c>
      <c r="V229" s="108">
        <f t="shared" si="27"/>
        <v>735</v>
      </c>
      <c r="W229" s="108">
        <f t="shared" si="28"/>
        <v>1416</v>
      </c>
      <c r="X229" s="108">
        <f t="shared" si="29"/>
        <v>348</v>
      </c>
      <c r="Y229" s="163">
        <v>0</v>
      </c>
      <c r="Z229" s="163">
        <f t="shared" si="30"/>
        <v>0</v>
      </c>
      <c r="AA229" s="163">
        <v>0</v>
      </c>
      <c r="AB229" s="163">
        <f t="shared" si="31"/>
        <v>0</v>
      </c>
      <c r="AC229" s="163">
        <v>0</v>
      </c>
      <c r="AD229" s="164">
        <f t="shared" si="32"/>
        <v>0</v>
      </c>
      <c r="AR229" s="17" t="s">
        <v>164</v>
      </c>
      <c r="AT229" s="17" t="s">
        <v>161</v>
      </c>
      <c r="AU229" s="17" t="s">
        <v>99</v>
      </c>
      <c r="AY229" s="17" t="s">
        <v>160</v>
      </c>
      <c r="BE229" s="165">
        <f t="shared" si="33"/>
        <v>1764</v>
      </c>
      <c r="BF229" s="165">
        <f t="shared" si="34"/>
        <v>0</v>
      </c>
      <c r="BG229" s="165">
        <f t="shared" si="35"/>
        <v>0</v>
      </c>
      <c r="BH229" s="165">
        <f t="shared" si="36"/>
        <v>0</v>
      </c>
      <c r="BI229" s="165">
        <f t="shared" si="37"/>
        <v>0</v>
      </c>
      <c r="BJ229" s="17" t="s">
        <v>24</v>
      </c>
      <c r="BK229" s="165">
        <f t="shared" si="38"/>
        <v>1764</v>
      </c>
      <c r="BL229" s="17" t="s">
        <v>164</v>
      </c>
      <c r="BM229" s="17" t="s">
        <v>470</v>
      </c>
    </row>
    <row r="230" spans="2:65" s="1" customFormat="1" ht="22.5" customHeight="1">
      <c r="B230" s="31"/>
      <c r="C230" s="157" t="s">
        <v>471</v>
      </c>
      <c r="D230" s="157" t="s">
        <v>161</v>
      </c>
      <c r="E230" s="158" t="s">
        <v>472</v>
      </c>
      <c r="F230" s="230" t="s">
        <v>473</v>
      </c>
      <c r="G230" s="230"/>
      <c r="H230" s="230"/>
      <c r="I230" s="230"/>
      <c r="J230" s="159" t="s">
        <v>189</v>
      </c>
      <c r="K230" s="160">
        <v>0.8</v>
      </c>
      <c r="L230" s="161">
        <v>330</v>
      </c>
      <c r="M230" s="231">
        <v>125</v>
      </c>
      <c r="N230" s="231"/>
      <c r="O230" s="231"/>
      <c r="P230" s="231">
        <f t="shared" si="26"/>
        <v>364</v>
      </c>
      <c r="Q230" s="231"/>
      <c r="R230" s="33"/>
      <c r="T230" s="162" t="s">
        <v>22</v>
      </c>
      <c r="U230" s="40" t="s">
        <v>44</v>
      </c>
      <c r="V230" s="108">
        <f t="shared" si="27"/>
        <v>455</v>
      </c>
      <c r="W230" s="108">
        <f t="shared" si="28"/>
        <v>264</v>
      </c>
      <c r="X230" s="108">
        <f t="shared" si="29"/>
        <v>100</v>
      </c>
      <c r="Y230" s="163">
        <v>0</v>
      </c>
      <c r="Z230" s="163">
        <f t="shared" si="30"/>
        <v>0</v>
      </c>
      <c r="AA230" s="163">
        <v>0</v>
      </c>
      <c r="AB230" s="163">
        <f t="shared" si="31"/>
        <v>0</v>
      </c>
      <c r="AC230" s="163">
        <v>0</v>
      </c>
      <c r="AD230" s="164">
        <f t="shared" si="32"/>
        <v>0</v>
      </c>
      <c r="AR230" s="17" t="s">
        <v>164</v>
      </c>
      <c r="AT230" s="17" t="s">
        <v>161</v>
      </c>
      <c r="AU230" s="17" t="s">
        <v>99</v>
      </c>
      <c r="AY230" s="17" t="s">
        <v>160</v>
      </c>
      <c r="BE230" s="165">
        <f t="shared" si="33"/>
        <v>364</v>
      </c>
      <c r="BF230" s="165">
        <f t="shared" si="34"/>
        <v>0</v>
      </c>
      <c r="BG230" s="165">
        <f t="shared" si="35"/>
        <v>0</v>
      </c>
      <c r="BH230" s="165">
        <f t="shared" si="36"/>
        <v>0</v>
      </c>
      <c r="BI230" s="165">
        <f t="shared" si="37"/>
        <v>0</v>
      </c>
      <c r="BJ230" s="17" t="s">
        <v>24</v>
      </c>
      <c r="BK230" s="165">
        <f t="shared" si="38"/>
        <v>364</v>
      </c>
      <c r="BL230" s="17" t="s">
        <v>164</v>
      </c>
      <c r="BM230" s="17" t="s">
        <v>474</v>
      </c>
    </row>
    <row r="231" spans="2:65" s="1" customFormat="1" ht="22.5" customHeight="1">
      <c r="B231" s="31"/>
      <c r="C231" s="157" t="s">
        <v>321</v>
      </c>
      <c r="D231" s="157" t="s">
        <v>161</v>
      </c>
      <c r="E231" s="158" t="s">
        <v>475</v>
      </c>
      <c r="F231" s="230" t="s">
        <v>476</v>
      </c>
      <c r="G231" s="230"/>
      <c r="H231" s="230"/>
      <c r="I231" s="230"/>
      <c r="J231" s="159" t="s">
        <v>189</v>
      </c>
      <c r="K231" s="160">
        <v>0.8</v>
      </c>
      <c r="L231" s="161">
        <v>330</v>
      </c>
      <c r="M231" s="231">
        <v>125</v>
      </c>
      <c r="N231" s="231"/>
      <c r="O231" s="231"/>
      <c r="P231" s="231">
        <f t="shared" si="26"/>
        <v>364</v>
      </c>
      <c r="Q231" s="231"/>
      <c r="R231" s="33"/>
      <c r="T231" s="162" t="s">
        <v>22</v>
      </c>
      <c r="U231" s="40" t="s">
        <v>44</v>
      </c>
      <c r="V231" s="108">
        <f t="shared" si="27"/>
        <v>455</v>
      </c>
      <c r="W231" s="108">
        <f t="shared" si="28"/>
        <v>264</v>
      </c>
      <c r="X231" s="108">
        <f t="shared" si="29"/>
        <v>100</v>
      </c>
      <c r="Y231" s="163">
        <v>0</v>
      </c>
      <c r="Z231" s="163">
        <f t="shared" si="30"/>
        <v>0</v>
      </c>
      <c r="AA231" s="163">
        <v>0</v>
      </c>
      <c r="AB231" s="163">
        <f t="shared" si="31"/>
        <v>0</v>
      </c>
      <c r="AC231" s="163">
        <v>0</v>
      </c>
      <c r="AD231" s="164">
        <f t="shared" si="32"/>
        <v>0</v>
      </c>
      <c r="AR231" s="17" t="s">
        <v>164</v>
      </c>
      <c r="AT231" s="17" t="s">
        <v>161</v>
      </c>
      <c r="AU231" s="17" t="s">
        <v>99</v>
      </c>
      <c r="AY231" s="17" t="s">
        <v>160</v>
      </c>
      <c r="BE231" s="165">
        <f t="shared" si="33"/>
        <v>364</v>
      </c>
      <c r="BF231" s="165">
        <f t="shared" si="34"/>
        <v>0</v>
      </c>
      <c r="BG231" s="165">
        <f t="shared" si="35"/>
        <v>0</v>
      </c>
      <c r="BH231" s="165">
        <f t="shared" si="36"/>
        <v>0</v>
      </c>
      <c r="BI231" s="165">
        <f t="shared" si="37"/>
        <v>0</v>
      </c>
      <c r="BJ231" s="17" t="s">
        <v>24</v>
      </c>
      <c r="BK231" s="165">
        <f t="shared" si="38"/>
        <v>364</v>
      </c>
      <c r="BL231" s="17" t="s">
        <v>164</v>
      </c>
      <c r="BM231" s="17" t="s">
        <v>477</v>
      </c>
    </row>
    <row r="232" spans="2:65" s="1" customFormat="1" ht="22.5" customHeight="1">
      <c r="B232" s="31"/>
      <c r="C232" s="157" t="s">
        <v>478</v>
      </c>
      <c r="D232" s="157" t="s">
        <v>161</v>
      </c>
      <c r="E232" s="158" t="s">
        <v>479</v>
      </c>
      <c r="F232" s="230" t="s">
        <v>480</v>
      </c>
      <c r="G232" s="230"/>
      <c r="H232" s="230"/>
      <c r="I232" s="230"/>
      <c r="J232" s="159" t="s">
        <v>189</v>
      </c>
      <c r="K232" s="160">
        <v>0.8</v>
      </c>
      <c r="L232" s="161">
        <v>330</v>
      </c>
      <c r="M232" s="231">
        <v>125</v>
      </c>
      <c r="N232" s="231"/>
      <c r="O232" s="231"/>
      <c r="P232" s="231">
        <f t="shared" si="26"/>
        <v>364</v>
      </c>
      <c r="Q232" s="231"/>
      <c r="R232" s="33"/>
      <c r="T232" s="162" t="s">
        <v>22</v>
      </c>
      <c r="U232" s="40" t="s">
        <v>44</v>
      </c>
      <c r="V232" s="108">
        <f t="shared" si="27"/>
        <v>455</v>
      </c>
      <c r="W232" s="108">
        <f t="shared" si="28"/>
        <v>264</v>
      </c>
      <c r="X232" s="108">
        <f t="shared" si="29"/>
        <v>100</v>
      </c>
      <c r="Y232" s="163">
        <v>0</v>
      </c>
      <c r="Z232" s="163">
        <f t="shared" si="30"/>
        <v>0</v>
      </c>
      <c r="AA232" s="163">
        <v>0</v>
      </c>
      <c r="AB232" s="163">
        <f t="shared" si="31"/>
        <v>0</v>
      </c>
      <c r="AC232" s="163">
        <v>0</v>
      </c>
      <c r="AD232" s="164">
        <f t="shared" si="32"/>
        <v>0</v>
      </c>
      <c r="AR232" s="17" t="s">
        <v>164</v>
      </c>
      <c r="AT232" s="17" t="s">
        <v>161</v>
      </c>
      <c r="AU232" s="17" t="s">
        <v>99</v>
      </c>
      <c r="AY232" s="17" t="s">
        <v>160</v>
      </c>
      <c r="BE232" s="165">
        <f t="shared" si="33"/>
        <v>364</v>
      </c>
      <c r="BF232" s="165">
        <f t="shared" si="34"/>
        <v>0</v>
      </c>
      <c r="BG232" s="165">
        <f t="shared" si="35"/>
        <v>0</v>
      </c>
      <c r="BH232" s="165">
        <f t="shared" si="36"/>
        <v>0</v>
      </c>
      <c r="BI232" s="165">
        <f t="shared" si="37"/>
        <v>0</v>
      </c>
      <c r="BJ232" s="17" t="s">
        <v>24</v>
      </c>
      <c r="BK232" s="165">
        <f t="shared" si="38"/>
        <v>364</v>
      </c>
      <c r="BL232" s="17" t="s">
        <v>164</v>
      </c>
      <c r="BM232" s="17" t="s">
        <v>481</v>
      </c>
    </row>
    <row r="233" spans="2:65" s="1" customFormat="1" ht="22.5" customHeight="1">
      <c r="B233" s="31"/>
      <c r="C233" s="157" t="s">
        <v>324</v>
      </c>
      <c r="D233" s="157" t="s">
        <v>161</v>
      </c>
      <c r="E233" s="158" t="s">
        <v>482</v>
      </c>
      <c r="F233" s="230" t="s">
        <v>365</v>
      </c>
      <c r="G233" s="230"/>
      <c r="H233" s="230"/>
      <c r="I233" s="230"/>
      <c r="J233" s="159" t="s">
        <v>174</v>
      </c>
      <c r="K233" s="160">
        <v>38</v>
      </c>
      <c r="L233" s="161">
        <v>5</v>
      </c>
      <c r="M233" s="231">
        <v>5</v>
      </c>
      <c r="N233" s="231"/>
      <c r="O233" s="231"/>
      <c r="P233" s="231">
        <f t="shared" si="26"/>
        <v>380</v>
      </c>
      <c r="Q233" s="231"/>
      <c r="R233" s="33"/>
      <c r="T233" s="162" t="s">
        <v>22</v>
      </c>
      <c r="U233" s="40" t="s">
        <v>44</v>
      </c>
      <c r="V233" s="108">
        <f t="shared" si="27"/>
        <v>10</v>
      </c>
      <c r="W233" s="108">
        <f t="shared" si="28"/>
        <v>190</v>
      </c>
      <c r="X233" s="108">
        <f t="shared" si="29"/>
        <v>190</v>
      </c>
      <c r="Y233" s="163">
        <v>0</v>
      </c>
      <c r="Z233" s="163">
        <f t="shared" si="30"/>
        <v>0</v>
      </c>
      <c r="AA233" s="163">
        <v>0</v>
      </c>
      <c r="AB233" s="163">
        <f t="shared" si="31"/>
        <v>0</v>
      </c>
      <c r="AC233" s="163">
        <v>0</v>
      </c>
      <c r="AD233" s="164">
        <f t="shared" si="32"/>
        <v>0</v>
      </c>
      <c r="AR233" s="17" t="s">
        <v>164</v>
      </c>
      <c r="AT233" s="17" t="s">
        <v>161</v>
      </c>
      <c r="AU233" s="17" t="s">
        <v>99</v>
      </c>
      <c r="AY233" s="17" t="s">
        <v>160</v>
      </c>
      <c r="BE233" s="165">
        <f t="shared" si="33"/>
        <v>380</v>
      </c>
      <c r="BF233" s="165">
        <f t="shared" si="34"/>
        <v>0</v>
      </c>
      <c r="BG233" s="165">
        <f t="shared" si="35"/>
        <v>0</v>
      </c>
      <c r="BH233" s="165">
        <f t="shared" si="36"/>
        <v>0</v>
      </c>
      <c r="BI233" s="165">
        <f t="shared" si="37"/>
        <v>0</v>
      </c>
      <c r="BJ233" s="17" t="s">
        <v>24</v>
      </c>
      <c r="BK233" s="165">
        <f t="shared" si="38"/>
        <v>380</v>
      </c>
      <c r="BL233" s="17" t="s">
        <v>164</v>
      </c>
      <c r="BM233" s="17" t="s">
        <v>483</v>
      </c>
    </row>
    <row r="234" spans="2:65" s="1" customFormat="1" ht="22.5" customHeight="1">
      <c r="B234" s="31"/>
      <c r="C234" s="157" t="s">
        <v>484</v>
      </c>
      <c r="D234" s="157" t="s">
        <v>161</v>
      </c>
      <c r="E234" s="158" t="s">
        <v>485</v>
      </c>
      <c r="F234" s="230" t="s">
        <v>369</v>
      </c>
      <c r="G234" s="230"/>
      <c r="H234" s="230"/>
      <c r="I234" s="230"/>
      <c r="J234" s="159" t="s">
        <v>174</v>
      </c>
      <c r="K234" s="160">
        <v>2</v>
      </c>
      <c r="L234" s="161">
        <v>21</v>
      </c>
      <c r="M234" s="231">
        <v>10</v>
      </c>
      <c r="N234" s="231"/>
      <c r="O234" s="231"/>
      <c r="P234" s="231">
        <f t="shared" si="26"/>
        <v>62</v>
      </c>
      <c r="Q234" s="231"/>
      <c r="R234" s="33"/>
      <c r="T234" s="162" t="s">
        <v>22</v>
      </c>
      <c r="U234" s="40" t="s">
        <v>44</v>
      </c>
      <c r="V234" s="108">
        <f t="shared" si="27"/>
        <v>31</v>
      </c>
      <c r="W234" s="108">
        <f t="shared" si="28"/>
        <v>42</v>
      </c>
      <c r="X234" s="108">
        <f t="shared" si="29"/>
        <v>20</v>
      </c>
      <c r="Y234" s="163">
        <v>0</v>
      </c>
      <c r="Z234" s="163">
        <f t="shared" si="30"/>
        <v>0</v>
      </c>
      <c r="AA234" s="163">
        <v>0</v>
      </c>
      <c r="AB234" s="163">
        <f t="shared" si="31"/>
        <v>0</v>
      </c>
      <c r="AC234" s="163">
        <v>0</v>
      </c>
      <c r="AD234" s="164">
        <f t="shared" si="32"/>
        <v>0</v>
      </c>
      <c r="AR234" s="17" t="s">
        <v>164</v>
      </c>
      <c r="AT234" s="17" t="s">
        <v>161</v>
      </c>
      <c r="AU234" s="17" t="s">
        <v>99</v>
      </c>
      <c r="AY234" s="17" t="s">
        <v>160</v>
      </c>
      <c r="BE234" s="165">
        <f t="shared" si="33"/>
        <v>62</v>
      </c>
      <c r="BF234" s="165">
        <f t="shared" si="34"/>
        <v>0</v>
      </c>
      <c r="BG234" s="165">
        <f t="shared" si="35"/>
        <v>0</v>
      </c>
      <c r="BH234" s="165">
        <f t="shared" si="36"/>
        <v>0</v>
      </c>
      <c r="BI234" s="165">
        <f t="shared" si="37"/>
        <v>0</v>
      </c>
      <c r="BJ234" s="17" t="s">
        <v>24</v>
      </c>
      <c r="BK234" s="165">
        <f t="shared" si="38"/>
        <v>62</v>
      </c>
      <c r="BL234" s="17" t="s">
        <v>164</v>
      </c>
      <c r="BM234" s="17" t="s">
        <v>486</v>
      </c>
    </row>
    <row r="235" spans="2:65" s="1" customFormat="1" ht="22.5" customHeight="1">
      <c r="B235" s="31"/>
      <c r="C235" s="157" t="s">
        <v>328</v>
      </c>
      <c r="D235" s="157" t="s">
        <v>161</v>
      </c>
      <c r="E235" s="158" t="s">
        <v>487</v>
      </c>
      <c r="F235" s="230" t="s">
        <v>488</v>
      </c>
      <c r="G235" s="230"/>
      <c r="H235" s="230"/>
      <c r="I235" s="230"/>
      <c r="J235" s="159" t="s">
        <v>373</v>
      </c>
      <c r="K235" s="160">
        <v>1</v>
      </c>
      <c r="L235" s="161">
        <v>250</v>
      </c>
      <c r="M235" s="231">
        <v>890</v>
      </c>
      <c r="N235" s="231"/>
      <c r="O235" s="231"/>
      <c r="P235" s="231">
        <f t="shared" si="26"/>
        <v>1140</v>
      </c>
      <c r="Q235" s="231"/>
      <c r="R235" s="33"/>
      <c r="T235" s="162" t="s">
        <v>22</v>
      </c>
      <c r="U235" s="40" t="s">
        <v>44</v>
      </c>
      <c r="V235" s="108">
        <f t="shared" si="27"/>
        <v>1140</v>
      </c>
      <c r="W235" s="108">
        <f t="shared" si="28"/>
        <v>250</v>
      </c>
      <c r="X235" s="108">
        <f t="shared" si="29"/>
        <v>890</v>
      </c>
      <c r="Y235" s="163">
        <v>0</v>
      </c>
      <c r="Z235" s="163">
        <f t="shared" si="30"/>
        <v>0</v>
      </c>
      <c r="AA235" s="163">
        <v>0</v>
      </c>
      <c r="AB235" s="163">
        <f t="shared" si="31"/>
        <v>0</v>
      </c>
      <c r="AC235" s="163">
        <v>0</v>
      </c>
      <c r="AD235" s="164">
        <f t="shared" si="32"/>
        <v>0</v>
      </c>
      <c r="AR235" s="17" t="s">
        <v>164</v>
      </c>
      <c r="AT235" s="17" t="s">
        <v>161</v>
      </c>
      <c r="AU235" s="17" t="s">
        <v>99</v>
      </c>
      <c r="AY235" s="17" t="s">
        <v>160</v>
      </c>
      <c r="BE235" s="165">
        <f t="shared" si="33"/>
        <v>1140</v>
      </c>
      <c r="BF235" s="165">
        <f t="shared" si="34"/>
        <v>0</v>
      </c>
      <c r="BG235" s="165">
        <f t="shared" si="35"/>
        <v>0</v>
      </c>
      <c r="BH235" s="165">
        <f t="shared" si="36"/>
        <v>0</v>
      </c>
      <c r="BI235" s="165">
        <f t="shared" si="37"/>
        <v>0</v>
      </c>
      <c r="BJ235" s="17" t="s">
        <v>24</v>
      </c>
      <c r="BK235" s="165">
        <f t="shared" si="38"/>
        <v>1140</v>
      </c>
      <c r="BL235" s="17" t="s">
        <v>164</v>
      </c>
      <c r="BM235" s="17" t="s">
        <v>489</v>
      </c>
    </row>
    <row r="236" spans="2:65" s="1" customFormat="1" ht="22.5" customHeight="1">
      <c r="B236" s="31"/>
      <c r="C236" s="157" t="s">
        <v>490</v>
      </c>
      <c r="D236" s="157" t="s">
        <v>161</v>
      </c>
      <c r="E236" s="158" t="s">
        <v>491</v>
      </c>
      <c r="F236" s="230" t="s">
        <v>492</v>
      </c>
      <c r="G236" s="230"/>
      <c r="H236" s="230"/>
      <c r="I236" s="230"/>
      <c r="J236" s="159" t="s">
        <v>189</v>
      </c>
      <c r="K236" s="160">
        <v>4</v>
      </c>
      <c r="L236" s="161">
        <v>125</v>
      </c>
      <c r="M236" s="231">
        <v>245</v>
      </c>
      <c r="N236" s="231"/>
      <c r="O236" s="231"/>
      <c r="P236" s="231">
        <f t="shared" si="26"/>
        <v>1480</v>
      </c>
      <c r="Q236" s="231"/>
      <c r="R236" s="33"/>
      <c r="T236" s="162" t="s">
        <v>22</v>
      </c>
      <c r="U236" s="40" t="s">
        <v>44</v>
      </c>
      <c r="V236" s="108">
        <f t="shared" si="27"/>
        <v>370</v>
      </c>
      <c r="W236" s="108">
        <f t="shared" si="28"/>
        <v>500</v>
      </c>
      <c r="X236" s="108">
        <f t="shared" si="29"/>
        <v>980</v>
      </c>
      <c r="Y236" s="163">
        <v>0</v>
      </c>
      <c r="Z236" s="163">
        <f t="shared" si="30"/>
        <v>0</v>
      </c>
      <c r="AA236" s="163">
        <v>0</v>
      </c>
      <c r="AB236" s="163">
        <f t="shared" si="31"/>
        <v>0</v>
      </c>
      <c r="AC236" s="163">
        <v>0</v>
      </c>
      <c r="AD236" s="164">
        <f t="shared" si="32"/>
        <v>0</v>
      </c>
      <c r="AR236" s="17" t="s">
        <v>164</v>
      </c>
      <c r="AT236" s="17" t="s">
        <v>161</v>
      </c>
      <c r="AU236" s="17" t="s">
        <v>99</v>
      </c>
      <c r="AY236" s="17" t="s">
        <v>160</v>
      </c>
      <c r="BE236" s="165">
        <f t="shared" si="33"/>
        <v>1480</v>
      </c>
      <c r="BF236" s="165">
        <f t="shared" si="34"/>
        <v>0</v>
      </c>
      <c r="BG236" s="165">
        <f t="shared" si="35"/>
        <v>0</v>
      </c>
      <c r="BH236" s="165">
        <f t="shared" si="36"/>
        <v>0</v>
      </c>
      <c r="BI236" s="165">
        <f t="shared" si="37"/>
        <v>0</v>
      </c>
      <c r="BJ236" s="17" t="s">
        <v>24</v>
      </c>
      <c r="BK236" s="165">
        <f t="shared" si="38"/>
        <v>1480</v>
      </c>
      <c r="BL236" s="17" t="s">
        <v>164</v>
      </c>
      <c r="BM236" s="17" t="s">
        <v>493</v>
      </c>
    </row>
    <row r="237" spans="2:65" s="9" customFormat="1" ht="29.85" customHeight="1">
      <c r="B237" s="145"/>
      <c r="C237" s="146"/>
      <c r="D237" s="156" t="s">
        <v>118</v>
      </c>
      <c r="E237" s="156"/>
      <c r="F237" s="156"/>
      <c r="G237" s="156"/>
      <c r="H237" s="156"/>
      <c r="I237" s="156"/>
      <c r="J237" s="156"/>
      <c r="K237" s="156"/>
      <c r="L237" s="156"/>
      <c r="M237" s="237">
        <f>BK237</f>
        <v>38871</v>
      </c>
      <c r="N237" s="238"/>
      <c r="O237" s="238"/>
      <c r="P237" s="238"/>
      <c r="Q237" s="238"/>
      <c r="R237" s="148"/>
      <c r="T237" s="149"/>
      <c r="U237" s="146"/>
      <c r="V237" s="146"/>
      <c r="W237" s="150">
        <f>SUM(W238:W273)</f>
        <v>30633</v>
      </c>
      <c r="X237" s="150">
        <f>SUM(X238:X273)</f>
        <v>8238</v>
      </c>
      <c r="Y237" s="146"/>
      <c r="Z237" s="151">
        <f>SUM(Z238:Z273)</f>
        <v>0</v>
      </c>
      <c r="AA237" s="146"/>
      <c r="AB237" s="151">
        <f>SUM(AB238:AB273)</f>
        <v>0</v>
      </c>
      <c r="AC237" s="146"/>
      <c r="AD237" s="152">
        <f>SUM(AD238:AD273)</f>
        <v>0</v>
      </c>
      <c r="AR237" s="153" t="s">
        <v>99</v>
      </c>
      <c r="AT237" s="154" t="s">
        <v>80</v>
      </c>
      <c r="AU237" s="154" t="s">
        <v>24</v>
      </c>
      <c r="AY237" s="153" t="s">
        <v>160</v>
      </c>
      <c r="BK237" s="155">
        <f>SUM(BK238:BK273)</f>
        <v>38871</v>
      </c>
    </row>
    <row r="238" spans="2:65" s="1" customFormat="1" ht="31.5" customHeight="1">
      <c r="B238" s="31"/>
      <c r="C238" s="157" t="s">
        <v>331</v>
      </c>
      <c r="D238" s="157" t="s">
        <v>161</v>
      </c>
      <c r="E238" s="158" t="s">
        <v>494</v>
      </c>
      <c r="F238" s="230" t="s">
        <v>377</v>
      </c>
      <c r="G238" s="230"/>
      <c r="H238" s="230"/>
      <c r="I238" s="230"/>
      <c r="J238" s="159" t="s">
        <v>174</v>
      </c>
      <c r="K238" s="160">
        <v>1</v>
      </c>
      <c r="L238" s="161">
        <v>3288</v>
      </c>
      <c r="M238" s="231">
        <v>0</v>
      </c>
      <c r="N238" s="231"/>
      <c r="O238" s="231"/>
      <c r="P238" s="231">
        <f t="shared" ref="P238:P273" si="39">ROUND(V238*K238,2)</f>
        <v>3288</v>
      </c>
      <c r="Q238" s="231"/>
      <c r="R238" s="33"/>
      <c r="T238" s="162" t="s">
        <v>22</v>
      </c>
      <c r="U238" s="40" t="s">
        <v>44</v>
      </c>
      <c r="V238" s="108">
        <f t="shared" ref="V238:V273" si="40">L238+M238</f>
        <v>3288</v>
      </c>
      <c r="W238" s="108">
        <f t="shared" ref="W238:W273" si="41">ROUND(L238*K238,2)</f>
        <v>3288</v>
      </c>
      <c r="X238" s="108">
        <f t="shared" ref="X238:X273" si="42">ROUND(M238*K238,2)</f>
        <v>0</v>
      </c>
      <c r="Y238" s="163">
        <v>0</v>
      </c>
      <c r="Z238" s="163">
        <f t="shared" ref="Z238:Z273" si="43">Y238*K238</f>
        <v>0</v>
      </c>
      <c r="AA238" s="163">
        <v>0</v>
      </c>
      <c r="AB238" s="163">
        <f t="shared" ref="AB238:AB273" si="44">AA238*K238</f>
        <v>0</v>
      </c>
      <c r="AC238" s="163">
        <v>0</v>
      </c>
      <c r="AD238" s="164">
        <f t="shared" ref="AD238:AD273" si="45">AC238*K238</f>
        <v>0</v>
      </c>
      <c r="AR238" s="17" t="s">
        <v>164</v>
      </c>
      <c r="AT238" s="17" t="s">
        <v>161</v>
      </c>
      <c r="AU238" s="17" t="s">
        <v>99</v>
      </c>
      <c r="AY238" s="17" t="s">
        <v>160</v>
      </c>
      <c r="BE238" s="165">
        <f t="shared" ref="BE238:BE273" si="46">IF(U238="základní",P238,0)</f>
        <v>3288</v>
      </c>
      <c r="BF238" s="165">
        <f t="shared" ref="BF238:BF273" si="47">IF(U238="snížená",P238,0)</f>
        <v>0</v>
      </c>
      <c r="BG238" s="165">
        <f t="shared" ref="BG238:BG273" si="48">IF(U238="zákl. přenesená",P238,0)</f>
        <v>0</v>
      </c>
      <c r="BH238" s="165">
        <f t="shared" ref="BH238:BH273" si="49">IF(U238="sníž. přenesená",P238,0)</f>
        <v>0</v>
      </c>
      <c r="BI238" s="165">
        <f t="shared" ref="BI238:BI273" si="50">IF(U238="nulová",P238,0)</f>
        <v>0</v>
      </c>
      <c r="BJ238" s="17" t="s">
        <v>24</v>
      </c>
      <c r="BK238" s="165">
        <f t="shared" ref="BK238:BK273" si="51">ROUND(V238*K238,2)</f>
        <v>3288</v>
      </c>
      <c r="BL238" s="17" t="s">
        <v>164</v>
      </c>
      <c r="BM238" s="17" t="s">
        <v>495</v>
      </c>
    </row>
    <row r="239" spans="2:65" s="1" customFormat="1" ht="22.5" customHeight="1">
      <c r="B239" s="31"/>
      <c r="C239" s="157" t="s">
        <v>496</v>
      </c>
      <c r="D239" s="157" t="s">
        <v>161</v>
      </c>
      <c r="E239" s="158" t="s">
        <v>497</v>
      </c>
      <c r="F239" s="230" t="s">
        <v>380</v>
      </c>
      <c r="G239" s="230"/>
      <c r="H239" s="230"/>
      <c r="I239" s="230"/>
      <c r="J239" s="159" t="s">
        <v>174</v>
      </c>
      <c r="K239" s="160">
        <v>1</v>
      </c>
      <c r="L239" s="161">
        <v>1836</v>
      </c>
      <c r="M239" s="231">
        <v>145</v>
      </c>
      <c r="N239" s="231"/>
      <c r="O239" s="231"/>
      <c r="P239" s="231">
        <f t="shared" si="39"/>
        <v>1981</v>
      </c>
      <c r="Q239" s="231"/>
      <c r="R239" s="33"/>
      <c r="T239" s="162" t="s">
        <v>22</v>
      </c>
      <c r="U239" s="40" t="s">
        <v>44</v>
      </c>
      <c r="V239" s="108">
        <f t="shared" si="40"/>
        <v>1981</v>
      </c>
      <c r="W239" s="108">
        <f t="shared" si="41"/>
        <v>1836</v>
      </c>
      <c r="X239" s="108">
        <f t="shared" si="42"/>
        <v>145</v>
      </c>
      <c r="Y239" s="163">
        <v>0</v>
      </c>
      <c r="Z239" s="163">
        <f t="shared" si="43"/>
        <v>0</v>
      </c>
      <c r="AA239" s="163">
        <v>0</v>
      </c>
      <c r="AB239" s="163">
        <f t="shared" si="44"/>
        <v>0</v>
      </c>
      <c r="AC239" s="163">
        <v>0</v>
      </c>
      <c r="AD239" s="164">
        <f t="shared" si="45"/>
        <v>0</v>
      </c>
      <c r="AR239" s="17" t="s">
        <v>164</v>
      </c>
      <c r="AT239" s="17" t="s">
        <v>161</v>
      </c>
      <c r="AU239" s="17" t="s">
        <v>99</v>
      </c>
      <c r="AY239" s="17" t="s">
        <v>160</v>
      </c>
      <c r="BE239" s="165">
        <f t="shared" si="46"/>
        <v>1981</v>
      </c>
      <c r="BF239" s="165">
        <f t="shared" si="47"/>
        <v>0</v>
      </c>
      <c r="BG239" s="165">
        <f t="shared" si="48"/>
        <v>0</v>
      </c>
      <c r="BH239" s="165">
        <f t="shared" si="49"/>
        <v>0</v>
      </c>
      <c r="BI239" s="165">
        <f t="shared" si="50"/>
        <v>0</v>
      </c>
      <c r="BJ239" s="17" t="s">
        <v>24</v>
      </c>
      <c r="BK239" s="165">
        <f t="shared" si="51"/>
        <v>1981</v>
      </c>
      <c r="BL239" s="17" t="s">
        <v>164</v>
      </c>
      <c r="BM239" s="17" t="s">
        <v>498</v>
      </c>
    </row>
    <row r="240" spans="2:65" s="1" customFormat="1" ht="22.5" customHeight="1">
      <c r="B240" s="31"/>
      <c r="C240" s="157" t="s">
        <v>335</v>
      </c>
      <c r="D240" s="157" t="s">
        <v>161</v>
      </c>
      <c r="E240" s="158" t="s">
        <v>499</v>
      </c>
      <c r="F240" s="230" t="s">
        <v>384</v>
      </c>
      <c r="G240" s="230"/>
      <c r="H240" s="230"/>
      <c r="I240" s="230"/>
      <c r="J240" s="159" t="s">
        <v>174</v>
      </c>
      <c r="K240" s="160">
        <v>1</v>
      </c>
      <c r="L240" s="161">
        <v>516</v>
      </c>
      <c r="M240" s="231">
        <v>115</v>
      </c>
      <c r="N240" s="231"/>
      <c r="O240" s="231"/>
      <c r="P240" s="231">
        <f t="shared" si="39"/>
        <v>631</v>
      </c>
      <c r="Q240" s="231"/>
      <c r="R240" s="33"/>
      <c r="T240" s="162" t="s">
        <v>22</v>
      </c>
      <c r="U240" s="40" t="s">
        <v>44</v>
      </c>
      <c r="V240" s="108">
        <f t="shared" si="40"/>
        <v>631</v>
      </c>
      <c r="W240" s="108">
        <f t="shared" si="41"/>
        <v>516</v>
      </c>
      <c r="X240" s="108">
        <f t="shared" si="42"/>
        <v>115</v>
      </c>
      <c r="Y240" s="163">
        <v>0</v>
      </c>
      <c r="Z240" s="163">
        <f t="shared" si="43"/>
        <v>0</v>
      </c>
      <c r="AA240" s="163">
        <v>0</v>
      </c>
      <c r="AB240" s="163">
        <f t="shared" si="44"/>
        <v>0</v>
      </c>
      <c r="AC240" s="163">
        <v>0</v>
      </c>
      <c r="AD240" s="164">
        <f t="shared" si="45"/>
        <v>0</v>
      </c>
      <c r="AR240" s="17" t="s">
        <v>164</v>
      </c>
      <c r="AT240" s="17" t="s">
        <v>161</v>
      </c>
      <c r="AU240" s="17" t="s">
        <v>99</v>
      </c>
      <c r="AY240" s="17" t="s">
        <v>160</v>
      </c>
      <c r="BE240" s="165">
        <f t="shared" si="46"/>
        <v>631</v>
      </c>
      <c r="BF240" s="165">
        <f t="shared" si="47"/>
        <v>0</v>
      </c>
      <c r="BG240" s="165">
        <f t="shared" si="48"/>
        <v>0</v>
      </c>
      <c r="BH240" s="165">
        <f t="shared" si="49"/>
        <v>0</v>
      </c>
      <c r="BI240" s="165">
        <f t="shared" si="50"/>
        <v>0</v>
      </c>
      <c r="BJ240" s="17" t="s">
        <v>24</v>
      </c>
      <c r="BK240" s="165">
        <f t="shared" si="51"/>
        <v>631</v>
      </c>
      <c r="BL240" s="17" t="s">
        <v>164</v>
      </c>
      <c r="BM240" s="17" t="s">
        <v>500</v>
      </c>
    </row>
    <row r="241" spans="2:65" s="1" customFormat="1" ht="22.5" customHeight="1">
      <c r="B241" s="31"/>
      <c r="C241" s="157" t="s">
        <v>501</v>
      </c>
      <c r="D241" s="157" t="s">
        <v>161</v>
      </c>
      <c r="E241" s="158" t="s">
        <v>502</v>
      </c>
      <c r="F241" s="230" t="s">
        <v>387</v>
      </c>
      <c r="G241" s="230"/>
      <c r="H241" s="230"/>
      <c r="I241" s="230"/>
      <c r="J241" s="159" t="s">
        <v>174</v>
      </c>
      <c r="K241" s="160">
        <v>1</v>
      </c>
      <c r="L241" s="161">
        <v>355</v>
      </c>
      <c r="M241" s="231">
        <v>115</v>
      </c>
      <c r="N241" s="231"/>
      <c r="O241" s="231"/>
      <c r="P241" s="231">
        <f t="shared" si="39"/>
        <v>470</v>
      </c>
      <c r="Q241" s="231"/>
      <c r="R241" s="33"/>
      <c r="T241" s="162" t="s">
        <v>22</v>
      </c>
      <c r="U241" s="40" t="s">
        <v>44</v>
      </c>
      <c r="V241" s="108">
        <f t="shared" si="40"/>
        <v>470</v>
      </c>
      <c r="W241" s="108">
        <f t="shared" si="41"/>
        <v>355</v>
      </c>
      <c r="X241" s="108">
        <f t="shared" si="42"/>
        <v>115</v>
      </c>
      <c r="Y241" s="163">
        <v>0</v>
      </c>
      <c r="Z241" s="163">
        <f t="shared" si="43"/>
        <v>0</v>
      </c>
      <c r="AA241" s="163">
        <v>0</v>
      </c>
      <c r="AB241" s="163">
        <f t="shared" si="44"/>
        <v>0</v>
      </c>
      <c r="AC241" s="163">
        <v>0</v>
      </c>
      <c r="AD241" s="164">
        <f t="shared" si="45"/>
        <v>0</v>
      </c>
      <c r="AR241" s="17" t="s">
        <v>164</v>
      </c>
      <c r="AT241" s="17" t="s">
        <v>161</v>
      </c>
      <c r="AU241" s="17" t="s">
        <v>99</v>
      </c>
      <c r="AY241" s="17" t="s">
        <v>160</v>
      </c>
      <c r="BE241" s="165">
        <f t="shared" si="46"/>
        <v>470</v>
      </c>
      <c r="BF241" s="165">
        <f t="shared" si="47"/>
        <v>0</v>
      </c>
      <c r="BG241" s="165">
        <f t="shared" si="48"/>
        <v>0</v>
      </c>
      <c r="BH241" s="165">
        <f t="shared" si="49"/>
        <v>0</v>
      </c>
      <c r="BI241" s="165">
        <f t="shared" si="50"/>
        <v>0</v>
      </c>
      <c r="BJ241" s="17" t="s">
        <v>24</v>
      </c>
      <c r="BK241" s="165">
        <f t="shared" si="51"/>
        <v>470</v>
      </c>
      <c r="BL241" s="17" t="s">
        <v>164</v>
      </c>
      <c r="BM241" s="17" t="s">
        <v>503</v>
      </c>
    </row>
    <row r="242" spans="2:65" s="1" customFormat="1" ht="22.5" customHeight="1">
      <c r="B242" s="31"/>
      <c r="C242" s="157" t="s">
        <v>338</v>
      </c>
      <c r="D242" s="157" t="s">
        <v>161</v>
      </c>
      <c r="E242" s="158" t="s">
        <v>504</v>
      </c>
      <c r="F242" s="230" t="s">
        <v>391</v>
      </c>
      <c r="G242" s="230"/>
      <c r="H242" s="230"/>
      <c r="I242" s="230"/>
      <c r="J242" s="159" t="s">
        <v>174</v>
      </c>
      <c r="K242" s="160">
        <v>3</v>
      </c>
      <c r="L242" s="161">
        <v>28</v>
      </c>
      <c r="M242" s="231">
        <v>5</v>
      </c>
      <c r="N242" s="231"/>
      <c r="O242" s="231"/>
      <c r="P242" s="231">
        <f t="shared" si="39"/>
        <v>99</v>
      </c>
      <c r="Q242" s="231"/>
      <c r="R242" s="33"/>
      <c r="T242" s="162" t="s">
        <v>22</v>
      </c>
      <c r="U242" s="40" t="s">
        <v>44</v>
      </c>
      <c r="V242" s="108">
        <f t="shared" si="40"/>
        <v>33</v>
      </c>
      <c r="W242" s="108">
        <f t="shared" si="41"/>
        <v>84</v>
      </c>
      <c r="X242" s="108">
        <f t="shared" si="42"/>
        <v>15</v>
      </c>
      <c r="Y242" s="163">
        <v>0</v>
      </c>
      <c r="Z242" s="163">
        <f t="shared" si="43"/>
        <v>0</v>
      </c>
      <c r="AA242" s="163">
        <v>0</v>
      </c>
      <c r="AB242" s="163">
        <f t="shared" si="44"/>
        <v>0</v>
      </c>
      <c r="AC242" s="163">
        <v>0</v>
      </c>
      <c r="AD242" s="164">
        <f t="shared" si="45"/>
        <v>0</v>
      </c>
      <c r="AR242" s="17" t="s">
        <v>164</v>
      </c>
      <c r="AT242" s="17" t="s">
        <v>161</v>
      </c>
      <c r="AU242" s="17" t="s">
        <v>99</v>
      </c>
      <c r="AY242" s="17" t="s">
        <v>160</v>
      </c>
      <c r="BE242" s="165">
        <f t="shared" si="46"/>
        <v>99</v>
      </c>
      <c r="BF242" s="165">
        <f t="shared" si="47"/>
        <v>0</v>
      </c>
      <c r="BG242" s="165">
        <f t="shared" si="48"/>
        <v>0</v>
      </c>
      <c r="BH242" s="165">
        <f t="shared" si="49"/>
        <v>0</v>
      </c>
      <c r="BI242" s="165">
        <f t="shared" si="50"/>
        <v>0</v>
      </c>
      <c r="BJ242" s="17" t="s">
        <v>24</v>
      </c>
      <c r="BK242" s="165">
        <f t="shared" si="51"/>
        <v>99</v>
      </c>
      <c r="BL242" s="17" t="s">
        <v>164</v>
      </c>
      <c r="BM242" s="17" t="s">
        <v>505</v>
      </c>
    </row>
    <row r="243" spans="2:65" s="1" customFormat="1" ht="31.5" customHeight="1">
      <c r="B243" s="31"/>
      <c r="C243" s="157" t="s">
        <v>506</v>
      </c>
      <c r="D243" s="157" t="s">
        <v>161</v>
      </c>
      <c r="E243" s="158" t="s">
        <v>507</v>
      </c>
      <c r="F243" s="230" t="s">
        <v>394</v>
      </c>
      <c r="G243" s="230"/>
      <c r="H243" s="230"/>
      <c r="I243" s="230"/>
      <c r="J243" s="159" t="s">
        <v>174</v>
      </c>
      <c r="K243" s="160">
        <v>4</v>
      </c>
      <c r="L243" s="161">
        <v>265</v>
      </c>
      <c r="M243" s="231">
        <v>15</v>
      </c>
      <c r="N243" s="231"/>
      <c r="O243" s="231"/>
      <c r="P243" s="231">
        <f t="shared" si="39"/>
        <v>1120</v>
      </c>
      <c r="Q243" s="231"/>
      <c r="R243" s="33"/>
      <c r="T243" s="162" t="s">
        <v>22</v>
      </c>
      <c r="U243" s="40" t="s">
        <v>44</v>
      </c>
      <c r="V243" s="108">
        <f t="shared" si="40"/>
        <v>280</v>
      </c>
      <c r="W243" s="108">
        <f t="shared" si="41"/>
        <v>1060</v>
      </c>
      <c r="X243" s="108">
        <f t="shared" si="42"/>
        <v>60</v>
      </c>
      <c r="Y243" s="163">
        <v>0</v>
      </c>
      <c r="Z243" s="163">
        <f t="shared" si="43"/>
        <v>0</v>
      </c>
      <c r="AA243" s="163">
        <v>0</v>
      </c>
      <c r="AB243" s="163">
        <f t="shared" si="44"/>
        <v>0</v>
      </c>
      <c r="AC243" s="163">
        <v>0</v>
      </c>
      <c r="AD243" s="164">
        <f t="shared" si="45"/>
        <v>0</v>
      </c>
      <c r="AR243" s="17" t="s">
        <v>164</v>
      </c>
      <c r="AT243" s="17" t="s">
        <v>161</v>
      </c>
      <c r="AU243" s="17" t="s">
        <v>99</v>
      </c>
      <c r="AY243" s="17" t="s">
        <v>160</v>
      </c>
      <c r="BE243" s="165">
        <f t="shared" si="46"/>
        <v>1120</v>
      </c>
      <c r="BF243" s="165">
        <f t="shared" si="47"/>
        <v>0</v>
      </c>
      <c r="BG243" s="165">
        <f t="shared" si="48"/>
        <v>0</v>
      </c>
      <c r="BH243" s="165">
        <f t="shared" si="49"/>
        <v>0</v>
      </c>
      <c r="BI243" s="165">
        <f t="shared" si="50"/>
        <v>0</v>
      </c>
      <c r="BJ243" s="17" t="s">
        <v>24</v>
      </c>
      <c r="BK243" s="165">
        <f t="shared" si="51"/>
        <v>1120</v>
      </c>
      <c r="BL243" s="17" t="s">
        <v>164</v>
      </c>
      <c r="BM243" s="17" t="s">
        <v>508</v>
      </c>
    </row>
    <row r="244" spans="2:65" s="1" customFormat="1" ht="22.5" customHeight="1">
      <c r="B244" s="31"/>
      <c r="C244" s="157" t="s">
        <v>342</v>
      </c>
      <c r="D244" s="157" t="s">
        <v>161</v>
      </c>
      <c r="E244" s="158" t="s">
        <v>509</v>
      </c>
      <c r="F244" s="230" t="s">
        <v>398</v>
      </c>
      <c r="G244" s="230"/>
      <c r="H244" s="230"/>
      <c r="I244" s="230"/>
      <c r="J244" s="159" t="s">
        <v>174</v>
      </c>
      <c r="K244" s="160">
        <v>4</v>
      </c>
      <c r="L244" s="161">
        <v>179</v>
      </c>
      <c r="M244" s="231">
        <v>105</v>
      </c>
      <c r="N244" s="231"/>
      <c r="O244" s="231"/>
      <c r="P244" s="231">
        <f t="shared" si="39"/>
        <v>1136</v>
      </c>
      <c r="Q244" s="231"/>
      <c r="R244" s="33"/>
      <c r="T244" s="162" t="s">
        <v>22</v>
      </c>
      <c r="U244" s="40" t="s">
        <v>44</v>
      </c>
      <c r="V244" s="108">
        <f t="shared" si="40"/>
        <v>284</v>
      </c>
      <c r="W244" s="108">
        <f t="shared" si="41"/>
        <v>716</v>
      </c>
      <c r="X244" s="108">
        <f t="shared" si="42"/>
        <v>420</v>
      </c>
      <c r="Y244" s="163">
        <v>0</v>
      </c>
      <c r="Z244" s="163">
        <f t="shared" si="43"/>
        <v>0</v>
      </c>
      <c r="AA244" s="163">
        <v>0</v>
      </c>
      <c r="AB244" s="163">
        <f t="shared" si="44"/>
        <v>0</v>
      </c>
      <c r="AC244" s="163">
        <v>0</v>
      </c>
      <c r="AD244" s="164">
        <f t="shared" si="45"/>
        <v>0</v>
      </c>
      <c r="AR244" s="17" t="s">
        <v>164</v>
      </c>
      <c r="AT244" s="17" t="s">
        <v>161</v>
      </c>
      <c r="AU244" s="17" t="s">
        <v>99</v>
      </c>
      <c r="AY244" s="17" t="s">
        <v>160</v>
      </c>
      <c r="BE244" s="165">
        <f t="shared" si="46"/>
        <v>1136</v>
      </c>
      <c r="BF244" s="165">
        <f t="shared" si="47"/>
        <v>0</v>
      </c>
      <c r="BG244" s="165">
        <f t="shared" si="48"/>
        <v>0</v>
      </c>
      <c r="BH244" s="165">
        <f t="shared" si="49"/>
        <v>0</v>
      </c>
      <c r="BI244" s="165">
        <f t="shared" si="50"/>
        <v>0</v>
      </c>
      <c r="BJ244" s="17" t="s">
        <v>24</v>
      </c>
      <c r="BK244" s="165">
        <f t="shared" si="51"/>
        <v>1136</v>
      </c>
      <c r="BL244" s="17" t="s">
        <v>164</v>
      </c>
      <c r="BM244" s="17" t="s">
        <v>510</v>
      </c>
    </row>
    <row r="245" spans="2:65" s="1" customFormat="1" ht="22.5" customHeight="1">
      <c r="B245" s="31"/>
      <c r="C245" s="157" t="s">
        <v>511</v>
      </c>
      <c r="D245" s="157" t="s">
        <v>161</v>
      </c>
      <c r="E245" s="158" t="s">
        <v>512</v>
      </c>
      <c r="F245" s="230" t="s">
        <v>401</v>
      </c>
      <c r="G245" s="230"/>
      <c r="H245" s="230"/>
      <c r="I245" s="230"/>
      <c r="J245" s="159" t="s">
        <v>174</v>
      </c>
      <c r="K245" s="160">
        <v>2</v>
      </c>
      <c r="L245" s="161">
        <v>109</v>
      </c>
      <c r="M245" s="231">
        <v>55</v>
      </c>
      <c r="N245" s="231"/>
      <c r="O245" s="231"/>
      <c r="P245" s="231">
        <f t="shared" si="39"/>
        <v>328</v>
      </c>
      <c r="Q245" s="231"/>
      <c r="R245" s="33"/>
      <c r="T245" s="162" t="s">
        <v>22</v>
      </c>
      <c r="U245" s="40" t="s">
        <v>44</v>
      </c>
      <c r="V245" s="108">
        <f t="shared" si="40"/>
        <v>164</v>
      </c>
      <c r="W245" s="108">
        <f t="shared" si="41"/>
        <v>218</v>
      </c>
      <c r="X245" s="108">
        <f t="shared" si="42"/>
        <v>110</v>
      </c>
      <c r="Y245" s="163">
        <v>0</v>
      </c>
      <c r="Z245" s="163">
        <f t="shared" si="43"/>
        <v>0</v>
      </c>
      <c r="AA245" s="163">
        <v>0</v>
      </c>
      <c r="AB245" s="163">
        <f t="shared" si="44"/>
        <v>0</v>
      </c>
      <c r="AC245" s="163">
        <v>0</v>
      </c>
      <c r="AD245" s="164">
        <f t="shared" si="45"/>
        <v>0</v>
      </c>
      <c r="AR245" s="17" t="s">
        <v>164</v>
      </c>
      <c r="AT245" s="17" t="s">
        <v>161</v>
      </c>
      <c r="AU245" s="17" t="s">
        <v>99</v>
      </c>
      <c r="AY245" s="17" t="s">
        <v>160</v>
      </c>
      <c r="BE245" s="165">
        <f t="shared" si="46"/>
        <v>328</v>
      </c>
      <c r="BF245" s="165">
        <f t="shared" si="47"/>
        <v>0</v>
      </c>
      <c r="BG245" s="165">
        <f t="shared" si="48"/>
        <v>0</v>
      </c>
      <c r="BH245" s="165">
        <f t="shared" si="49"/>
        <v>0</v>
      </c>
      <c r="BI245" s="165">
        <f t="shared" si="50"/>
        <v>0</v>
      </c>
      <c r="BJ245" s="17" t="s">
        <v>24</v>
      </c>
      <c r="BK245" s="165">
        <f t="shared" si="51"/>
        <v>328</v>
      </c>
      <c r="BL245" s="17" t="s">
        <v>164</v>
      </c>
      <c r="BM245" s="17" t="s">
        <v>513</v>
      </c>
    </row>
    <row r="246" spans="2:65" s="1" customFormat="1" ht="22.5" customHeight="1">
      <c r="B246" s="31"/>
      <c r="C246" s="157" t="s">
        <v>345</v>
      </c>
      <c r="D246" s="157" t="s">
        <v>161</v>
      </c>
      <c r="E246" s="158" t="s">
        <v>514</v>
      </c>
      <c r="F246" s="230" t="s">
        <v>515</v>
      </c>
      <c r="G246" s="230"/>
      <c r="H246" s="230"/>
      <c r="I246" s="230"/>
      <c r="J246" s="159" t="s">
        <v>174</v>
      </c>
      <c r="K246" s="160">
        <v>2</v>
      </c>
      <c r="L246" s="161">
        <v>429</v>
      </c>
      <c r="M246" s="231">
        <v>85</v>
      </c>
      <c r="N246" s="231"/>
      <c r="O246" s="231"/>
      <c r="P246" s="231">
        <f t="shared" si="39"/>
        <v>1028</v>
      </c>
      <c r="Q246" s="231"/>
      <c r="R246" s="33"/>
      <c r="T246" s="162" t="s">
        <v>22</v>
      </c>
      <c r="U246" s="40" t="s">
        <v>44</v>
      </c>
      <c r="V246" s="108">
        <f t="shared" si="40"/>
        <v>514</v>
      </c>
      <c r="W246" s="108">
        <f t="shared" si="41"/>
        <v>858</v>
      </c>
      <c r="X246" s="108">
        <f t="shared" si="42"/>
        <v>170</v>
      </c>
      <c r="Y246" s="163">
        <v>0</v>
      </c>
      <c r="Z246" s="163">
        <f t="shared" si="43"/>
        <v>0</v>
      </c>
      <c r="AA246" s="163">
        <v>0</v>
      </c>
      <c r="AB246" s="163">
        <f t="shared" si="44"/>
        <v>0</v>
      </c>
      <c r="AC246" s="163">
        <v>0</v>
      </c>
      <c r="AD246" s="164">
        <f t="shared" si="45"/>
        <v>0</v>
      </c>
      <c r="AR246" s="17" t="s">
        <v>164</v>
      </c>
      <c r="AT246" s="17" t="s">
        <v>161</v>
      </c>
      <c r="AU246" s="17" t="s">
        <v>99</v>
      </c>
      <c r="AY246" s="17" t="s">
        <v>160</v>
      </c>
      <c r="BE246" s="165">
        <f t="shared" si="46"/>
        <v>1028</v>
      </c>
      <c r="BF246" s="165">
        <f t="shared" si="47"/>
        <v>0</v>
      </c>
      <c r="BG246" s="165">
        <f t="shared" si="48"/>
        <v>0</v>
      </c>
      <c r="BH246" s="165">
        <f t="shared" si="49"/>
        <v>0</v>
      </c>
      <c r="BI246" s="165">
        <f t="shared" si="50"/>
        <v>0</v>
      </c>
      <c r="BJ246" s="17" t="s">
        <v>24</v>
      </c>
      <c r="BK246" s="165">
        <f t="shared" si="51"/>
        <v>1028</v>
      </c>
      <c r="BL246" s="17" t="s">
        <v>164</v>
      </c>
      <c r="BM246" s="17" t="s">
        <v>516</v>
      </c>
    </row>
    <row r="247" spans="2:65" s="1" customFormat="1" ht="22.5" customHeight="1">
      <c r="B247" s="31"/>
      <c r="C247" s="157" t="s">
        <v>517</v>
      </c>
      <c r="D247" s="157" t="s">
        <v>161</v>
      </c>
      <c r="E247" s="158" t="s">
        <v>518</v>
      </c>
      <c r="F247" s="230" t="s">
        <v>408</v>
      </c>
      <c r="G247" s="230"/>
      <c r="H247" s="230"/>
      <c r="I247" s="230"/>
      <c r="J247" s="159" t="s">
        <v>174</v>
      </c>
      <c r="K247" s="160">
        <v>1</v>
      </c>
      <c r="L247" s="161">
        <v>505</v>
      </c>
      <c r="M247" s="231">
        <v>85</v>
      </c>
      <c r="N247" s="231"/>
      <c r="O247" s="231"/>
      <c r="P247" s="231">
        <f t="shared" si="39"/>
        <v>590</v>
      </c>
      <c r="Q247" s="231"/>
      <c r="R247" s="33"/>
      <c r="T247" s="162" t="s">
        <v>22</v>
      </c>
      <c r="U247" s="40" t="s">
        <v>44</v>
      </c>
      <c r="V247" s="108">
        <f t="shared" si="40"/>
        <v>590</v>
      </c>
      <c r="W247" s="108">
        <f t="shared" si="41"/>
        <v>505</v>
      </c>
      <c r="X247" s="108">
        <f t="shared" si="42"/>
        <v>85</v>
      </c>
      <c r="Y247" s="163">
        <v>0</v>
      </c>
      <c r="Z247" s="163">
        <f t="shared" si="43"/>
        <v>0</v>
      </c>
      <c r="AA247" s="163">
        <v>0</v>
      </c>
      <c r="AB247" s="163">
        <f t="shared" si="44"/>
        <v>0</v>
      </c>
      <c r="AC247" s="163">
        <v>0</v>
      </c>
      <c r="AD247" s="164">
        <f t="shared" si="45"/>
        <v>0</v>
      </c>
      <c r="AR247" s="17" t="s">
        <v>164</v>
      </c>
      <c r="AT247" s="17" t="s">
        <v>161</v>
      </c>
      <c r="AU247" s="17" t="s">
        <v>99</v>
      </c>
      <c r="AY247" s="17" t="s">
        <v>160</v>
      </c>
      <c r="BE247" s="165">
        <f t="shared" si="46"/>
        <v>590</v>
      </c>
      <c r="BF247" s="165">
        <f t="shared" si="47"/>
        <v>0</v>
      </c>
      <c r="BG247" s="165">
        <f t="shared" si="48"/>
        <v>0</v>
      </c>
      <c r="BH247" s="165">
        <f t="shared" si="49"/>
        <v>0</v>
      </c>
      <c r="BI247" s="165">
        <f t="shared" si="50"/>
        <v>0</v>
      </c>
      <c r="BJ247" s="17" t="s">
        <v>24</v>
      </c>
      <c r="BK247" s="165">
        <f t="shared" si="51"/>
        <v>590</v>
      </c>
      <c r="BL247" s="17" t="s">
        <v>164</v>
      </c>
      <c r="BM247" s="17" t="s">
        <v>519</v>
      </c>
    </row>
    <row r="248" spans="2:65" s="1" customFormat="1" ht="22.5" customHeight="1">
      <c r="B248" s="31"/>
      <c r="C248" s="157" t="s">
        <v>349</v>
      </c>
      <c r="D248" s="157" t="s">
        <v>161</v>
      </c>
      <c r="E248" s="158" t="s">
        <v>520</v>
      </c>
      <c r="F248" s="230" t="s">
        <v>412</v>
      </c>
      <c r="G248" s="230"/>
      <c r="H248" s="230"/>
      <c r="I248" s="230"/>
      <c r="J248" s="159" t="s">
        <v>174</v>
      </c>
      <c r="K248" s="160">
        <v>1</v>
      </c>
      <c r="L248" s="161">
        <v>465</v>
      </c>
      <c r="M248" s="231">
        <v>85</v>
      </c>
      <c r="N248" s="231"/>
      <c r="O248" s="231"/>
      <c r="P248" s="231">
        <f t="shared" si="39"/>
        <v>550</v>
      </c>
      <c r="Q248" s="231"/>
      <c r="R248" s="33"/>
      <c r="T248" s="162" t="s">
        <v>22</v>
      </c>
      <c r="U248" s="40" t="s">
        <v>44</v>
      </c>
      <c r="V248" s="108">
        <f t="shared" si="40"/>
        <v>550</v>
      </c>
      <c r="W248" s="108">
        <f t="shared" si="41"/>
        <v>465</v>
      </c>
      <c r="X248" s="108">
        <f t="shared" si="42"/>
        <v>85</v>
      </c>
      <c r="Y248" s="163">
        <v>0</v>
      </c>
      <c r="Z248" s="163">
        <f t="shared" si="43"/>
        <v>0</v>
      </c>
      <c r="AA248" s="163">
        <v>0</v>
      </c>
      <c r="AB248" s="163">
        <f t="shared" si="44"/>
        <v>0</v>
      </c>
      <c r="AC248" s="163">
        <v>0</v>
      </c>
      <c r="AD248" s="164">
        <f t="shared" si="45"/>
        <v>0</v>
      </c>
      <c r="AR248" s="17" t="s">
        <v>164</v>
      </c>
      <c r="AT248" s="17" t="s">
        <v>161</v>
      </c>
      <c r="AU248" s="17" t="s">
        <v>99</v>
      </c>
      <c r="AY248" s="17" t="s">
        <v>160</v>
      </c>
      <c r="BE248" s="165">
        <f t="shared" si="46"/>
        <v>550</v>
      </c>
      <c r="BF248" s="165">
        <f t="shared" si="47"/>
        <v>0</v>
      </c>
      <c r="BG248" s="165">
        <f t="shared" si="48"/>
        <v>0</v>
      </c>
      <c r="BH248" s="165">
        <f t="shared" si="49"/>
        <v>0</v>
      </c>
      <c r="BI248" s="165">
        <f t="shared" si="50"/>
        <v>0</v>
      </c>
      <c r="BJ248" s="17" t="s">
        <v>24</v>
      </c>
      <c r="BK248" s="165">
        <f t="shared" si="51"/>
        <v>550</v>
      </c>
      <c r="BL248" s="17" t="s">
        <v>164</v>
      </c>
      <c r="BM248" s="17" t="s">
        <v>521</v>
      </c>
    </row>
    <row r="249" spans="2:65" s="1" customFormat="1" ht="22.5" customHeight="1">
      <c r="B249" s="31"/>
      <c r="C249" s="157" t="s">
        <v>522</v>
      </c>
      <c r="D249" s="157" t="s">
        <v>161</v>
      </c>
      <c r="E249" s="158" t="s">
        <v>523</v>
      </c>
      <c r="F249" s="230" t="s">
        <v>415</v>
      </c>
      <c r="G249" s="230"/>
      <c r="H249" s="230"/>
      <c r="I249" s="230"/>
      <c r="J249" s="159" t="s">
        <v>174</v>
      </c>
      <c r="K249" s="160">
        <v>4</v>
      </c>
      <c r="L249" s="161">
        <v>408</v>
      </c>
      <c r="M249" s="231">
        <v>85</v>
      </c>
      <c r="N249" s="231"/>
      <c r="O249" s="231"/>
      <c r="P249" s="231">
        <f t="shared" si="39"/>
        <v>1972</v>
      </c>
      <c r="Q249" s="231"/>
      <c r="R249" s="33"/>
      <c r="T249" s="162" t="s">
        <v>22</v>
      </c>
      <c r="U249" s="40" t="s">
        <v>44</v>
      </c>
      <c r="V249" s="108">
        <f t="shared" si="40"/>
        <v>493</v>
      </c>
      <c r="W249" s="108">
        <f t="shared" si="41"/>
        <v>1632</v>
      </c>
      <c r="X249" s="108">
        <f t="shared" si="42"/>
        <v>340</v>
      </c>
      <c r="Y249" s="163">
        <v>0</v>
      </c>
      <c r="Z249" s="163">
        <f t="shared" si="43"/>
        <v>0</v>
      </c>
      <c r="AA249" s="163">
        <v>0</v>
      </c>
      <c r="AB249" s="163">
        <f t="shared" si="44"/>
        <v>0</v>
      </c>
      <c r="AC249" s="163">
        <v>0</v>
      </c>
      <c r="AD249" s="164">
        <f t="shared" si="45"/>
        <v>0</v>
      </c>
      <c r="AR249" s="17" t="s">
        <v>164</v>
      </c>
      <c r="AT249" s="17" t="s">
        <v>161</v>
      </c>
      <c r="AU249" s="17" t="s">
        <v>99</v>
      </c>
      <c r="AY249" s="17" t="s">
        <v>160</v>
      </c>
      <c r="BE249" s="165">
        <f t="shared" si="46"/>
        <v>1972</v>
      </c>
      <c r="BF249" s="165">
        <f t="shared" si="47"/>
        <v>0</v>
      </c>
      <c r="BG249" s="165">
        <f t="shared" si="48"/>
        <v>0</v>
      </c>
      <c r="BH249" s="165">
        <f t="shared" si="49"/>
        <v>0</v>
      </c>
      <c r="BI249" s="165">
        <f t="shared" si="50"/>
        <v>0</v>
      </c>
      <c r="BJ249" s="17" t="s">
        <v>24</v>
      </c>
      <c r="BK249" s="165">
        <f t="shared" si="51"/>
        <v>1972</v>
      </c>
      <c r="BL249" s="17" t="s">
        <v>164</v>
      </c>
      <c r="BM249" s="17" t="s">
        <v>524</v>
      </c>
    </row>
    <row r="250" spans="2:65" s="1" customFormat="1" ht="22.5" customHeight="1">
      <c r="B250" s="31"/>
      <c r="C250" s="157" t="s">
        <v>352</v>
      </c>
      <c r="D250" s="157" t="s">
        <v>161</v>
      </c>
      <c r="E250" s="158" t="s">
        <v>525</v>
      </c>
      <c r="F250" s="230" t="s">
        <v>419</v>
      </c>
      <c r="G250" s="230"/>
      <c r="H250" s="230"/>
      <c r="I250" s="230"/>
      <c r="J250" s="159" t="s">
        <v>174</v>
      </c>
      <c r="K250" s="160">
        <v>3</v>
      </c>
      <c r="L250" s="161">
        <v>448</v>
      </c>
      <c r="M250" s="231">
        <v>85</v>
      </c>
      <c r="N250" s="231"/>
      <c r="O250" s="231"/>
      <c r="P250" s="231">
        <f t="shared" si="39"/>
        <v>1599</v>
      </c>
      <c r="Q250" s="231"/>
      <c r="R250" s="33"/>
      <c r="T250" s="162" t="s">
        <v>22</v>
      </c>
      <c r="U250" s="40" t="s">
        <v>44</v>
      </c>
      <c r="V250" s="108">
        <f t="shared" si="40"/>
        <v>533</v>
      </c>
      <c r="W250" s="108">
        <f t="shared" si="41"/>
        <v>1344</v>
      </c>
      <c r="X250" s="108">
        <f t="shared" si="42"/>
        <v>255</v>
      </c>
      <c r="Y250" s="163">
        <v>0</v>
      </c>
      <c r="Z250" s="163">
        <f t="shared" si="43"/>
        <v>0</v>
      </c>
      <c r="AA250" s="163">
        <v>0</v>
      </c>
      <c r="AB250" s="163">
        <f t="shared" si="44"/>
        <v>0</v>
      </c>
      <c r="AC250" s="163">
        <v>0</v>
      </c>
      <c r="AD250" s="164">
        <f t="shared" si="45"/>
        <v>0</v>
      </c>
      <c r="AR250" s="17" t="s">
        <v>164</v>
      </c>
      <c r="AT250" s="17" t="s">
        <v>161</v>
      </c>
      <c r="AU250" s="17" t="s">
        <v>99</v>
      </c>
      <c r="AY250" s="17" t="s">
        <v>160</v>
      </c>
      <c r="BE250" s="165">
        <f t="shared" si="46"/>
        <v>1599</v>
      </c>
      <c r="BF250" s="165">
        <f t="shared" si="47"/>
        <v>0</v>
      </c>
      <c r="BG250" s="165">
        <f t="shared" si="48"/>
        <v>0</v>
      </c>
      <c r="BH250" s="165">
        <f t="shared" si="49"/>
        <v>0</v>
      </c>
      <c r="BI250" s="165">
        <f t="shared" si="50"/>
        <v>0</v>
      </c>
      <c r="BJ250" s="17" t="s">
        <v>24</v>
      </c>
      <c r="BK250" s="165">
        <f t="shared" si="51"/>
        <v>1599</v>
      </c>
      <c r="BL250" s="17" t="s">
        <v>164</v>
      </c>
      <c r="BM250" s="17" t="s">
        <v>526</v>
      </c>
    </row>
    <row r="251" spans="2:65" s="1" customFormat="1" ht="22.5" customHeight="1">
      <c r="B251" s="31"/>
      <c r="C251" s="157" t="s">
        <v>527</v>
      </c>
      <c r="D251" s="157" t="s">
        <v>161</v>
      </c>
      <c r="E251" s="158" t="s">
        <v>528</v>
      </c>
      <c r="F251" s="230" t="s">
        <v>422</v>
      </c>
      <c r="G251" s="230"/>
      <c r="H251" s="230"/>
      <c r="I251" s="230"/>
      <c r="J251" s="159" t="s">
        <v>174</v>
      </c>
      <c r="K251" s="160">
        <v>2</v>
      </c>
      <c r="L251" s="161">
        <v>127</v>
      </c>
      <c r="M251" s="231">
        <v>55</v>
      </c>
      <c r="N251" s="231"/>
      <c r="O251" s="231"/>
      <c r="P251" s="231">
        <f t="shared" si="39"/>
        <v>364</v>
      </c>
      <c r="Q251" s="231"/>
      <c r="R251" s="33"/>
      <c r="T251" s="162" t="s">
        <v>22</v>
      </c>
      <c r="U251" s="40" t="s">
        <v>44</v>
      </c>
      <c r="V251" s="108">
        <f t="shared" si="40"/>
        <v>182</v>
      </c>
      <c r="W251" s="108">
        <f t="shared" si="41"/>
        <v>254</v>
      </c>
      <c r="X251" s="108">
        <f t="shared" si="42"/>
        <v>110</v>
      </c>
      <c r="Y251" s="163">
        <v>0</v>
      </c>
      <c r="Z251" s="163">
        <f t="shared" si="43"/>
        <v>0</v>
      </c>
      <c r="AA251" s="163">
        <v>0</v>
      </c>
      <c r="AB251" s="163">
        <f t="shared" si="44"/>
        <v>0</v>
      </c>
      <c r="AC251" s="163">
        <v>0</v>
      </c>
      <c r="AD251" s="164">
        <f t="shared" si="45"/>
        <v>0</v>
      </c>
      <c r="AR251" s="17" t="s">
        <v>164</v>
      </c>
      <c r="AT251" s="17" t="s">
        <v>161</v>
      </c>
      <c r="AU251" s="17" t="s">
        <v>99</v>
      </c>
      <c r="AY251" s="17" t="s">
        <v>160</v>
      </c>
      <c r="BE251" s="165">
        <f t="shared" si="46"/>
        <v>364</v>
      </c>
      <c r="BF251" s="165">
        <f t="shared" si="47"/>
        <v>0</v>
      </c>
      <c r="BG251" s="165">
        <f t="shared" si="48"/>
        <v>0</v>
      </c>
      <c r="BH251" s="165">
        <f t="shared" si="49"/>
        <v>0</v>
      </c>
      <c r="BI251" s="165">
        <f t="shared" si="50"/>
        <v>0</v>
      </c>
      <c r="BJ251" s="17" t="s">
        <v>24</v>
      </c>
      <c r="BK251" s="165">
        <f t="shared" si="51"/>
        <v>364</v>
      </c>
      <c r="BL251" s="17" t="s">
        <v>164</v>
      </c>
      <c r="BM251" s="17" t="s">
        <v>529</v>
      </c>
    </row>
    <row r="252" spans="2:65" s="1" customFormat="1" ht="22.5" customHeight="1">
      <c r="B252" s="31"/>
      <c r="C252" s="157" t="s">
        <v>356</v>
      </c>
      <c r="D252" s="157" t="s">
        <v>161</v>
      </c>
      <c r="E252" s="158" t="s">
        <v>530</v>
      </c>
      <c r="F252" s="230" t="s">
        <v>351</v>
      </c>
      <c r="G252" s="230"/>
      <c r="H252" s="230"/>
      <c r="I252" s="230"/>
      <c r="J252" s="159" t="s">
        <v>174</v>
      </c>
      <c r="K252" s="160">
        <v>4</v>
      </c>
      <c r="L252" s="161">
        <v>99</v>
      </c>
      <c r="M252" s="231">
        <v>55</v>
      </c>
      <c r="N252" s="231"/>
      <c r="O252" s="231"/>
      <c r="P252" s="231">
        <f t="shared" si="39"/>
        <v>616</v>
      </c>
      <c r="Q252" s="231"/>
      <c r="R252" s="33"/>
      <c r="T252" s="162" t="s">
        <v>22</v>
      </c>
      <c r="U252" s="40" t="s">
        <v>44</v>
      </c>
      <c r="V252" s="108">
        <f t="shared" si="40"/>
        <v>154</v>
      </c>
      <c r="W252" s="108">
        <f t="shared" si="41"/>
        <v>396</v>
      </c>
      <c r="X252" s="108">
        <f t="shared" si="42"/>
        <v>220</v>
      </c>
      <c r="Y252" s="163">
        <v>0</v>
      </c>
      <c r="Z252" s="163">
        <f t="shared" si="43"/>
        <v>0</v>
      </c>
      <c r="AA252" s="163">
        <v>0</v>
      </c>
      <c r="AB252" s="163">
        <f t="shared" si="44"/>
        <v>0</v>
      </c>
      <c r="AC252" s="163">
        <v>0</v>
      </c>
      <c r="AD252" s="164">
        <f t="shared" si="45"/>
        <v>0</v>
      </c>
      <c r="AR252" s="17" t="s">
        <v>164</v>
      </c>
      <c r="AT252" s="17" t="s">
        <v>161</v>
      </c>
      <c r="AU252" s="17" t="s">
        <v>99</v>
      </c>
      <c r="AY252" s="17" t="s">
        <v>160</v>
      </c>
      <c r="BE252" s="165">
        <f t="shared" si="46"/>
        <v>616</v>
      </c>
      <c r="BF252" s="165">
        <f t="shared" si="47"/>
        <v>0</v>
      </c>
      <c r="BG252" s="165">
        <f t="shared" si="48"/>
        <v>0</v>
      </c>
      <c r="BH252" s="165">
        <f t="shared" si="49"/>
        <v>0</v>
      </c>
      <c r="BI252" s="165">
        <f t="shared" si="50"/>
        <v>0</v>
      </c>
      <c r="BJ252" s="17" t="s">
        <v>24</v>
      </c>
      <c r="BK252" s="165">
        <f t="shared" si="51"/>
        <v>616</v>
      </c>
      <c r="BL252" s="17" t="s">
        <v>164</v>
      </c>
      <c r="BM252" s="17" t="s">
        <v>531</v>
      </c>
    </row>
    <row r="253" spans="2:65" s="1" customFormat="1" ht="22.5" customHeight="1">
      <c r="B253" s="31"/>
      <c r="C253" s="157" t="s">
        <v>532</v>
      </c>
      <c r="D253" s="157" t="s">
        <v>161</v>
      </c>
      <c r="E253" s="158" t="s">
        <v>533</v>
      </c>
      <c r="F253" s="230" t="s">
        <v>428</v>
      </c>
      <c r="G253" s="230"/>
      <c r="H253" s="230"/>
      <c r="I253" s="230"/>
      <c r="J253" s="159" t="s">
        <v>174</v>
      </c>
      <c r="K253" s="160">
        <v>2</v>
      </c>
      <c r="L253" s="161">
        <v>95</v>
      </c>
      <c r="M253" s="231">
        <v>55</v>
      </c>
      <c r="N253" s="231"/>
      <c r="O253" s="231"/>
      <c r="P253" s="231">
        <f t="shared" si="39"/>
        <v>300</v>
      </c>
      <c r="Q253" s="231"/>
      <c r="R253" s="33"/>
      <c r="T253" s="162" t="s">
        <v>22</v>
      </c>
      <c r="U253" s="40" t="s">
        <v>44</v>
      </c>
      <c r="V253" s="108">
        <f t="shared" si="40"/>
        <v>150</v>
      </c>
      <c r="W253" s="108">
        <f t="shared" si="41"/>
        <v>190</v>
      </c>
      <c r="X253" s="108">
        <f t="shared" si="42"/>
        <v>110</v>
      </c>
      <c r="Y253" s="163">
        <v>0</v>
      </c>
      <c r="Z253" s="163">
        <f t="shared" si="43"/>
        <v>0</v>
      </c>
      <c r="AA253" s="163">
        <v>0</v>
      </c>
      <c r="AB253" s="163">
        <f t="shared" si="44"/>
        <v>0</v>
      </c>
      <c r="AC253" s="163">
        <v>0</v>
      </c>
      <c r="AD253" s="164">
        <f t="shared" si="45"/>
        <v>0</v>
      </c>
      <c r="AR253" s="17" t="s">
        <v>164</v>
      </c>
      <c r="AT253" s="17" t="s">
        <v>161</v>
      </c>
      <c r="AU253" s="17" t="s">
        <v>99</v>
      </c>
      <c r="AY253" s="17" t="s">
        <v>160</v>
      </c>
      <c r="BE253" s="165">
        <f t="shared" si="46"/>
        <v>300</v>
      </c>
      <c r="BF253" s="165">
        <f t="shared" si="47"/>
        <v>0</v>
      </c>
      <c r="BG253" s="165">
        <f t="shared" si="48"/>
        <v>0</v>
      </c>
      <c r="BH253" s="165">
        <f t="shared" si="49"/>
        <v>0</v>
      </c>
      <c r="BI253" s="165">
        <f t="shared" si="50"/>
        <v>0</v>
      </c>
      <c r="BJ253" s="17" t="s">
        <v>24</v>
      </c>
      <c r="BK253" s="165">
        <f t="shared" si="51"/>
        <v>300</v>
      </c>
      <c r="BL253" s="17" t="s">
        <v>164</v>
      </c>
      <c r="BM253" s="17" t="s">
        <v>534</v>
      </c>
    </row>
    <row r="254" spans="2:65" s="1" customFormat="1" ht="22.5" customHeight="1">
      <c r="B254" s="31"/>
      <c r="C254" s="157" t="s">
        <v>359</v>
      </c>
      <c r="D254" s="157" t="s">
        <v>161</v>
      </c>
      <c r="E254" s="158" t="s">
        <v>535</v>
      </c>
      <c r="F254" s="230" t="s">
        <v>432</v>
      </c>
      <c r="G254" s="230"/>
      <c r="H254" s="230"/>
      <c r="I254" s="230"/>
      <c r="J254" s="159" t="s">
        <v>174</v>
      </c>
      <c r="K254" s="160">
        <v>7</v>
      </c>
      <c r="L254" s="161">
        <v>829</v>
      </c>
      <c r="M254" s="231">
        <v>85</v>
      </c>
      <c r="N254" s="231"/>
      <c r="O254" s="231"/>
      <c r="P254" s="231">
        <f t="shared" si="39"/>
        <v>6398</v>
      </c>
      <c r="Q254" s="231"/>
      <c r="R254" s="33"/>
      <c r="T254" s="162" t="s">
        <v>22</v>
      </c>
      <c r="U254" s="40" t="s">
        <v>44</v>
      </c>
      <c r="V254" s="108">
        <f t="shared" si="40"/>
        <v>914</v>
      </c>
      <c r="W254" s="108">
        <f t="shared" si="41"/>
        <v>5803</v>
      </c>
      <c r="X254" s="108">
        <f t="shared" si="42"/>
        <v>595</v>
      </c>
      <c r="Y254" s="163">
        <v>0</v>
      </c>
      <c r="Z254" s="163">
        <f t="shared" si="43"/>
        <v>0</v>
      </c>
      <c r="AA254" s="163">
        <v>0</v>
      </c>
      <c r="AB254" s="163">
        <f t="shared" si="44"/>
        <v>0</v>
      </c>
      <c r="AC254" s="163">
        <v>0</v>
      </c>
      <c r="AD254" s="164">
        <f t="shared" si="45"/>
        <v>0</v>
      </c>
      <c r="AR254" s="17" t="s">
        <v>164</v>
      </c>
      <c r="AT254" s="17" t="s">
        <v>161</v>
      </c>
      <c r="AU254" s="17" t="s">
        <v>99</v>
      </c>
      <c r="AY254" s="17" t="s">
        <v>160</v>
      </c>
      <c r="BE254" s="165">
        <f t="shared" si="46"/>
        <v>6398</v>
      </c>
      <c r="BF254" s="165">
        <f t="shared" si="47"/>
        <v>0</v>
      </c>
      <c r="BG254" s="165">
        <f t="shared" si="48"/>
        <v>0</v>
      </c>
      <c r="BH254" s="165">
        <f t="shared" si="49"/>
        <v>0</v>
      </c>
      <c r="BI254" s="165">
        <f t="shared" si="50"/>
        <v>0</v>
      </c>
      <c r="BJ254" s="17" t="s">
        <v>24</v>
      </c>
      <c r="BK254" s="165">
        <f t="shared" si="51"/>
        <v>6398</v>
      </c>
      <c r="BL254" s="17" t="s">
        <v>164</v>
      </c>
      <c r="BM254" s="17" t="s">
        <v>536</v>
      </c>
    </row>
    <row r="255" spans="2:65" s="1" customFormat="1" ht="22.5" customHeight="1">
      <c r="B255" s="31"/>
      <c r="C255" s="157" t="s">
        <v>537</v>
      </c>
      <c r="D255" s="157" t="s">
        <v>161</v>
      </c>
      <c r="E255" s="158" t="s">
        <v>538</v>
      </c>
      <c r="F255" s="230" t="s">
        <v>435</v>
      </c>
      <c r="G255" s="230"/>
      <c r="H255" s="230"/>
      <c r="I255" s="230"/>
      <c r="J255" s="159" t="s">
        <v>174</v>
      </c>
      <c r="K255" s="160">
        <v>3</v>
      </c>
      <c r="L255" s="161">
        <v>655</v>
      </c>
      <c r="M255" s="231">
        <v>110</v>
      </c>
      <c r="N255" s="231"/>
      <c r="O255" s="231"/>
      <c r="P255" s="231">
        <f t="shared" si="39"/>
        <v>2295</v>
      </c>
      <c r="Q255" s="231"/>
      <c r="R255" s="33"/>
      <c r="T255" s="162" t="s">
        <v>22</v>
      </c>
      <c r="U255" s="40" t="s">
        <v>44</v>
      </c>
      <c r="V255" s="108">
        <f t="shared" si="40"/>
        <v>765</v>
      </c>
      <c r="W255" s="108">
        <f t="shared" si="41"/>
        <v>1965</v>
      </c>
      <c r="X255" s="108">
        <f t="shared" si="42"/>
        <v>330</v>
      </c>
      <c r="Y255" s="163">
        <v>0</v>
      </c>
      <c r="Z255" s="163">
        <f t="shared" si="43"/>
        <v>0</v>
      </c>
      <c r="AA255" s="163">
        <v>0</v>
      </c>
      <c r="AB255" s="163">
        <f t="shared" si="44"/>
        <v>0</v>
      </c>
      <c r="AC255" s="163">
        <v>0</v>
      </c>
      <c r="AD255" s="164">
        <f t="shared" si="45"/>
        <v>0</v>
      </c>
      <c r="AR255" s="17" t="s">
        <v>164</v>
      </c>
      <c r="AT255" s="17" t="s">
        <v>161</v>
      </c>
      <c r="AU255" s="17" t="s">
        <v>99</v>
      </c>
      <c r="AY255" s="17" t="s">
        <v>160</v>
      </c>
      <c r="BE255" s="165">
        <f t="shared" si="46"/>
        <v>2295</v>
      </c>
      <c r="BF255" s="165">
        <f t="shared" si="47"/>
        <v>0</v>
      </c>
      <c r="BG255" s="165">
        <f t="shared" si="48"/>
        <v>0</v>
      </c>
      <c r="BH255" s="165">
        <f t="shared" si="49"/>
        <v>0</v>
      </c>
      <c r="BI255" s="165">
        <f t="shared" si="50"/>
        <v>0</v>
      </c>
      <c r="BJ255" s="17" t="s">
        <v>24</v>
      </c>
      <c r="BK255" s="165">
        <f t="shared" si="51"/>
        <v>2295</v>
      </c>
      <c r="BL255" s="17" t="s">
        <v>164</v>
      </c>
      <c r="BM255" s="17" t="s">
        <v>539</v>
      </c>
    </row>
    <row r="256" spans="2:65" s="1" customFormat="1" ht="31.5" customHeight="1">
      <c r="B256" s="31"/>
      <c r="C256" s="157" t="s">
        <v>363</v>
      </c>
      <c r="D256" s="157" t="s">
        <v>161</v>
      </c>
      <c r="E256" s="158" t="s">
        <v>540</v>
      </c>
      <c r="F256" s="230" t="s">
        <v>362</v>
      </c>
      <c r="G256" s="230"/>
      <c r="H256" s="230"/>
      <c r="I256" s="230"/>
      <c r="J256" s="159" t="s">
        <v>174</v>
      </c>
      <c r="K256" s="160">
        <v>5</v>
      </c>
      <c r="L256" s="161">
        <v>331</v>
      </c>
      <c r="M256" s="231">
        <v>110</v>
      </c>
      <c r="N256" s="231"/>
      <c r="O256" s="231"/>
      <c r="P256" s="231">
        <f t="shared" si="39"/>
        <v>2205</v>
      </c>
      <c r="Q256" s="231"/>
      <c r="R256" s="33"/>
      <c r="T256" s="162" t="s">
        <v>22</v>
      </c>
      <c r="U256" s="40" t="s">
        <v>44</v>
      </c>
      <c r="V256" s="108">
        <f t="shared" si="40"/>
        <v>441</v>
      </c>
      <c r="W256" s="108">
        <f t="shared" si="41"/>
        <v>1655</v>
      </c>
      <c r="X256" s="108">
        <f t="shared" si="42"/>
        <v>550</v>
      </c>
      <c r="Y256" s="163">
        <v>0</v>
      </c>
      <c r="Z256" s="163">
        <f t="shared" si="43"/>
        <v>0</v>
      </c>
      <c r="AA256" s="163">
        <v>0</v>
      </c>
      <c r="AB256" s="163">
        <f t="shared" si="44"/>
        <v>0</v>
      </c>
      <c r="AC256" s="163">
        <v>0</v>
      </c>
      <c r="AD256" s="164">
        <f t="shared" si="45"/>
        <v>0</v>
      </c>
      <c r="AR256" s="17" t="s">
        <v>164</v>
      </c>
      <c r="AT256" s="17" t="s">
        <v>161</v>
      </c>
      <c r="AU256" s="17" t="s">
        <v>99</v>
      </c>
      <c r="AY256" s="17" t="s">
        <v>160</v>
      </c>
      <c r="BE256" s="165">
        <f t="shared" si="46"/>
        <v>2205</v>
      </c>
      <c r="BF256" s="165">
        <f t="shared" si="47"/>
        <v>0</v>
      </c>
      <c r="BG256" s="165">
        <f t="shared" si="48"/>
        <v>0</v>
      </c>
      <c r="BH256" s="165">
        <f t="shared" si="49"/>
        <v>0</v>
      </c>
      <c r="BI256" s="165">
        <f t="shared" si="50"/>
        <v>0</v>
      </c>
      <c r="BJ256" s="17" t="s">
        <v>24</v>
      </c>
      <c r="BK256" s="165">
        <f t="shared" si="51"/>
        <v>2205</v>
      </c>
      <c r="BL256" s="17" t="s">
        <v>164</v>
      </c>
      <c r="BM256" s="17" t="s">
        <v>541</v>
      </c>
    </row>
    <row r="257" spans="2:65" s="1" customFormat="1" ht="31.5" customHeight="1">
      <c r="B257" s="31"/>
      <c r="C257" s="157" t="s">
        <v>542</v>
      </c>
      <c r="D257" s="157" t="s">
        <v>161</v>
      </c>
      <c r="E257" s="158" t="s">
        <v>543</v>
      </c>
      <c r="F257" s="230" t="s">
        <v>441</v>
      </c>
      <c r="G257" s="230"/>
      <c r="H257" s="230"/>
      <c r="I257" s="230"/>
      <c r="J257" s="159" t="s">
        <v>174</v>
      </c>
      <c r="K257" s="160">
        <v>4</v>
      </c>
      <c r="L257" s="161">
        <v>307</v>
      </c>
      <c r="M257" s="231">
        <v>110</v>
      </c>
      <c r="N257" s="231"/>
      <c r="O257" s="231"/>
      <c r="P257" s="231">
        <f t="shared" si="39"/>
        <v>1668</v>
      </c>
      <c r="Q257" s="231"/>
      <c r="R257" s="33"/>
      <c r="T257" s="162" t="s">
        <v>22</v>
      </c>
      <c r="U257" s="40" t="s">
        <v>44</v>
      </c>
      <c r="V257" s="108">
        <f t="shared" si="40"/>
        <v>417</v>
      </c>
      <c r="W257" s="108">
        <f t="shared" si="41"/>
        <v>1228</v>
      </c>
      <c r="X257" s="108">
        <f t="shared" si="42"/>
        <v>440</v>
      </c>
      <c r="Y257" s="163">
        <v>0</v>
      </c>
      <c r="Z257" s="163">
        <f t="shared" si="43"/>
        <v>0</v>
      </c>
      <c r="AA257" s="163">
        <v>0</v>
      </c>
      <c r="AB257" s="163">
        <f t="shared" si="44"/>
        <v>0</v>
      </c>
      <c r="AC257" s="163">
        <v>0</v>
      </c>
      <c r="AD257" s="164">
        <f t="shared" si="45"/>
        <v>0</v>
      </c>
      <c r="AR257" s="17" t="s">
        <v>164</v>
      </c>
      <c r="AT257" s="17" t="s">
        <v>161</v>
      </c>
      <c r="AU257" s="17" t="s">
        <v>99</v>
      </c>
      <c r="AY257" s="17" t="s">
        <v>160</v>
      </c>
      <c r="BE257" s="165">
        <f t="shared" si="46"/>
        <v>1668</v>
      </c>
      <c r="BF257" s="165">
        <f t="shared" si="47"/>
        <v>0</v>
      </c>
      <c r="BG257" s="165">
        <f t="shared" si="48"/>
        <v>0</v>
      </c>
      <c r="BH257" s="165">
        <f t="shared" si="49"/>
        <v>0</v>
      </c>
      <c r="BI257" s="165">
        <f t="shared" si="50"/>
        <v>0</v>
      </c>
      <c r="BJ257" s="17" t="s">
        <v>24</v>
      </c>
      <c r="BK257" s="165">
        <f t="shared" si="51"/>
        <v>1668</v>
      </c>
      <c r="BL257" s="17" t="s">
        <v>164</v>
      </c>
      <c r="BM257" s="17" t="s">
        <v>544</v>
      </c>
    </row>
    <row r="258" spans="2:65" s="1" customFormat="1" ht="22.5" customHeight="1">
      <c r="B258" s="31"/>
      <c r="C258" s="157" t="s">
        <v>366</v>
      </c>
      <c r="D258" s="157" t="s">
        <v>161</v>
      </c>
      <c r="E258" s="158" t="s">
        <v>545</v>
      </c>
      <c r="F258" s="230" t="s">
        <v>445</v>
      </c>
      <c r="G258" s="230"/>
      <c r="H258" s="230"/>
      <c r="I258" s="230"/>
      <c r="J258" s="159" t="s">
        <v>174</v>
      </c>
      <c r="K258" s="160">
        <v>1</v>
      </c>
      <c r="L258" s="161">
        <v>1252</v>
      </c>
      <c r="M258" s="231">
        <v>265</v>
      </c>
      <c r="N258" s="231"/>
      <c r="O258" s="231"/>
      <c r="P258" s="231">
        <f t="shared" si="39"/>
        <v>1517</v>
      </c>
      <c r="Q258" s="231"/>
      <c r="R258" s="33"/>
      <c r="T258" s="162" t="s">
        <v>22</v>
      </c>
      <c r="U258" s="40" t="s">
        <v>44</v>
      </c>
      <c r="V258" s="108">
        <f t="shared" si="40"/>
        <v>1517</v>
      </c>
      <c r="W258" s="108">
        <f t="shared" si="41"/>
        <v>1252</v>
      </c>
      <c r="X258" s="108">
        <f t="shared" si="42"/>
        <v>265</v>
      </c>
      <c r="Y258" s="163">
        <v>0</v>
      </c>
      <c r="Z258" s="163">
        <f t="shared" si="43"/>
        <v>0</v>
      </c>
      <c r="AA258" s="163">
        <v>0</v>
      </c>
      <c r="AB258" s="163">
        <f t="shared" si="44"/>
        <v>0</v>
      </c>
      <c r="AC258" s="163">
        <v>0</v>
      </c>
      <c r="AD258" s="164">
        <f t="shared" si="45"/>
        <v>0</v>
      </c>
      <c r="AR258" s="17" t="s">
        <v>164</v>
      </c>
      <c r="AT258" s="17" t="s">
        <v>161</v>
      </c>
      <c r="AU258" s="17" t="s">
        <v>99</v>
      </c>
      <c r="AY258" s="17" t="s">
        <v>160</v>
      </c>
      <c r="BE258" s="165">
        <f t="shared" si="46"/>
        <v>1517</v>
      </c>
      <c r="BF258" s="165">
        <f t="shared" si="47"/>
        <v>0</v>
      </c>
      <c r="BG258" s="165">
        <f t="shared" si="48"/>
        <v>0</v>
      </c>
      <c r="BH258" s="165">
        <f t="shared" si="49"/>
        <v>0</v>
      </c>
      <c r="BI258" s="165">
        <f t="shared" si="50"/>
        <v>0</v>
      </c>
      <c r="BJ258" s="17" t="s">
        <v>24</v>
      </c>
      <c r="BK258" s="165">
        <f t="shared" si="51"/>
        <v>1517</v>
      </c>
      <c r="BL258" s="17" t="s">
        <v>164</v>
      </c>
      <c r="BM258" s="17" t="s">
        <v>546</v>
      </c>
    </row>
    <row r="259" spans="2:65" s="1" customFormat="1" ht="31.5" customHeight="1">
      <c r="B259" s="31"/>
      <c r="C259" s="157" t="s">
        <v>547</v>
      </c>
      <c r="D259" s="157" t="s">
        <v>161</v>
      </c>
      <c r="E259" s="158" t="s">
        <v>548</v>
      </c>
      <c r="F259" s="230" t="s">
        <v>448</v>
      </c>
      <c r="G259" s="230"/>
      <c r="H259" s="230"/>
      <c r="I259" s="230"/>
      <c r="J259" s="159" t="s">
        <v>174</v>
      </c>
      <c r="K259" s="160">
        <v>1</v>
      </c>
      <c r="L259" s="161">
        <v>169</v>
      </c>
      <c r="M259" s="231">
        <v>255</v>
      </c>
      <c r="N259" s="231"/>
      <c r="O259" s="231"/>
      <c r="P259" s="231">
        <f t="shared" si="39"/>
        <v>424</v>
      </c>
      <c r="Q259" s="231"/>
      <c r="R259" s="33"/>
      <c r="T259" s="162" t="s">
        <v>22</v>
      </c>
      <c r="U259" s="40" t="s">
        <v>44</v>
      </c>
      <c r="V259" s="108">
        <f t="shared" si="40"/>
        <v>424</v>
      </c>
      <c r="W259" s="108">
        <f t="shared" si="41"/>
        <v>169</v>
      </c>
      <c r="X259" s="108">
        <f t="shared" si="42"/>
        <v>255</v>
      </c>
      <c r="Y259" s="163">
        <v>0</v>
      </c>
      <c r="Z259" s="163">
        <f t="shared" si="43"/>
        <v>0</v>
      </c>
      <c r="AA259" s="163">
        <v>0</v>
      </c>
      <c r="AB259" s="163">
        <f t="shared" si="44"/>
        <v>0</v>
      </c>
      <c r="AC259" s="163">
        <v>0</v>
      </c>
      <c r="AD259" s="164">
        <f t="shared" si="45"/>
        <v>0</v>
      </c>
      <c r="AR259" s="17" t="s">
        <v>164</v>
      </c>
      <c r="AT259" s="17" t="s">
        <v>161</v>
      </c>
      <c r="AU259" s="17" t="s">
        <v>99</v>
      </c>
      <c r="AY259" s="17" t="s">
        <v>160</v>
      </c>
      <c r="BE259" s="165">
        <f t="shared" si="46"/>
        <v>424</v>
      </c>
      <c r="BF259" s="165">
        <f t="shared" si="47"/>
        <v>0</v>
      </c>
      <c r="BG259" s="165">
        <f t="shared" si="48"/>
        <v>0</v>
      </c>
      <c r="BH259" s="165">
        <f t="shared" si="49"/>
        <v>0</v>
      </c>
      <c r="BI259" s="165">
        <f t="shared" si="50"/>
        <v>0</v>
      </c>
      <c r="BJ259" s="17" t="s">
        <v>24</v>
      </c>
      <c r="BK259" s="165">
        <f t="shared" si="51"/>
        <v>424</v>
      </c>
      <c r="BL259" s="17" t="s">
        <v>164</v>
      </c>
      <c r="BM259" s="17" t="s">
        <v>549</v>
      </c>
    </row>
    <row r="260" spans="2:65" s="1" customFormat="1" ht="22.5" customHeight="1">
      <c r="B260" s="31"/>
      <c r="C260" s="157" t="s">
        <v>370</v>
      </c>
      <c r="D260" s="157" t="s">
        <v>161</v>
      </c>
      <c r="E260" s="158" t="s">
        <v>550</v>
      </c>
      <c r="F260" s="230" t="s">
        <v>452</v>
      </c>
      <c r="G260" s="230"/>
      <c r="H260" s="230"/>
      <c r="I260" s="230"/>
      <c r="J260" s="159" t="s">
        <v>174</v>
      </c>
      <c r="K260" s="160">
        <v>1</v>
      </c>
      <c r="L260" s="161">
        <v>23</v>
      </c>
      <c r="M260" s="231">
        <v>5</v>
      </c>
      <c r="N260" s="231"/>
      <c r="O260" s="231"/>
      <c r="P260" s="231">
        <f t="shared" si="39"/>
        <v>28</v>
      </c>
      <c r="Q260" s="231"/>
      <c r="R260" s="33"/>
      <c r="T260" s="162" t="s">
        <v>22</v>
      </c>
      <c r="U260" s="40" t="s">
        <v>44</v>
      </c>
      <c r="V260" s="108">
        <f t="shared" si="40"/>
        <v>28</v>
      </c>
      <c r="W260" s="108">
        <f t="shared" si="41"/>
        <v>23</v>
      </c>
      <c r="X260" s="108">
        <f t="shared" si="42"/>
        <v>5</v>
      </c>
      <c r="Y260" s="163">
        <v>0</v>
      </c>
      <c r="Z260" s="163">
        <f t="shared" si="43"/>
        <v>0</v>
      </c>
      <c r="AA260" s="163">
        <v>0</v>
      </c>
      <c r="AB260" s="163">
        <f t="shared" si="44"/>
        <v>0</v>
      </c>
      <c r="AC260" s="163">
        <v>0</v>
      </c>
      <c r="AD260" s="164">
        <f t="shared" si="45"/>
        <v>0</v>
      </c>
      <c r="AR260" s="17" t="s">
        <v>164</v>
      </c>
      <c r="AT260" s="17" t="s">
        <v>161</v>
      </c>
      <c r="AU260" s="17" t="s">
        <v>99</v>
      </c>
      <c r="AY260" s="17" t="s">
        <v>160</v>
      </c>
      <c r="BE260" s="165">
        <f t="shared" si="46"/>
        <v>28</v>
      </c>
      <c r="BF260" s="165">
        <f t="shared" si="47"/>
        <v>0</v>
      </c>
      <c r="BG260" s="165">
        <f t="shared" si="48"/>
        <v>0</v>
      </c>
      <c r="BH260" s="165">
        <f t="shared" si="49"/>
        <v>0</v>
      </c>
      <c r="BI260" s="165">
        <f t="shared" si="50"/>
        <v>0</v>
      </c>
      <c r="BJ260" s="17" t="s">
        <v>24</v>
      </c>
      <c r="BK260" s="165">
        <f t="shared" si="51"/>
        <v>28</v>
      </c>
      <c r="BL260" s="17" t="s">
        <v>164</v>
      </c>
      <c r="BM260" s="17" t="s">
        <v>551</v>
      </c>
    </row>
    <row r="261" spans="2:65" s="1" customFormat="1" ht="22.5" customHeight="1">
      <c r="B261" s="31"/>
      <c r="C261" s="157" t="s">
        <v>552</v>
      </c>
      <c r="D261" s="157" t="s">
        <v>161</v>
      </c>
      <c r="E261" s="158" t="s">
        <v>553</v>
      </c>
      <c r="F261" s="230" t="s">
        <v>455</v>
      </c>
      <c r="G261" s="230"/>
      <c r="H261" s="230"/>
      <c r="I261" s="230"/>
      <c r="J261" s="159" t="s">
        <v>174</v>
      </c>
      <c r="K261" s="160">
        <v>1</v>
      </c>
      <c r="L261" s="161">
        <v>49</v>
      </c>
      <c r="M261" s="231">
        <v>25</v>
      </c>
      <c r="N261" s="231"/>
      <c r="O261" s="231"/>
      <c r="P261" s="231">
        <f t="shared" si="39"/>
        <v>74</v>
      </c>
      <c r="Q261" s="231"/>
      <c r="R261" s="33"/>
      <c r="T261" s="162" t="s">
        <v>22</v>
      </c>
      <c r="U261" s="40" t="s">
        <v>44</v>
      </c>
      <c r="V261" s="108">
        <f t="shared" si="40"/>
        <v>74</v>
      </c>
      <c r="W261" s="108">
        <f t="shared" si="41"/>
        <v>49</v>
      </c>
      <c r="X261" s="108">
        <f t="shared" si="42"/>
        <v>25</v>
      </c>
      <c r="Y261" s="163">
        <v>0</v>
      </c>
      <c r="Z261" s="163">
        <f t="shared" si="43"/>
        <v>0</v>
      </c>
      <c r="AA261" s="163">
        <v>0</v>
      </c>
      <c r="AB261" s="163">
        <f t="shared" si="44"/>
        <v>0</v>
      </c>
      <c r="AC261" s="163">
        <v>0</v>
      </c>
      <c r="AD261" s="164">
        <f t="shared" si="45"/>
        <v>0</v>
      </c>
      <c r="AR261" s="17" t="s">
        <v>164</v>
      </c>
      <c r="AT261" s="17" t="s">
        <v>161</v>
      </c>
      <c r="AU261" s="17" t="s">
        <v>99</v>
      </c>
      <c r="AY261" s="17" t="s">
        <v>160</v>
      </c>
      <c r="BE261" s="165">
        <f t="shared" si="46"/>
        <v>74</v>
      </c>
      <c r="BF261" s="165">
        <f t="shared" si="47"/>
        <v>0</v>
      </c>
      <c r="BG261" s="165">
        <f t="shared" si="48"/>
        <v>0</v>
      </c>
      <c r="BH261" s="165">
        <f t="shared" si="49"/>
        <v>0</v>
      </c>
      <c r="BI261" s="165">
        <f t="shared" si="50"/>
        <v>0</v>
      </c>
      <c r="BJ261" s="17" t="s">
        <v>24</v>
      </c>
      <c r="BK261" s="165">
        <f t="shared" si="51"/>
        <v>74</v>
      </c>
      <c r="BL261" s="17" t="s">
        <v>164</v>
      </c>
      <c r="BM261" s="17" t="s">
        <v>554</v>
      </c>
    </row>
    <row r="262" spans="2:65" s="1" customFormat="1" ht="22.5" customHeight="1">
      <c r="B262" s="31"/>
      <c r="C262" s="157" t="s">
        <v>374</v>
      </c>
      <c r="D262" s="157" t="s">
        <v>161</v>
      </c>
      <c r="E262" s="158" t="s">
        <v>555</v>
      </c>
      <c r="F262" s="230" t="s">
        <v>459</v>
      </c>
      <c r="G262" s="230"/>
      <c r="H262" s="230"/>
      <c r="I262" s="230"/>
      <c r="J262" s="159" t="s">
        <v>174</v>
      </c>
      <c r="K262" s="160">
        <v>1</v>
      </c>
      <c r="L262" s="161">
        <v>139</v>
      </c>
      <c r="M262" s="231">
        <v>255</v>
      </c>
      <c r="N262" s="231"/>
      <c r="O262" s="231"/>
      <c r="P262" s="231">
        <f t="shared" si="39"/>
        <v>394</v>
      </c>
      <c r="Q262" s="231"/>
      <c r="R262" s="33"/>
      <c r="T262" s="162" t="s">
        <v>22</v>
      </c>
      <c r="U262" s="40" t="s">
        <v>44</v>
      </c>
      <c r="V262" s="108">
        <f t="shared" si="40"/>
        <v>394</v>
      </c>
      <c r="W262" s="108">
        <f t="shared" si="41"/>
        <v>139</v>
      </c>
      <c r="X262" s="108">
        <f t="shared" si="42"/>
        <v>255</v>
      </c>
      <c r="Y262" s="163">
        <v>0</v>
      </c>
      <c r="Z262" s="163">
        <f t="shared" si="43"/>
        <v>0</v>
      </c>
      <c r="AA262" s="163">
        <v>0</v>
      </c>
      <c r="AB262" s="163">
        <f t="shared" si="44"/>
        <v>0</v>
      </c>
      <c r="AC262" s="163">
        <v>0</v>
      </c>
      <c r="AD262" s="164">
        <f t="shared" si="45"/>
        <v>0</v>
      </c>
      <c r="AR262" s="17" t="s">
        <v>164</v>
      </c>
      <c r="AT262" s="17" t="s">
        <v>161</v>
      </c>
      <c r="AU262" s="17" t="s">
        <v>99</v>
      </c>
      <c r="AY262" s="17" t="s">
        <v>160</v>
      </c>
      <c r="BE262" s="165">
        <f t="shared" si="46"/>
        <v>394</v>
      </c>
      <c r="BF262" s="165">
        <f t="shared" si="47"/>
        <v>0</v>
      </c>
      <c r="BG262" s="165">
        <f t="shared" si="48"/>
        <v>0</v>
      </c>
      <c r="BH262" s="165">
        <f t="shared" si="49"/>
        <v>0</v>
      </c>
      <c r="BI262" s="165">
        <f t="shared" si="50"/>
        <v>0</v>
      </c>
      <c r="BJ262" s="17" t="s">
        <v>24</v>
      </c>
      <c r="BK262" s="165">
        <f t="shared" si="51"/>
        <v>394</v>
      </c>
      <c r="BL262" s="17" t="s">
        <v>164</v>
      </c>
      <c r="BM262" s="17" t="s">
        <v>556</v>
      </c>
    </row>
    <row r="263" spans="2:65" s="1" customFormat="1" ht="22.5" customHeight="1">
      <c r="B263" s="31"/>
      <c r="C263" s="157" t="s">
        <v>557</v>
      </c>
      <c r="D263" s="157" t="s">
        <v>161</v>
      </c>
      <c r="E263" s="158" t="s">
        <v>558</v>
      </c>
      <c r="F263" s="230" t="s">
        <v>462</v>
      </c>
      <c r="G263" s="230"/>
      <c r="H263" s="230"/>
      <c r="I263" s="230"/>
      <c r="J263" s="159" t="s">
        <v>174</v>
      </c>
      <c r="K263" s="160">
        <v>1</v>
      </c>
      <c r="L263" s="161">
        <v>235</v>
      </c>
      <c r="M263" s="231">
        <v>25</v>
      </c>
      <c r="N263" s="231"/>
      <c r="O263" s="231"/>
      <c r="P263" s="231">
        <f t="shared" si="39"/>
        <v>260</v>
      </c>
      <c r="Q263" s="231"/>
      <c r="R263" s="33"/>
      <c r="T263" s="162" t="s">
        <v>22</v>
      </c>
      <c r="U263" s="40" t="s">
        <v>44</v>
      </c>
      <c r="V263" s="108">
        <f t="shared" si="40"/>
        <v>260</v>
      </c>
      <c r="W263" s="108">
        <f t="shared" si="41"/>
        <v>235</v>
      </c>
      <c r="X263" s="108">
        <f t="shared" si="42"/>
        <v>25</v>
      </c>
      <c r="Y263" s="163">
        <v>0</v>
      </c>
      <c r="Z263" s="163">
        <f t="shared" si="43"/>
        <v>0</v>
      </c>
      <c r="AA263" s="163">
        <v>0</v>
      </c>
      <c r="AB263" s="163">
        <f t="shared" si="44"/>
        <v>0</v>
      </c>
      <c r="AC263" s="163">
        <v>0</v>
      </c>
      <c r="AD263" s="164">
        <f t="shared" si="45"/>
        <v>0</v>
      </c>
      <c r="AR263" s="17" t="s">
        <v>164</v>
      </c>
      <c r="AT263" s="17" t="s">
        <v>161</v>
      </c>
      <c r="AU263" s="17" t="s">
        <v>99</v>
      </c>
      <c r="AY263" s="17" t="s">
        <v>160</v>
      </c>
      <c r="BE263" s="165">
        <f t="shared" si="46"/>
        <v>260</v>
      </c>
      <c r="BF263" s="165">
        <f t="shared" si="47"/>
        <v>0</v>
      </c>
      <c r="BG263" s="165">
        <f t="shared" si="48"/>
        <v>0</v>
      </c>
      <c r="BH263" s="165">
        <f t="shared" si="49"/>
        <v>0</v>
      </c>
      <c r="BI263" s="165">
        <f t="shared" si="50"/>
        <v>0</v>
      </c>
      <c r="BJ263" s="17" t="s">
        <v>24</v>
      </c>
      <c r="BK263" s="165">
        <f t="shared" si="51"/>
        <v>260</v>
      </c>
      <c r="BL263" s="17" t="s">
        <v>164</v>
      </c>
      <c r="BM263" s="17" t="s">
        <v>559</v>
      </c>
    </row>
    <row r="264" spans="2:65" s="1" customFormat="1" ht="22.5" customHeight="1">
      <c r="B264" s="31"/>
      <c r="C264" s="157" t="s">
        <v>378</v>
      </c>
      <c r="D264" s="157" t="s">
        <v>161</v>
      </c>
      <c r="E264" s="158" t="s">
        <v>560</v>
      </c>
      <c r="F264" s="230" t="s">
        <v>466</v>
      </c>
      <c r="G264" s="230"/>
      <c r="H264" s="230"/>
      <c r="I264" s="230"/>
      <c r="J264" s="159" t="s">
        <v>174</v>
      </c>
      <c r="K264" s="160">
        <v>12</v>
      </c>
      <c r="L264" s="161">
        <v>21</v>
      </c>
      <c r="M264" s="231">
        <v>25</v>
      </c>
      <c r="N264" s="231"/>
      <c r="O264" s="231"/>
      <c r="P264" s="231">
        <f t="shared" si="39"/>
        <v>552</v>
      </c>
      <c r="Q264" s="231"/>
      <c r="R264" s="33"/>
      <c r="T264" s="162" t="s">
        <v>22</v>
      </c>
      <c r="U264" s="40" t="s">
        <v>44</v>
      </c>
      <c r="V264" s="108">
        <f t="shared" si="40"/>
        <v>46</v>
      </c>
      <c r="W264" s="108">
        <f t="shared" si="41"/>
        <v>252</v>
      </c>
      <c r="X264" s="108">
        <f t="shared" si="42"/>
        <v>300</v>
      </c>
      <c r="Y264" s="163">
        <v>0</v>
      </c>
      <c r="Z264" s="163">
        <f t="shared" si="43"/>
        <v>0</v>
      </c>
      <c r="AA264" s="163">
        <v>0</v>
      </c>
      <c r="AB264" s="163">
        <f t="shared" si="44"/>
        <v>0</v>
      </c>
      <c r="AC264" s="163">
        <v>0</v>
      </c>
      <c r="AD264" s="164">
        <f t="shared" si="45"/>
        <v>0</v>
      </c>
      <c r="AR264" s="17" t="s">
        <v>164</v>
      </c>
      <c r="AT264" s="17" t="s">
        <v>161</v>
      </c>
      <c r="AU264" s="17" t="s">
        <v>99</v>
      </c>
      <c r="AY264" s="17" t="s">
        <v>160</v>
      </c>
      <c r="BE264" s="165">
        <f t="shared" si="46"/>
        <v>552</v>
      </c>
      <c r="BF264" s="165">
        <f t="shared" si="47"/>
        <v>0</v>
      </c>
      <c r="BG264" s="165">
        <f t="shared" si="48"/>
        <v>0</v>
      </c>
      <c r="BH264" s="165">
        <f t="shared" si="49"/>
        <v>0</v>
      </c>
      <c r="BI264" s="165">
        <f t="shared" si="50"/>
        <v>0</v>
      </c>
      <c r="BJ264" s="17" t="s">
        <v>24</v>
      </c>
      <c r="BK264" s="165">
        <f t="shared" si="51"/>
        <v>552</v>
      </c>
      <c r="BL264" s="17" t="s">
        <v>164</v>
      </c>
      <c r="BM264" s="17" t="s">
        <v>561</v>
      </c>
    </row>
    <row r="265" spans="2:65" s="1" customFormat="1" ht="22.5" customHeight="1">
      <c r="B265" s="31"/>
      <c r="C265" s="157" t="s">
        <v>562</v>
      </c>
      <c r="D265" s="157" t="s">
        <v>161</v>
      </c>
      <c r="E265" s="158" t="s">
        <v>563</v>
      </c>
      <c r="F265" s="230" t="s">
        <v>469</v>
      </c>
      <c r="G265" s="230"/>
      <c r="H265" s="230"/>
      <c r="I265" s="230"/>
      <c r="J265" s="159" t="s">
        <v>189</v>
      </c>
      <c r="K265" s="160">
        <v>2.4</v>
      </c>
      <c r="L265" s="161">
        <v>590</v>
      </c>
      <c r="M265" s="231">
        <v>145</v>
      </c>
      <c r="N265" s="231"/>
      <c r="O265" s="231"/>
      <c r="P265" s="231">
        <f t="shared" si="39"/>
        <v>1764</v>
      </c>
      <c r="Q265" s="231"/>
      <c r="R265" s="33"/>
      <c r="T265" s="162" t="s">
        <v>22</v>
      </c>
      <c r="U265" s="40" t="s">
        <v>44</v>
      </c>
      <c r="V265" s="108">
        <f t="shared" si="40"/>
        <v>735</v>
      </c>
      <c r="W265" s="108">
        <f t="shared" si="41"/>
        <v>1416</v>
      </c>
      <c r="X265" s="108">
        <f t="shared" si="42"/>
        <v>348</v>
      </c>
      <c r="Y265" s="163">
        <v>0</v>
      </c>
      <c r="Z265" s="163">
        <f t="shared" si="43"/>
        <v>0</v>
      </c>
      <c r="AA265" s="163">
        <v>0</v>
      </c>
      <c r="AB265" s="163">
        <f t="shared" si="44"/>
        <v>0</v>
      </c>
      <c r="AC265" s="163">
        <v>0</v>
      </c>
      <c r="AD265" s="164">
        <f t="shared" si="45"/>
        <v>0</v>
      </c>
      <c r="AR265" s="17" t="s">
        <v>164</v>
      </c>
      <c r="AT265" s="17" t="s">
        <v>161</v>
      </c>
      <c r="AU265" s="17" t="s">
        <v>99</v>
      </c>
      <c r="AY265" s="17" t="s">
        <v>160</v>
      </c>
      <c r="BE265" s="165">
        <f t="shared" si="46"/>
        <v>1764</v>
      </c>
      <c r="BF265" s="165">
        <f t="shared" si="47"/>
        <v>0</v>
      </c>
      <c r="BG265" s="165">
        <f t="shared" si="48"/>
        <v>0</v>
      </c>
      <c r="BH265" s="165">
        <f t="shared" si="49"/>
        <v>0</v>
      </c>
      <c r="BI265" s="165">
        <f t="shared" si="50"/>
        <v>0</v>
      </c>
      <c r="BJ265" s="17" t="s">
        <v>24</v>
      </c>
      <c r="BK265" s="165">
        <f t="shared" si="51"/>
        <v>1764</v>
      </c>
      <c r="BL265" s="17" t="s">
        <v>164</v>
      </c>
      <c r="BM265" s="17" t="s">
        <v>564</v>
      </c>
    </row>
    <row r="266" spans="2:65" s="1" customFormat="1" ht="22.5" customHeight="1">
      <c r="B266" s="31"/>
      <c r="C266" s="157" t="s">
        <v>381</v>
      </c>
      <c r="D266" s="157" t="s">
        <v>161</v>
      </c>
      <c r="E266" s="158" t="s">
        <v>565</v>
      </c>
      <c r="F266" s="230" t="s">
        <v>473</v>
      </c>
      <c r="G266" s="230"/>
      <c r="H266" s="230"/>
      <c r="I266" s="230"/>
      <c r="J266" s="159" t="s">
        <v>189</v>
      </c>
      <c r="K266" s="160">
        <v>0.8</v>
      </c>
      <c r="L266" s="161">
        <v>330</v>
      </c>
      <c r="M266" s="231">
        <v>125</v>
      </c>
      <c r="N266" s="231"/>
      <c r="O266" s="231"/>
      <c r="P266" s="231">
        <f t="shared" si="39"/>
        <v>364</v>
      </c>
      <c r="Q266" s="231"/>
      <c r="R266" s="33"/>
      <c r="T266" s="162" t="s">
        <v>22</v>
      </c>
      <c r="U266" s="40" t="s">
        <v>44</v>
      </c>
      <c r="V266" s="108">
        <f t="shared" si="40"/>
        <v>455</v>
      </c>
      <c r="W266" s="108">
        <f t="shared" si="41"/>
        <v>264</v>
      </c>
      <c r="X266" s="108">
        <f t="shared" si="42"/>
        <v>100</v>
      </c>
      <c r="Y266" s="163">
        <v>0</v>
      </c>
      <c r="Z266" s="163">
        <f t="shared" si="43"/>
        <v>0</v>
      </c>
      <c r="AA266" s="163">
        <v>0</v>
      </c>
      <c r="AB266" s="163">
        <f t="shared" si="44"/>
        <v>0</v>
      </c>
      <c r="AC266" s="163">
        <v>0</v>
      </c>
      <c r="AD266" s="164">
        <f t="shared" si="45"/>
        <v>0</v>
      </c>
      <c r="AR266" s="17" t="s">
        <v>164</v>
      </c>
      <c r="AT266" s="17" t="s">
        <v>161</v>
      </c>
      <c r="AU266" s="17" t="s">
        <v>99</v>
      </c>
      <c r="AY266" s="17" t="s">
        <v>160</v>
      </c>
      <c r="BE266" s="165">
        <f t="shared" si="46"/>
        <v>364</v>
      </c>
      <c r="BF266" s="165">
        <f t="shared" si="47"/>
        <v>0</v>
      </c>
      <c r="BG266" s="165">
        <f t="shared" si="48"/>
        <v>0</v>
      </c>
      <c r="BH266" s="165">
        <f t="shared" si="49"/>
        <v>0</v>
      </c>
      <c r="BI266" s="165">
        <f t="shared" si="50"/>
        <v>0</v>
      </c>
      <c r="BJ266" s="17" t="s">
        <v>24</v>
      </c>
      <c r="BK266" s="165">
        <f t="shared" si="51"/>
        <v>364</v>
      </c>
      <c r="BL266" s="17" t="s">
        <v>164</v>
      </c>
      <c r="BM266" s="17" t="s">
        <v>566</v>
      </c>
    </row>
    <row r="267" spans="2:65" s="1" customFormat="1" ht="22.5" customHeight="1">
      <c r="B267" s="31"/>
      <c r="C267" s="157" t="s">
        <v>567</v>
      </c>
      <c r="D267" s="157" t="s">
        <v>161</v>
      </c>
      <c r="E267" s="158" t="s">
        <v>568</v>
      </c>
      <c r="F267" s="230" t="s">
        <v>476</v>
      </c>
      <c r="G267" s="230"/>
      <c r="H267" s="230"/>
      <c r="I267" s="230"/>
      <c r="J267" s="159" t="s">
        <v>189</v>
      </c>
      <c r="K267" s="160">
        <v>0.8</v>
      </c>
      <c r="L267" s="161">
        <v>330</v>
      </c>
      <c r="M267" s="231">
        <v>125</v>
      </c>
      <c r="N267" s="231"/>
      <c r="O267" s="231"/>
      <c r="P267" s="231">
        <f t="shared" si="39"/>
        <v>364</v>
      </c>
      <c r="Q267" s="231"/>
      <c r="R267" s="33"/>
      <c r="T267" s="162" t="s">
        <v>22</v>
      </c>
      <c r="U267" s="40" t="s">
        <v>44</v>
      </c>
      <c r="V267" s="108">
        <f t="shared" si="40"/>
        <v>455</v>
      </c>
      <c r="W267" s="108">
        <f t="shared" si="41"/>
        <v>264</v>
      </c>
      <c r="X267" s="108">
        <f t="shared" si="42"/>
        <v>100</v>
      </c>
      <c r="Y267" s="163">
        <v>0</v>
      </c>
      <c r="Z267" s="163">
        <f t="shared" si="43"/>
        <v>0</v>
      </c>
      <c r="AA267" s="163">
        <v>0</v>
      </c>
      <c r="AB267" s="163">
        <f t="shared" si="44"/>
        <v>0</v>
      </c>
      <c r="AC267" s="163">
        <v>0</v>
      </c>
      <c r="AD267" s="164">
        <f t="shared" si="45"/>
        <v>0</v>
      </c>
      <c r="AR267" s="17" t="s">
        <v>164</v>
      </c>
      <c r="AT267" s="17" t="s">
        <v>161</v>
      </c>
      <c r="AU267" s="17" t="s">
        <v>99</v>
      </c>
      <c r="AY267" s="17" t="s">
        <v>160</v>
      </c>
      <c r="BE267" s="165">
        <f t="shared" si="46"/>
        <v>364</v>
      </c>
      <c r="BF267" s="165">
        <f t="shared" si="47"/>
        <v>0</v>
      </c>
      <c r="BG267" s="165">
        <f t="shared" si="48"/>
        <v>0</v>
      </c>
      <c r="BH267" s="165">
        <f t="shared" si="49"/>
        <v>0</v>
      </c>
      <c r="BI267" s="165">
        <f t="shared" si="50"/>
        <v>0</v>
      </c>
      <c r="BJ267" s="17" t="s">
        <v>24</v>
      </c>
      <c r="BK267" s="165">
        <f t="shared" si="51"/>
        <v>364</v>
      </c>
      <c r="BL267" s="17" t="s">
        <v>164</v>
      </c>
      <c r="BM267" s="17" t="s">
        <v>569</v>
      </c>
    </row>
    <row r="268" spans="2:65" s="1" customFormat="1" ht="22.5" customHeight="1">
      <c r="B268" s="31"/>
      <c r="C268" s="157" t="s">
        <v>385</v>
      </c>
      <c r="D268" s="157" t="s">
        <v>161</v>
      </c>
      <c r="E268" s="158" t="s">
        <v>570</v>
      </c>
      <c r="F268" s="230" t="s">
        <v>480</v>
      </c>
      <c r="G268" s="230"/>
      <c r="H268" s="230"/>
      <c r="I268" s="230"/>
      <c r="J268" s="159" t="s">
        <v>189</v>
      </c>
      <c r="K268" s="160">
        <v>0.8</v>
      </c>
      <c r="L268" s="161">
        <v>330</v>
      </c>
      <c r="M268" s="231">
        <v>125</v>
      </c>
      <c r="N268" s="231"/>
      <c r="O268" s="231"/>
      <c r="P268" s="231">
        <f t="shared" si="39"/>
        <v>364</v>
      </c>
      <c r="Q268" s="231"/>
      <c r="R268" s="33"/>
      <c r="T268" s="162" t="s">
        <v>22</v>
      </c>
      <c r="U268" s="40" t="s">
        <v>44</v>
      </c>
      <c r="V268" s="108">
        <f t="shared" si="40"/>
        <v>455</v>
      </c>
      <c r="W268" s="108">
        <f t="shared" si="41"/>
        <v>264</v>
      </c>
      <c r="X268" s="108">
        <f t="shared" si="42"/>
        <v>100</v>
      </c>
      <c r="Y268" s="163">
        <v>0</v>
      </c>
      <c r="Z268" s="163">
        <f t="shared" si="43"/>
        <v>0</v>
      </c>
      <c r="AA268" s="163">
        <v>0</v>
      </c>
      <c r="AB268" s="163">
        <f t="shared" si="44"/>
        <v>0</v>
      </c>
      <c r="AC268" s="163">
        <v>0</v>
      </c>
      <c r="AD268" s="164">
        <f t="shared" si="45"/>
        <v>0</v>
      </c>
      <c r="AR268" s="17" t="s">
        <v>164</v>
      </c>
      <c r="AT268" s="17" t="s">
        <v>161</v>
      </c>
      <c r="AU268" s="17" t="s">
        <v>99</v>
      </c>
      <c r="AY268" s="17" t="s">
        <v>160</v>
      </c>
      <c r="BE268" s="165">
        <f t="shared" si="46"/>
        <v>364</v>
      </c>
      <c r="BF268" s="165">
        <f t="shared" si="47"/>
        <v>0</v>
      </c>
      <c r="BG268" s="165">
        <f t="shared" si="48"/>
        <v>0</v>
      </c>
      <c r="BH268" s="165">
        <f t="shared" si="49"/>
        <v>0</v>
      </c>
      <c r="BI268" s="165">
        <f t="shared" si="50"/>
        <v>0</v>
      </c>
      <c r="BJ268" s="17" t="s">
        <v>24</v>
      </c>
      <c r="BK268" s="165">
        <f t="shared" si="51"/>
        <v>364</v>
      </c>
      <c r="BL268" s="17" t="s">
        <v>164</v>
      </c>
      <c r="BM268" s="17" t="s">
        <v>571</v>
      </c>
    </row>
    <row r="269" spans="2:65" s="1" customFormat="1" ht="22.5" customHeight="1">
      <c r="B269" s="31"/>
      <c r="C269" s="157" t="s">
        <v>572</v>
      </c>
      <c r="D269" s="157" t="s">
        <v>161</v>
      </c>
      <c r="E269" s="158" t="s">
        <v>573</v>
      </c>
      <c r="F269" s="230" t="s">
        <v>365</v>
      </c>
      <c r="G269" s="230"/>
      <c r="H269" s="230"/>
      <c r="I269" s="230"/>
      <c r="J269" s="159" t="s">
        <v>174</v>
      </c>
      <c r="K269" s="160">
        <v>38</v>
      </c>
      <c r="L269" s="161">
        <v>5</v>
      </c>
      <c r="M269" s="231">
        <v>5</v>
      </c>
      <c r="N269" s="231"/>
      <c r="O269" s="231"/>
      <c r="P269" s="231">
        <f t="shared" si="39"/>
        <v>380</v>
      </c>
      <c r="Q269" s="231"/>
      <c r="R269" s="33"/>
      <c r="T269" s="162" t="s">
        <v>22</v>
      </c>
      <c r="U269" s="40" t="s">
        <v>44</v>
      </c>
      <c r="V269" s="108">
        <f t="shared" si="40"/>
        <v>10</v>
      </c>
      <c r="W269" s="108">
        <f t="shared" si="41"/>
        <v>190</v>
      </c>
      <c r="X269" s="108">
        <f t="shared" si="42"/>
        <v>190</v>
      </c>
      <c r="Y269" s="163">
        <v>0</v>
      </c>
      <c r="Z269" s="163">
        <f t="shared" si="43"/>
        <v>0</v>
      </c>
      <c r="AA269" s="163">
        <v>0</v>
      </c>
      <c r="AB269" s="163">
        <f t="shared" si="44"/>
        <v>0</v>
      </c>
      <c r="AC269" s="163">
        <v>0</v>
      </c>
      <c r="AD269" s="164">
        <f t="shared" si="45"/>
        <v>0</v>
      </c>
      <c r="AR269" s="17" t="s">
        <v>164</v>
      </c>
      <c r="AT269" s="17" t="s">
        <v>161</v>
      </c>
      <c r="AU269" s="17" t="s">
        <v>99</v>
      </c>
      <c r="AY269" s="17" t="s">
        <v>160</v>
      </c>
      <c r="BE269" s="165">
        <f t="shared" si="46"/>
        <v>380</v>
      </c>
      <c r="BF269" s="165">
        <f t="shared" si="47"/>
        <v>0</v>
      </c>
      <c r="BG269" s="165">
        <f t="shared" si="48"/>
        <v>0</v>
      </c>
      <c r="BH269" s="165">
        <f t="shared" si="49"/>
        <v>0</v>
      </c>
      <c r="BI269" s="165">
        <f t="shared" si="50"/>
        <v>0</v>
      </c>
      <c r="BJ269" s="17" t="s">
        <v>24</v>
      </c>
      <c r="BK269" s="165">
        <f t="shared" si="51"/>
        <v>380</v>
      </c>
      <c r="BL269" s="17" t="s">
        <v>164</v>
      </c>
      <c r="BM269" s="17" t="s">
        <v>574</v>
      </c>
    </row>
    <row r="270" spans="2:65" s="1" customFormat="1" ht="22.5" customHeight="1">
      <c r="B270" s="31"/>
      <c r="C270" s="157" t="s">
        <v>388</v>
      </c>
      <c r="D270" s="157" t="s">
        <v>161</v>
      </c>
      <c r="E270" s="158" t="s">
        <v>575</v>
      </c>
      <c r="F270" s="230" t="s">
        <v>369</v>
      </c>
      <c r="G270" s="230"/>
      <c r="H270" s="230"/>
      <c r="I270" s="230"/>
      <c r="J270" s="159" t="s">
        <v>174</v>
      </c>
      <c r="K270" s="160">
        <v>2</v>
      </c>
      <c r="L270" s="161">
        <v>21</v>
      </c>
      <c r="M270" s="231">
        <v>10</v>
      </c>
      <c r="N270" s="231"/>
      <c r="O270" s="231"/>
      <c r="P270" s="231">
        <f t="shared" si="39"/>
        <v>62</v>
      </c>
      <c r="Q270" s="231"/>
      <c r="R270" s="33"/>
      <c r="T270" s="162" t="s">
        <v>22</v>
      </c>
      <c r="U270" s="40" t="s">
        <v>44</v>
      </c>
      <c r="V270" s="108">
        <f t="shared" si="40"/>
        <v>31</v>
      </c>
      <c r="W270" s="108">
        <f t="shared" si="41"/>
        <v>42</v>
      </c>
      <c r="X270" s="108">
        <f t="shared" si="42"/>
        <v>20</v>
      </c>
      <c r="Y270" s="163">
        <v>0</v>
      </c>
      <c r="Z270" s="163">
        <f t="shared" si="43"/>
        <v>0</v>
      </c>
      <c r="AA270" s="163">
        <v>0</v>
      </c>
      <c r="AB270" s="163">
        <f t="shared" si="44"/>
        <v>0</v>
      </c>
      <c r="AC270" s="163">
        <v>0</v>
      </c>
      <c r="AD270" s="164">
        <f t="shared" si="45"/>
        <v>0</v>
      </c>
      <c r="AR270" s="17" t="s">
        <v>164</v>
      </c>
      <c r="AT270" s="17" t="s">
        <v>161</v>
      </c>
      <c r="AU270" s="17" t="s">
        <v>99</v>
      </c>
      <c r="AY270" s="17" t="s">
        <v>160</v>
      </c>
      <c r="BE270" s="165">
        <f t="shared" si="46"/>
        <v>62</v>
      </c>
      <c r="BF270" s="165">
        <f t="shared" si="47"/>
        <v>0</v>
      </c>
      <c r="BG270" s="165">
        <f t="shared" si="48"/>
        <v>0</v>
      </c>
      <c r="BH270" s="165">
        <f t="shared" si="49"/>
        <v>0</v>
      </c>
      <c r="BI270" s="165">
        <f t="shared" si="50"/>
        <v>0</v>
      </c>
      <c r="BJ270" s="17" t="s">
        <v>24</v>
      </c>
      <c r="BK270" s="165">
        <f t="shared" si="51"/>
        <v>62</v>
      </c>
      <c r="BL270" s="17" t="s">
        <v>164</v>
      </c>
      <c r="BM270" s="17" t="s">
        <v>576</v>
      </c>
    </row>
    <row r="271" spans="2:65" s="1" customFormat="1" ht="22.5" customHeight="1">
      <c r="B271" s="31"/>
      <c r="C271" s="157" t="s">
        <v>577</v>
      </c>
      <c r="D271" s="157" t="s">
        <v>161</v>
      </c>
      <c r="E271" s="158" t="s">
        <v>578</v>
      </c>
      <c r="F271" s="230" t="s">
        <v>488</v>
      </c>
      <c r="G271" s="230"/>
      <c r="H271" s="230"/>
      <c r="I271" s="230"/>
      <c r="J271" s="159" t="s">
        <v>373</v>
      </c>
      <c r="K271" s="160">
        <v>1</v>
      </c>
      <c r="L271" s="161">
        <v>250</v>
      </c>
      <c r="M271" s="231">
        <v>890</v>
      </c>
      <c r="N271" s="231"/>
      <c r="O271" s="231"/>
      <c r="P271" s="231">
        <f t="shared" si="39"/>
        <v>1140</v>
      </c>
      <c r="Q271" s="231"/>
      <c r="R271" s="33"/>
      <c r="T271" s="162" t="s">
        <v>22</v>
      </c>
      <c r="U271" s="40" t="s">
        <v>44</v>
      </c>
      <c r="V271" s="108">
        <f t="shared" si="40"/>
        <v>1140</v>
      </c>
      <c r="W271" s="108">
        <f t="shared" si="41"/>
        <v>250</v>
      </c>
      <c r="X271" s="108">
        <f t="shared" si="42"/>
        <v>890</v>
      </c>
      <c r="Y271" s="163">
        <v>0</v>
      </c>
      <c r="Z271" s="163">
        <f t="shared" si="43"/>
        <v>0</v>
      </c>
      <c r="AA271" s="163">
        <v>0</v>
      </c>
      <c r="AB271" s="163">
        <f t="shared" si="44"/>
        <v>0</v>
      </c>
      <c r="AC271" s="163">
        <v>0</v>
      </c>
      <c r="AD271" s="164">
        <f t="shared" si="45"/>
        <v>0</v>
      </c>
      <c r="AR271" s="17" t="s">
        <v>164</v>
      </c>
      <c r="AT271" s="17" t="s">
        <v>161</v>
      </c>
      <c r="AU271" s="17" t="s">
        <v>99</v>
      </c>
      <c r="AY271" s="17" t="s">
        <v>160</v>
      </c>
      <c r="BE271" s="165">
        <f t="shared" si="46"/>
        <v>1140</v>
      </c>
      <c r="BF271" s="165">
        <f t="shared" si="47"/>
        <v>0</v>
      </c>
      <c r="BG271" s="165">
        <f t="shared" si="48"/>
        <v>0</v>
      </c>
      <c r="BH271" s="165">
        <f t="shared" si="49"/>
        <v>0</v>
      </c>
      <c r="BI271" s="165">
        <f t="shared" si="50"/>
        <v>0</v>
      </c>
      <c r="BJ271" s="17" t="s">
        <v>24</v>
      </c>
      <c r="BK271" s="165">
        <f t="shared" si="51"/>
        <v>1140</v>
      </c>
      <c r="BL271" s="17" t="s">
        <v>164</v>
      </c>
      <c r="BM271" s="17" t="s">
        <v>579</v>
      </c>
    </row>
    <row r="272" spans="2:65" s="1" customFormat="1" ht="22.5" customHeight="1">
      <c r="B272" s="31"/>
      <c r="C272" s="157" t="s">
        <v>392</v>
      </c>
      <c r="D272" s="157" t="s">
        <v>161</v>
      </c>
      <c r="E272" s="158" t="s">
        <v>580</v>
      </c>
      <c r="F272" s="230" t="s">
        <v>492</v>
      </c>
      <c r="G272" s="230"/>
      <c r="H272" s="230"/>
      <c r="I272" s="230"/>
      <c r="J272" s="159" t="s">
        <v>189</v>
      </c>
      <c r="K272" s="160">
        <v>4</v>
      </c>
      <c r="L272" s="161">
        <v>125</v>
      </c>
      <c r="M272" s="231">
        <v>245</v>
      </c>
      <c r="N272" s="231"/>
      <c r="O272" s="231"/>
      <c r="P272" s="231">
        <f t="shared" si="39"/>
        <v>1480</v>
      </c>
      <c r="Q272" s="231"/>
      <c r="R272" s="33"/>
      <c r="T272" s="162" t="s">
        <v>22</v>
      </c>
      <c r="U272" s="40" t="s">
        <v>44</v>
      </c>
      <c r="V272" s="108">
        <f t="shared" si="40"/>
        <v>370</v>
      </c>
      <c r="W272" s="108">
        <f t="shared" si="41"/>
        <v>500</v>
      </c>
      <c r="X272" s="108">
        <f t="shared" si="42"/>
        <v>980</v>
      </c>
      <c r="Y272" s="163">
        <v>0</v>
      </c>
      <c r="Z272" s="163">
        <f t="shared" si="43"/>
        <v>0</v>
      </c>
      <c r="AA272" s="163">
        <v>0</v>
      </c>
      <c r="AB272" s="163">
        <f t="shared" si="44"/>
        <v>0</v>
      </c>
      <c r="AC272" s="163">
        <v>0</v>
      </c>
      <c r="AD272" s="164">
        <f t="shared" si="45"/>
        <v>0</v>
      </c>
      <c r="AR272" s="17" t="s">
        <v>164</v>
      </c>
      <c r="AT272" s="17" t="s">
        <v>161</v>
      </c>
      <c r="AU272" s="17" t="s">
        <v>99</v>
      </c>
      <c r="AY272" s="17" t="s">
        <v>160</v>
      </c>
      <c r="BE272" s="165">
        <f t="shared" si="46"/>
        <v>1480</v>
      </c>
      <c r="BF272" s="165">
        <f t="shared" si="47"/>
        <v>0</v>
      </c>
      <c r="BG272" s="165">
        <f t="shared" si="48"/>
        <v>0</v>
      </c>
      <c r="BH272" s="165">
        <f t="shared" si="49"/>
        <v>0</v>
      </c>
      <c r="BI272" s="165">
        <f t="shared" si="50"/>
        <v>0</v>
      </c>
      <c r="BJ272" s="17" t="s">
        <v>24</v>
      </c>
      <c r="BK272" s="165">
        <f t="shared" si="51"/>
        <v>1480</v>
      </c>
      <c r="BL272" s="17" t="s">
        <v>164</v>
      </c>
      <c r="BM272" s="17" t="s">
        <v>581</v>
      </c>
    </row>
    <row r="273" spans="2:65" s="1" customFormat="1" ht="22.5" customHeight="1">
      <c r="B273" s="31"/>
      <c r="C273" s="157" t="s">
        <v>582</v>
      </c>
      <c r="D273" s="157" t="s">
        <v>161</v>
      </c>
      <c r="E273" s="158" t="s">
        <v>583</v>
      </c>
      <c r="F273" s="230" t="s">
        <v>584</v>
      </c>
      <c r="G273" s="230"/>
      <c r="H273" s="230"/>
      <c r="I273" s="230"/>
      <c r="J273" s="159" t="s">
        <v>174</v>
      </c>
      <c r="K273" s="160">
        <v>1</v>
      </c>
      <c r="L273" s="161">
        <v>956</v>
      </c>
      <c r="M273" s="231">
        <v>110</v>
      </c>
      <c r="N273" s="231"/>
      <c r="O273" s="231"/>
      <c r="P273" s="231">
        <f t="shared" si="39"/>
        <v>1066</v>
      </c>
      <c r="Q273" s="231"/>
      <c r="R273" s="33"/>
      <c r="T273" s="162" t="s">
        <v>22</v>
      </c>
      <c r="U273" s="40" t="s">
        <v>44</v>
      </c>
      <c r="V273" s="108">
        <f t="shared" si="40"/>
        <v>1066</v>
      </c>
      <c r="W273" s="108">
        <f t="shared" si="41"/>
        <v>956</v>
      </c>
      <c r="X273" s="108">
        <f t="shared" si="42"/>
        <v>110</v>
      </c>
      <c r="Y273" s="163">
        <v>0</v>
      </c>
      <c r="Z273" s="163">
        <f t="shared" si="43"/>
        <v>0</v>
      </c>
      <c r="AA273" s="163">
        <v>0</v>
      </c>
      <c r="AB273" s="163">
        <f t="shared" si="44"/>
        <v>0</v>
      </c>
      <c r="AC273" s="163">
        <v>0</v>
      </c>
      <c r="AD273" s="164">
        <f t="shared" si="45"/>
        <v>0</v>
      </c>
      <c r="AR273" s="17" t="s">
        <v>164</v>
      </c>
      <c r="AT273" s="17" t="s">
        <v>161</v>
      </c>
      <c r="AU273" s="17" t="s">
        <v>99</v>
      </c>
      <c r="AY273" s="17" t="s">
        <v>160</v>
      </c>
      <c r="BE273" s="165">
        <f t="shared" si="46"/>
        <v>1066</v>
      </c>
      <c r="BF273" s="165">
        <f t="shared" si="47"/>
        <v>0</v>
      </c>
      <c r="BG273" s="165">
        <f t="shared" si="48"/>
        <v>0</v>
      </c>
      <c r="BH273" s="165">
        <f t="shared" si="49"/>
        <v>0</v>
      </c>
      <c r="BI273" s="165">
        <f t="shared" si="50"/>
        <v>0</v>
      </c>
      <c r="BJ273" s="17" t="s">
        <v>24</v>
      </c>
      <c r="BK273" s="165">
        <f t="shared" si="51"/>
        <v>1066</v>
      </c>
      <c r="BL273" s="17" t="s">
        <v>164</v>
      </c>
      <c r="BM273" s="17" t="s">
        <v>585</v>
      </c>
    </row>
    <row r="274" spans="2:65" s="9" customFormat="1" ht="29.85" customHeight="1">
      <c r="B274" s="145"/>
      <c r="C274" s="146"/>
      <c r="D274" s="156" t="s">
        <v>119</v>
      </c>
      <c r="E274" s="156"/>
      <c r="F274" s="156"/>
      <c r="G274" s="156"/>
      <c r="H274" s="156"/>
      <c r="I274" s="156"/>
      <c r="J274" s="156"/>
      <c r="K274" s="156"/>
      <c r="L274" s="156"/>
      <c r="M274" s="237">
        <f>BK274</f>
        <v>36183</v>
      </c>
      <c r="N274" s="238"/>
      <c r="O274" s="238"/>
      <c r="P274" s="238"/>
      <c r="Q274" s="238"/>
      <c r="R274" s="148"/>
      <c r="T274" s="149"/>
      <c r="U274" s="146"/>
      <c r="V274" s="146"/>
      <c r="W274" s="150">
        <f>SUM(W275:W308)</f>
        <v>28455</v>
      </c>
      <c r="X274" s="150">
        <f>SUM(X275:X308)</f>
        <v>7728</v>
      </c>
      <c r="Y274" s="146"/>
      <c r="Z274" s="151">
        <f>SUM(Z275:Z308)</f>
        <v>0</v>
      </c>
      <c r="AA274" s="146"/>
      <c r="AB274" s="151">
        <f>SUM(AB275:AB308)</f>
        <v>0</v>
      </c>
      <c r="AC274" s="146"/>
      <c r="AD274" s="152">
        <f>SUM(AD275:AD308)</f>
        <v>0</v>
      </c>
      <c r="AR274" s="153" t="s">
        <v>99</v>
      </c>
      <c r="AT274" s="154" t="s">
        <v>80</v>
      </c>
      <c r="AU274" s="154" t="s">
        <v>24</v>
      </c>
      <c r="AY274" s="153" t="s">
        <v>160</v>
      </c>
      <c r="BK274" s="155">
        <f>SUM(BK275:BK308)</f>
        <v>36183</v>
      </c>
    </row>
    <row r="275" spans="2:65" s="1" customFormat="1" ht="31.5" customHeight="1">
      <c r="B275" s="31"/>
      <c r="C275" s="157" t="s">
        <v>395</v>
      </c>
      <c r="D275" s="157" t="s">
        <v>161</v>
      </c>
      <c r="E275" s="158" t="s">
        <v>586</v>
      </c>
      <c r="F275" s="230" t="s">
        <v>377</v>
      </c>
      <c r="G275" s="230"/>
      <c r="H275" s="230"/>
      <c r="I275" s="230"/>
      <c r="J275" s="159" t="s">
        <v>174</v>
      </c>
      <c r="K275" s="160">
        <v>1</v>
      </c>
      <c r="L275" s="161">
        <v>3288</v>
      </c>
      <c r="M275" s="231">
        <v>0</v>
      </c>
      <c r="N275" s="231"/>
      <c r="O275" s="231"/>
      <c r="P275" s="231">
        <f t="shared" ref="P275:P308" si="52">ROUND(V275*K275,2)</f>
        <v>3288</v>
      </c>
      <c r="Q275" s="231"/>
      <c r="R275" s="33"/>
      <c r="T275" s="162" t="s">
        <v>22</v>
      </c>
      <c r="U275" s="40" t="s">
        <v>44</v>
      </c>
      <c r="V275" s="108">
        <f t="shared" ref="V275:V308" si="53">L275+M275</f>
        <v>3288</v>
      </c>
      <c r="W275" s="108">
        <f t="shared" ref="W275:W308" si="54">ROUND(L275*K275,2)</f>
        <v>3288</v>
      </c>
      <c r="X275" s="108">
        <f t="shared" ref="X275:X308" si="55">ROUND(M275*K275,2)</f>
        <v>0</v>
      </c>
      <c r="Y275" s="163">
        <v>0</v>
      </c>
      <c r="Z275" s="163">
        <f t="shared" ref="Z275:Z308" si="56">Y275*K275</f>
        <v>0</v>
      </c>
      <c r="AA275" s="163">
        <v>0</v>
      </c>
      <c r="AB275" s="163">
        <f t="shared" ref="AB275:AB308" si="57">AA275*K275</f>
        <v>0</v>
      </c>
      <c r="AC275" s="163">
        <v>0</v>
      </c>
      <c r="AD275" s="164">
        <f t="shared" ref="AD275:AD308" si="58">AC275*K275</f>
        <v>0</v>
      </c>
      <c r="AR275" s="17" t="s">
        <v>164</v>
      </c>
      <c r="AT275" s="17" t="s">
        <v>161</v>
      </c>
      <c r="AU275" s="17" t="s">
        <v>99</v>
      </c>
      <c r="AY275" s="17" t="s">
        <v>160</v>
      </c>
      <c r="BE275" s="165">
        <f t="shared" ref="BE275:BE308" si="59">IF(U275="základní",P275,0)</f>
        <v>3288</v>
      </c>
      <c r="BF275" s="165">
        <f t="shared" ref="BF275:BF308" si="60">IF(U275="snížená",P275,0)</f>
        <v>0</v>
      </c>
      <c r="BG275" s="165">
        <f t="shared" ref="BG275:BG308" si="61">IF(U275="zákl. přenesená",P275,0)</f>
        <v>0</v>
      </c>
      <c r="BH275" s="165">
        <f t="shared" ref="BH275:BH308" si="62">IF(U275="sníž. přenesená",P275,0)</f>
        <v>0</v>
      </c>
      <c r="BI275" s="165">
        <f t="shared" ref="BI275:BI308" si="63">IF(U275="nulová",P275,0)</f>
        <v>0</v>
      </c>
      <c r="BJ275" s="17" t="s">
        <v>24</v>
      </c>
      <c r="BK275" s="165">
        <f t="shared" ref="BK275:BK308" si="64">ROUND(V275*K275,2)</f>
        <v>3288</v>
      </c>
      <c r="BL275" s="17" t="s">
        <v>164</v>
      </c>
      <c r="BM275" s="17" t="s">
        <v>587</v>
      </c>
    </row>
    <row r="276" spans="2:65" s="1" customFormat="1" ht="22.5" customHeight="1">
      <c r="B276" s="31"/>
      <c r="C276" s="157" t="s">
        <v>588</v>
      </c>
      <c r="D276" s="157" t="s">
        <v>161</v>
      </c>
      <c r="E276" s="158" t="s">
        <v>589</v>
      </c>
      <c r="F276" s="230" t="s">
        <v>380</v>
      </c>
      <c r="G276" s="230"/>
      <c r="H276" s="230"/>
      <c r="I276" s="230"/>
      <c r="J276" s="159" t="s">
        <v>174</v>
      </c>
      <c r="K276" s="160">
        <v>1</v>
      </c>
      <c r="L276" s="161">
        <v>1836</v>
      </c>
      <c r="M276" s="231">
        <v>145</v>
      </c>
      <c r="N276" s="231"/>
      <c r="O276" s="231"/>
      <c r="P276" s="231">
        <f t="shared" si="52"/>
        <v>1981</v>
      </c>
      <c r="Q276" s="231"/>
      <c r="R276" s="33"/>
      <c r="T276" s="162" t="s">
        <v>22</v>
      </c>
      <c r="U276" s="40" t="s">
        <v>44</v>
      </c>
      <c r="V276" s="108">
        <f t="shared" si="53"/>
        <v>1981</v>
      </c>
      <c r="W276" s="108">
        <f t="shared" si="54"/>
        <v>1836</v>
      </c>
      <c r="X276" s="108">
        <f t="shared" si="55"/>
        <v>145</v>
      </c>
      <c r="Y276" s="163">
        <v>0</v>
      </c>
      <c r="Z276" s="163">
        <f t="shared" si="56"/>
        <v>0</v>
      </c>
      <c r="AA276" s="163">
        <v>0</v>
      </c>
      <c r="AB276" s="163">
        <f t="shared" si="57"/>
        <v>0</v>
      </c>
      <c r="AC276" s="163">
        <v>0</v>
      </c>
      <c r="AD276" s="164">
        <f t="shared" si="58"/>
        <v>0</v>
      </c>
      <c r="AR276" s="17" t="s">
        <v>164</v>
      </c>
      <c r="AT276" s="17" t="s">
        <v>161</v>
      </c>
      <c r="AU276" s="17" t="s">
        <v>99</v>
      </c>
      <c r="AY276" s="17" t="s">
        <v>160</v>
      </c>
      <c r="BE276" s="165">
        <f t="shared" si="59"/>
        <v>1981</v>
      </c>
      <c r="BF276" s="165">
        <f t="shared" si="60"/>
        <v>0</v>
      </c>
      <c r="BG276" s="165">
        <f t="shared" si="61"/>
        <v>0</v>
      </c>
      <c r="BH276" s="165">
        <f t="shared" si="62"/>
        <v>0</v>
      </c>
      <c r="BI276" s="165">
        <f t="shared" si="63"/>
        <v>0</v>
      </c>
      <c r="BJ276" s="17" t="s">
        <v>24</v>
      </c>
      <c r="BK276" s="165">
        <f t="shared" si="64"/>
        <v>1981</v>
      </c>
      <c r="BL276" s="17" t="s">
        <v>164</v>
      </c>
      <c r="BM276" s="17" t="s">
        <v>590</v>
      </c>
    </row>
    <row r="277" spans="2:65" s="1" customFormat="1" ht="22.5" customHeight="1">
      <c r="B277" s="31"/>
      <c r="C277" s="157" t="s">
        <v>399</v>
      </c>
      <c r="D277" s="157" t="s">
        <v>161</v>
      </c>
      <c r="E277" s="158" t="s">
        <v>591</v>
      </c>
      <c r="F277" s="230" t="s">
        <v>384</v>
      </c>
      <c r="G277" s="230"/>
      <c r="H277" s="230"/>
      <c r="I277" s="230"/>
      <c r="J277" s="159" t="s">
        <v>174</v>
      </c>
      <c r="K277" s="160">
        <v>1</v>
      </c>
      <c r="L277" s="161">
        <v>516</v>
      </c>
      <c r="M277" s="231">
        <v>115</v>
      </c>
      <c r="N277" s="231"/>
      <c r="O277" s="231"/>
      <c r="P277" s="231">
        <f t="shared" si="52"/>
        <v>631</v>
      </c>
      <c r="Q277" s="231"/>
      <c r="R277" s="33"/>
      <c r="T277" s="162" t="s">
        <v>22</v>
      </c>
      <c r="U277" s="40" t="s">
        <v>44</v>
      </c>
      <c r="V277" s="108">
        <f t="shared" si="53"/>
        <v>631</v>
      </c>
      <c r="W277" s="108">
        <f t="shared" si="54"/>
        <v>516</v>
      </c>
      <c r="X277" s="108">
        <f t="shared" si="55"/>
        <v>115</v>
      </c>
      <c r="Y277" s="163">
        <v>0</v>
      </c>
      <c r="Z277" s="163">
        <f t="shared" si="56"/>
        <v>0</v>
      </c>
      <c r="AA277" s="163">
        <v>0</v>
      </c>
      <c r="AB277" s="163">
        <f t="shared" si="57"/>
        <v>0</v>
      </c>
      <c r="AC277" s="163">
        <v>0</v>
      </c>
      <c r="AD277" s="164">
        <f t="shared" si="58"/>
        <v>0</v>
      </c>
      <c r="AR277" s="17" t="s">
        <v>164</v>
      </c>
      <c r="AT277" s="17" t="s">
        <v>161</v>
      </c>
      <c r="AU277" s="17" t="s">
        <v>99</v>
      </c>
      <c r="AY277" s="17" t="s">
        <v>160</v>
      </c>
      <c r="BE277" s="165">
        <f t="shared" si="59"/>
        <v>631</v>
      </c>
      <c r="BF277" s="165">
        <f t="shared" si="60"/>
        <v>0</v>
      </c>
      <c r="BG277" s="165">
        <f t="shared" si="61"/>
        <v>0</v>
      </c>
      <c r="BH277" s="165">
        <f t="shared" si="62"/>
        <v>0</v>
      </c>
      <c r="BI277" s="165">
        <f t="shared" si="63"/>
        <v>0</v>
      </c>
      <c r="BJ277" s="17" t="s">
        <v>24</v>
      </c>
      <c r="BK277" s="165">
        <f t="shared" si="64"/>
        <v>631</v>
      </c>
      <c r="BL277" s="17" t="s">
        <v>164</v>
      </c>
      <c r="BM277" s="17" t="s">
        <v>592</v>
      </c>
    </row>
    <row r="278" spans="2:65" s="1" customFormat="1" ht="22.5" customHeight="1">
      <c r="B278" s="31"/>
      <c r="C278" s="157" t="s">
        <v>593</v>
      </c>
      <c r="D278" s="157" t="s">
        <v>161</v>
      </c>
      <c r="E278" s="158" t="s">
        <v>594</v>
      </c>
      <c r="F278" s="230" t="s">
        <v>387</v>
      </c>
      <c r="G278" s="230"/>
      <c r="H278" s="230"/>
      <c r="I278" s="230"/>
      <c r="J278" s="159" t="s">
        <v>174</v>
      </c>
      <c r="K278" s="160">
        <v>1</v>
      </c>
      <c r="L278" s="161">
        <v>355</v>
      </c>
      <c r="M278" s="231">
        <v>115</v>
      </c>
      <c r="N278" s="231"/>
      <c r="O278" s="231"/>
      <c r="P278" s="231">
        <f t="shared" si="52"/>
        <v>470</v>
      </c>
      <c r="Q278" s="231"/>
      <c r="R278" s="33"/>
      <c r="T278" s="162" t="s">
        <v>22</v>
      </c>
      <c r="U278" s="40" t="s">
        <v>44</v>
      </c>
      <c r="V278" s="108">
        <f t="shared" si="53"/>
        <v>470</v>
      </c>
      <c r="W278" s="108">
        <f t="shared" si="54"/>
        <v>355</v>
      </c>
      <c r="X278" s="108">
        <f t="shared" si="55"/>
        <v>115</v>
      </c>
      <c r="Y278" s="163">
        <v>0</v>
      </c>
      <c r="Z278" s="163">
        <f t="shared" si="56"/>
        <v>0</v>
      </c>
      <c r="AA278" s="163">
        <v>0</v>
      </c>
      <c r="AB278" s="163">
        <f t="shared" si="57"/>
        <v>0</v>
      </c>
      <c r="AC278" s="163">
        <v>0</v>
      </c>
      <c r="AD278" s="164">
        <f t="shared" si="58"/>
        <v>0</v>
      </c>
      <c r="AR278" s="17" t="s">
        <v>164</v>
      </c>
      <c r="AT278" s="17" t="s">
        <v>161</v>
      </c>
      <c r="AU278" s="17" t="s">
        <v>99</v>
      </c>
      <c r="AY278" s="17" t="s">
        <v>160</v>
      </c>
      <c r="BE278" s="165">
        <f t="shared" si="59"/>
        <v>470</v>
      </c>
      <c r="BF278" s="165">
        <f t="shared" si="60"/>
        <v>0</v>
      </c>
      <c r="BG278" s="165">
        <f t="shared" si="61"/>
        <v>0</v>
      </c>
      <c r="BH278" s="165">
        <f t="shared" si="62"/>
        <v>0</v>
      </c>
      <c r="BI278" s="165">
        <f t="shared" si="63"/>
        <v>0</v>
      </c>
      <c r="BJ278" s="17" t="s">
        <v>24</v>
      </c>
      <c r="BK278" s="165">
        <f t="shared" si="64"/>
        <v>470</v>
      </c>
      <c r="BL278" s="17" t="s">
        <v>164</v>
      </c>
      <c r="BM278" s="17" t="s">
        <v>595</v>
      </c>
    </row>
    <row r="279" spans="2:65" s="1" customFormat="1" ht="22.5" customHeight="1">
      <c r="B279" s="31"/>
      <c r="C279" s="157" t="s">
        <v>402</v>
      </c>
      <c r="D279" s="157" t="s">
        <v>161</v>
      </c>
      <c r="E279" s="158" t="s">
        <v>596</v>
      </c>
      <c r="F279" s="230" t="s">
        <v>391</v>
      </c>
      <c r="G279" s="230"/>
      <c r="H279" s="230"/>
      <c r="I279" s="230"/>
      <c r="J279" s="159" t="s">
        <v>174</v>
      </c>
      <c r="K279" s="160">
        <v>3</v>
      </c>
      <c r="L279" s="161">
        <v>28</v>
      </c>
      <c r="M279" s="231">
        <v>5</v>
      </c>
      <c r="N279" s="231"/>
      <c r="O279" s="231"/>
      <c r="P279" s="231">
        <f t="shared" si="52"/>
        <v>99</v>
      </c>
      <c r="Q279" s="231"/>
      <c r="R279" s="33"/>
      <c r="T279" s="162" t="s">
        <v>22</v>
      </c>
      <c r="U279" s="40" t="s">
        <v>44</v>
      </c>
      <c r="V279" s="108">
        <f t="shared" si="53"/>
        <v>33</v>
      </c>
      <c r="W279" s="108">
        <f t="shared" si="54"/>
        <v>84</v>
      </c>
      <c r="X279" s="108">
        <f t="shared" si="55"/>
        <v>15</v>
      </c>
      <c r="Y279" s="163">
        <v>0</v>
      </c>
      <c r="Z279" s="163">
        <f t="shared" si="56"/>
        <v>0</v>
      </c>
      <c r="AA279" s="163">
        <v>0</v>
      </c>
      <c r="AB279" s="163">
        <f t="shared" si="57"/>
        <v>0</v>
      </c>
      <c r="AC279" s="163">
        <v>0</v>
      </c>
      <c r="AD279" s="164">
        <f t="shared" si="58"/>
        <v>0</v>
      </c>
      <c r="AR279" s="17" t="s">
        <v>164</v>
      </c>
      <c r="AT279" s="17" t="s">
        <v>161</v>
      </c>
      <c r="AU279" s="17" t="s">
        <v>99</v>
      </c>
      <c r="AY279" s="17" t="s">
        <v>160</v>
      </c>
      <c r="BE279" s="165">
        <f t="shared" si="59"/>
        <v>99</v>
      </c>
      <c r="BF279" s="165">
        <f t="shared" si="60"/>
        <v>0</v>
      </c>
      <c r="BG279" s="165">
        <f t="shared" si="61"/>
        <v>0</v>
      </c>
      <c r="BH279" s="165">
        <f t="shared" si="62"/>
        <v>0</v>
      </c>
      <c r="BI279" s="165">
        <f t="shared" si="63"/>
        <v>0</v>
      </c>
      <c r="BJ279" s="17" t="s">
        <v>24</v>
      </c>
      <c r="BK279" s="165">
        <f t="shared" si="64"/>
        <v>99</v>
      </c>
      <c r="BL279" s="17" t="s">
        <v>164</v>
      </c>
      <c r="BM279" s="17" t="s">
        <v>597</v>
      </c>
    </row>
    <row r="280" spans="2:65" s="1" customFormat="1" ht="31.5" customHeight="1">
      <c r="B280" s="31"/>
      <c r="C280" s="157" t="s">
        <v>598</v>
      </c>
      <c r="D280" s="157" t="s">
        <v>161</v>
      </c>
      <c r="E280" s="158" t="s">
        <v>599</v>
      </c>
      <c r="F280" s="230" t="s">
        <v>394</v>
      </c>
      <c r="G280" s="230"/>
      <c r="H280" s="230"/>
      <c r="I280" s="230"/>
      <c r="J280" s="159" t="s">
        <v>174</v>
      </c>
      <c r="K280" s="160">
        <v>4</v>
      </c>
      <c r="L280" s="161">
        <v>265</v>
      </c>
      <c r="M280" s="231">
        <v>15</v>
      </c>
      <c r="N280" s="231"/>
      <c r="O280" s="231"/>
      <c r="P280" s="231">
        <f t="shared" si="52"/>
        <v>1120</v>
      </c>
      <c r="Q280" s="231"/>
      <c r="R280" s="33"/>
      <c r="T280" s="162" t="s">
        <v>22</v>
      </c>
      <c r="U280" s="40" t="s">
        <v>44</v>
      </c>
      <c r="V280" s="108">
        <f t="shared" si="53"/>
        <v>280</v>
      </c>
      <c r="W280" s="108">
        <f t="shared" si="54"/>
        <v>1060</v>
      </c>
      <c r="X280" s="108">
        <f t="shared" si="55"/>
        <v>60</v>
      </c>
      <c r="Y280" s="163">
        <v>0</v>
      </c>
      <c r="Z280" s="163">
        <f t="shared" si="56"/>
        <v>0</v>
      </c>
      <c r="AA280" s="163">
        <v>0</v>
      </c>
      <c r="AB280" s="163">
        <f t="shared" si="57"/>
        <v>0</v>
      </c>
      <c r="AC280" s="163">
        <v>0</v>
      </c>
      <c r="AD280" s="164">
        <f t="shared" si="58"/>
        <v>0</v>
      </c>
      <c r="AR280" s="17" t="s">
        <v>164</v>
      </c>
      <c r="AT280" s="17" t="s">
        <v>161</v>
      </c>
      <c r="AU280" s="17" t="s">
        <v>99</v>
      </c>
      <c r="AY280" s="17" t="s">
        <v>160</v>
      </c>
      <c r="BE280" s="165">
        <f t="shared" si="59"/>
        <v>1120</v>
      </c>
      <c r="BF280" s="165">
        <f t="shared" si="60"/>
        <v>0</v>
      </c>
      <c r="BG280" s="165">
        <f t="shared" si="61"/>
        <v>0</v>
      </c>
      <c r="BH280" s="165">
        <f t="shared" si="62"/>
        <v>0</v>
      </c>
      <c r="BI280" s="165">
        <f t="shared" si="63"/>
        <v>0</v>
      </c>
      <c r="BJ280" s="17" t="s">
        <v>24</v>
      </c>
      <c r="BK280" s="165">
        <f t="shared" si="64"/>
        <v>1120</v>
      </c>
      <c r="BL280" s="17" t="s">
        <v>164</v>
      </c>
      <c r="BM280" s="17" t="s">
        <v>600</v>
      </c>
    </row>
    <row r="281" spans="2:65" s="1" customFormat="1" ht="22.5" customHeight="1">
      <c r="B281" s="31"/>
      <c r="C281" s="157" t="s">
        <v>406</v>
      </c>
      <c r="D281" s="157" t="s">
        <v>161</v>
      </c>
      <c r="E281" s="158" t="s">
        <v>601</v>
      </c>
      <c r="F281" s="230" t="s">
        <v>398</v>
      </c>
      <c r="G281" s="230"/>
      <c r="H281" s="230"/>
      <c r="I281" s="230"/>
      <c r="J281" s="159" t="s">
        <v>174</v>
      </c>
      <c r="K281" s="160">
        <v>4</v>
      </c>
      <c r="L281" s="161">
        <v>179</v>
      </c>
      <c r="M281" s="231">
        <v>105</v>
      </c>
      <c r="N281" s="231"/>
      <c r="O281" s="231"/>
      <c r="P281" s="231">
        <f t="shared" si="52"/>
        <v>1136</v>
      </c>
      <c r="Q281" s="231"/>
      <c r="R281" s="33"/>
      <c r="T281" s="162" t="s">
        <v>22</v>
      </c>
      <c r="U281" s="40" t="s">
        <v>44</v>
      </c>
      <c r="V281" s="108">
        <f t="shared" si="53"/>
        <v>284</v>
      </c>
      <c r="W281" s="108">
        <f t="shared" si="54"/>
        <v>716</v>
      </c>
      <c r="X281" s="108">
        <f t="shared" si="55"/>
        <v>420</v>
      </c>
      <c r="Y281" s="163">
        <v>0</v>
      </c>
      <c r="Z281" s="163">
        <f t="shared" si="56"/>
        <v>0</v>
      </c>
      <c r="AA281" s="163">
        <v>0</v>
      </c>
      <c r="AB281" s="163">
        <f t="shared" si="57"/>
        <v>0</v>
      </c>
      <c r="AC281" s="163">
        <v>0</v>
      </c>
      <c r="AD281" s="164">
        <f t="shared" si="58"/>
        <v>0</v>
      </c>
      <c r="AR281" s="17" t="s">
        <v>164</v>
      </c>
      <c r="AT281" s="17" t="s">
        <v>161</v>
      </c>
      <c r="AU281" s="17" t="s">
        <v>99</v>
      </c>
      <c r="AY281" s="17" t="s">
        <v>160</v>
      </c>
      <c r="BE281" s="165">
        <f t="shared" si="59"/>
        <v>1136</v>
      </c>
      <c r="BF281" s="165">
        <f t="shared" si="60"/>
        <v>0</v>
      </c>
      <c r="BG281" s="165">
        <f t="shared" si="61"/>
        <v>0</v>
      </c>
      <c r="BH281" s="165">
        <f t="shared" si="62"/>
        <v>0</v>
      </c>
      <c r="BI281" s="165">
        <f t="shared" si="63"/>
        <v>0</v>
      </c>
      <c r="BJ281" s="17" t="s">
        <v>24</v>
      </c>
      <c r="BK281" s="165">
        <f t="shared" si="64"/>
        <v>1136</v>
      </c>
      <c r="BL281" s="17" t="s">
        <v>164</v>
      </c>
      <c r="BM281" s="17" t="s">
        <v>602</v>
      </c>
    </row>
    <row r="282" spans="2:65" s="1" customFormat="1" ht="22.5" customHeight="1">
      <c r="B282" s="31"/>
      <c r="C282" s="157" t="s">
        <v>603</v>
      </c>
      <c r="D282" s="157" t="s">
        <v>161</v>
      </c>
      <c r="E282" s="158" t="s">
        <v>604</v>
      </c>
      <c r="F282" s="230" t="s">
        <v>401</v>
      </c>
      <c r="G282" s="230"/>
      <c r="H282" s="230"/>
      <c r="I282" s="230"/>
      <c r="J282" s="159" t="s">
        <v>174</v>
      </c>
      <c r="K282" s="160">
        <v>2</v>
      </c>
      <c r="L282" s="161">
        <v>109</v>
      </c>
      <c r="M282" s="231">
        <v>55</v>
      </c>
      <c r="N282" s="231"/>
      <c r="O282" s="231"/>
      <c r="P282" s="231">
        <f t="shared" si="52"/>
        <v>328</v>
      </c>
      <c r="Q282" s="231"/>
      <c r="R282" s="33"/>
      <c r="T282" s="162" t="s">
        <v>22</v>
      </c>
      <c r="U282" s="40" t="s">
        <v>44</v>
      </c>
      <c r="V282" s="108">
        <f t="shared" si="53"/>
        <v>164</v>
      </c>
      <c r="W282" s="108">
        <f t="shared" si="54"/>
        <v>218</v>
      </c>
      <c r="X282" s="108">
        <f t="shared" si="55"/>
        <v>110</v>
      </c>
      <c r="Y282" s="163">
        <v>0</v>
      </c>
      <c r="Z282" s="163">
        <f t="shared" si="56"/>
        <v>0</v>
      </c>
      <c r="AA282" s="163">
        <v>0</v>
      </c>
      <c r="AB282" s="163">
        <f t="shared" si="57"/>
        <v>0</v>
      </c>
      <c r="AC282" s="163">
        <v>0</v>
      </c>
      <c r="AD282" s="164">
        <f t="shared" si="58"/>
        <v>0</v>
      </c>
      <c r="AR282" s="17" t="s">
        <v>164</v>
      </c>
      <c r="AT282" s="17" t="s">
        <v>161</v>
      </c>
      <c r="AU282" s="17" t="s">
        <v>99</v>
      </c>
      <c r="AY282" s="17" t="s">
        <v>160</v>
      </c>
      <c r="BE282" s="165">
        <f t="shared" si="59"/>
        <v>328</v>
      </c>
      <c r="BF282" s="165">
        <f t="shared" si="60"/>
        <v>0</v>
      </c>
      <c r="BG282" s="165">
        <f t="shared" si="61"/>
        <v>0</v>
      </c>
      <c r="BH282" s="165">
        <f t="shared" si="62"/>
        <v>0</v>
      </c>
      <c r="BI282" s="165">
        <f t="shared" si="63"/>
        <v>0</v>
      </c>
      <c r="BJ282" s="17" t="s">
        <v>24</v>
      </c>
      <c r="BK282" s="165">
        <f t="shared" si="64"/>
        <v>328</v>
      </c>
      <c r="BL282" s="17" t="s">
        <v>164</v>
      </c>
      <c r="BM282" s="17" t="s">
        <v>605</v>
      </c>
    </row>
    <row r="283" spans="2:65" s="1" customFormat="1" ht="22.5" customHeight="1">
      <c r="B283" s="31"/>
      <c r="C283" s="157" t="s">
        <v>409</v>
      </c>
      <c r="D283" s="157" t="s">
        <v>161</v>
      </c>
      <c r="E283" s="158" t="s">
        <v>606</v>
      </c>
      <c r="F283" s="230" t="s">
        <v>408</v>
      </c>
      <c r="G283" s="230"/>
      <c r="H283" s="230"/>
      <c r="I283" s="230"/>
      <c r="J283" s="159" t="s">
        <v>174</v>
      </c>
      <c r="K283" s="160">
        <v>1</v>
      </c>
      <c r="L283" s="161">
        <v>505</v>
      </c>
      <c r="M283" s="231">
        <v>85</v>
      </c>
      <c r="N283" s="231"/>
      <c r="O283" s="231"/>
      <c r="P283" s="231">
        <f t="shared" si="52"/>
        <v>590</v>
      </c>
      <c r="Q283" s="231"/>
      <c r="R283" s="33"/>
      <c r="T283" s="162" t="s">
        <v>22</v>
      </c>
      <c r="U283" s="40" t="s">
        <v>44</v>
      </c>
      <c r="V283" s="108">
        <f t="shared" si="53"/>
        <v>590</v>
      </c>
      <c r="W283" s="108">
        <f t="shared" si="54"/>
        <v>505</v>
      </c>
      <c r="X283" s="108">
        <f t="shared" si="55"/>
        <v>85</v>
      </c>
      <c r="Y283" s="163">
        <v>0</v>
      </c>
      <c r="Z283" s="163">
        <f t="shared" si="56"/>
        <v>0</v>
      </c>
      <c r="AA283" s="163">
        <v>0</v>
      </c>
      <c r="AB283" s="163">
        <f t="shared" si="57"/>
        <v>0</v>
      </c>
      <c r="AC283" s="163">
        <v>0</v>
      </c>
      <c r="AD283" s="164">
        <f t="shared" si="58"/>
        <v>0</v>
      </c>
      <c r="AR283" s="17" t="s">
        <v>164</v>
      </c>
      <c r="AT283" s="17" t="s">
        <v>161</v>
      </c>
      <c r="AU283" s="17" t="s">
        <v>99</v>
      </c>
      <c r="AY283" s="17" t="s">
        <v>160</v>
      </c>
      <c r="BE283" s="165">
        <f t="shared" si="59"/>
        <v>590</v>
      </c>
      <c r="BF283" s="165">
        <f t="shared" si="60"/>
        <v>0</v>
      </c>
      <c r="BG283" s="165">
        <f t="shared" si="61"/>
        <v>0</v>
      </c>
      <c r="BH283" s="165">
        <f t="shared" si="62"/>
        <v>0</v>
      </c>
      <c r="BI283" s="165">
        <f t="shared" si="63"/>
        <v>0</v>
      </c>
      <c r="BJ283" s="17" t="s">
        <v>24</v>
      </c>
      <c r="BK283" s="165">
        <f t="shared" si="64"/>
        <v>590</v>
      </c>
      <c r="BL283" s="17" t="s">
        <v>164</v>
      </c>
      <c r="BM283" s="17" t="s">
        <v>607</v>
      </c>
    </row>
    <row r="284" spans="2:65" s="1" customFormat="1" ht="22.5" customHeight="1">
      <c r="B284" s="31"/>
      <c r="C284" s="157" t="s">
        <v>608</v>
      </c>
      <c r="D284" s="157" t="s">
        <v>161</v>
      </c>
      <c r="E284" s="158" t="s">
        <v>609</v>
      </c>
      <c r="F284" s="230" t="s">
        <v>412</v>
      </c>
      <c r="G284" s="230"/>
      <c r="H284" s="230"/>
      <c r="I284" s="230"/>
      <c r="J284" s="159" t="s">
        <v>174</v>
      </c>
      <c r="K284" s="160">
        <v>3</v>
      </c>
      <c r="L284" s="161">
        <v>465</v>
      </c>
      <c r="M284" s="231">
        <v>85</v>
      </c>
      <c r="N284" s="231"/>
      <c r="O284" s="231"/>
      <c r="P284" s="231">
        <f t="shared" si="52"/>
        <v>1650</v>
      </c>
      <c r="Q284" s="231"/>
      <c r="R284" s="33"/>
      <c r="T284" s="162" t="s">
        <v>22</v>
      </c>
      <c r="U284" s="40" t="s">
        <v>44</v>
      </c>
      <c r="V284" s="108">
        <f t="shared" si="53"/>
        <v>550</v>
      </c>
      <c r="W284" s="108">
        <f t="shared" si="54"/>
        <v>1395</v>
      </c>
      <c r="X284" s="108">
        <f t="shared" si="55"/>
        <v>255</v>
      </c>
      <c r="Y284" s="163">
        <v>0</v>
      </c>
      <c r="Z284" s="163">
        <f t="shared" si="56"/>
        <v>0</v>
      </c>
      <c r="AA284" s="163">
        <v>0</v>
      </c>
      <c r="AB284" s="163">
        <f t="shared" si="57"/>
        <v>0</v>
      </c>
      <c r="AC284" s="163">
        <v>0</v>
      </c>
      <c r="AD284" s="164">
        <f t="shared" si="58"/>
        <v>0</v>
      </c>
      <c r="AR284" s="17" t="s">
        <v>164</v>
      </c>
      <c r="AT284" s="17" t="s">
        <v>161</v>
      </c>
      <c r="AU284" s="17" t="s">
        <v>99</v>
      </c>
      <c r="AY284" s="17" t="s">
        <v>160</v>
      </c>
      <c r="BE284" s="165">
        <f t="shared" si="59"/>
        <v>1650</v>
      </c>
      <c r="BF284" s="165">
        <f t="shared" si="60"/>
        <v>0</v>
      </c>
      <c r="BG284" s="165">
        <f t="shared" si="61"/>
        <v>0</v>
      </c>
      <c r="BH284" s="165">
        <f t="shared" si="62"/>
        <v>0</v>
      </c>
      <c r="BI284" s="165">
        <f t="shared" si="63"/>
        <v>0</v>
      </c>
      <c r="BJ284" s="17" t="s">
        <v>24</v>
      </c>
      <c r="BK284" s="165">
        <f t="shared" si="64"/>
        <v>1650</v>
      </c>
      <c r="BL284" s="17" t="s">
        <v>164</v>
      </c>
      <c r="BM284" s="17" t="s">
        <v>610</v>
      </c>
    </row>
    <row r="285" spans="2:65" s="1" customFormat="1" ht="22.5" customHeight="1">
      <c r="B285" s="31"/>
      <c r="C285" s="157" t="s">
        <v>413</v>
      </c>
      <c r="D285" s="157" t="s">
        <v>161</v>
      </c>
      <c r="E285" s="158" t="s">
        <v>611</v>
      </c>
      <c r="F285" s="230" t="s">
        <v>415</v>
      </c>
      <c r="G285" s="230"/>
      <c r="H285" s="230"/>
      <c r="I285" s="230"/>
      <c r="J285" s="159" t="s">
        <v>174</v>
      </c>
      <c r="K285" s="160">
        <v>8</v>
      </c>
      <c r="L285" s="161">
        <v>408</v>
      </c>
      <c r="M285" s="231">
        <v>85</v>
      </c>
      <c r="N285" s="231"/>
      <c r="O285" s="231"/>
      <c r="P285" s="231">
        <f t="shared" si="52"/>
        <v>3944</v>
      </c>
      <c r="Q285" s="231"/>
      <c r="R285" s="33"/>
      <c r="T285" s="162" t="s">
        <v>22</v>
      </c>
      <c r="U285" s="40" t="s">
        <v>44</v>
      </c>
      <c r="V285" s="108">
        <f t="shared" si="53"/>
        <v>493</v>
      </c>
      <c r="W285" s="108">
        <f t="shared" si="54"/>
        <v>3264</v>
      </c>
      <c r="X285" s="108">
        <f t="shared" si="55"/>
        <v>680</v>
      </c>
      <c r="Y285" s="163">
        <v>0</v>
      </c>
      <c r="Z285" s="163">
        <f t="shared" si="56"/>
        <v>0</v>
      </c>
      <c r="AA285" s="163">
        <v>0</v>
      </c>
      <c r="AB285" s="163">
        <f t="shared" si="57"/>
        <v>0</v>
      </c>
      <c r="AC285" s="163">
        <v>0</v>
      </c>
      <c r="AD285" s="164">
        <f t="shared" si="58"/>
        <v>0</v>
      </c>
      <c r="AR285" s="17" t="s">
        <v>164</v>
      </c>
      <c r="AT285" s="17" t="s">
        <v>161</v>
      </c>
      <c r="AU285" s="17" t="s">
        <v>99</v>
      </c>
      <c r="AY285" s="17" t="s">
        <v>160</v>
      </c>
      <c r="BE285" s="165">
        <f t="shared" si="59"/>
        <v>3944</v>
      </c>
      <c r="BF285" s="165">
        <f t="shared" si="60"/>
        <v>0</v>
      </c>
      <c r="BG285" s="165">
        <f t="shared" si="61"/>
        <v>0</v>
      </c>
      <c r="BH285" s="165">
        <f t="shared" si="62"/>
        <v>0</v>
      </c>
      <c r="BI285" s="165">
        <f t="shared" si="63"/>
        <v>0</v>
      </c>
      <c r="BJ285" s="17" t="s">
        <v>24</v>
      </c>
      <c r="BK285" s="165">
        <f t="shared" si="64"/>
        <v>3944</v>
      </c>
      <c r="BL285" s="17" t="s">
        <v>164</v>
      </c>
      <c r="BM285" s="17" t="s">
        <v>612</v>
      </c>
    </row>
    <row r="286" spans="2:65" s="1" customFormat="1" ht="22.5" customHeight="1">
      <c r="B286" s="31"/>
      <c r="C286" s="157" t="s">
        <v>613</v>
      </c>
      <c r="D286" s="157" t="s">
        <v>161</v>
      </c>
      <c r="E286" s="158" t="s">
        <v>614</v>
      </c>
      <c r="F286" s="230" t="s">
        <v>419</v>
      </c>
      <c r="G286" s="230"/>
      <c r="H286" s="230"/>
      <c r="I286" s="230"/>
      <c r="J286" s="159" t="s">
        <v>174</v>
      </c>
      <c r="K286" s="160">
        <v>2</v>
      </c>
      <c r="L286" s="161">
        <v>448</v>
      </c>
      <c r="M286" s="231">
        <v>85</v>
      </c>
      <c r="N286" s="231"/>
      <c r="O286" s="231"/>
      <c r="P286" s="231">
        <f t="shared" si="52"/>
        <v>1066</v>
      </c>
      <c r="Q286" s="231"/>
      <c r="R286" s="33"/>
      <c r="T286" s="162" t="s">
        <v>22</v>
      </c>
      <c r="U286" s="40" t="s">
        <v>44</v>
      </c>
      <c r="V286" s="108">
        <f t="shared" si="53"/>
        <v>533</v>
      </c>
      <c r="W286" s="108">
        <f t="shared" si="54"/>
        <v>896</v>
      </c>
      <c r="X286" s="108">
        <f t="shared" si="55"/>
        <v>170</v>
      </c>
      <c r="Y286" s="163">
        <v>0</v>
      </c>
      <c r="Z286" s="163">
        <f t="shared" si="56"/>
        <v>0</v>
      </c>
      <c r="AA286" s="163">
        <v>0</v>
      </c>
      <c r="AB286" s="163">
        <f t="shared" si="57"/>
        <v>0</v>
      </c>
      <c r="AC286" s="163">
        <v>0</v>
      </c>
      <c r="AD286" s="164">
        <f t="shared" si="58"/>
        <v>0</v>
      </c>
      <c r="AR286" s="17" t="s">
        <v>164</v>
      </c>
      <c r="AT286" s="17" t="s">
        <v>161</v>
      </c>
      <c r="AU286" s="17" t="s">
        <v>99</v>
      </c>
      <c r="AY286" s="17" t="s">
        <v>160</v>
      </c>
      <c r="BE286" s="165">
        <f t="shared" si="59"/>
        <v>1066</v>
      </c>
      <c r="BF286" s="165">
        <f t="shared" si="60"/>
        <v>0</v>
      </c>
      <c r="BG286" s="165">
        <f t="shared" si="61"/>
        <v>0</v>
      </c>
      <c r="BH286" s="165">
        <f t="shared" si="62"/>
        <v>0</v>
      </c>
      <c r="BI286" s="165">
        <f t="shared" si="63"/>
        <v>0</v>
      </c>
      <c r="BJ286" s="17" t="s">
        <v>24</v>
      </c>
      <c r="BK286" s="165">
        <f t="shared" si="64"/>
        <v>1066</v>
      </c>
      <c r="BL286" s="17" t="s">
        <v>164</v>
      </c>
      <c r="BM286" s="17" t="s">
        <v>615</v>
      </c>
    </row>
    <row r="287" spans="2:65" s="1" customFormat="1" ht="22.5" customHeight="1">
      <c r="B287" s="31"/>
      <c r="C287" s="157" t="s">
        <v>416</v>
      </c>
      <c r="D287" s="157" t="s">
        <v>161</v>
      </c>
      <c r="E287" s="158" t="s">
        <v>616</v>
      </c>
      <c r="F287" s="230" t="s">
        <v>422</v>
      </c>
      <c r="G287" s="230"/>
      <c r="H287" s="230"/>
      <c r="I287" s="230"/>
      <c r="J287" s="159" t="s">
        <v>174</v>
      </c>
      <c r="K287" s="160">
        <v>2</v>
      </c>
      <c r="L287" s="161">
        <v>127</v>
      </c>
      <c r="M287" s="231">
        <v>55</v>
      </c>
      <c r="N287" s="231"/>
      <c r="O287" s="231"/>
      <c r="P287" s="231">
        <f t="shared" si="52"/>
        <v>364</v>
      </c>
      <c r="Q287" s="231"/>
      <c r="R287" s="33"/>
      <c r="T287" s="162" t="s">
        <v>22</v>
      </c>
      <c r="U287" s="40" t="s">
        <v>44</v>
      </c>
      <c r="V287" s="108">
        <f t="shared" si="53"/>
        <v>182</v>
      </c>
      <c r="W287" s="108">
        <f t="shared" si="54"/>
        <v>254</v>
      </c>
      <c r="X287" s="108">
        <f t="shared" si="55"/>
        <v>110</v>
      </c>
      <c r="Y287" s="163">
        <v>0</v>
      </c>
      <c r="Z287" s="163">
        <f t="shared" si="56"/>
        <v>0</v>
      </c>
      <c r="AA287" s="163">
        <v>0</v>
      </c>
      <c r="AB287" s="163">
        <f t="shared" si="57"/>
        <v>0</v>
      </c>
      <c r="AC287" s="163">
        <v>0</v>
      </c>
      <c r="AD287" s="164">
        <f t="shared" si="58"/>
        <v>0</v>
      </c>
      <c r="AR287" s="17" t="s">
        <v>164</v>
      </c>
      <c r="AT287" s="17" t="s">
        <v>161</v>
      </c>
      <c r="AU287" s="17" t="s">
        <v>99</v>
      </c>
      <c r="AY287" s="17" t="s">
        <v>160</v>
      </c>
      <c r="BE287" s="165">
        <f t="shared" si="59"/>
        <v>364</v>
      </c>
      <c r="BF287" s="165">
        <f t="shared" si="60"/>
        <v>0</v>
      </c>
      <c r="BG287" s="165">
        <f t="shared" si="61"/>
        <v>0</v>
      </c>
      <c r="BH287" s="165">
        <f t="shared" si="62"/>
        <v>0</v>
      </c>
      <c r="BI287" s="165">
        <f t="shared" si="63"/>
        <v>0</v>
      </c>
      <c r="BJ287" s="17" t="s">
        <v>24</v>
      </c>
      <c r="BK287" s="165">
        <f t="shared" si="64"/>
        <v>364</v>
      </c>
      <c r="BL287" s="17" t="s">
        <v>164</v>
      </c>
      <c r="BM287" s="17" t="s">
        <v>617</v>
      </c>
    </row>
    <row r="288" spans="2:65" s="1" customFormat="1" ht="22.5" customHeight="1">
      <c r="B288" s="31"/>
      <c r="C288" s="157" t="s">
        <v>618</v>
      </c>
      <c r="D288" s="157" t="s">
        <v>161</v>
      </c>
      <c r="E288" s="158" t="s">
        <v>619</v>
      </c>
      <c r="F288" s="230" t="s">
        <v>351</v>
      </c>
      <c r="G288" s="230"/>
      <c r="H288" s="230"/>
      <c r="I288" s="230"/>
      <c r="J288" s="159" t="s">
        <v>174</v>
      </c>
      <c r="K288" s="160">
        <v>2</v>
      </c>
      <c r="L288" s="161">
        <v>99</v>
      </c>
      <c r="M288" s="231">
        <v>55</v>
      </c>
      <c r="N288" s="231"/>
      <c r="O288" s="231"/>
      <c r="P288" s="231">
        <f t="shared" si="52"/>
        <v>308</v>
      </c>
      <c r="Q288" s="231"/>
      <c r="R288" s="33"/>
      <c r="T288" s="162" t="s">
        <v>22</v>
      </c>
      <c r="U288" s="40" t="s">
        <v>44</v>
      </c>
      <c r="V288" s="108">
        <f t="shared" si="53"/>
        <v>154</v>
      </c>
      <c r="W288" s="108">
        <f t="shared" si="54"/>
        <v>198</v>
      </c>
      <c r="X288" s="108">
        <f t="shared" si="55"/>
        <v>110</v>
      </c>
      <c r="Y288" s="163">
        <v>0</v>
      </c>
      <c r="Z288" s="163">
        <f t="shared" si="56"/>
        <v>0</v>
      </c>
      <c r="AA288" s="163">
        <v>0</v>
      </c>
      <c r="AB288" s="163">
        <f t="shared" si="57"/>
        <v>0</v>
      </c>
      <c r="AC288" s="163">
        <v>0</v>
      </c>
      <c r="AD288" s="164">
        <f t="shared" si="58"/>
        <v>0</v>
      </c>
      <c r="AR288" s="17" t="s">
        <v>164</v>
      </c>
      <c r="AT288" s="17" t="s">
        <v>161</v>
      </c>
      <c r="AU288" s="17" t="s">
        <v>99</v>
      </c>
      <c r="AY288" s="17" t="s">
        <v>160</v>
      </c>
      <c r="BE288" s="165">
        <f t="shared" si="59"/>
        <v>308</v>
      </c>
      <c r="BF288" s="165">
        <f t="shared" si="60"/>
        <v>0</v>
      </c>
      <c r="BG288" s="165">
        <f t="shared" si="61"/>
        <v>0</v>
      </c>
      <c r="BH288" s="165">
        <f t="shared" si="62"/>
        <v>0</v>
      </c>
      <c r="BI288" s="165">
        <f t="shared" si="63"/>
        <v>0</v>
      </c>
      <c r="BJ288" s="17" t="s">
        <v>24</v>
      </c>
      <c r="BK288" s="165">
        <f t="shared" si="64"/>
        <v>308</v>
      </c>
      <c r="BL288" s="17" t="s">
        <v>164</v>
      </c>
      <c r="BM288" s="17" t="s">
        <v>620</v>
      </c>
    </row>
    <row r="289" spans="2:65" s="1" customFormat="1" ht="22.5" customHeight="1">
      <c r="B289" s="31"/>
      <c r="C289" s="157" t="s">
        <v>420</v>
      </c>
      <c r="D289" s="157" t="s">
        <v>161</v>
      </c>
      <c r="E289" s="158" t="s">
        <v>621</v>
      </c>
      <c r="F289" s="230" t="s">
        <v>428</v>
      </c>
      <c r="G289" s="230"/>
      <c r="H289" s="230"/>
      <c r="I289" s="230"/>
      <c r="J289" s="159" t="s">
        <v>174</v>
      </c>
      <c r="K289" s="160">
        <v>1</v>
      </c>
      <c r="L289" s="161">
        <v>95</v>
      </c>
      <c r="M289" s="231">
        <v>55</v>
      </c>
      <c r="N289" s="231"/>
      <c r="O289" s="231"/>
      <c r="P289" s="231">
        <f t="shared" si="52"/>
        <v>150</v>
      </c>
      <c r="Q289" s="231"/>
      <c r="R289" s="33"/>
      <c r="T289" s="162" t="s">
        <v>22</v>
      </c>
      <c r="U289" s="40" t="s">
        <v>44</v>
      </c>
      <c r="V289" s="108">
        <f t="shared" si="53"/>
        <v>150</v>
      </c>
      <c r="W289" s="108">
        <f t="shared" si="54"/>
        <v>95</v>
      </c>
      <c r="X289" s="108">
        <f t="shared" si="55"/>
        <v>55</v>
      </c>
      <c r="Y289" s="163">
        <v>0</v>
      </c>
      <c r="Z289" s="163">
        <f t="shared" si="56"/>
        <v>0</v>
      </c>
      <c r="AA289" s="163">
        <v>0</v>
      </c>
      <c r="AB289" s="163">
        <f t="shared" si="57"/>
        <v>0</v>
      </c>
      <c r="AC289" s="163">
        <v>0</v>
      </c>
      <c r="AD289" s="164">
        <f t="shared" si="58"/>
        <v>0</v>
      </c>
      <c r="AR289" s="17" t="s">
        <v>164</v>
      </c>
      <c r="AT289" s="17" t="s">
        <v>161</v>
      </c>
      <c r="AU289" s="17" t="s">
        <v>99</v>
      </c>
      <c r="AY289" s="17" t="s">
        <v>160</v>
      </c>
      <c r="BE289" s="165">
        <f t="shared" si="59"/>
        <v>150</v>
      </c>
      <c r="BF289" s="165">
        <f t="shared" si="60"/>
        <v>0</v>
      </c>
      <c r="BG289" s="165">
        <f t="shared" si="61"/>
        <v>0</v>
      </c>
      <c r="BH289" s="165">
        <f t="shared" si="62"/>
        <v>0</v>
      </c>
      <c r="BI289" s="165">
        <f t="shared" si="63"/>
        <v>0</v>
      </c>
      <c r="BJ289" s="17" t="s">
        <v>24</v>
      </c>
      <c r="BK289" s="165">
        <f t="shared" si="64"/>
        <v>150</v>
      </c>
      <c r="BL289" s="17" t="s">
        <v>164</v>
      </c>
      <c r="BM289" s="17" t="s">
        <v>622</v>
      </c>
    </row>
    <row r="290" spans="2:65" s="1" customFormat="1" ht="22.5" customHeight="1">
      <c r="B290" s="31"/>
      <c r="C290" s="157" t="s">
        <v>623</v>
      </c>
      <c r="D290" s="157" t="s">
        <v>161</v>
      </c>
      <c r="E290" s="158" t="s">
        <v>624</v>
      </c>
      <c r="F290" s="230" t="s">
        <v>432</v>
      </c>
      <c r="G290" s="230"/>
      <c r="H290" s="230"/>
      <c r="I290" s="230"/>
      <c r="J290" s="159" t="s">
        <v>174</v>
      </c>
      <c r="K290" s="160">
        <v>6</v>
      </c>
      <c r="L290" s="161">
        <v>829</v>
      </c>
      <c r="M290" s="231">
        <v>85</v>
      </c>
      <c r="N290" s="231"/>
      <c r="O290" s="231"/>
      <c r="P290" s="231">
        <f t="shared" si="52"/>
        <v>5484</v>
      </c>
      <c r="Q290" s="231"/>
      <c r="R290" s="33"/>
      <c r="T290" s="162" t="s">
        <v>22</v>
      </c>
      <c r="U290" s="40" t="s">
        <v>44</v>
      </c>
      <c r="V290" s="108">
        <f t="shared" si="53"/>
        <v>914</v>
      </c>
      <c r="W290" s="108">
        <f t="shared" si="54"/>
        <v>4974</v>
      </c>
      <c r="X290" s="108">
        <f t="shared" si="55"/>
        <v>510</v>
      </c>
      <c r="Y290" s="163">
        <v>0</v>
      </c>
      <c r="Z290" s="163">
        <f t="shared" si="56"/>
        <v>0</v>
      </c>
      <c r="AA290" s="163">
        <v>0</v>
      </c>
      <c r="AB290" s="163">
        <f t="shared" si="57"/>
        <v>0</v>
      </c>
      <c r="AC290" s="163">
        <v>0</v>
      </c>
      <c r="AD290" s="164">
        <f t="shared" si="58"/>
        <v>0</v>
      </c>
      <c r="AR290" s="17" t="s">
        <v>164</v>
      </c>
      <c r="AT290" s="17" t="s">
        <v>161</v>
      </c>
      <c r="AU290" s="17" t="s">
        <v>99</v>
      </c>
      <c r="AY290" s="17" t="s">
        <v>160</v>
      </c>
      <c r="BE290" s="165">
        <f t="shared" si="59"/>
        <v>5484</v>
      </c>
      <c r="BF290" s="165">
        <f t="shared" si="60"/>
        <v>0</v>
      </c>
      <c r="BG290" s="165">
        <f t="shared" si="61"/>
        <v>0</v>
      </c>
      <c r="BH290" s="165">
        <f t="shared" si="62"/>
        <v>0</v>
      </c>
      <c r="BI290" s="165">
        <f t="shared" si="63"/>
        <v>0</v>
      </c>
      <c r="BJ290" s="17" t="s">
        <v>24</v>
      </c>
      <c r="BK290" s="165">
        <f t="shared" si="64"/>
        <v>5484</v>
      </c>
      <c r="BL290" s="17" t="s">
        <v>164</v>
      </c>
      <c r="BM290" s="17" t="s">
        <v>625</v>
      </c>
    </row>
    <row r="291" spans="2:65" s="1" customFormat="1" ht="22.5" customHeight="1">
      <c r="B291" s="31"/>
      <c r="C291" s="157" t="s">
        <v>423</v>
      </c>
      <c r="D291" s="157" t="s">
        <v>161</v>
      </c>
      <c r="E291" s="158" t="s">
        <v>626</v>
      </c>
      <c r="F291" s="230" t="s">
        <v>435</v>
      </c>
      <c r="G291" s="230"/>
      <c r="H291" s="230"/>
      <c r="I291" s="230"/>
      <c r="J291" s="159" t="s">
        <v>174</v>
      </c>
      <c r="K291" s="160">
        <v>2</v>
      </c>
      <c r="L291" s="161">
        <v>655</v>
      </c>
      <c r="M291" s="231">
        <v>110</v>
      </c>
      <c r="N291" s="231"/>
      <c r="O291" s="231"/>
      <c r="P291" s="231">
        <f t="shared" si="52"/>
        <v>1530</v>
      </c>
      <c r="Q291" s="231"/>
      <c r="R291" s="33"/>
      <c r="T291" s="162" t="s">
        <v>22</v>
      </c>
      <c r="U291" s="40" t="s">
        <v>44</v>
      </c>
      <c r="V291" s="108">
        <f t="shared" si="53"/>
        <v>765</v>
      </c>
      <c r="W291" s="108">
        <f t="shared" si="54"/>
        <v>1310</v>
      </c>
      <c r="X291" s="108">
        <f t="shared" si="55"/>
        <v>220</v>
      </c>
      <c r="Y291" s="163">
        <v>0</v>
      </c>
      <c r="Z291" s="163">
        <f t="shared" si="56"/>
        <v>0</v>
      </c>
      <c r="AA291" s="163">
        <v>0</v>
      </c>
      <c r="AB291" s="163">
        <f t="shared" si="57"/>
        <v>0</v>
      </c>
      <c r="AC291" s="163">
        <v>0</v>
      </c>
      <c r="AD291" s="164">
        <f t="shared" si="58"/>
        <v>0</v>
      </c>
      <c r="AR291" s="17" t="s">
        <v>164</v>
      </c>
      <c r="AT291" s="17" t="s">
        <v>161</v>
      </c>
      <c r="AU291" s="17" t="s">
        <v>99</v>
      </c>
      <c r="AY291" s="17" t="s">
        <v>160</v>
      </c>
      <c r="BE291" s="165">
        <f t="shared" si="59"/>
        <v>1530</v>
      </c>
      <c r="BF291" s="165">
        <f t="shared" si="60"/>
        <v>0</v>
      </c>
      <c r="BG291" s="165">
        <f t="shared" si="61"/>
        <v>0</v>
      </c>
      <c r="BH291" s="165">
        <f t="shared" si="62"/>
        <v>0</v>
      </c>
      <c r="BI291" s="165">
        <f t="shared" si="63"/>
        <v>0</v>
      </c>
      <c r="BJ291" s="17" t="s">
        <v>24</v>
      </c>
      <c r="BK291" s="165">
        <f t="shared" si="64"/>
        <v>1530</v>
      </c>
      <c r="BL291" s="17" t="s">
        <v>164</v>
      </c>
      <c r="BM291" s="17" t="s">
        <v>627</v>
      </c>
    </row>
    <row r="292" spans="2:65" s="1" customFormat="1" ht="31.5" customHeight="1">
      <c r="B292" s="31"/>
      <c r="C292" s="157" t="s">
        <v>628</v>
      </c>
      <c r="D292" s="157" t="s">
        <v>161</v>
      </c>
      <c r="E292" s="158" t="s">
        <v>629</v>
      </c>
      <c r="F292" s="230" t="s">
        <v>362</v>
      </c>
      <c r="G292" s="230"/>
      <c r="H292" s="230"/>
      <c r="I292" s="230"/>
      <c r="J292" s="159" t="s">
        <v>174</v>
      </c>
      <c r="K292" s="160">
        <v>4</v>
      </c>
      <c r="L292" s="161">
        <v>331</v>
      </c>
      <c r="M292" s="231">
        <v>110</v>
      </c>
      <c r="N292" s="231"/>
      <c r="O292" s="231"/>
      <c r="P292" s="231">
        <f t="shared" si="52"/>
        <v>1764</v>
      </c>
      <c r="Q292" s="231"/>
      <c r="R292" s="33"/>
      <c r="T292" s="162" t="s">
        <v>22</v>
      </c>
      <c r="U292" s="40" t="s">
        <v>44</v>
      </c>
      <c r="V292" s="108">
        <f t="shared" si="53"/>
        <v>441</v>
      </c>
      <c r="W292" s="108">
        <f t="shared" si="54"/>
        <v>1324</v>
      </c>
      <c r="X292" s="108">
        <f t="shared" si="55"/>
        <v>440</v>
      </c>
      <c r="Y292" s="163">
        <v>0</v>
      </c>
      <c r="Z292" s="163">
        <f t="shared" si="56"/>
        <v>0</v>
      </c>
      <c r="AA292" s="163">
        <v>0</v>
      </c>
      <c r="AB292" s="163">
        <f t="shared" si="57"/>
        <v>0</v>
      </c>
      <c r="AC292" s="163">
        <v>0</v>
      </c>
      <c r="AD292" s="164">
        <f t="shared" si="58"/>
        <v>0</v>
      </c>
      <c r="AR292" s="17" t="s">
        <v>164</v>
      </c>
      <c r="AT292" s="17" t="s">
        <v>161</v>
      </c>
      <c r="AU292" s="17" t="s">
        <v>99</v>
      </c>
      <c r="AY292" s="17" t="s">
        <v>160</v>
      </c>
      <c r="BE292" s="165">
        <f t="shared" si="59"/>
        <v>1764</v>
      </c>
      <c r="BF292" s="165">
        <f t="shared" si="60"/>
        <v>0</v>
      </c>
      <c r="BG292" s="165">
        <f t="shared" si="61"/>
        <v>0</v>
      </c>
      <c r="BH292" s="165">
        <f t="shared" si="62"/>
        <v>0</v>
      </c>
      <c r="BI292" s="165">
        <f t="shared" si="63"/>
        <v>0</v>
      </c>
      <c r="BJ292" s="17" t="s">
        <v>24</v>
      </c>
      <c r="BK292" s="165">
        <f t="shared" si="64"/>
        <v>1764</v>
      </c>
      <c r="BL292" s="17" t="s">
        <v>164</v>
      </c>
      <c r="BM292" s="17" t="s">
        <v>630</v>
      </c>
    </row>
    <row r="293" spans="2:65" s="1" customFormat="1" ht="31.5" customHeight="1">
      <c r="B293" s="31"/>
      <c r="C293" s="157" t="s">
        <v>426</v>
      </c>
      <c r="D293" s="157" t="s">
        <v>161</v>
      </c>
      <c r="E293" s="158" t="s">
        <v>631</v>
      </c>
      <c r="F293" s="230" t="s">
        <v>441</v>
      </c>
      <c r="G293" s="230"/>
      <c r="H293" s="230"/>
      <c r="I293" s="230"/>
      <c r="J293" s="159" t="s">
        <v>174</v>
      </c>
      <c r="K293" s="160">
        <v>3</v>
      </c>
      <c r="L293" s="161">
        <v>307</v>
      </c>
      <c r="M293" s="231">
        <v>110</v>
      </c>
      <c r="N293" s="231"/>
      <c r="O293" s="231"/>
      <c r="P293" s="231">
        <f t="shared" si="52"/>
        <v>1251</v>
      </c>
      <c r="Q293" s="231"/>
      <c r="R293" s="33"/>
      <c r="T293" s="162" t="s">
        <v>22</v>
      </c>
      <c r="U293" s="40" t="s">
        <v>44</v>
      </c>
      <c r="V293" s="108">
        <f t="shared" si="53"/>
        <v>417</v>
      </c>
      <c r="W293" s="108">
        <f t="shared" si="54"/>
        <v>921</v>
      </c>
      <c r="X293" s="108">
        <f t="shared" si="55"/>
        <v>330</v>
      </c>
      <c r="Y293" s="163">
        <v>0</v>
      </c>
      <c r="Z293" s="163">
        <f t="shared" si="56"/>
        <v>0</v>
      </c>
      <c r="AA293" s="163">
        <v>0</v>
      </c>
      <c r="AB293" s="163">
        <f t="shared" si="57"/>
        <v>0</v>
      </c>
      <c r="AC293" s="163">
        <v>0</v>
      </c>
      <c r="AD293" s="164">
        <f t="shared" si="58"/>
        <v>0</v>
      </c>
      <c r="AR293" s="17" t="s">
        <v>164</v>
      </c>
      <c r="AT293" s="17" t="s">
        <v>161</v>
      </c>
      <c r="AU293" s="17" t="s">
        <v>99</v>
      </c>
      <c r="AY293" s="17" t="s">
        <v>160</v>
      </c>
      <c r="BE293" s="165">
        <f t="shared" si="59"/>
        <v>1251</v>
      </c>
      <c r="BF293" s="165">
        <f t="shared" si="60"/>
        <v>0</v>
      </c>
      <c r="BG293" s="165">
        <f t="shared" si="61"/>
        <v>0</v>
      </c>
      <c r="BH293" s="165">
        <f t="shared" si="62"/>
        <v>0</v>
      </c>
      <c r="BI293" s="165">
        <f t="shared" si="63"/>
        <v>0</v>
      </c>
      <c r="BJ293" s="17" t="s">
        <v>24</v>
      </c>
      <c r="BK293" s="165">
        <f t="shared" si="64"/>
        <v>1251</v>
      </c>
      <c r="BL293" s="17" t="s">
        <v>164</v>
      </c>
      <c r="BM293" s="17" t="s">
        <v>632</v>
      </c>
    </row>
    <row r="294" spans="2:65" s="1" customFormat="1" ht="22.5" customHeight="1">
      <c r="B294" s="31"/>
      <c r="C294" s="157" t="s">
        <v>633</v>
      </c>
      <c r="D294" s="157" t="s">
        <v>161</v>
      </c>
      <c r="E294" s="158" t="s">
        <v>634</v>
      </c>
      <c r="F294" s="230" t="s">
        <v>445</v>
      </c>
      <c r="G294" s="230"/>
      <c r="H294" s="230"/>
      <c r="I294" s="230"/>
      <c r="J294" s="159" t="s">
        <v>174</v>
      </c>
      <c r="K294" s="160">
        <v>1</v>
      </c>
      <c r="L294" s="161">
        <v>1252</v>
      </c>
      <c r="M294" s="231">
        <v>265</v>
      </c>
      <c r="N294" s="231"/>
      <c r="O294" s="231"/>
      <c r="P294" s="231">
        <f t="shared" si="52"/>
        <v>1517</v>
      </c>
      <c r="Q294" s="231"/>
      <c r="R294" s="33"/>
      <c r="T294" s="162" t="s">
        <v>22</v>
      </c>
      <c r="U294" s="40" t="s">
        <v>44</v>
      </c>
      <c r="V294" s="108">
        <f t="shared" si="53"/>
        <v>1517</v>
      </c>
      <c r="W294" s="108">
        <f t="shared" si="54"/>
        <v>1252</v>
      </c>
      <c r="X294" s="108">
        <f t="shared" si="55"/>
        <v>265</v>
      </c>
      <c r="Y294" s="163">
        <v>0</v>
      </c>
      <c r="Z294" s="163">
        <f t="shared" si="56"/>
        <v>0</v>
      </c>
      <c r="AA294" s="163">
        <v>0</v>
      </c>
      <c r="AB294" s="163">
        <f t="shared" si="57"/>
        <v>0</v>
      </c>
      <c r="AC294" s="163">
        <v>0</v>
      </c>
      <c r="AD294" s="164">
        <f t="shared" si="58"/>
        <v>0</v>
      </c>
      <c r="AR294" s="17" t="s">
        <v>164</v>
      </c>
      <c r="AT294" s="17" t="s">
        <v>161</v>
      </c>
      <c r="AU294" s="17" t="s">
        <v>99</v>
      </c>
      <c r="AY294" s="17" t="s">
        <v>160</v>
      </c>
      <c r="BE294" s="165">
        <f t="shared" si="59"/>
        <v>1517</v>
      </c>
      <c r="BF294" s="165">
        <f t="shared" si="60"/>
        <v>0</v>
      </c>
      <c r="BG294" s="165">
        <f t="shared" si="61"/>
        <v>0</v>
      </c>
      <c r="BH294" s="165">
        <f t="shared" si="62"/>
        <v>0</v>
      </c>
      <c r="BI294" s="165">
        <f t="shared" si="63"/>
        <v>0</v>
      </c>
      <c r="BJ294" s="17" t="s">
        <v>24</v>
      </c>
      <c r="BK294" s="165">
        <f t="shared" si="64"/>
        <v>1517</v>
      </c>
      <c r="BL294" s="17" t="s">
        <v>164</v>
      </c>
      <c r="BM294" s="17" t="s">
        <v>635</v>
      </c>
    </row>
    <row r="295" spans="2:65" s="1" customFormat="1" ht="31.5" customHeight="1">
      <c r="B295" s="31"/>
      <c r="C295" s="157" t="s">
        <v>429</v>
      </c>
      <c r="D295" s="157" t="s">
        <v>161</v>
      </c>
      <c r="E295" s="158" t="s">
        <v>636</v>
      </c>
      <c r="F295" s="230" t="s">
        <v>448</v>
      </c>
      <c r="G295" s="230"/>
      <c r="H295" s="230"/>
      <c r="I295" s="230"/>
      <c r="J295" s="159" t="s">
        <v>174</v>
      </c>
      <c r="K295" s="160">
        <v>1</v>
      </c>
      <c r="L295" s="161">
        <v>169</v>
      </c>
      <c r="M295" s="231">
        <v>255</v>
      </c>
      <c r="N295" s="231"/>
      <c r="O295" s="231"/>
      <c r="P295" s="231">
        <f t="shared" si="52"/>
        <v>424</v>
      </c>
      <c r="Q295" s="231"/>
      <c r="R295" s="33"/>
      <c r="T295" s="162" t="s">
        <v>22</v>
      </c>
      <c r="U295" s="40" t="s">
        <v>44</v>
      </c>
      <c r="V295" s="108">
        <f t="shared" si="53"/>
        <v>424</v>
      </c>
      <c r="W295" s="108">
        <f t="shared" si="54"/>
        <v>169</v>
      </c>
      <c r="X295" s="108">
        <f t="shared" si="55"/>
        <v>255</v>
      </c>
      <c r="Y295" s="163">
        <v>0</v>
      </c>
      <c r="Z295" s="163">
        <f t="shared" si="56"/>
        <v>0</v>
      </c>
      <c r="AA295" s="163">
        <v>0</v>
      </c>
      <c r="AB295" s="163">
        <f t="shared" si="57"/>
        <v>0</v>
      </c>
      <c r="AC295" s="163">
        <v>0</v>
      </c>
      <c r="AD295" s="164">
        <f t="shared" si="58"/>
        <v>0</v>
      </c>
      <c r="AR295" s="17" t="s">
        <v>164</v>
      </c>
      <c r="AT295" s="17" t="s">
        <v>161</v>
      </c>
      <c r="AU295" s="17" t="s">
        <v>99</v>
      </c>
      <c r="AY295" s="17" t="s">
        <v>160</v>
      </c>
      <c r="BE295" s="165">
        <f t="shared" si="59"/>
        <v>424</v>
      </c>
      <c r="BF295" s="165">
        <f t="shared" si="60"/>
        <v>0</v>
      </c>
      <c r="BG295" s="165">
        <f t="shared" si="61"/>
        <v>0</v>
      </c>
      <c r="BH295" s="165">
        <f t="shared" si="62"/>
        <v>0</v>
      </c>
      <c r="BI295" s="165">
        <f t="shared" si="63"/>
        <v>0</v>
      </c>
      <c r="BJ295" s="17" t="s">
        <v>24</v>
      </c>
      <c r="BK295" s="165">
        <f t="shared" si="64"/>
        <v>424</v>
      </c>
      <c r="BL295" s="17" t="s">
        <v>164</v>
      </c>
      <c r="BM295" s="17" t="s">
        <v>637</v>
      </c>
    </row>
    <row r="296" spans="2:65" s="1" customFormat="1" ht="22.5" customHeight="1">
      <c r="B296" s="31"/>
      <c r="C296" s="157" t="s">
        <v>638</v>
      </c>
      <c r="D296" s="157" t="s">
        <v>161</v>
      </c>
      <c r="E296" s="158" t="s">
        <v>639</v>
      </c>
      <c r="F296" s="230" t="s">
        <v>452</v>
      </c>
      <c r="G296" s="230"/>
      <c r="H296" s="230"/>
      <c r="I296" s="230"/>
      <c r="J296" s="159" t="s">
        <v>174</v>
      </c>
      <c r="K296" s="160">
        <v>1</v>
      </c>
      <c r="L296" s="161">
        <v>23</v>
      </c>
      <c r="M296" s="231">
        <v>5</v>
      </c>
      <c r="N296" s="231"/>
      <c r="O296" s="231"/>
      <c r="P296" s="231">
        <f t="shared" si="52"/>
        <v>28</v>
      </c>
      <c r="Q296" s="231"/>
      <c r="R296" s="33"/>
      <c r="T296" s="162" t="s">
        <v>22</v>
      </c>
      <c r="U296" s="40" t="s">
        <v>44</v>
      </c>
      <c r="V296" s="108">
        <f t="shared" si="53"/>
        <v>28</v>
      </c>
      <c r="W296" s="108">
        <f t="shared" si="54"/>
        <v>23</v>
      </c>
      <c r="X296" s="108">
        <f t="shared" si="55"/>
        <v>5</v>
      </c>
      <c r="Y296" s="163">
        <v>0</v>
      </c>
      <c r="Z296" s="163">
        <f t="shared" si="56"/>
        <v>0</v>
      </c>
      <c r="AA296" s="163">
        <v>0</v>
      </c>
      <c r="AB296" s="163">
        <f t="shared" si="57"/>
        <v>0</v>
      </c>
      <c r="AC296" s="163">
        <v>0</v>
      </c>
      <c r="AD296" s="164">
        <f t="shared" si="58"/>
        <v>0</v>
      </c>
      <c r="AR296" s="17" t="s">
        <v>164</v>
      </c>
      <c r="AT296" s="17" t="s">
        <v>161</v>
      </c>
      <c r="AU296" s="17" t="s">
        <v>99</v>
      </c>
      <c r="AY296" s="17" t="s">
        <v>160</v>
      </c>
      <c r="BE296" s="165">
        <f t="shared" si="59"/>
        <v>28</v>
      </c>
      <c r="BF296" s="165">
        <f t="shared" si="60"/>
        <v>0</v>
      </c>
      <c r="BG296" s="165">
        <f t="shared" si="61"/>
        <v>0</v>
      </c>
      <c r="BH296" s="165">
        <f t="shared" si="62"/>
        <v>0</v>
      </c>
      <c r="BI296" s="165">
        <f t="shared" si="63"/>
        <v>0</v>
      </c>
      <c r="BJ296" s="17" t="s">
        <v>24</v>
      </c>
      <c r="BK296" s="165">
        <f t="shared" si="64"/>
        <v>28</v>
      </c>
      <c r="BL296" s="17" t="s">
        <v>164</v>
      </c>
      <c r="BM296" s="17" t="s">
        <v>640</v>
      </c>
    </row>
    <row r="297" spans="2:65" s="1" customFormat="1" ht="22.5" customHeight="1">
      <c r="B297" s="31"/>
      <c r="C297" s="157" t="s">
        <v>433</v>
      </c>
      <c r="D297" s="157" t="s">
        <v>161</v>
      </c>
      <c r="E297" s="158" t="s">
        <v>641</v>
      </c>
      <c r="F297" s="230" t="s">
        <v>455</v>
      </c>
      <c r="G297" s="230"/>
      <c r="H297" s="230"/>
      <c r="I297" s="230"/>
      <c r="J297" s="159" t="s">
        <v>174</v>
      </c>
      <c r="K297" s="160">
        <v>1</v>
      </c>
      <c r="L297" s="161">
        <v>49</v>
      </c>
      <c r="M297" s="231">
        <v>25</v>
      </c>
      <c r="N297" s="231"/>
      <c r="O297" s="231"/>
      <c r="P297" s="231">
        <f t="shared" si="52"/>
        <v>74</v>
      </c>
      <c r="Q297" s="231"/>
      <c r="R297" s="33"/>
      <c r="T297" s="162" t="s">
        <v>22</v>
      </c>
      <c r="U297" s="40" t="s">
        <v>44</v>
      </c>
      <c r="V297" s="108">
        <f t="shared" si="53"/>
        <v>74</v>
      </c>
      <c r="W297" s="108">
        <f t="shared" si="54"/>
        <v>49</v>
      </c>
      <c r="X297" s="108">
        <f t="shared" si="55"/>
        <v>25</v>
      </c>
      <c r="Y297" s="163">
        <v>0</v>
      </c>
      <c r="Z297" s="163">
        <f t="shared" si="56"/>
        <v>0</v>
      </c>
      <c r="AA297" s="163">
        <v>0</v>
      </c>
      <c r="AB297" s="163">
        <f t="shared" si="57"/>
        <v>0</v>
      </c>
      <c r="AC297" s="163">
        <v>0</v>
      </c>
      <c r="AD297" s="164">
        <f t="shared" si="58"/>
        <v>0</v>
      </c>
      <c r="AR297" s="17" t="s">
        <v>164</v>
      </c>
      <c r="AT297" s="17" t="s">
        <v>161</v>
      </c>
      <c r="AU297" s="17" t="s">
        <v>99</v>
      </c>
      <c r="AY297" s="17" t="s">
        <v>160</v>
      </c>
      <c r="BE297" s="165">
        <f t="shared" si="59"/>
        <v>74</v>
      </c>
      <c r="BF297" s="165">
        <f t="shared" si="60"/>
        <v>0</v>
      </c>
      <c r="BG297" s="165">
        <f t="shared" si="61"/>
        <v>0</v>
      </c>
      <c r="BH297" s="165">
        <f t="shared" si="62"/>
        <v>0</v>
      </c>
      <c r="BI297" s="165">
        <f t="shared" si="63"/>
        <v>0</v>
      </c>
      <c r="BJ297" s="17" t="s">
        <v>24</v>
      </c>
      <c r="BK297" s="165">
        <f t="shared" si="64"/>
        <v>74</v>
      </c>
      <c r="BL297" s="17" t="s">
        <v>164</v>
      </c>
      <c r="BM297" s="17" t="s">
        <v>642</v>
      </c>
    </row>
    <row r="298" spans="2:65" s="1" customFormat="1" ht="22.5" customHeight="1">
      <c r="B298" s="31"/>
      <c r="C298" s="157" t="s">
        <v>643</v>
      </c>
      <c r="D298" s="157" t="s">
        <v>161</v>
      </c>
      <c r="E298" s="158" t="s">
        <v>644</v>
      </c>
      <c r="F298" s="230" t="s">
        <v>459</v>
      </c>
      <c r="G298" s="230"/>
      <c r="H298" s="230"/>
      <c r="I298" s="230"/>
      <c r="J298" s="159" t="s">
        <v>174</v>
      </c>
      <c r="K298" s="160">
        <v>1</v>
      </c>
      <c r="L298" s="161">
        <v>139</v>
      </c>
      <c r="M298" s="231">
        <v>255</v>
      </c>
      <c r="N298" s="231"/>
      <c r="O298" s="231"/>
      <c r="P298" s="231">
        <f t="shared" si="52"/>
        <v>394</v>
      </c>
      <c r="Q298" s="231"/>
      <c r="R298" s="33"/>
      <c r="T298" s="162" t="s">
        <v>22</v>
      </c>
      <c r="U298" s="40" t="s">
        <v>44</v>
      </c>
      <c r="V298" s="108">
        <f t="shared" si="53"/>
        <v>394</v>
      </c>
      <c r="W298" s="108">
        <f t="shared" si="54"/>
        <v>139</v>
      </c>
      <c r="X298" s="108">
        <f t="shared" si="55"/>
        <v>255</v>
      </c>
      <c r="Y298" s="163">
        <v>0</v>
      </c>
      <c r="Z298" s="163">
        <f t="shared" si="56"/>
        <v>0</v>
      </c>
      <c r="AA298" s="163">
        <v>0</v>
      </c>
      <c r="AB298" s="163">
        <f t="shared" si="57"/>
        <v>0</v>
      </c>
      <c r="AC298" s="163">
        <v>0</v>
      </c>
      <c r="AD298" s="164">
        <f t="shared" si="58"/>
        <v>0</v>
      </c>
      <c r="AR298" s="17" t="s">
        <v>164</v>
      </c>
      <c r="AT298" s="17" t="s">
        <v>161</v>
      </c>
      <c r="AU298" s="17" t="s">
        <v>99</v>
      </c>
      <c r="AY298" s="17" t="s">
        <v>160</v>
      </c>
      <c r="BE298" s="165">
        <f t="shared" si="59"/>
        <v>394</v>
      </c>
      <c r="BF298" s="165">
        <f t="shared" si="60"/>
        <v>0</v>
      </c>
      <c r="BG298" s="165">
        <f t="shared" si="61"/>
        <v>0</v>
      </c>
      <c r="BH298" s="165">
        <f t="shared" si="62"/>
        <v>0</v>
      </c>
      <c r="BI298" s="165">
        <f t="shared" si="63"/>
        <v>0</v>
      </c>
      <c r="BJ298" s="17" t="s">
        <v>24</v>
      </c>
      <c r="BK298" s="165">
        <f t="shared" si="64"/>
        <v>394</v>
      </c>
      <c r="BL298" s="17" t="s">
        <v>164</v>
      </c>
      <c r="BM298" s="17" t="s">
        <v>645</v>
      </c>
    </row>
    <row r="299" spans="2:65" s="1" customFormat="1" ht="22.5" customHeight="1">
      <c r="B299" s="31"/>
      <c r="C299" s="157" t="s">
        <v>436</v>
      </c>
      <c r="D299" s="157" t="s">
        <v>161</v>
      </c>
      <c r="E299" s="158" t="s">
        <v>646</v>
      </c>
      <c r="F299" s="230" t="s">
        <v>462</v>
      </c>
      <c r="G299" s="230"/>
      <c r="H299" s="230"/>
      <c r="I299" s="230"/>
      <c r="J299" s="159" t="s">
        <v>174</v>
      </c>
      <c r="K299" s="160">
        <v>1</v>
      </c>
      <c r="L299" s="161">
        <v>235</v>
      </c>
      <c r="M299" s="231">
        <v>25</v>
      </c>
      <c r="N299" s="231"/>
      <c r="O299" s="231"/>
      <c r="P299" s="231">
        <f t="shared" si="52"/>
        <v>260</v>
      </c>
      <c r="Q299" s="231"/>
      <c r="R299" s="33"/>
      <c r="T299" s="162" t="s">
        <v>22</v>
      </c>
      <c r="U299" s="40" t="s">
        <v>44</v>
      </c>
      <c r="V299" s="108">
        <f t="shared" si="53"/>
        <v>260</v>
      </c>
      <c r="W299" s="108">
        <f t="shared" si="54"/>
        <v>235</v>
      </c>
      <c r="X299" s="108">
        <f t="shared" si="55"/>
        <v>25</v>
      </c>
      <c r="Y299" s="163">
        <v>0</v>
      </c>
      <c r="Z299" s="163">
        <f t="shared" si="56"/>
        <v>0</v>
      </c>
      <c r="AA299" s="163">
        <v>0</v>
      </c>
      <c r="AB299" s="163">
        <f t="shared" si="57"/>
        <v>0</v>
      </c>
      <c r="AC299" s="163">
        <v>0</v>
      </c>
      <c r="AD299" s="164">
        <f t="shared" si="58"/>
        <v>0</v>
      </c>
      <c r="AR299" s="17" t="s">
        <v>164</v>
      </c>
      <c r="AT299" s="17" t="s">
        <v>161</v>
      </c>
      <c r="AU299" s="17" t="s">
        <v>99</v>
      </c>
      <c r="AY299" s="17" t="s">
        <v>160</v>
      </c>
      <c r="BE299" s="165">
        <f t="shared" si="59"/>
        <v>260</v>
      </c>
      <c r="BF299" s="165">
        <f t="shared" si="60"/>
        <v>0</v>
      </c>
      <c r="BG299" s="165">
        <f t="shared" si="61"/>
        <v>0</v>
      </c>
      <c r="BH299" s="165">
        <f t="shared" si="62"/>
        <v>0</v>
      </c>
      <c r="BI299" s="165">
        <f t="shared" si="63"/>
        <v>0</v>
      </c>
      <c r="BJ299" s="17" t="s">
        <v>24</v>
      </c>
      <c r="BK299" s="165">
        <f t="shared" si="64"/>
        <v>260</v>
      </c>
      <c r="BL299" s="17" t="s">
        <v>164</v>
      </c>
      <c r="BM299" s="17" t="s">
        <v>647</v>
      </c>
    </row>
    <row r="300" spans="2:65" s="1" customFormat="1" ht="22.5" customHeight="1">
      <c r="B300" s="31"/>
      <c r="C300" s="157" t="s">
        <v>648</v>
      </c>
      <c r="D300" s="157" t="s">
        <v>161</v>
      </c>
      <c r="E300" s="158" t="s">
        <v>649</v>
      </c>
      <c r="F300" s="230" t="s">
        <v>466</v>
      </c>
      <c r="G300" s="230"/>
      <c r="H300" s="230"/>
      <c r="I300" s="230"/>
      <c r="J300" s="159" t="s">
        <v>174</v>
      </c>
      <c r="K300" s="160">
        <v>9</v>
      </c>
      <c r="L300" s="161">
        <v>21</v>
      </c>
      <c r="M300" s="231">
        <v>25</v>
      </c>
      <c r="N300" s="231"/>
      <c r="O300" s="231"/>
      <c r="P300" s="231">
        <f t="shared" si="52"/>
        <v>414</v>
      </c>
      <c r="Q300" s="231"/>
      <c r="R300" s="33"/>
      <c r="T300" s="162" t="s">
        <v>22</v>
      </c>
      <c r="U300" s="40" t="s">
        <v>44</v>
      </c>
      <c r="V300" s="108">
        <f t="shared" si="53"/>
        <v>46</v>
      </c>
      <c r="W300" s="108">
        <f t="shared" si="54"/>
        <v>189</v>
      </c>
      <c r="X300" s="108">
        <f t="shared" si="55"/>
        <v>225</v>
      </c>
      <c r="Y300" s="163">
        <v>0</v>
      </c>
      <c r="Z300" s="163">
        <f t="shared" si="56"/>
        <v>0</v>
      </c>
      <c r="AA300" s="163">
        <v>0</v>
      </c>
      <c r="AB300" s="163">
        <f t="shared" si="57"/>
        <v>0</v>
      </c>
      <c r="AC300" s="163">
        <v>0</v>
      </c>
      <c r="AD300" s="164">
        <f t="shared" si="58"/>
        <v>0</v>
      </c>
      <c r="AR300" s="17" t="s">
        <v>164</v>
      </c>
      <c r="AT300" s="17" t="s">
        <v>161</v>
      </c>
      <c r="AU300" s="17" t="s">
        <v>99</v>
      </c>
      <c r="AY300" s="17" t="s">
        <v>160</v>
      </c>
      <c r="BE300" s="165">
        <f t="shared" si="59"/>
        <v>414</v>
      </c>
      <c r="BF300" s="165">
        <f t="shared" si="60"/>
        <v>0</v>
      </c>
      <c r="BG300" s="165">
        <f t="shared" si="61"/>
        <v>0</v>
      </c>
      <c r="BH300" s="165">
        <f t="shared" si="62"/>
        <v>0</v>
      </c>
      <c r="BI300" s="165">
        <f t="shared" si="63"/>
        <v>0</v>
      </c>
      <c r="BJ300" s="17" t="s">
        <v>24</v>
      </c>
      <c r="BK300" s="165">
        <f t="shared" si="64"/>
        <v>414</v>
      </c>
      <c r="BL300" s="17" t="s">
        <v>164</v>
      </c>
      <c r="BM300" s="17" t="s">
        <v>650</v>
      </c>
    </row>
    <row r="301" spans="2:65" s="1" customFormat="1" ht="22.5" customHeight="1">
      <c r="B301" s="31"/>
      <c r="C301" s="157" t="s">
        <v>439</v>
      </c>
      <c r="D301" s="157" t="s">
        <v>161</v>
      </c>
      <c r="E301" s="158" t="s">
        <v>651</v>
      </c>
      <c r="F301" s="230" t="s">
        <v>469</v>
      </c>
      <c r="G301" s="230"/>
      <c r="H301" s="230"/>
      <c r="I301" s="230"/>
      <c r="J301" s="159" t="s">
        <v>189</v>
      </c>
      <c r="K301" s="160">
        <v>2.4</v>
      </c>
      <c r="L301" s="161">
        <v>590</v>
      </c>
      <c r="M301" s="231">
        <v>145</v>
      </c>
      <c r="N301" s="231"/>
      <c r="O301" s="231"/>
      <c r="P301" s="231">
        <f t="shared" si="52"/>
        <v>1764</v>
      </c>
      <c r="Q301" s="231"/>
      <c r="R301" s="33"/>
      <c r="T301" s="162" t="s">
        <v>22</v>
      </c>
      <c r="U301" s="40" t="s">
        <v>44</v>
      </c>
      <c r="V301" s="108">
        <f t="shared" si="53"/>
        <v>735</v>
      </c>
      <c r="W301" s="108">
        <f t="shared" si="54"/>
        <v>1416</v>
      </c>
      <c r="X301" s="108">
        <f t="shared" si="55"/>
        <v>348</v>
      </c>
      <c r="Y301" s="163">
        <v>0</v>
      </c>
      <c r="Z301" s="163">
        <f t="shared" si="56"/>
        <v>0</v>
      </c>
      <c r="AA301" s="163">
        <v>0</v>
      </c>
      <c r="AB301" s="163">
        <f t="shared" si="57"/>
        <v>0</v>
      </c>
      <c r="AC301" s="163">
        <v>0</v>
      </c>
      <c r="AD301" s="164">
        <f t="shared" si="58"/>
        <v>0</v>
      </c>
      <c r="AR301" s="17" t="s">
        <v>164</v>
      </c>
      <c r="AT301" s="17" t="s">
        <v>161</v>
      </c>
      <c r="AU301" s="17" t="s">
        <v>99</v>
      </c>
      <c r="AY301" s="17" t="s">
        <v>160</v>
      </c>
      <c r="BE301" s="165">
        <f t="shared" si="59"/>
        <v>1764</v>
      </c>
      <c r="BF301" s="165">
        <f t="shared" si="60"/>
        <v>0</v>
      </c>
      <c r="BG301" s="165">
        <f t="shared" si="61"/>
        <v>0</v>
      </c>
      <c r="BH301" s="165">
        <f t="shared" si="62"/>
        <v>0</v>
      </c>
      <c r="BI301" s="165">
        <f t="shared" si="63"/>
        <v>0</v>
      </c>
      <c r="BJ301" s="17" t="s">
        <v>24</v>
      </c>
      <c r="BK301" s="165">
        <f t="shared" si="64"/>
        <v>1764</v>
      </c>
      <c r="BL301" s="17" t="s">
        <v>164</v>
      </c>
      <c r="BM301" s="17" t="s">
        <v>652</v>
      </c>
    </row>
    <row r="302" spans="2:65" s="1" customFormat="1" ht="22.5" customHeight="1">
      <c r="B302" s="31"/>
      <c r="C302" s="157" t="s">
        <v>653</v>
      </c>
      <c r="D302" s="157" t="s">
        <v>161</v>
      </c>
      <c r="E302" s="158" t="s">
        <v>654</v>
      </c>
      <c r="F302" s="230" t="s">
        <v>473</v>
      </c>
      <c r="G302" s="230"/>
      <c r="H302" s="230"/>
      <c r="I302" s="230"/>
      <c r="J302" s="159" t="s">
        <v>189</v>
      </c>
      <c r="K302" s="160">
        <v>0.8</v>
      </c>
      <c r="L302" s="161">
        <v>330</v>
      </c>
      <c r="M302" s="231">
        <v>125</v>
      </c>
      <c r="N302" s="231"/>
      <c r="O302" s="231"/>
      <c r="P302" s="231">
        <f t="shared" si="52"/>
        <v>364</v>
      </c>
      <c r="Q302" s="231"/>
      <c r="R302" s="33"/>
      <c r="T302" s="162" t="s">
        <v>22</v>
      </c>
      <c r="U302" s="40" t="s">
        <v>44</v>
      </c>
      <c r="V302" s="108">
        <f t="shared" si="53"/>
        <v>455</v>
      </c>
      <c r="W302" s="108">
        <f t="shared" si="54"/>
        <v>264</v>
      </c>
      <c r="X302" s="108">
        <f t="shared" si="55"/>
        <v>100</v>
      </c>
      <c r="Y302" s="163">
        <v>0</v>
      </c>
      <c r="Z302" s="163">
        <f t="shared" si="56"/>
        <v>0</v>
      </c>
      <c r="AA302" s="163">
        <v>0</v>
      </c>
      <c r="AB302" s="163">
        <f t="shared" si="57"/>
        <v>0</v>
      </c>
      <c r="AC302" s="163">
        <v>0</v>
      </c>
      <c r="AD302" s="164">
        <f t="shared" si="58"/>
        <v>0</v>
      </c>
      <c r="AR302" s="17" t="s">
        <v>164</v>
      </c>
      <c r="AT302" s="17" t="s">
        <v>161</v>
      </c>
      <c r="AU302" s="17" t="s">
        <v>99</v>
      </c>
      <c r="AY302" s="17" t="s">
        <v>160</v>
      </c>
      <c r="BE302" s="165">
        <f t="shared" si="59"/>
        <v>364</v>
      </c>
      <c r="BF302" s="165">
        <f t="shared" si="60"/>
        <v>0</v>
      </c>
      <c r="BG302" s="165">
        <f t="shared" si="61"/>
        <v>0</v>
      </c>
      <c r="BH302" s="165">
        <f t="shared" si="62"/>
        <v>0</v>
      </c>
      <c r="BI302" s="165">
        <f t="shared" si="63"/>
        <v>0</v>
      </c>
      <c r="BJ302" s="17" t="s">
        <v>24</v>
      </c>
      <c r="BK302" s="165">
        <f t="shared" si="64"/>
        <v>364</v>
      </c>
      <c r="BL302" s="17" t="s">
        <v>164</v>
      </c>
      <c r="BM302" s="17" t="s">
        <v>655</v>
      </c>
    </row>
    <row r="303" spans="2:65" s="1" customFormat="1" ht="22.5" customHeight="1">
      <c r="B303" s="31"/>
      <c r="C303" s="157" t="s">
        <v>442</v>
      </c>
      <c r="D303" s="157" t="s">
        <v>161</v>
      </c>
      <c r="E303" s="158" t="s">
        <v>656</v>
      </c>
      <c r="F303" s="230" t="s">
        <v>476</v>
      </c>
      <c r="G303" s="230"/>
      <c r="H303" s="230"/>
      <c r="I303" s="230"/>
      <c r="J303" s="159" t="s">
        <v>189</v>
      </c>
      <c r="K303" s="160">
        <v>0.8</v>
      </c>
      <c r="L303" s="161">
        <v>330</v>
      </c>
      <c r="M303" s="231">
        <v>125</v>
      </c>
      <c r="N303" s="231"/>
      <c r="O303" s="231"/>
      <c r="P303" s="231">
        <f t="shared" si="52"/>
        <v>364</v>
      </c>
      <c r="Q303" s="231"/>
      <c r="R303" s="33"/>
      <c r="T303" s="162" t="s">
        <v>22</v>
      </c>
      <c r="U303" s="40" t="s">
        <v>44</v>
      </c>
      <c r="V303" s="108">
        <f t="shared" si="53"/>
        <v>455</v>
      </c>
      <c r="W303" s="108">
        <f t="shared" si="54"/>
        <v>264</v>
      </c>
      <c r="X303" s="108">
        <f t="shared" si="55"/>
        <v>100</v>
      </c>
      <c r="Y303" s="163">
        <v>0</v>
      </c>
      <c r="Z303" s="163">
        <f t="shared" si="56"/>
        <v>0</v>
      </c>
      <c r="AA303" s="163">
        <v>0</v>
      </c>
      <c r="AB303" s="163">
        <f t="shared" si="57"/>
        <v>0</v>
      </c>
      <c r="AC303" s="163">
        <v>0</v>
      </c>
      <c r="AD303" s="164">
        <f t="shared" si="58"/>
        <v>0</v>
      </c>
      <c r="AR303" s="17" t="s">
        <v>164</v>
      </c>
      <c r="AT303" s="17" t="s">
        <v>161</v>
      </c>
      <c r="AU303" s="17" t="s">
        <v>99</v>
      </c>
      <c r="AY303" s="17" t="s">
        <v>160</v>
      </c>
      <c r="BE303" s="165">
        <f t="shared" si="59"/>
        <v>364</v>
      </c>
      <c r="BF303" s="165">
        <f t="shared" si="60"/>
        <v>0</v>
      </c>
      <c r="BG303" s="165">
        <f t="shared" si="61"/>
        <v>0</v>
      </c>
      <c r="BH303" s="165">
        <f t="shared" si="62"/>
        <v>0</v>
      </c>
      <c r="BI303" s="165">
        <f t="shared" si="63"/>
        <v>0</v>
      </c>
      <c r="BJ303" s="17" t="s">
        <v>24</v>
      </c>
      <c r="BK303" s="165">
        <f t="shared" si="64"/>
        <v>364</v>
      </c>
      <c r="BL303" s="17" t="s">
        <v>164</v>
      </c>
      <c r="BM303" s="17" t="s">
        <v>657</v>
      </c>
    </row>
    <row r="304" spans="2:65" s="1" customFormat="1" ht="22.5" customHeight="1">
      <c r="B304" s="31"/>
      <c r="C304" s="157" t="s">
        <v>658</v>
      </c>
      <c r="D304" s="157" t="s">
        <v>161</v>
      </c>
      <c r="E304" s="158" t="s">
        <v>659</v>
      </c>
      <c r="F304" s="230" t="s">
        <v>480</v>
      </c>
      <c r="G304" s="230"/>
      <c r="H304" s="230"/>
      <c r="I304" s="230"/>
      <c r="J304" s="159" t="s">
        <v>189</v>
      </c>
      <c r="K304" s="160">
        <v>0.8</v>
      </c>
      <c r="L304" s="161">
        <v>330</v>
      </c>
      <c r="M304" s="231">
        <v>125</v>
      </c>
      <c r="N304" s="231"/>
      <c r="O304" s="231"/>
      <c r="P304" s="231">
        <f t="shared" si="52"/>
        <v>364</v>
      </c>
      <c r="Q304" s="231"/>
      <c r="R304" s="33"/>
      <c r="T304" s="162" t="s">
        <v>22</v>
      </c>
      <c r="U304" s="40" t="s">
        <v>44</v>
      </c>
      <c r="V304" s="108">
        <f t="shared" si="53"/>
        <v>455</v>
      </c>
      <c r="W304" s="108">
        <f t="shared" si="54"/>
        <v>264</v>
      </c>
      <c r="X304" s="108">
        <f t="shared" si="55"/>
        <v>100</v>
      </c>
      <c r="Y304" s="163">
        <v>0</v>
      </c>
      <c r="Z304" s="163">
        <f t="shared" si="56"/>
        <v>0</v>
      </c>
      <c r="AA304" s="163">
        <v>0</v>
      </c>
      <c r="AB304" s="163">
        <f t="shared" si="57"/>
        <v>0</v>
      </c>
      <c r="AC304" s="163">
        <v>0</v>
      </c>
      <c r="AD304" s="164">
        <f t="shared" si="58"/>
        <v>0</v>
      </c>
      <c r="AR304" s="17" t="s">
        <v>164</v>
      </c>
      <c r="AT304" s="17" t="s">
        <v>161</v>
      </c>
      <c r="AU304" s="17" t="s">
        <v>99</v>
      </c>
      <c r="AY304" s="17" t="s">
        <v>160</v>
      </c>
      <c r="BE304" s="165">
        <f t="shared" si="59"/>
        <v>364</v>
      </c>
      <c r="BF304" s="165">
        <f t="shared" si="60"/>
        <v>0</v>
      </c>
      <c r="BG304" s="165">
        <f t="shared" si="61"/>
        <v>0</v>
      </c>
      <c r="BH304" s="165">
        <f t="shared" si="62"/>
        <v>0</v>
      </c>
      <c r="BI304" s="165">
        <f t="shared" si="63"/>
        <v>0</v>
      </c>
      <c r="BJ304" s="17" t="s">
        <v>24</v>
      </c>
      <c r="BK304" s="165">
        <f t="shared" si="64"/>
        <v>364</v>
      </c>
      <c r="BL304" s="17" t="s">
        <v>164</v>
      </c>
      <c r="BM304" s="17" t="s">
        <v>660</v>
      </c>
    </row>
    <row r="305" spans="2:65" s="1" customFormat="1" ht="22.5" customHeight="1">
      <c r="B305" s="31"/>
      <c r="C305" s="157" t="s">
        <v>446</v>
      </c>
      <c r="D305" s="157" t="s">
        <v>161</v>
      </c>
      <c r="E305" s="158" t="s">
        <v>661</v>
      </c>
      <c r="F305" s="230" t="s">
        <v>365</v>
      </c>
      <c r="G305" s="230"/>
      <c r="H305" s="230"/>
      <c r="I305" s="230"/>
      <c r="J305" s="159" t="s">
        <v>174</v>
      </c>
      <c r="K305" s="160">
        <v>38</v>
      </c>
      <c r="L305" s="161">
        <v>5</v>
      </c>
      <c r="M305" s="231">
        <v>5</v>
      </c>
      <c r="N305" s="231"/>
      <c r="O305" s="231"/>
      <c r="P305" s="231">
        <f t="shared" si="52"/>
        <v>380</v>
      </c>
      <c r="Q305" s="231"/>
      <c r="R305" s="33"/>
      <c r="T305" s="162" t="s">
        <v>22</v>
      </c>
      <c r="U305" s="40" t="s">
        <v>44</v>
      </c>
      <c r="V305" s="108">
        <f t="shared" si="53"/>
        <v>10</v>
      </c>
      <c r="W305" s="108">
        <f t="shared" si="54"/>
        <v>190</v>
      </c>
      <c r="X305" s="108">
        <f t="shared" si="55"/>
        <v>190</v>
      </c>
      <c r="Y305" s="163">
        <v>0</v>
      </c>
      <c r="Z305" s="163">
        <f t="shared" si="56"/>
        <v>0</v>
      </c>
      <c r="AA305" s="163">
        <v>0</v>
      </c>
      <c r="AB305" s="163">
        <f t="shared" si="57"/>
        <v>0</v>
      </c>
      <c r="AC305" s="163">
        <v>0</v>
      </c>
      <c r="AD305" s="164">
        <f t="shared" si="58"/>
        <v>0</v>
      </c>
      <c r="AR305" s="17" t="s">
        <v>164</v>
      </c>
      <c r="AT305" s="17" t="s">
        <v>161</v>
      </c>
      <c r="AU305" s="17" t="s">
        <v>99</v>
      </c>
      <c r="AY305" s="17" t="s">
        <v>160</v>
      </c>
      <c r="BE305" s="165">
        <f t="shared" si="59"/>
        <v>380</v>
      </c>
      <c r="BF305" s="165">
        <f t="shared" si="60"/>
        <v>0</v>
      </c>
      <c r="BG305" s="165">
        <f t="shared" si="61"/>
        <v>0</v>
      </c>
      <c r="BH305" s="165">
        <f t="shared" si="62"/>
        <v>0</v>
      </c>
      <c r="BI305" s="165">
        <f t="shared" si="63"/>
        <v>0</v>
      </c>
      <c r="BJ305" s="17" t="s">
        <v>24</v>
      </c>
      <c r="BK305" s="165">
        <f t="shared" si="64"/>
        <v>380</v>
      </c>
      <c r="BL305" s="17" t="s">
        <v>164</v>
      </c>
      <c r="BM305" s="17" t="s">
        <v>662</v>
      </c>
    </row>
    <row r="306" spans="2:65" s="1" customFormat="1" ht="22.5" customHeight="1">
      <c r="B306" s="31"/>
      <c r="C306" s="157" t="s">
        <v>663</v>
      </c>
      <c r="D306" s="157" t="s">
        <v>161</v>
      </c>
      <c r="E306" s="158" t="s">
        <v>664</v>
      </c>
      <c r="F306" s="230" t="s">
        <v>369</v>
      </c>
      <c r="G306" s="230"/>
      <c r="H306" s="230"/>
      <c r="I306" s="230"/>
      <c r="J306" s="159" t="s">
        <v>174</v>
      </c>
      <c r="K306" s="160">
        <v>2</v>
      </c>
      <c r="L306" s="161">
        <v>21</v>
      </c>
      <c r="M306" s="231">
        <v>10</v>
      </c>
      <c r="N306" s="231"/>
      <c r="O306" s="231"/>
      <c r="P306" s="231">
        <f t="shared" si="52"/>
        <v>62</v>
      </c>
      <c r="Q306" s="231"/>
      <c r="R306" s="33"/>
      <c r="T306" s="162" t="s">
        <v>22</v>
      </c>
      <c r="U306" s="40" t="s">
        <v>44</v>
      </c>
      <c r="V306" s="108">
        <f t="shared" si="53"/>
        <v>31</v>
      </c>
      <c r="W306" s="108">
        <f t="shared" si="54"/>
        <v>42</v>
      </c>
      <c r="X306" s="108">
        <f t="shared" si="55"/>
        <v>20</v>
      </c>
      <c r="Y306" s="163">
        <v>0</v>
      </c>
      <c r="Z306" s="163">
        <f t="shared" si="56"/>
        <v>0</v>
      </c>
      <c r="AA306" s="163">
        <v>0</v>
      </c>
      <c r="AB306" s="163">
        <f t="shared" si="57"/>
        <v>0</v>
      </c>
      <c r="AC306" s="163">
        <v>0</v>
      </c>
      <c r="AD306" s="164">
        <f t="shared" si="58"/>
        <v>0</v>
      </c>
      <c r="AR306" s="17" t="s">
        <v>164</v>
      </c>
      <c r="AT306" s="17" t="s">
        <v>161</v>
      </c>
      <c r="AU306" s="17" t="s">
        <v>99</v>
      </c>
      <c r="AY306" s="17" t="s">
        <v>160</v>
      </c>
      <c r="BE306" s="165">
        <f t="shared" si="59"/>
        <v>62</v>
      </c>
      <c r="BF306" s="165">
        <f t="shared" si="60"/>
        <v>0</v>
      </c>
      <c r="BG306" s="165">
        <f t="shared" si="61"/>
        <v>0</v>
      </c>
      <c r="BH306" s="165">
        <f t="shared" si="62"/>
        <v>0</v>
      </c>
      <c r="BI306" s="165">
        <f t="shared" si="63"/>
        <v>0</v>
      </c>
      <c r="BJ306" s="17" t="s">
        <v>24</v>
      </c>
      <c r="BK306" s="165">
        <f t="shared" si="64"/>
        <v>62</v>
      </c>
      <c r="BL306" s="17" t="s">
        <v>164</v>
      </c>
      <c r="BM306" s="17" t="s">
        <v>665</v>
      </c>
    </row>
    <row r="307" spans="2:65" s="1" customFormat="1" ht="22.5" customHeight="1">
      <c r="B307" s="31"/>
      <c r="C307" s="157" t="s">
        <v>449</v>
      </c>
      <c r="D307" s="157" t="s">
        <v>161</v>
      </c>
      <c r="E307" s="158" t="s">
        <v>666</v>
      </c>
      <c r="F307" s="230" t="s">
        <v>488</v>
      </c>
      <c r="G307" s="230"/>
      <c r="H307" s="230"/>
      <c r="I307" s="230"/>
      <c r="J307" s="159" t="s">
        <v>373</v>
      </c>
      <c r="K307" s="160">
        <v>1</v>
      </c>
      <c r="L307" s="161">
        <v>250</v>
      </c>
      <c r="M307" s="231">
        <v>890</v>
      </c>
      <c r="N307" s="231"/>
      <c r="O307" s="231"/>
      <c r="P307" s="231">
        <f t="shared" si="52"/>
        <v>1140</v>
      </c>
      <c r="Q307" s="231"/>
      <c r="R307" s="33"/>
      <c r="T307" s="162" t="s">
        <v>22</v>
      </c>
      <c r="U307" s="40" t="s">
        <v>44</v>
      </c>
      <c r="V307" s="108">
        <f t="shared" si="53"/>
        <v>1140</v>
      </c>
      <c r="W307" s="108">
        <f t="shared" si="54"/>
        <v>250</v>
      </c>
      <c r="X307" s="108">
        <f t="shared" si="55"/>
        <v>890</v>
      </c>
      <c r="Y307" s="163">
        <v>0</v>
      </c>
      <c r="Z307" s="163">
        <f t="shared" si="56"/>
        <v>0</v>
      </c>
      <c r="AA307" s="163">
        <v>0</v>
      </c>
      <c r="AB307" s="163">
        <f t="shared" si="57"/>
        <v>0</v>
      </c>
      <c r="AC307" s="163">
        <v>0</v>
      </c>
      <c r="AD307" s="164">
        <f t="shared" si="58"/>
        <v>0</v>
      </c>
      <c r="AR307" s="17" t="s">
        <v>164</v>
      </c>
      <c r="AT307" s="17" t="s">
        <v>161</v>
      </c>
      <c r="AU307" s="17" t="s">
        <v>99</v>
      </c>
      <c r="AY307" s="17" t="s">
        <v>160</v>
      </c>
      <c r="BE307" s="165">
        <f t="shared" si="59"/>
        <v>1140</v>
      </c>
      <c r="BF307" s="165">
        <f t="shared" si="60"/>
        <v>0</v>
      </c>
      <c r="BG307" s="165">
        <f t="shared" si="61"/>
        <v>0</v>
      </c>
      <c r="BH307" s="165">
        <f t="shared" si="62"/>
        <v>0</v>
      </c>
      <c r="BI307" s="165">
        <f t="shared" si="63"/>
        <v>0</v>
      </c>
      <c r="BJ307" s="17" t="s">
        <v>24</v>
      </c>
      <c r="BK307" s="165">
        <f t="shared" si="64"/>
        <v>1140</v>
      </c>
      <c r="BL307" s="17" t="s">
        <v>164</v>
      </c>
      <c r="BM307" s="17" t="s">
        <v>667</v>
      </c>
    </row>
    <row r="308" spans="2:65" s="1" customFormat="1" ht="22.5" customHeight="1">
      <c r="B308" s="31"/>
      <c r="C308" s="157" t="s">
        <v>668</v>
      </c>
      <c r="D308" s="157" t="s">
        <v>161</v>
      </c>
      <c r="E308" s="158" t="s">
        <v>669</v>
      </c>
      <c r="F308" s="230" t="s">
        <v>492</v>
      </c>
      <c r="G308" s="230"/>
      <c r="H308" s="230"/>
      <c r="I308" s="230"/>
      <c r="J308" s="159" t="s">
        <v>189</v>
      </c>
      <c r="K308" s="160">
        <v>4</v>
      </c>
      <c r="L308" s="161">
        <v>125</v>
      </c>
      <c r="M308" s="231">
        <v>245</v>
      </c>
      <c r="N308" s="231"/>
      <c r="O308" s="231"/>
      <c r="P308" s="231">
        <f t="shared" si="52"/>
        <v>1480</v>
      </c>
      <c r="Q308" s="231"/>
      <c r="R308" s="33"/>
      <c r="T308" s="162" t="s">
        <v>22</v>
      </c>
      <c r="U308" s="40" t="s">
        <v>44</v>
      </c>
      <c r="V308" s="108">
        <f t="shared" si="53"/>
        <v>370</v>
      </c>
      <c r="W308" s="108">
        <f t="shared" si="54"/>
        <v>500</v>
      </c>
      <c r="X308" s="108">
        <f t="shared" si="55"/>
        <v>980</v>
      </c>
      <c r="Y308" s="163">
        <v>0</v>
      </c>
      <c r="Z308" s="163">
        <f t="shared" si="56"/>
        <v>0</v>
      </c>
      <c r="AA308" s="163">
        <v>0</v>
      </c>
      <c r="AB308" s="163">
        <f t="shared" si="57"/>
        <v>0</v>
      </c>
      <c r="AC308" s="163">
        <v>0</v>
      </c>
      <c r="AD308" s="164">
        <f t="shared" si="58"/>
        <v>0</v>
      </c>
      <c r="AR308" s="17" t="s">
        <v>164</v>
      </c>
      <c r="AT308" s="17" t="s">
        <v>161</v>
      </c>
      <c r="AU308" s="17" t="s">
        <v>99</v>
      </c>
      <c r="AY308" s="17" t="s">
        <v>160</v>
      </c>
      <c r="BE308" s="165">
        <f t="shared" si="59"/>
        <v>1480</v>
      </c>
      <c r="BF308" s="165">
        <f t="shared" si="60"/>
        <v>0</v>
      </c>
      <c r="BG308" s="165">
        <f t="shared" si="61"/>
        <v>0</v>
      </c>
      <c r="BH308" s="165">
        <f t="shared" si="62"/>
        <v>0</v>
      </c>
      <c r="BI308" s="165">
        <f t="shared" si="63"/>
        <v>0</v>
      </c>
      <c r="BJ308" s="17" t="s">
        <v>24</v>
      </c>
      <c r="BK308" s="165">
        <f t="shared" si="64"/>
        <v>1480</v>
      </c>
      <c r="BL308" s="17" t="s">
        <v>164</v>
      </c>
      <c r="BM308" s="17" t="s">
        <v>670</v>
      </c>
    </row>
    <row r="309" spans="2:65" s="9" customFormat="1" ht="29.85" customHeight="1">
      <c r="B309" s="145"/>
      <c r="C309" s="146"/>
      <c r="D309" s="156" t="s">
        <v>120</v>
      </c>
      <c r="E309" s="156"/>
      <c r="F309" s="156"/>
      <c r="G309" s="156"/>
      <c r="H309" s="156"/>
      <c r="I309" s="156"/>
      <c r="J309" s="156"/>
      <c r="K309" s="156"/>
      <c r="L309" s="156"/>
      <c r="M309" s="237">
        <f>BK309</f>
        <v>41139</v>
      </c>
      <c r="N309" s="238"/>
      <c r="O309" s="238"/>
      <c r="P309" s="238"/>
      <c r="Q309" s="238"/>
      <c r="R309" s="148"/>
      <c r="T309" s="149"/>
      <c r="U309" s="146"/>
      <c r="V309" s="146"/>
      <c r="W309" s="150">
        <f>SUM(W310:W346)</f>
        <v>32586</v>
      </c>
      <c r="X309" s="150">
        <f>SUM(X310:X346)</f>
        <v>8553</v>
      </c>
      <c r="Y309" s="146"/>
      <c r="Z309" s="151">
        <f>SUM(Z310:Z346)</f>
        <v>0</v>
      </c>
      <c r="AA309" s="146"/>
      <c r="AB309" s="151">
        <f>SUM(AB310:AB346)</f>
        <v>0</v>
      </c>
      <c r="AC309" s="146"/>
      <c r="AD309" s="152">
        <f>SUM(AD310:AD346)</f>
        <v>0</v>
      </c>
      <c r="AR309" s="153" t="s">
        <v>99</v>
      </c>
      <c r="AT309" s="154" t="s">
        <v>80</v>
      </c>
      <c r="AU309" s="154" t="s">
        <v>24</v>
      </c>
      <c r="AY309" s="153" t="s">
        <v>160</v>
      </c>
      <c r="BK309" s="155">
        <f>SUM(BK310:BK346)</f>
        <v>41139</v>
      </c>
    </row>
    <row r="310" spans="2:65" s="1" customFormat="1" ht="31.5" customHeight="1">
      <c r="B310" s="31"/>
      <c r="C310" s="157" t="s">
        <v>453</v>
      </c>
      <c r="D310" s="157" t="s">
        <v>161</v>
      </c>
      <c r="E310" s="158" t="s">
        <v>671</v>
      </c>
      <c r="F310" s="230" t="s">
        <v>377</v>
      </c>
      <c r="G310" s="230"/>
      <c r="H310" s="230"/>
      <c r="I310" s="230"/>
      <c r="J310" s="159" t="s">
        <v>174</v>
      </c>
      <c r="K310" s="160">
        <v>1</v>
      </c>
      <c r="L310" s="161">
        <v>3288</v>
      </c>
      <c r="M310" s="231">
        <v>0</v>
      </c>
      <c r="N310" s="231"/>
      <c r="O310" s="231"/>
      <c r="P310" s="231">
        <f t="shared" ref="P310:P346" si="65">ROUND(V310*K310,2)</f>
        <v>3288</v>
      </c>
      <c r="Q310" s="231"/>
      <c r="R310" s="33"/>
      <c r="T310" s="162" t="s">
        <v>22</v>
      </c>
      <c r="U310" s="40" t="s">
        <v>44</v>
      </c>
      <c r="V310" s="108">
        <f t="shared" ref="V310:V346" si="66">L310+M310</f>
        <v>3288</v>
      </c>
      <c r="W310" s="108">
        <f t="shared" ref="W310:W346" si="67">ROUND(L310*K310,2)</f>
        <v>3288</v>
      </c>
      <c r="X310" s="108">
        <f t="shared" ref="X310:X346" si="68">ROUND(M310*K310,2)</f>
        <v>0</v>
      </c>
      <c r="Y310" s="163">
        <v>0</v>
      </c>
      <c r="Z310" s="163">
        <f t="shared" ref="Z310:Z346" si="69">Y310*K310</f>
        <v>0</v>
      </c>
      <c r="AA310" s="163">
        <v>0</v>
      </c>
      <c r="AB310" s="163">
        <f t="shared" ref="AB310:AB346" si="70">AA310*K310</f>
        <v>0</v>
      </c>
      <c r="AC310" s="163">
        <v>0</v>
      </c>
      <c r="AD310" s="164">
        <f t="shared" ref="AD310:AD346" si="71">AC310*K310</f>
        <v>0</v>
      </c>
      <c r="AR310" s="17" t="s">
        <v>164</v>
      </c>
      <c r="AT310" s="17" t="s">
        <v>161</v>
      </c>
      <c r="AU310" s="17" t="s">
        <v>99</v>
      </c>
      <c r="AY310" s="17" t="s">
        <v>160</v>
      </c>
      <c r="BE310" s="165">
        <f t="shared" ref="BE310:BE346" si="72">IF(U310="základní",P310,0)</f>
        <v>3288</v>
      </c>
      <c r="BF310" s="165">
        <f t="shared" ref="BF310:BF346" si="73">IF(U310="snížená",P310,0)</f>
        <v>0</v>
      </c>
      <c r="BG310" s="165">
        <f t="shared" ref="BG310:BG346" si="74">IF(U310="zákl. přenesená",P310,0)</f>
        <v>0</v>
      </c>
      <c r="BH310" s="165">
        <f t="shared" ref="BH310:BH346" si="75">IF(U310="sníž. přenesená",P310,0)</f>
        <v>0</v>
      </c>
      <c r="BI310" s="165">
        <f t="shared" ref="BI310:BI346" si="76">IF(U310="nulová",P310,0)</f>
        <v>0</v>
      </c>
      <c r="BJ310" s="17" t="s">
        <v>24</v>
      </c>
      <c r="BK310" s="165">
        <f t="shared" ref="BK310:BK346" si="77">ROUND(V310*K310,2)</f>
        <v>3288</v>
      </c>
      <c r="BL310" s="17" t="s">
        <v>164</v>
      </c>
      <c r="BM310" s="17" t="s">
        <v>672</v>
      </c>
    </row>
    <row r="311" spans="2:65" s="1" customFormat="1" ht="22.5" customHeight="1">
      <c r="B311" s="31"/>
      <c r="C311" s="157" t="s">
        <v>673</v>
      </c>
      <c r="D311" s="157" t="s">
        <v>161</v>
      </c>
      <c r="E311" s="158" t="s">
        <v>674</v>
      </c>
      <c r="F311" s="230" t="s">
        <v>380</v>
      </c>
      <c r="G311" s="230"/>
      <c r="H311" s="230"/>
      <c r="I311" s="230"/>
      <c r="J311" s="159" t="s">
        <v>174</v>
      </c>
      <c r="K311" s="160">
        <v>1</v>
      </c>
      <c r="L311" s="161">
        <v>1836</v>
      </c>
      <c r="M311" s="231">
        <v>145</v>
      </c>
      <c r="N311" s="231"/>
      <c r="O311" s="231"/>
      <c r="P311" s="231">
        <f t="shared" si="65"/>
        <v>1981</v>
      </c>
      <c r="Q311" s="231"/>
      <c r="R311" s="33"/>
      <c r="T311" s="162" t="s">
        <v>22</v>
      </c>
      <c r="U311" s="40" t="s">
        <v>44</v>
      </c>
      <c r="V311" s="108">
        <f t="shared" si="66"/>
        <v>1981</v>
      </c>
      <c r="W311" s="108">
        <f t="shared" si="67"/>
        <v>1836</v>
      </c>
      <c r="X311" s="108">
        <f t="shared" si="68"/>
        <v>145</v>
      </c>
      <c r="Y311" s="163">
        <v>0</v>
      </c>
      <c r="Z311" s="163">
        <f t="shared" si="69"/>
        <v>0</v>
      </c>
      <c r="AA311" s="163">
        <v>0</v>
      </c>
      <c r="AB311" s="163">
        <f t="shared" si="70"/>
        <v>0</v>
      </c>
      <c r="AC311" s="163">
        <v>0</v>
      </c>
      <c r="AD311" s="164">
        <f t="shared" si="71"/>
        <v>0</v>
      </c>
      <c r="AR311" s="17" t="s">
        <v>164</v>
      </c>
      <c r="AT311" s="17" t="s">
        <v>161</v>
      </c>
      <c r="AU311" s="17" t="s">
        <v>99</v>
      </c>
      <c r="AY311" s="17" t="s">
        <v>160</v>
      </c>
      <c r="BE311" s="165">
        <f t="shared" si="72"/>
        <v>1981</v>
      </c>
      <c r="BF311" s="165">
        <f t="shared" si="73"/>
        <v>0</v>
      </c>
      <c r="BG311" s="165">
        <f t="shared" si="74"/>
        <v>0</v>
      </c>
      <c r="BH311" s="165">
        <f t="shared" si="75"/>
        <v>0</v>
      </c>
      <c r="BI311" s="165">
        <f t="shared" si="76"/>
        <v>0</v>
      </c>
      <c r="BJ311" s="17" t="s">
        <v>24</v>
      </c>
      <c r="BK311" s="165">
        <f t="shared" si="77"/>
        <v>1981</v>
      </c>
      <c r="BL311" s="17" t="s">
        <v>164</v>
      </c>
      <c r="BM311" s="17" t="s">
        <v>675</v>
      </c>
    </row>
    <row r="312" spans="2:65" s="1" customFormat="1" ht="22.5" customHeight="1">
      <c r="B312" s="31"/>
      <c r="C312" s="157" t="s">
        <v>456</v>
      </c>
      <c r="D312" s="157" t="s">
        <v>161</v>
      </c>
      <c r="E312" s="158" t="s">
        <v>676</v>
      </c>
      <c r="F312" s="230" t="s">
        <v>384</v>
      </c>
      <c r="G312" s="230"/>
      <c r="H312" s="230"/>
      <c r="I312" s="230"/>
      <c r="J312" s="159" t="s">
        <v>174</v>
      </c>
      <c r="K312" s="160">
        <v>1</v>
      </c>
      <c r="L312" s="161">
        <v>516</v>
      </c>
      <c r="M312" s="231">
        <v>115</v>
      </c>
      <c r="N312" s="231"/>
      <c r="O312" s="231"/>
      <c r="P312" s="231">
        <f t="shared" si="65"/>
        <v>631</v>
      </c>
      <c r="Q312" s="231"/>
      <c r="R312" s="33"/>
      <c r="T312" s="162" t="s">
        <v>22</v>
      </c>
      <c r="U312" s="40" t="s">
        <v>44</v>
      </c>
      <c r="V312" s="108">
        <f t="shared" si="66"/>
        <v>631</v>
      </c>
      <c r="W312" s="108">
        <f t="shared" si="67"/>
        <v>516</v>
      </c>
      <c r="X312" s="108">
        <f t="shared" si="68"/>
        <v>115</v>
      </c>
      <c r="Y312" s="163">
        <v>0</v>
      </c>
      <c r="Z312" s="163">
        <f t="shared" si="69"/>
        <v>0</v>
      </c>
      <c r="AA312" s="163">
        <v>0</v>
      </c>
      <c r="AB312" s="163">
        <f t="shared" si="70"/>
        <v>0</v>
      </c>
      <c r="AC312" s="163">
        <v>0</v>
      </c>
      <c r="AD312" s="164">
        <f t="shared" si="71"/>
        <v>0</v>
      </c>
      <c r="AR312" s="17" t="s">
        <v>164</v>
      </c>
      <c r="AT312" s="17" t="s">
        <v>161</v>
      </c>
      <c r="AU312" s="17" t="s">
        <v>99</v>
      </c>
      <c r="AY312" s="17" t="s">
        <v>160</v>
      </c>
      <c r="BE312" s="165">
        <f t="shared" si="72"/>
        <v>631</v>
      </c>
      <c r="BF312" s="165">
        <f t="shared" si="73"/>
        <v>0</v>
      </c>
      <c r="BG312" s="165">
        <f t="shared" si="74"/>
        <v>0</v>
      </c>
      <c r="BH312" s="165">
        <f t="shared" si="75"/>
        <v>0</v>
      </c>
      <c r="BI312" s="165">
        <f t="shared" si="76"/>
        <v>0</v>
      </c>
      <c r="BJ312" s="17" t="s">
        <v>24</v>
      </c>
      <c r="BK312" s="165">
        <f t="shared" si="77"/>
        <v>631</v>
      </c>
      <c r="BL312" s="17" t="s">
        <v>164</v>
      </c>
      <c r="BM312" s="17" t="s">
        <v>677</v>
      </c>
    </row>
    <row r="313" spans="2:65" s="1" customFormat="1" ht="22.5" customHeight="1">
      <c r="B313" s="31"/>
      <c r="C313" s="157" t="s">
        <v>678</v>
      </c>
      <c r="D313" s="157" t="s">
        <v>161</v>
      </c>
      <c r="E313" s="158" t="s">
        <v>679</v>
      </c>
      <c r="F313" s="230" t="s">
        <v>387</v>
      </c>
      <c r="G313" s="230"/>
      <c r="H313" s="230"/>
      <c r="I313" s="230"/>
      <c r="J313" s="159" t="s">
        <v>174</v>
      </c>
      <c r="K313" s="160">
        <v>1</v>
      </c>
      <c r="L313" s="161">
        <v>355</v>
      </c>
      <c r="M313" s="231">
        <v>115</v>
      </c>
      <c r="N313" s="231"/>
      <c r="O313" s="231"/>
      <c r="P313" s="231">
        <f t="shared" si="65"/>
        <v>470</v>
      </c>
      <c r="Q313" s="231"/>
      <c r="R313" s="33"/>
      <c r="T313" s="162" t="s">
        <v>22</v>
      </c>
      <c r="U313" s="40" t="s">
        <v>44</v>
      </c>
      <c r="V313" s="108">
        <f t="shared" si="66"/>
        <v>470</v>
      </c>
      <c r="W313" s="108">
        <f t="shared" si="67"/>
        <v>355</v>
      </c>
      <c r="X313" s="108">
        <f t="shared" si="68"/>
        <v>115</v>
      </c>
      <c r="Y313" s="163">
        <v>0</v>
      </c>
      <c r="Z313" s="163">
        <f t="shared" si="69"/>
        <v>0</v>
      </c>
      <c r="AA313" s="163">
        <v>0</v>
      </c>
      <c r="AB313" s="163">
        <f t="shared" si="70"/>
        <v>0</v>
      </c>
      <c r="AC313" s="163">
        <v>0</v>
      </c>
      <c r="AD313" s="164">
        <f t="shared" si="71"/>
        <v>0</v>
      </c>
      <c r="AR313" s="17" t="s">
        <v>164</v>
      </c>
      <c r="AT313" s="17" t="s">
        <v>161</v>
      </c>
      <c r="AU313" s="17" t="s">
        <v>99</v>
      </c>
      <c r="AY313" s="17" t="s">
        <v>160</v>
      </c>
      <c r="BE313" s="165">
        <f t="shared" si="72"/>
        <v>470</v>
      </c>
      <c r="BF313" s="165">
        <f t="shared" si="73"/>
        <v>0</v>
      </c>
      <c r="BG313" s="165">
        <f t="shared" si="74"/>
        <v>0</v>
      </c>
      <c r="BH313" s="165">
        <f t="shared" si="75"/>
        <v>0</v>
      </c>
      <c r="BI313" s="165">
        <f t="shared" si="76"/>
        <v>0</v>
      </c>
      <c r="BJ313" s="17" t="s">
        <v>24</v>
      </c>
      <c r="BK313" s="165">
        <f t="shared" si="77"/>
        <v>470</v>
      </c>
      <c r="BL313" s="17" t="s">
        <v>164</v>
      </c>
      <c r="BM313" s="17" t="s">
        <v>680</v>
      </c>
    </row>
    <row r="314" spans="2:65" s="1" customFormat="1" ht="22.5" customHeight="1">
      <c r="B314" s="31"/>
      <c r="C314" s="157" t="s">
        <v>460</v>
      </c>
      <c r="D314" s="157" t="s">
        <v>161</v>
      </c>
      <c r="E314" s="158" t="s">
        <v>681</v>
      </c>
      <c r="F314" s="230" t="s">
        <v>391</v>
      </c>
      <c r="G314" s="230"/>
      <c r="H314" s="230"/>
      <c r="I314" s="230"/>
      <c r="J314" s="159" t="s">
        <v>174</v>
      </c>
      <c r="K314" s="160">
        <v>3</v>
      </c>
      <c r="L314" s="161">
        <v>28</v>
      </c>
      <c r="M314" s="231">
        <v>5</v>
      </c>
      <c r="N314" s="231"/>
      <c r="O314" s="231"/>
      <c r="P314" s="231">
        <f t="shared" si="65"/>
        <v>99</v>
      </c>
      <c r="Q314" s="231"/>
      <c r="R314" s="33"/>
      <c r="T314" s="162" t="s">
        <v>22</v>
      </c>
      <c r="U314" s="40" t="s">
        <v>44</v>
      </c>
      <c r="V314" s="108">
        <f t="shared" si="66"/>
        <v>33</v>
      </c>
      <c r="W314" s="108">
        <f t="shared" si="67"/>
        <v>84</v>
      </c>
      <c r="X314" s="108">
        <f t="shared" si="68"/>
        <v>15</v>
      </c>
      <c r="Y314" s="163">
        <v>0</v>
      </c>
      <c r="Z314" s="163">
        <f t="shared" si="69"/>
        <v>0</v>
      </c>
      <c r="AA314" s="163">
        <v>0</v>
      </c>
      <c r="AB314" s="163">
        <f t="shared" si="70"/>
        <v>0</v>
      </c>
      <c r="AC314" s="163">
        <v>0</v>
      </c>
      <c r="AD314" s="164">
        <f t="shared" si="71"/>
        <v>0</v>
      </c>
      <c r="AR314" s="17" t="s">
        <v>164</v>
      </c>
      <c r="AT314" s="17" t="s">
        <v>161</v>
      </c>
      <c r="AU314" s="17" t="s">
        <v>99</v>
      </c>
      <c r="AY314" s="17" t="s">
        <v>160</v>
      </c>
      <c r="BE314" s="165">
        <f t="shared" si="72"/>
        <v>99</v>
      </c>
      <c r="BF314" s="165">
        <f t="shared" si="73"/>
        <v>0</v>
      </c>
      <c r="BG314" s="165">
        <f t="shared" si="74"/>
        <v>0</v>
      </c>
      <c r="BH314" s="165">
        <f t="shared" si="75"/>
        <v>0</v>
      </c>
      <c r="BI314" s="165">
        <f t="shared" si="76"/>
        <v>0</v>
      </c>
      <c r="BJ314" s="17" t="s">
        <v>24</v>
      </c>
      <c r="BK314" s="165">
        <f t="shared" si="77"/>
        <v>99</v>
      </c>
      <c r="BL314" s="17" t="s">
        <v>164</v>
      </c>
      <c r="BM314" s="17" t="s">
        <v>682</v>
      </c>
    </row>
    <row r="315" spans="2:65" s="1" customFormat="1" ht="31.5" customHeight="1">
      <c r="B315" s="31"/>
      <c r="C315" s="157" t="s">
        <v>683</v>
      </c>
      <c r="D315" s="157" t="s">
        <v>161</v>
      </c>
      <c r="E315" s="158" t="s">
        <v>684</v>
      </c>
      <c r="F315" s="230" t="s">
        <v>394</v>
      </c>
      <c r="G315" s="230"/>
      <c r="H315" s="230"/>
      <c r="I315" s="230"/>
      <c r="J315" s="159" t="s">
        <v>174</v>
      </c>
      <c r="K315" s="160">
        <v>4</v>
      </c>
      <c r="L315" s="161">
        <v>265</v>
      </c>
      <c r="M315" s="231">
        <v>15</v>
      </c>
      <c r="N315" s="231"/>
      <c r="O315" s="231"/>
      <c r="P315" s="231">
        <f t="shared" si="65"/>
        <v>1120</v>
      </c>
      <c r="Q315" s="231"/>
      <c r="R315" s="33"/>
      <c r="T315" s="162" t="s">
        <v>22</v>
      </c>
      <c r="U315" s="40" t="s">
        <v>44</v>
      </c>
      <c r="V315" s="108">
        <f t="shared" si="66"/>
        <v>280</v>
      </c>
      <c r="W315" s="108">
        <f t="shared" si="67"/>
        <v>1060</v>
      </c>
      <c r="X315" s="108">
        <f t="shared" si="68"/>
        <v>60</v>
      </c>
      <c r="Y315" s="163">
        <v>0</v>
      </c>
      <c r="Z315" s="163">
        <f t="shared" si="69"/>
        <v>0</v>
      </c>
      <c r="AA315" s="163">
        <v>0</v>
      </c>
      <c r="AB315" s="163">
        <f t="shared" si="70"/>
        <v>0</v>
      </c>
      <c r="AC315" s="163">
        <v>0</v>
      </c>
      <c r="AD315" s="164">
        <f t="shared" si="71"/>
        <v>0</v>
      </c>
      <c r="AR315" s="17" t="s">
        <v>164</v>
      </c>
      <c r="AT315" s="17" t="s">
        <v>161</v>
      </c>
      <c r="AU315" s="17" t="s">
        <v>99</v>
      </c>
      <c r="AY315" s="17" t="s">
        <v>160</v>
      </c>
      <c r="BE315" s="165">
        <f t="shared" si="72"/>
        <v>1120</v>
      </c>
      <c r="BF315" s="165">
        <f t="shared" si="73"/>
        <v>0</v>
      </c>
      <c r="BG315" s="165">
        <f t="shared" si="74"/>
        <v>0</v>
      </c>
      <c r="BH315" s="165">
        <f t="shared" si="75"/>
        <v>0</v>
      </c>
      <c r="BI315" s="165">
        <f t="shared" si="76"/>
        <v>0</v>
      </c>
      <c r="BJ315" s="17" t="s">
        <v>24</v>
      </c>
      <c r="BK315" s="165">
        <f t="shared" si="77"/>
        <v>1120</v>
      </c>
      <c r="BL315" s="17" t="s">
        <v>164</v>
      </c>
      <c r="BM315" s="17" t="s">
        <v>685</v>
      </c>
    </row>
    <row r="316" spans="2:65" s="1" customFormat="1" ht="22.5" customHeight="1">
      <c r="B316" s="31"/>
      <c r="C316" s="157" t="s">
        <v>463</v>
      </c>
      <c r="D316" s="157" t="s">
        <v>161</v>
      </c>
      <c r="E316" s="158" t="s">
        <v>686</v>
      </c>
      <c r="F316" s="230" t="s">
        <v>398</v>
      </c>
      <c r="G316" s="230"/>
      <c r="H316" s="230"/>
      <c r="I316" s="230"/>
      <c r="J316" s="159" t="s">
        <v>174</v>
      </c>
      <c r="K316" s="160">
        <v>4</v>
      </c>
      <c r="L316" s="161">
        <v>179</v>
      </c>
      <c r="M316" s="231">
        <v>105</v>
      </c>
      <c r="N316" s="231"/>
      <c r="O316" s="231"/>
      <c r="P316" s="231">
        <f t="shared" si="65"/>
        <v>1136</v>
      </c>
      <c r="Q316" s="231"/>
      <c r="R316" s="33"/>
      <c r="T316" s="162" t="s">
        <v>22</v>
      </c>
      <c r="U316" s="40" t="s">
        <v>44</v>
      </c>
      <c r="V316" s="108">
        <f t="shared" si="66"/>
        <v>284</v>
      </c>
      <c r="W316" s="108">
        <f t="shared" si="67"/>
        <v>716</v>
      </c>
      <c r="X316" s="108">
        <f t="shared" si="68"/>
        <v>420</v>
      </c>
      <c r="Y316" s="163">
        <v>0</v>
      </c>
      <c r="Z316" s="163">
        <f t="shared" si="69"/>
        <v>0</v>
      </c>
      <c r="AA316" s="163">
        <v>0</v>
      </c>
      <c r="AB316" s="163">
        <f t="shared" si="70"/>
        <v>0</v>
      </c>
      <c r="AC316" s="163">
        <v>0</v>
      </c>
      <c r="AD316" s="164">
        <f t="shared" si="71"/>
        <v>0</v>
      </c>
      <c r="AR316" s="17" t="s">
        <v>164</v>
      </c>
      <c r="AT316" s="17" t="s">
        <v>161</v>
      </c>
      <c r="AU316" s="17" t="s">
        <v>99</v>
      </c>
      <c r="AY316" s="17" t="s">
        <v>160</v>
      </c>
      <c r="BE316" s="165">
        <f t="shared" si="72"/>
        <v>1136</v>
      </c>
      <c r="BF316" s="165">
        <f t="shared" si="73"/>
        <v>0</v>
      </c>
      <c r="BG316" s="165">
        <f t="shared" si="74"/>
        <v>0</v>
      </c>
      <c r="BH316" s="165">
        <f t="shared" si="75"/>
        <v>0</v>
      </c>
      <c r="BI316" s="165">
        <f t="shared" si="76"/>
        <v>0</v>
      </c>
      <c r="BJ316" s="17" t="s">
        <v>24</v>
      </c>
      <c r="BK316" s="165">
        <f t="shared" si="77"/>
        <v>1136</v>
      </c>
      <c r="BL316" s="17" t="s">
        <v>164</v>
      </c>
      <c r="BM316" s="17" t="s">
        <v>687</v>
      </c>
    </row>
    <row r="317" spans="2:65" s="1" customFormat="1" ht="22.5" customHeight="1">
      <c r="B317" s="31"/>
      <c r="C317" s="157" t="s">
        <v>688</v>
      </c>
      <c r="D317" s="157" t="s">
        <v>161</v>
      </c>
      <c r="E317" s="158" t="s">
        <v>689</v>
      </c>
      <c r="F317" s="230" t="s">
        <v>401</v>
      </c>
      <c r="G317" s="230"/>
      <c r="H317" s="230"/>
      <c r="I317" s="230"/>
      <c r="J317" s="159" t="s">
        <v>174</v>
      </c>
      <c r="K317" s="160">
        <v>2</v>
      </c>
      <c r="L317" s="161">
        <v>109</v>
      </c>
      <c r="M317" s="231">
        <v>55</v>
      </c>
      <c r="N317" s="231"/>
      <c r="O317" s="231"/>
      <c r="P317" s="231">
        <f t="shared" si="65"/>
        <v>328</v>
      </c>
      <c r="Q317" s="231"/>
      <c r="R317" s="33"/>
      <c r="T317" s="162" t="s">
        <v>22</v>
      </c>
      <c r="U317" s="40" t="s">
        <v>44</v>
      </c>
      <c r="V317" s="108">
        <f t="shared" si="66"/>
        <v>164</v>
      </c>
      <c r="W317" s="108">
        <f t="shared" si="67"/>
        <v>218</v>
      </c>
      <c r="X317" s="108">
        <f t="shared" si="68"/>
        <v>110</v>
      </c>
      <c r="Y317" s="163">
        <v>0</v>
      </c>
      <c r="Z317" s="163">
        <f t="shared" si="69"/>
        <v>0</v>
      </c>
      <c r="AA317" s="163">
        <v>0</v>
      </c>
      <c r="AB317" s="163">
        <f t="shared" si="70"/>
        <v>0</v>
      </c>
      <c r="AC317" s="163">
        <v>0</v>
      </c>
      <c r="AD317" s="164">
        <f t="shared" si="71"/>
        <v>0</v>
      </c>
      <c r="AR317" s="17" t="s">
        <v>164</v>
      </c>
      <c r="AT317" s="17" t="s">
        <v>161</v>
      </c>
      <c r="AU317" s="17" t="s">
        <v>99</v>
      </c>
      <c r="AY317" s="17" t="s">
        <v>160</v>
      </c>
      <c r="BE317" s="165">
        <f t="shared" si="72"/>
        <v>328</v>
      </c>
      <c r="BF317" s="165">
        <f t="shared" si="73"/>
        <v>0</v>
      </c>
      <c r="BG317" s="165">
        <f t="shared" si="74"/>
        <v>0</v>
      </c>
      <c r="BH317" s="165">
        <f t="shared" si="75"/>
        <v>0</v>
      </c>
      <c r="BI317" s="165">
        <f t="shared" si="76"/>
        <v>0</v>
      </c>
      <c r="BJ317" s="17" t="s">
        <v>24</v>
      </c>
      <c r="BK317" s="165">
        <f t="shared" si="77"/>
        <v>328</v>
      </c>
      <c r="BL317" s="17" t="s">
        <v>164</v>
      </c>
      <c r="BM317" s="17" t="s">
        <v>690</v>
      </c>
    </row>
    <row r="318" spans="2:65" s="1" customFormat="1" ht="22.5" customHeight="1">
      <c r="B318" s="31"/>
      <c r="C318" s="157" t="s">
        <v>467</v>
      </c>
      <c r="D318" s="157" t="s">
        <v>161</v>
      </c>
      <c r="E318" s="158" t="s">
        <v>691</v>
      </c>
      <c r="F318" s="230" t="s">
        <v>405</v>
      </c>
      <c r="G318" s="230"/>
      <c r="H318" s="230"/>
      <c r="I318" s="230"/>
      <c r="J318" s="159" t="s">
        <v>174</v>
      </c>
      <c r="K318" s="160">
        <v>1</v>
      </c>
      <c r="L318" s="161">
        <v>130</v>
      </c>
      <c r="M318" s="231">
        <v>55</v>
      </c>
      <c r="N318" s="231"/>
      <c r="O318" s="231"/>
      <c r="P318" s="231">
        <f t="shared" si="65"/>
        <v>185</v>
      </c>
      <c r="Q318" s="231"/>
      <c r="R318" s="33"/>
      <c r="T318" s="162" t="s">
        <v>22</v>
      </c>
      <c r="U318" s="40" t="s">
        <v>44</v>
      </c>
      <c r="V318" s="108">
        <f t="shared" si="66"/>
        <v>185</v>
      </c>
      <c r="W318" s="108">
        <f t="shared" si="67"/>
        <v>130</v>
      </c>
      <c r="X318" s="108">
        <f t="shared" si="68"/>
        <v>55</v>
      </c>
      <c r="Y318" s="163">
        <v>0</v>
      </c>
      <c r="Z318" s="163">
        <f t="shared" si="69"/>
        <v>0</v>
      </c>
      <c r="AA318" s="163">
        <v>0</v>
      </c>
      <c r="AB318" s="163">
        <f t="shared" si="70"/>
        <v>0</v>
      </c>
      <c r="AC318" s="163">
        <v>0</v>
      </c>
      <c r="AD318" s="164">
        <f t="shared" si="71"/>
        <v>0</v>
      </c>
      <c r="AR318" s="17" t="s">
        <v>164</v>
      </c>
      <c r="AT318" s="17" t="s">
        <v>161</v>
      </c>
      <c r="AU318" s="17" t="s">
        <v>99</v>
      </c>
      <c r="AY318" s="17" t="s">
        <v>160</v>
      </c>
      <c r="BE318" s="165">
        <f t="shared" si="72"/>
        <v>185</v>
      </c>
      <c r="BF318" s="165">
        <f t="shared" si="73"/>
        <v>0</v>
      </c>
      <c r="BG318" s="165">
        <f t="shared" si="74"/>
        <v>0</v>
      </c>
      <c r="BH318" s="165">
        <f t="shared" si="75"/>
        <v>0</v>
      </c>
      <c r="BI318" s="165">
        <f t="shared" si="76"/>
        <v>0</v>
      </c>
      <c r="BJ318" s="17" t="s">
        <v>24</v>
      </c>
      <c r="BK318" s="165">
        <f t="shared" si="77"/>
        <v>185</v>
      </c>
      <c r="BL318" s="17" t="s">
        <v>164</v>
      </c>
      <c r="BM318" s="17" t="s">
        <v>692</v>
      </c>
    </row>
    <row r="319" spans="2:65" s="1" customFormat="1" ht="22.5" customHeight="1">
      <c r="B319" s="31"/>
      <c r="C319" s="157" t="s">
        <v>693</v>
      </c>
      <c r="D319" s="157" t="s">
        <v>161</v>
      </c>
      <c r="E319" s="158" t="s">
        <v>694</v>
      </c>
      <c r="F319" s="230" t="s">
        <v>408</v>
      </c>
      <c r="G319" s="230"/>
      <c r="H319" s="230"/>
      <c r="I319" s="230"/>
      <c r="J319" s="159" t="s">
        <v>174</v>
      </c>
      <c r="K319" s="160">
        <v>1</v>
      </c>
      <c r="L319" s="161">
        <v>505</v>
      </c>
      <c r="M319" s="231">
        <v>85</v>
      </c>
      <c r="N319" s="231"/>
      <c r="O319" s="231"/>
      <c r="P319" s="231">
        <f t="shared" si="65"/>
        <v>590</v>
      </c>
      <c r="Q319" s="231"/>
      <c r="R319" s="33"/>
      <c r="T319" s="162" t="s">
        <v>22</v>
      </c>
      <c r="U319" s="40" t="s">
        <v>44</v>
      </c>
      <c r="V319" s="108">
        <f t="shared" si="66"/>
        <v>590</v>
      </c>
      <c r="W319" s="108">
        <f t="shared" si="67"/>
        <v>505</v>
      </c>
      <c r="X319" s="108">
        <f t="shared" si="68"/>
        <v>85</v>
      </c>
      <c r="Y319" s="163">
        <v>0</v>
      </c>
      <c r="Z319" s="163">
        <f t="shared" si="69"/>
        <v>0</v>
      </c>
      <c r="AA319" s="163">
        <v>0</v>
      </c>
      <c r="AB319" s="163">
        <f t="shared" si="70"/>
        <v>0</v>
      </c>
      <c r="AC319" s="163">
        <v>0</v>
      </c>
      <c r="AD319" s="164">
        <f t="shared" si="71"/>
        <v>0</v>
      </c>
      <c r="AR319" s="17" t="s">
        <v>164</v>
      </c>
      <c r="AT319" s="17" t="s">
        <v>161</v>
      </c>
      <c r="AU319" s="17" t="s">
        <v>99</v>
      </c>
      <c r="AY319" s="17" t="s">
        <v>160</v>
      </c>
      <c r="BE319" s="165">
        <f t="shared" si="72"/>
        <v>590</v>
      </c>
      <c r="BF319" s="165">
        <f t="shared" si="73"/>
        <v>0</v>
      </c>
      <c r="BG319" s="165">
        <f t="shared" si="74"/>
        <v>0</v>
      </c>
      <c r="BH319" s="165">
        <f t="shared" si="75"/>
        <v>0</v>
      </c>
      <c r="BI319" s="165">
        <f t="shared" si="76"/>
        <v>0</v>
      </c>
      <c r="BJ319" s="17" t="s">
        <v>24</v>
      </c>
      <c r="BK319" s="165">
        <f t="shared" si="77"/>
        <v>590</v>
      </c>
      <c r="BL319" s="17" t="s">
        <v>164</v>
      </c>
      <c r="BM319" s="17" t="s">
        <v>695</v>
      </c>
    </row>
    <row r="320" spans="2:65" s="1" customFormat="1" ht="22.5" customHeight="1">
      <c r="B320" s="31"/>
      <c r="C320" s="157" t="s">
        <v>470</v>
      </c>
      <c r="D320" s="157" t="s">
        <v>161</v>
      </c>
      <c r="E320" s="158" t="s">
        <v>696</v>
      </c>
      <c r="F320" s="230" t="s">
        <v>412</v>
      </c>
      <c r="G320" s="230"/>
      <c r="H320" s="230"/>
      <c r="I320" s="230"/>
      <c r="J320" s="159" t="s">
        <v>174</v>
      </c>
      <c r="K320" s="160">
        <v>3</v>
      </c>
      <c r="L320" s="161">
        <v>465</v>
      </c>
      <c r="M320" s="231">
        <v>85</v>
      </c>
      <c r="N320" s="231"/>
      <c r="O320" s="231"/>
      <c r="P320" s="231">
        <f t="shared" si="65"/>
        <v>1650</v>
      </c>
      <c r="Q320" s="231"/>
      <c r="R320" s="33"/>
      <c r="T320" s="162" t="s">
        <v>22</v>
      </c>
      <c r="U320" s="40" t="s">
        <v>44</v>
      </c>
      <c r="V320" s="108">
        <f t="shared" si="66"/>
        <v>550</v>
      </c>
      <c r="W320" s="108">
        <f t="shared" si="67"/>
        <v>1395</v>
      </c>
      <c r="X320" s="108">
        <f t="shared" si="68"/>
        <v>255</v>
      </c>
      <c r="Y320" s="163">
        <v>0</v>
      </c>
      <c r="Z320" s="163">
        <f t="shared" si="69"/>
        <v>0</v>
      </c>
      <c r="AA320" s="163">
        <v>0</v>
      </c>
      <c r="AB320" s="163">
        <f t="shared" si="70"/>
        <v>0</v>
      </c>
      <c r="AC320" s="163">
        <v>0</v>
      </c>
      <c r="AD320" s="164">
        <f t="shared" si="71"/>
        <v>0</v>
      </c>
      <c r="AR320" s="17" t="s">
        <v>164</v>
      </c>
      <c r="AT320" s="17" t="s">
        <v>161</v>
      </c>
      <c r="AU320" s="17" t="s">
        <v>99</v>
      </c>
      <c r="AY320" s="17" t="s">
        <v>160</v>
      </c>
      <c r="BE320" s="165">
        <f t="shared" si="72"/>
        <v>1650</v>
      </c>
      <c r="BF320" s="165">
        <f t="shared" si="73"/>
        <v>0</v>
      </c>
      <c r="BG320" s="165">
        <f t="shared" si="74"/>
        <v>0</v>
      </c>
      <c r="BH320" s="165">
        <f t="shared" si="75"/>
        <v>0</v>
      </c>
      <c r="BI320" s="165">
        <f t="shared" si="76"/>
        <v>0</v>
      </c>
      <c r="BJ320" s="17" t="s">
        <v>24</v>
      </c>
      <c r="BK320" s="165">
        <f t="shared" si="77"/>
        <v>1650</v>
      </c>
      <c r="BL320" s="17" t="s">
        <v>164</v>
      </c>
      <c r="BM320" s="17" t="s">
        <v>697</v>
      </c>
    </row>
    <row r="321" spans="2:65" s="1" customFormat="1" ht="22.5" customHeight="1">
      <c r="B321" s="31"/>
      <c r="C321" s="157" t="s">
        <v>698</v>
      </c>
      <c r="D321" s="157" t="s">
        <v>161</v>
      </c>
      <c r="E321" s="158" t="s">
        <v>699</v>
      </c>
      <c r="F321" s="230" t="s">
        <v>415</v>
      </c>
      <c r="G321" s="230"/>
      <c r="H321" s="230"/>
      <c r="I321" s="230"/>
      <c r="J321" s="159" t="s">
        <v>174</v>
      </c>
      <c r="K321" s="160">
        <v>11</v>
      </c>
      <c r="L321" s="161">
        <v>408</v>
      </c>
      <c r="M321" s="231">
        <v>85</v>
      </c>
      <c r="N321" s="231"/>
      <c r="O321" s="231"/>
      <c r="P321" s="231">
        <f t="shared" si="65"/>
        <v>5423</v>
      </c>
      <c r="Q321" s="231"/>
      <c r="R321" s="33"/>
      <c r="T321" s="162" t="s">
        <v>22</v>
      </c>
      <c r="U321" s="40" t="s">
        <v>44</v>
      </c>
      <c r="V321" s="108">
        <f t="shared" si="66"/>
        <v>493</v>
      </c>
      <c r="W321" s="108">
        <f t="shared" si="67"/>
        <v>4488</v>
      </c>
      <c r="X321" s="108">
        <f t="shared" si="68"/>
        <v>935</v>
      </c>
      <c r="Y321" s="163">
        <v>0</v>
      </c>
      <c r="Z321" s="163">
        <f t="shared" si="69"/>
        <v>0</v>
      </c>
      <c r="AA321" s="163">
        <v>0</v>
      </c>
      <c r="AB321" s="163">
        <f t="shared" si="70"/>
        <v>0</v>
      </c>
      <c r="AC321" s="163">
        <v>0</v>
      </c>
      <c r="AD321" s="164">
        <f t="shared" si="71"/>
        <v>0</v>
      </c>
      <c r="AR321" s="17" t="s">
        <v>164</v>
      </c>
      <c r="AT321" s="17" t="s">
        <v>161</v>
      </c>
      <c r="AU321" s="17" t="s">
        <v>99</v>
      </c>
      <c r="AY321" s="17" t="s">
        <v>160</v>
      </c>
      <c r="BE321" s="165">
        <f t="shared" si="72"/>
        <v>5423</v>
      </c>
      <c r="BF321" s="165">
        <f t="shared" si="73"/>
        <v>0</v>
      </c>
      <c r="BG321" s="165">
        <f t="shared" si="74"/>
        <v>0</v>
      </c>
      <c r="BH321" s="165">
        <f t="shared" si="75"/>
        <v>0</v>
      </c>
      <c r="BI321" s="165">
        <f t="shared" si="76"/>
        <v>0</v>
      </c>
      <c r="BJ321" s="17" t="s">
        <v>24</v>
      </c>
      <c r="BK321" s="165">
        <f t="shared" si="77"/>
        <v>5423</v>
      </c>
      <c r="BL321" s="17" t="s">
        <v>164</v>
      </c>
      <c r="BM321" s="17" t="s">
        <v>700</v>
      </c>
    </row>
    <row r="322" spans="2:65" s="1" customFormat="1" ht="22.5" customHeight="1">
      <c r="B322" s="31"/>
      <c r="C322" s="157" t="s">
        <v>474</v>
      </c>
      <c r="D322" s="157" t="s">
        <v>161</v>
      </c>
      <c r="E322" s="158" t="s">
        <v>701</v>
      </c>
      <c r="F322" s="230" t="s">
        <v>419</v>
      </c>
      <c r="G322" s="230"/>
      <c r="H322" s="230"/>
      <c r="I322" s="230"/>
      <c r="J322" s="159" t="s">
        <v>174</v>
      </c>
      <c r="K322" s="160">
        <v>4</v>
      </c>
      <c r="L322" s="161">
        <v>448</v>
      </c>
      <c r="M322" s="231">
        <v>85</v>
      </c>
      <c r="N322" s="231"/>
      <c r="O322" s="231"/>
      <c r="P322" s="231">
        <f t="shared" si="65"/>
        <v>2132</v>
      </c>
      <c r="Q322" s="231"/>
      <c r="R322" s="33"/>
      <c r="T322" s="162" t="s">
        <v>22</v>
      </c>
      <c r="U322" s="40" t="s">
        <v>44</v>
      </c>
      <c r="V322" s="108">
        <f t="shared" si="66"/>
        <v>533</v>
      </c>
      <c r="W322" s="108">
        <f t="shared" si="67"/>
        <v>1792</v>
      </c>
      <c r="X322" s="108">
        <f t="shared" si="68"/>
        <v>340</v>
      </c>
      <c r="Y322" s="163">
        <v>0</v>
      </c>
      <c r="Z322" s="163">
        <f t="shared" si="69"/>
        <v>0</v>
      </c>
      <c r="AA322" s="163">
        <v>0</v>
      </c>
      <c r="AB322" s="163">
        <f t="shared" si="70"/>
        <v>0</v>
      </c>
      <c r="AC322" s="163">
        <v>0</v>
      </c>
      <c r="AD322" s="164">
        <f t="shared" si="71"/>
        <v>0</v>
      </c>
      <c r="AR322" s="17" t="s">
        <v>164</v>
      </c>
      <c r="AT322" s="17" t="s">
        <v>161</v>
      </c>
      <c r="AU322" s="17" t="s">
        <v>99</v>
      </c>
      <c r="AY322" s="17" t="s">
        <v>160</v>
      </c>
      <c r="BE322" s="165">
        <f t="shared" si="72"/>
        <v>2132</v>
      </c>
      <c r="BF322" s="165">
        <f t="shared" si="73"/>
        <v>0</v>
      </c>
      <c r="BG322" s="165">
        <f t="shared" si="74"/>
        <v>0</v>
      </c>
      <c r="BH322" s="165">
        <f t="shared" si="75"/>
        <v>0</v>
      </c>
      <c r="BI322" s="165">
        <f t="shared" si="76"/>
        <v>0</v>
      </c>
      <c r="BJ322" s="17" t="s">
        <v>24</v>
      </c>
      <c r="BK322" s="165">
        <f t="shared" si="77"/>
        <v>2132</v>
      </c>
      <c r="BL322" s="17" t="s">
        <v>164</v>
      </c>
      <c r="BM322" s="17" t="s">
        <v>702</v>
      </c>
    </row>
    <row r="323" spans="2:65" s="1" customFormat="1" ht="22.5" customHeight="1">
      <c r="B323" s="31"/>
      <c r="C323" s="157" t="s">
        <v>703</v>
      </c>
      <c r="D323" s="157" t="s">
        <v>161</v>
      </c>
      <c r="E323" s="158" t="s">
        <v>704</v>
      </c>
      <c r="F323" s="230" t="s">
        <v>422</v>
      </c>
      <c r="G323" s="230"/>
      <c r="H323" s="230"/>
      <c r="I323" s="230"/>
      <c r="J323" s="159" t="s">
        <v>174</v>
      </c>
      <c r="K323" s="160">
        <v>2</v>
      </c>
      <c r="L323" s="161">
        <v>127</v>
      </c>
      <c r="M323" s="231">
        <v>55</v>
      </c>
      <c r="N323" s="231"/>
      <c r="O323" s="231"/>
      <c r="P323" s="231">
        <f t="shared" si="65"/>
        <v>364</v>
      </c>
      <c r="Q323" s="231"/>
      <c r="R323" s="33"/>
      <c r="T323" s="162" t="s">
        <v>22</v>
      </c>
      <c r="U323" s="40" t="s">
        <v>44</v>
      </c>
      <c r="V323" s="108">
        <f t="shared" si="66"/>
        <v>182</v>
      </c>
      <c r="W323" s="108">
        <f t="shared" si="67"/>
        <v>254</v>
      </c>
      <c r="X323" s="108">
        <f t="shared" si="68"/>
        <v>110</v>
      </c>
      <c r="Y323" s="163">
        <v>0</v>
      </c>
      <c r="Z323" s="163">
        <f t="shared" si="69"/>
        <v>0</v>
      </c>
      <c r="AA323" s="163">
        <v>0</v>
      </c>
      <c r="AB323" s="163">
        <f t="shared" si="70"/>
        <v>0</v>
      </c>
      <c r="AC323" s="163">
        <v>0</v>
      </c>
      <c r="AD323" s="164">
        <f t="shared" si="71"/>
        <v>0</v>
      </c>
      <c r="AR323" s="17" t="s">
        <v>164</v>
      </c>
      <c r="AT323" s="17" t="s">
        <v>161</v>
      </c>
      <c r="AU323" s="17" t="s">
        <v>99</v>
      </c>
      <c r="AY323" s="17" t="s">
        <v>160</v>
      </c>
      <c r="BE323" s="165">
        <f t="shared" si="72"/>
        <v>364</v>
      </c>
      <c r="BF323" s="165">
        <f t="shared" si="73"/>
        <v>0</v>
      </c>
      <c r="BG323" s="165">
        <f t="shared" si="74"/>
        <v>0</v>
      </c>
      <c r="BH323" s="165">
        <f t="shared" si="75"/>
        <v>0</v>
      </c>
      <c r="BI323" s="165">
        <f t="shared" si="76"/>
        <v>0</v>
      </c>
      <c r="BJ323" s="17" t="s">
        <v>24</v>
      </c>
      <c r="BK323" s="165">
        <f t="shared" si="77"/>
        <v>364</v>
      </c>
      <c r="BL323" s="17" t="s">
        <v>164</v>
      </c>
      <c r="BM323" s="17" t="s">
        <v>705</v>
      </c>
    </row>
    <row r="324" spans="2:65" s="1" customFormat="1" ht="22.5" customHeight="1">
      <c r="B324" s="31"/>
      <c r="C324" s="157" t="s">
        <v>477</v>
      </c>
      <c r="D324" s="157" t="s">
        <v>161</v>
      </c>
      <c r="E324" s="158" t="s">
        <v>706</v>
      </c>
      <c r="F324" s="230" t="s">
        <v>351</v>
      </c>
      <c r="G324" s="230"/>
      <c r="H324" s="230"/>
      <c r="I324" s="230"/>
      <c r="J324" s="159" t="s">
        <v>174</v>
      </c>
      <c r="K324" s="160">
        <v>2</v>
      </c>
      <c r="L324" s="161">
        <v>99</v>
      </c>
      <c r="M324" s="231">
        <v>55</v>
      </c>
      <c r="N324" s="231"/>
      <c r="O324" s="231"/>
      <c r="P324" s="231">
        <f t="shared" si="65"/>
        <v>308</v>
      </c>
      <c r="Q324" s="231"/>
      <c r="R324" s="33"/>
      <c r="T324" s="162" t="s">
        <v>22</v>
      </c>
      <c r="U324" s="40" t="s">
        <v>44</v>
      </c>
      <c r="V324" s="108">
        <f t="shared" si="66"/>
        <v>154</v>
      </c>
      <c r="W324" s="108">
        <f t="shared" si="67"/>
        <v>198</v>
      </c>
      <c r="X324" s="108">
        <f t="shared" si="68"/>
        <v>110</v>
      </c>
      <c r="Y324" s="163">
        <v>0</v>
      </c>
      <c r="Z324" s="163">
        <f t="shared" si="69"/>
        <v>0</v>
      </c>
      <c r="AA324" s="163">
        <v>0</v>
      </c>
      <c r="AB324" s="163">
        <f t="shared" si="70"/>
        <v>0</v>
      </c>
      <c r="AC324" s="163">
        <v>0</v>
      </c>
      <c r="AD324" s="164">
        <f t="shared" si="71"/>
        <v>0</v>
      </c>
      <c r="AR324" s="17" t="s">
        <v>164</v>
      </c>
      <c r="AT324" s="17" t="s">
        <v>161</v>
      </c>
      <c r="AU324" s="17" t="s">
        <v>99</v>
      </c>
      <c r="AY324" s="17" t="s">
        <v>160</v>
      </c>
      <c r="BE324" s="165">
        <f t="shared" si="72"/>
        <v>308</v>
      </c>
      <c r="BF324" s="165">
        <f t="shared" si="73"/>
        <v>0</v>
      </c>
      <c r="BG324" s="165">
        <f t="shared" si="74"/>
        <v>0</v>
      </c>
      <c r="BH324" s="165">
        <f t="shared" si="75"/>
        <v>0</v>
      </c>
      <c r="BI324" s="165">
        <f t="shared" si="76"/>
        <v>0</v>
      </c>
      <c r="BJ324" s="17" t="s">
        <v>24</v>
      </c>
      <c r="BK324" s="165">
        <f t="shared" si="77"/>
        <v>308</v>
      </c>
      <c r="BL324" s="17" t="s">
        <v>164</v>
      </c>
      <c r="BM324" s="17" t="s">
        <v>707</v>
      </c>
    </row>
    <row r="325" spans="2:65" s="1" customFormat="1" ht="22.5" customHeight="1">
      <c r="B325" s="31"/>
      <c r="C325" s="157" t="s">
        <v>708</v>
      </c>
      <c r="D325" s="157" t="s">
        <v>161</v>
      </c>
      <c r="E325" s="158" t="s">
        <v>709</v>
      </c>
      <c r="F325" s="230" t="s">
        <v>428</v>
      </c>
      <c r="G325" s="230"/>
      <c r="H325" s="230"/>
      <c r="I325" s="230"/>
      <c r="J325" s="159" t="s">
        <v>174</v>
      </c>
      <c r="K325" s="160">
        <v>1</v>
      </c>
      <c r="L325" s="161">
        <v>95</v>
      </c>
      <c r="M325" s="231">
        <v>55</v>
      </c>
      <c r="N325" s="231"/>
      <c r="O325" s="231"/>
      <c r="P325" s="231">
        <f t="shared" si="65"/>
        <v>150</v>
      </c>
      <c r="Q325" s="231"/>
      <c r="R325" s="33"/>
      <c r="T325" s="162" t="s">
        <v>22</v>
      </c>
      <c r="U325" s="40" t="s">
        <v>44</v>
      </c>
      <c r="V325" s="108">
        <f t="shared" si="66"/>
        <v>150</v>
      </c>
      <c r="W325" s="108">
        <f t="shared" si="67"/>
        <v>95</v>
      </c>
      <c r="X325" s="108">
        <f t="shared" si="68"/>
        <v>55</v>
      </c>
      <c r="Y325" s="163">
        <v>0</v>
      </c>
      <c r="Z325" s="163">
        <f t="shared" si="69"/>
        <v>0</v>
      </c>
      <c r="AA325" s="163">
        <v>0</v>
      </c>
      <c r="AB325" s="163">
        <f t="shared" si="70"/>
        <v>0</v>
      </c>
      <c r="AC325" s="163">
        <v>0</v>
      </c>
      <c r="AD325" s="164">
        <f t="shared" si="71"/>
        <v>0</v>
      </c>
      <c r="AR325" s="17" t="s">
        <v>164</v>
      </c>
      <c r="AT325" s="17" t="s">
        <v>161</v>
      </c>
      <c r="AU325" s="17" t="s">
        <v>99</v>
      </c>
      <c r="AY325" s="17" t="s">
        <v>160</v>
      </c>
      <c r="BE325" s="165">
        <f t="shared" si="72"/>
        <v>150</v>
      </c>
      <c r="BF325" s="165">
        <f t="shared" si="73"/>
        <v>0</v>
      </c>
      <c r="BG325" s="165">
        <f t="shared" si="74"/>
        <v>0</v>
      </c>
      <c r="BH325" s="165">
        <f t="shared" si="75"/>
        <v>0</v>
      </c>
      <c r="BI325" s="165">
        <f t="shared" si="76"/>
        <v>0</v>
      </c>
      <c r="BJ325" s="17" t="s">
        <v>24</v>
      </c>
      <c r="BK325" s="165">
        <f t="shared" si="77"/>
        <v>150</v>
      </c>
      <c r="BL325" s="17" t="s">
        <v>164</v>
      </c>
      <c r="BM325" s="17" t="s">
        <v>710</v>
      </c>
    </row>
    <row r="326" spans="2:65" s="1" customFormat="1" ht="22.5" customHeight="1">
      <c r="B326" s="31"/>
      <c r="C326" s="157" t="s">
        <v>481</v>
      </c>
      <c r="D326" s="157" t="s">
        <v>161</v>
      </c>
      <c r="E326" s="158" t="s">
        <v>711</v>
      </c>
      <c r="F326" s="230" t="s">
        <v>432</v>
      </c>
      <c r="G326" s="230"/>
      <c r="H326" s="230"/>
      <c r="I326" s="230"/>
      <c r="J326" s="159" t="s">
        <v>174</v>
      </c>
      <c r="K326" s="160">
        <v>5</v>
      </c>
      <c r="L326" s="161">
        <v>829</v>
      </c>
      <c r="M326" s="231">
        <v>85</v>
      </c>
      <c r="N326" s="231"/>
      <c r="O326" s="231"/>
      <c r="P326" s="231">
        <f t="shared" si="65"/>
        <v>4570</v>
      </c>
      <c r="Q326" s="231"/>
      <c r="R326" s="33"/>
      <c r="T326" s="162" t="s">
        <v>22</v>
      </c>
      <c r="U326" s="40" t="s">
        <v>44</v>
      </c>
      <c r="V326" s="108">
        <f t="shared" si="66"/>
        <v>914</v>
      </c>
      <c r="W326" s="108">
        <f t="shared" si="67"/>
        <v>4145</v>
      </c>
      <c r="X326" s="108">
        <f t="shared" si="68"/>
        <v>425</v>
      </c>
      <c r="Y326" s="163">
        <v>0</v>
      </c>
      <c r="Z326" s="163">
        <f t="shared" si="69"/>
        <v>0</v>
      </c>
      <c r="AA326" s="163">
        <v>0</v>
      </c>
      <c r="AB326" s="163">
        <f t="shared" si="70"/>
        <v>0</v>
      </c>
      <c r="AC326" s="163">
        <v>0</v>
      </c>
      <c r="AD326" s="164">
        <f t="shared" si="71"/>
        <v>0</v>
      </c>
      <c r="AR326" s="17" t="s">
        <v>164</v>
      </c>
      <c r="AT326" s="17" t="s">
        <v>161</v>
      </c>
      <c r="AU326" s="17" t="s">
        <v>99</v>
      </c>
      <c r="AY326" s="17" t="s">
        <v>160</v>
      </c>
      <c r="BE326" s="165">
        <f t="shared" si="72"/>
        <v>4570</v>
      </c>
      <c r="BF326" s="165">
        <f t="shared" si="73"/>
        <v>0</v>
      </c>
      <c r="BG326" s="165">
        <f t="shared" si="74"/>
        <v>0</v>
      </c>
      <c r="BH326" s="165">
        <f t="shared" si="75"/>
        <v>0</v>
      </c>
      <c r="BI326" s="165">
        <f t="shared" si="76"/>
        <v>0</v>
      </c>
      <c r="BJ326" s="17" t="s">
        <v>24</v>
      </c>
      <c r="BK326" s="165">
        <f t="shared" si="77"/>
        <v>4570</v>
      </c>
      <c r="BL326" s="17" t="s">
        <v>164</v>
      </c>
      <c r="BM326" s="17" t="s">
        <v>712</v>
      </c>
    </row>
    <row r="327" spans="2:65" s="1" customFormat="1" ht="22.5" customHeight="1">
      <c r="B327" s="31"/>
      <c r="C327" s="157" t="s">
        <v>713</v>
      </c>
      <c r="D327" s="157" t="s">
        <v>161</v>
      </c>
      <c r="E327" s="158" t="s">
        <v>714</v>
      </c>
      <c r="F327" s="230" t="s">
        <v>435</v>
      </c>
      <c r="G327" s="230"/>
      <c r="H327" s="230"/>
      <c r="I327" s="230"/>
      <c r="J327" s="159" t="s">
        <v>174</v>
      </c>
      <c r="K327" s="160">
        <v>4</v>
      </c>
      <c r="L327" s="161">
        <v>655</v>
      </c>
      <c r="M327" s="231">
        <v>110</v>
      </c>
      <c r="N327" s="231"/>
      <c r="O327" s="231"/>
      <c r="P327" s="231">
        <f t="shared" si="65"/>
        <v>3060</v>
      </c>
      <c r="Q327" s="231"/>
      <c r="R327" s="33"/>
      <c r="T327" s="162" t="s">
        <v>22</v>
      </c>
      <c r="U327" s="40" t="s">
        <v>44</v>
      </c>
      <c r="V327" s="108">
        <f t="shared" si="66"/>
        <v>765</v>
      </c>
      <c r="W327" s="108">
        <f t="shared" si="67"/>
        <v>2620</v>
      </c>
      <c r="X327" s="108">
        <f t="shared" si="68"/>
        <v>440</v>
      </c>
      <c r="Y327" s="163">
        <v>0</v>
      </c>
      <c r="Z327" s="163">
        <f t="shared" si="69"/>
        <v>0</v>
      </c>
      <c r="AA327" s="163">
        <v>0</v>
      </c>
      <c r="AB327" s="163">
        <f t="shared" si="70"/>
        <v>0</v>
      </c>
      <c r="AC327" s="163">
        <v>0</v>
      </c>
      <c r="AD327" s="164">
        <f t="shared" si="71"/>
        <v>0</v>
      </c>
      <c r="AR327" s="17" t="s">
        <v>164</v>
      </c>
      <c r="AT327" s="17" t="s">
        <v>161</v>
      </c>
      <c r="AU327" s="17" t="s">
        <v>99</v>
      </c>
      <c r="AY327" s="17" t="s">
        <v>160</v>
      </c>
      <c r="BE327" s="165">
        <f t="shared" si="72"/>
        <v>3060</v>
      </c>
      <c r="BF327" s="165">
        <f t="shared" si="73"/>
        <v>0</v>
      </c>
      <c r="BG327" s="165">
        <f t="shared" si="74"/>
        <v>0</v>
      </c>
      <c r="BH327" s="165">
        <f t="shared" si="75"/>
        <v>0</v>
      </c>
      <c r="BI327" s="165">
        <f t="shared" si="76"/>
        <v>0</v>
      </c>
      <c r="BJ327" s="17" t="s">
        <v>24</v>
      </c>
      <c r="BK327" s="165">
        <f t="shared" si="77"/>
        <v>3060</v>
      </c>
      <c r="BL327" s="17" t="s">
        <v>164</v>
      </c>
      <c r="BM327" s="17" t="s">
        <v>715</v>
      </c>
    </row>
    <row r="328" spans="2:65" s="1" customFormat="1" ht="31.5" customHeight="1">
      <c r="B328" s="31"/>
      <c r="C328" s="157" t="s">
        <v>483</v>
      </c>
      <c r="D328" s="157" t="s">
        <v>161</v>
      </c>
      <c r="E328" s="158" t="s">
        <v>716</v>
      </c>
      <c r="F328" s="230" t="s">
        <v>362</v>
      </c>
      <c r="G328" s="230"/>
      <c r="H328" s="230"/>
      <c r="I328" s="230"/>
      <c r="J328" s="159" t="s">
        <v>174</v>
      </c>
      <c r="K328" s="160">
        <v>4</v>
      </c>
      <c r="L328" s="161">
        <v>331</v>
      </c>
      <c r="M328" s="231">
        <v>110</v>
      </c>
      <c r="N328" s="231"/>
      <c r="O328" s="231"/>
      <c r="P328" s="231">
        <f t="shared" si="65"/>
        <v>1764</v>
      </c>
      <c r="Q328" s="231"/>
      <c r="R328" s="33"/>
      <c r="T328" s="162" t="s">
        <v>22</v>
      </c>
      <c r="U328" s="40" t="s">
        <v>44</v>
      </c>
      <c r="V328" s="108">
        <f t="shared" si="66"/>
        <v>441</v>
      </c>
      <c r="W328" s="108">
        <f t="shared" si="67"/>
        <v>1324</v>
      </c>
      <c r="X328" s="108">
        <f t="shared" si="68"/>
        <v>440</v>
      </c>
      <c r="Y328" s="163">
        <v>0</v>
      </c>
      <c r="Z328" s="163">
        <f t="shared" si="69"/>
        <v>0</v>
      </c>
      <c r="AA328" s="163">
        <v>0</v>
      </c>
      <c r="AB328" s="163">
        <f t="shared" si="70"/>
        <v>0</v>
      </c>
      <c r="AC328" s="163">
        <v>0</v>
      </c>
      <c r="AD328" s="164">
        <f t="shared" si="71"/>
        <v>0</v>
      </c>
      <c r="AR328" s="17" t="s">
        <v>164</v>
      </c>
      <c r="AT328" s="17" t="s">
        <v>161</v>
      </c>
      <c r="AU328" s="17" t="s">
        <v>99</v>
      </c>
      <c r="AY328" s="17" t="s">
        <v>160</v>
      </c>
      <c r="BE328" s="165">
        <f t="shared" si="72"/>
        <v>1764</v>
      </c>
      <c r="BF328" s="165">
        <f t="shared" si="73"/>
        <v>0</v>
      </c>
      <c r="BG328" s="165">
        <f t="shared" si="74"/>
        <v>0</v>
      </c>
      <c r="BH328" s="165">
        <f t="shared" si="75"/>
        <v>0</v>
      </c>
      <c r="BI328" s="165">
        <f t="shared" si="76"/>
        <v>0</v>
      </c>
      <c r="BJ328" s="17" t="s">
        <v>24</v>
      </c>
      <c r="BK328" s="165">
        <f t="shared" si="77"/>
        <v>1764</v>
      </c>
      <c r="BL328" s="17" t="s">
        <v>164</v>
      </c>
      <c r="BM328" s="17" t="s">
        <v>717</v>
      </c>
    </row>
    <row r="329" spans="2:65" s="1" customFormat="1" ht="31.5" customHeight="1">
      <c r="B329" s="31"/>
      <c r="C329" s="157" t="s">
        <v>718</v>
      </c>
      <c r="D329" s="157" t="s">
        <v>161</v>
      </c>
      <c r="E329" s="158" t="s">
        <v>719</v>
      </c>
      <c r="F329" s="230" t="s">
        <v>441</v>
      </c>
      <c r="G329" s="230"/>
      <c r="H329" s="230"/>
      <c r="I329" s="230"/>
      <c r="J329" s="159" t="s">
        <v>174</v>
      </c>
      <c r="K329" s="160">
        <v>3</v>
      </c>
      <c r="L329" s="161">
        <v>307</v>
      </c>
      <c r="M329" s="231">
        <v>110</v>
      </c>
      <c r="N329" s="231"/>
      <c r="O329" s="231"/>
      <c r="P329" s="231">
        <f t="shared" si="65"/>
        <v>1251</v>
      </c>
      <c r="Q329" s="231"/>
      <c r="R329" s="33"/>
      <c r="T329" s="162" t="s">
        <v>22</v>
      </c>
      <c r="U329" s="40" t="s">
        <v>44</v>
      </c>
      <c r="V329" s="108">
        <f t="shared" si="66"/>
        <v>417</v>
      </c>
      <c r="W329" s="108">
        <f t="shared" si="67"/>
        <v>921</v>
      </c>
      <c r="X329" s="108">
        <f t="shared" si="68"/>
        <v>330</v>
      </c>
      <c r="Y329" s="163">
        <v>0</v>
      </c>
      <c r="Z329" s="163">
        <f t="shared" si="69"/>
        <v>0</v>
      </c>
      <c r="AA329" s="163">
        <v>0</v>
      </c>
      <c r="AB329" s="163">
        <f t="shared" si="70"/>
        <v>0</v>
      </c>
      <c r="AC329" s="163">
        <v>0</v>
      </c>
      <c r="AD329" s="164">
        <f t="shared" si="71"/>
        <v>0</v>
      </c>
      <c r="AR329" s="17" t="s">
        <v>164</v>
      </c>
      <c r="AT329" s="17" t="s">
        <v>161</v>
      </c>
      <c r="AU329" s="17" t="s">
        <v>99</v>
      </c>
      <c r="AY329" s="17" t="s">
        <v>160</v>
      </c>
      <c r="BE329" s="165">
        <f t="shared" si="72"/>
        <v>1251</v>
      </c>
      <c r="BF329" s="165">
        <f t="shared" si="73"/>
        <v>0</v>
      </c>
      <c r="BG329" s="165">
        <f t="shared" si="74"/>
        <v>0</v>
      </c>
      <c r="BH329" s="165">
        <f t="shared" si="75"/>
        <v>0</v>
      </c>
      <c r="BI329" s="165">
        <f t="shared" si="76"/>
        <v>0</v>
      </c>
      <c r="BJ329" s="17" t="s">
        <v>24</v>
      </c>
      <c r="BK329" s="165">
        <f t="shared" si="77"/>
        <v>1251</v>
      </c>
      <c r="BL329" s="17" t="s">
        <v>164</v>
      </c>
      <c r="BM329" s="17" t="s">
        <v>720</v>
      </c>
    </row>
    <row r="330" spans="2:65" s="1" customFormat="1" ht="22.5" customHeight="1">
      <c r="B330" s="31"/>
      <c r="C330" s="157" t="s">
        <v>486</v>
      </c>
      <c r="D330" s="157" t="s">
        <v>161</v>
      </c>
      <c r="E330" s="158" t="s">
        <v>721</v>
      </c>
      <c r="F330" s="230" t="s">
        <v>445</v>
      </c>
      <c r="G330" s="230"/>
      <c r="H330" s="230"/>
      <c r="I330" s="230"/>
      <c r="J330" s="159" t="s">
        <v>174</v>
      </c>
      <c r="K330" s="160">
        <v>1</v>
      </c>
      <c r="L330" s="161">
        <v>1252</v>
      </c>
      <c r="M330" s="231">
        <v>265</v>
      </c>
      <c r="N330" s="231"/>
      <c r="O330" s="231"/>
      <c r="P330" s="231">
        <f t="shared" si="65"/>
        <v>1517</v>
      </c>
      <c r="Q330" s="231"/>
      <c r="R330" s="33"/>
      <c r="T330" s="162" t="s">
        <v>22</v>
      </c>
      <c r="U330" s="40" t="s">
        <v>44</v>
      </c>
      <c r="V330" s="108">
        <f t="shared" si="66"/>
        <v>1517</v>
      </c>
      <c r="W330" s="108">
        <f t="shared" si="67"/>
        <v>1252</v>
      </c>
      <c r="X330" s="108">
        <f t="shared" si="68"/>
        <v>265</v>
      </c>
      <c r="Y330" s="163">
        <v>0</v>
      </c>
      <c r="Z330" s="163">
        <f t="shared" si="69"/>
        <v>0</v>
      </c>
      <c r="AA330" s="163">
        <v>0</v>
      </c>
      <c r="AB330" s="163">
        <f t="shared" si="70"/>
        <v>0</v>
      </c>
      <c r="AC330" s="163">
        <v>0</v>
      </c>
      <c r="AD330" s="164">
        <f t="shared" si="71"/>
        <v>0</v>
      </c>
      <c r="AR330" s="17" t="s">
        <v>164</v>
      </c>
      <c r="AT330" s="17" t="s">
        <v>161</v>
      </c>
      <c r="AU330" s="17" t="s">
        <v>99</v>
      </c>
      <c r="AY330" s="17" t="s">
        <v>160</v>
      </c>
      <c r="BE330" s="165">
        <f t="shared" si="72"/>
        <v>1517</v>
      </c>
      <c r="BF330" s="165">
        <f t="shared" si="73"/>
        <v>0</v>
      </c>
      <c r="BG330" s="165">
        <f t="shared" si="74"/>
        <v>0</v>
      </c>
      <c r="BH330" s="165">
        <f t="shared" si="75"/>
        <v>0</v>
      </c>
      <c r="BI330" s="165">
        <f t="shared" si="76"/>
        <v>0</v>
      </c>
      <c r="BJ330" s="17" t="s">
        <v>24</v>
      </c>
      <c r="BK330" s="165">
        <f t="shared" si="77"/>
        <v>1517</v>
      </c>
      <c r="BL330" s="17" t="s">
        <v>164</v>
      </c>
      <c r="BM330" s="17" t="s">
        <v>722</v>
      </c>
    </row>
    <row r="331" spans="2:65" s="1" customFormat="1" ht="31.5" customHeight="1">
      <c r="B331" s="31"/>
      <c r="C331" s="157" t="s">
        <v>723</v>
      </c>
      <c r="D331" s="157" t="s">
        <v>161</v>
      </c>
      <c r="E331" s="158" t="s">
        <v>724</v>
      </c>
      <c r="F331" s="230" t="s">
        <v>448</v>
      </c>
      <c r="G331" s="230"/>
      <c r="H331" s="230"/>
      <c r="I331" s="230"/>
      <c r="J331" s="159" t="s">
        <v>174</v>
      </c>
      <c r="K331" s="160">
        <v>1</v>
      </c>
      <c r="L331" s="161">
        <v>169</v>
      </c>
      <c r="M331" s="231">
        <v>255</v>
      </c>
      <c r="N331" s="231"/>
      <c r="O331" s="231"/>
      <c r="P331" s="231">
        <f t="shared" si="65"/>
        <v>424</v>
      </c>
      <c r="Q331" s="231"/>
      <c r="R331" s="33"/>
      <c r="T331" s="162" t="s">
        <v>22</v>
      </c>
      <c r="U331" s="40" t="s">
        <v>44</v>
      </c>
      <c r="V331" s="108">
        <f t="shared" si="66"/>
        <v>424</v>
      </c>
      <c r="W331" s="108">
        <f t="shared" si="67"/>
        <v>169</v>
      </c>
      <c r="X331" s="108">
        <f t="shared" si="68"/>
        <v>255</v>
      </c>
      <c r="Y331" s="163">
        <v>0</v>
      </c>
      <c r="Z331" s="163">
        <f t="shared" si="69"/>
        <v>0</v>
      </c>
      <c r="AA331" s="163">
        <v>0</v>
      </c>
      <c r="AB331" s="163">
        <f t="shared" si="70"/>
        <v>0</v>
      </c>
      <c r="AC331" s="163">
        <v>0</v>
      </c>
      <c r="AD331" s="164">
        <f t="shared" si="71"/>
        <v>0</v>
      </c>
      <c r="AR331" s="17" t="s">
        <v>164</v>
      </c>
      <c r="AT331" s="17" t="s">
        <v>161</v>
      </c>
      <c r="AU331" s="17" t="s">
        <v>99</v>
      </c>
      <c r="AY331" s="17" t="s">
        <v>160</v>
      </c>
      <c r="BE331" s="165">
        <f t="shared" si="72"/>
        <v>424</v>
      </c>
      <c r="BF331" s="165">
        <f t="shared" si="73"/>
        <v>0</v>
      </c>
      <c r="BG331" s="165">
        <f t="shared" si="74"/>
        <v>0</v>
      </c>
      <c r="BH331" s="165">
        <f t="shared" si="75"/>
        <v>0</v>
      </c>
      <c r="BI331" s="165">
        <f t="shared" si="76"/>
        <v>0</v>
      </c>
      <c r="BJ331" s="17" t="s">
        <v>24</v>
      </c>
      <c r="BK331" s="165">
        <f t="shared" si="77"/>
        <v>424</v>
      </c>
      <c r="BL331" s="17" t="s">
        <v>164</v>
      </c>
      <c r="BM331" s="17" t="s">
        <v>725</v>
      </c>
    </row>
    <row r="332" spans="2:65" s="1" customFormat="1" ht="22.5" customHeight="1">
      <c r="B332" s="31"/>
      <c r="C332" s="157" t="s">
        <v>489</v>
      </c>
      <c r="D332" s="157" t="s">
        <v>161</v>
      </c>
      <c r="E332" s="158" t="s">
        <v>726</v>
      </c>
      <c r="F332" s="230" t="s">
        <v>452</v>
      </c>
      <c r="G332" s="230"/>
      <c r="H332" s="230"/>
      <c r="I332" s="230"/>
      <c r="J332" s="159" t="s">
        <v>174</v>
      </c>
      <c r="K332" s="160">
        <v>1</v>
      </c>
      <c r="L332" s="161">
        <v>23</v>
      </c>
      <c r="M332" s="231">
        <v>5</v>
      </c>
      <c r="N332" s="231"/>
      <c r="O332" s="231"/>
      <c r="P332" s="231">
        <f t="shared" si="65"/>
        <v>28</v>
      </c>
      <c r="Q332" s="231"/>
      <c r="R332" s="33"/>
      <c r="T332" s="162" t="s">
        <v>22</v>
      </c>
      <c r="U332" s="40" t="s">
        <v>44</v>
      </c>
      <c r="V332" s="108">
        <f t="shared" si="66"/>
        <v>28</v>
      </c>
      <c r="W332" s="108">
        <f t="shared" si="67"/>
        <v>23</v>
      </c>
      <c r="X332" s="108">
        <f t="shared" si="68"/>
        <v>5</v>
      </c>
      <c r="Y332" s="163">
        <v>0</v>
      </c>
      <c r="Z332" s="163">
        <f t="shared" si="69"/>
        <v>0</v>
      </c>
      <c r="AA332" s="163">
        <v>0</v>
      </c>
      <c r="AB332" s="163">
        <f t="shared" si="70"/>
        <v>0</v>
      </c>
      <c r="AC332" s="163">
        <v>0</v>
      </c>
      <c r="AD332" s="164">
        <f t="shared" si="71"/>
        <v>0</v>
      </c>
      <c r="AR332" s="17" t="s">
        <v>164</v>
      </c>
      <c r="AT332" s="17" t="s">
        <v>161</v>
      </c>
      <c r="AU332" s="17" t="s">
        <v>99</v>
      </c>
      <c r="AY332" s="17" t="s">
        <v>160</v>
      </c>
      <c r="BE332" s="165">
        <f t="shared" si="72"/>
        <v>28</v>
      </c>
      <c r="BF332" s="165">
        <f t="shared" si="73"/>
        <v>0</v>
      </c>
      <c r="BG332" s="165">
        <f t="shared" si="74"/>
        <v>0</v>
      </c>
      <c r="BH332" s="165">
        <f t="shared" si="75"/>
        <v>0</v>
      </c>
      <c r="BI332" s="165">
        <f t="shared" si="76"/>
        <v>0</v>
      </c>
      <c r="BJ332" s="17" t="s">
        <v>24</v>
      </c>
      <c r="BK332" s="165">
        <f t="shared" si="77"/>
        <v>28</v>
      </c>
      <c r="BL332" s="17" t="s">
        <v>164</v>
      </c>
      <c r="BM332" s="17" t="s">
        <v>727</v>
      </c>
    </row>
    <row r="333" spans="2:65" s="1" customFormat="1" ht="22.5" customHeight="1">
      <c r="B333" s="31"/>
      <c r="C333" s="157" t="s">
        <v>728</v>
      </c>
      <c r="D333" s="157" t="s">
        <v>161</v>
      </c>
      <c r="E333" s="158" t="s">
        <v>729</v>
      </c>
      <c r="F333" s="230" t="s">
        <v>455</v>
      </c>
      <c r="G333" s="230"/>
      <c r="H333" s="230"/>
      <c r="I333" s="230"/>
      <c r="J333" s="159" t="s">
        <v>174</v>
      </c>
      <c r="K333" s="160">
        <v>1</v>
      </c>
      <c r="L333" s="161">
        <v>49</v>
      </c>
      <c r="M333" s="231">
        <v>25</v>
      </c>
      <c r="N333" s="231"/>
      <c r="O333" s="231"/>
      <c r="P333" s="231">
        <f t="shared" si="65"/>
        <v>74</v>
      </c>
      <c r="Q333" s="231"/>
      <c r="R333" s="33"/>
      <c r="T333" s="162" t="s">
        <v>22</v>
      </c>
      <c r="U333" s="40" t="s">
        <v>44</v>
      </c>
      <c r="V333" s="108">
        <f t="shared" si="66"/>
        <v>74</v>
      </c>
      <c r="W333" s="108">
        <f t="shared" si="67"/>
        <v>49</v>
      </c>
      <c r="X333" s="108">
        <f t="shared" si="68"/>
        <v>25</v>
      </c>
      <c r="Y333" s="163">
        <v>0</v>
      </c>
      <c r="Z333" s="163">
        <f t="shared" si="69"/>
        <v>0</v>
      </c>
      <c r="AA333" s="163">
        <v>0</v>
      </c>
      <c r="AB333" s="163">
        <f t="shared" si="70"/>
        <v>0</v>
      </c>
      <c r="AC333" s="163">
        <v>0</v>
      </c>
      <c r="AD333" s="164">
        <f t="shared" si="71"/>
        <v>0</v>
      </c>
      <c r="AR333" s="17" t="s">
        <v>164</v>
      </c>
      <c r="AT333" s="17" t="s">
        <v>161</v>
      </c>
      <c r="AU333" s="17" t="s">
        <v>99</v>
      </c>
      <c r="AY333" s="17" t="s">
        <v>160</v>
      </c>
      <c r="BE333" s="165">
        <f t="shared" si="72"/>
        <v>74</v>
      </c>
      <c r="BF333" s="165">
        <f t="shared" si="73"/>
        <v>0</v>
      </c>
      <c r="BG333" s="165">
        <f t="shared" si="74"/>
        <v>0</v>
      </c>
      <c r="BH333" s="165">
        <f t="shared" si="75"/>
        <v>0</v>
      </c>
      <c r="BI333" s="165">
        <f t="shared" si="76"/>
        <v>0</v>
      </c>
      <c r="BJ333" s="17" t="s">
        <v>24</v>
      </c>
      <c r="BK333" s="165">
        <f t="shared" si="77"/>
        <v>74</v>
      </c>
      <c r="BL333" s="17" t="s">
        <v>164</v>
      </c>
      <c r="BM333" s="17" t="s">
        <v>730</v>
      </c>
    </row>
    <row r="334" spans="2:65" s="1" customFormat="1" ht="22.5" customHeight="1">
      <c r="B334" s="31"/>
      <c r="C334" s="157" t="s">
        <v>493</v>
      </c>
      <c r="D334" s="157" t="s">
        <v>161</v>
      </c>
      <c r="E334" s="158" t="s">
        <v>731</v>
      </c>
      <c r="F334" s="230" t="s">
        <v>459</v>
      </c>
      <c r="G334" s="230"/>
      <c r="H334" s="230"/>
      <c r="I334" s="230"/>
      <c r="J334" s="159" t="s">
        <v>174</v>
      </c>
      <c r="K334" s="160">
        <v>1</v>
      </c>
      <c r="L334" s="161">
        <v>139</v>
      </c>
      <c r="M334" s="231">
        <v>255</v>
      </c>
      <c r="N334" s="231"/>
      <c r="O334" s="231"/>
      <c r="P334" s="231">
        <f t="shared" si="65"/>
        <v>394</v>
      </c>
      <c r="Q334" s="231"/>
      <c r="R334" s="33"/>
      <c r="T334" s="162" t="s">
        <v>22</v>
      </c>
      <c r="U334" s="40" t="s">
        <v>44</v>
      </c>
      <c r="V334" s="108">
        <f t="shared" si="66"/>
        <v>394</v>
      </c>
      <c r="W334" s="108">
        <f t="shared" si="67"/>
        <v>139</v>
      </c>
      <c r="X334" s="108">
        <f t="shared" si="68"/>
        <v>255</v>
      </c>
      <c r="Y334" s="163">
        <v>0</v>
      </c>
      <c r="Z334" s="163">
        <f t="shared" si="69"/>
        <v>0</v>
      </c>
      <c r="AA334" s="163">
        <v>0</v>
      </c>
      <c r="AB334" s="163">
        <f t="shared" si="70"/>
        <v>0</v>
      </c>
      <c r="AC334" s="163">
        <v>0</v>
      </c>
      <c r="AD334" s="164">
        <f t="shared" si="71"/>
        <v>0</v>
      </c>
      <c r="AR334" s="17" t="s">
        <v>164</v>
      </c>
      <c r="AT334" s="17" t="s">
        <v>161</v>
      </c>
      <c r="AU334" s="17" t="s">
        <v>99</v>
      </c>
      <c r="AY334" s="17" t="s">
        <v>160</v>
      </c>
      <c r="BE334" s="165">
        <f t="shared" si="72"/>
        <v>394</v>
      </c>
      <c r="BF334" s="165">
        <f t="shared" si="73"/>
        <v>0</v>
      </c>
      <c r="BG334" s="165">
        <f t="shared" si="74"/>
        <v>0</v>
      </c>
      <c r="BH334" s="165">
        <f t="shared" si="75"/>
        <v>0</v>
      </c>
      <c r="BI334" s="165">
        <f t="shared" si="76"/>
        <v>0</v>
      </c>
      <c r="BJ334" s="17" t="s">
        <v>24</v>
      </c>
      <c r="BK334" s="165">
        <f t="shared" si="77"/>
        <v>394</v>
      </c>
      <c r="BL334" s="17" t="s">
        <v>164</v>
      </c>
      <c r="BM334" s="17" t="s">
        <v>732</v>
      </c>
    </row>
    <row r="335" spans="2:65" s="1" customFormat="1" ht="22.5" customHeight="1">
      <c r="B335" s="31"/>
      <c r="C335" s="157" t="s">
        <v>733</v>
      </c>
      <c r="D335" s="157" t="s">
        <v>161</v>
      </c>
      <c r="E335" s="158" t="s">
        <v>734</v>
      </c>
      <c r="F335" s="230" t="s">
        <v>462</v>
      </c>
      <c r="G335" s="230"/>
      <c r="H335" s="230"/>
      <c r="I335" s="230"/>
      <c r="J335" s="159" t="s">
        <v>174</v>
      </c>
      <c r="K335" s="160">
        <v>1</v>
      </c>
      <c r="L335" s="161">
        <v>235</v>
      </c>
      <c r="M335" s="231">
        <v>25</v>
      </c>
      <c r="N335" s="231"/>
      <c r="O335" s="231"/>
      <c r="P335" s="231">
        <f t="shared" si="65"/>
        <v>260</v>
      </c>
      <c r="Q335" s="231"/>
      <c r="R335" s="33"/>
      <c r="T335" s="162" t="s">
        <v>22</v>
      </c>
      <c r="U335" s="40" t="s">
        <v>44</v>
      </c>
      <c r="V335" s="108">
        <f t="shared" si="66"/>
        <v>260</v>
      </c>
      <c r="W335" s="108">
        <f t="shared" si="67"/>
        <v>235</v>
      </c>
      <c r="X335" s="108">
        <f t="shared" si="68"/>
        <v>25</v>
      </c>
      <c r="Y335" s="163">
        <v>0</v>
      </c>
      <c r="Z335" s="163">
        <f t="shared" si="69"/>
        <v>0</v>
      </c>
      <c r="AA335" s="163">
        <v>0</v>
      </c>
      <c r="AB335" s="163">
        <f t="shared" si="70"/>
        <v>0</v>
      </c>
      <c r="AC335" s="163">
        <v>0</v>
      </c>
      <c r="AD335" s="164">
        <f t="shared" si="71"/>
        <v>0</v>
      </c>
      <c r="AR335" s="17" t="s">
        <v>164</v>
      </c>
      <c r="AT335" s="17" t="s">
        <v>161</v>
      </c>
      <c r="AU335" s="17" t="s">
        <v>99</v>
      </c>
      <c r="AY335" s="17" t="s">
        <v>160</v>
      </c>
      <c r="BE335" s="165">
        <f t="shared" si="72"/>
        <v>260</v>
      </c>
      <c r="BF335" s="165">
        <f t="shared" si="73"/>
        <v>0</v>
      </c>
      <c r="BG335" s="165">
        <f t="shared" si="74"/>
        <v>0</v>
      </c>
      <c r="BH335" s="165">
        <f t="shared" si="75"/>
        <v>0</v>
      </c>
      <c r="BI335" s="165">
        <f t="shared" si="76"/>
        <v>0</v>
      </c>
      <c r="BJ335" s="17" t="s">
        <v>24</v>
      </c>
      <c r="BK335" s="165">
        <f t="shared" si="77"/>
        <v>260</v>
      </c>
      <c r="BL335" s="17" t="s">
        <v>164</v>
      </c>
      <c r="BM335" s="17" t="s">
        <v>735</v>
      </c>
    </row>
    <row r="336" spans="2:65" s="1" customFormat="1" ht="22.5" customHeight="1">
      <c r="B336" s="31"/>
      <c r="C336" s="157" t="s">
        <v>495</v>
      </c>
      <c r="D336" s="157" t="s">
        <v>161</v>
      </c>
      <c r="E336" s="158" t="s">
        <v>736</v>
      </c>
      <c r="F336" s="230" t="s">
        <v>466</v>
      </c>
      <c r="G336" s="230"/>
      <c r="H336" s="230"/>
      <c r="I336" s="230"/>
      <c r="J336" s="159" t="s">
        <v>174</v>
      </c>
      <c r="K336" s="160">
        <v>9</v>
      </c>
      <c r="L336" s="161">
        <v>21</v>
      </c>
      <c r="M336" s="231">
        <v>25</v>
      </c>
      <c r="N336" s="231"/>
      <c r="O336" s="231"/>
      <c r="P336" s="231">
        <f t="shared" si="65"/>
        <v>414</v>
      </c>
      <c r="Q336" s="231"/>
      <c r="R336" s="33"/>
      <c r="T336" s="162" t="s">
        <v>22</v>
      </c>
      <c r="U336" s="40" t="s">
        <v>44</v>
      </c>
      <c r="V336" s="108">
        <f t="shared" si="66"/>
        <v>46</v>
      </c>
      <c r="W336" s="108">
        <f t="shared" si="67"/>
        <v>189</v>
      </c>
      <c r="X336" s="108">
        <f t="shared" si="68"/>
        <v>225</v>
      </c>
      <c r="Y336" s="163">
        <v>0</v>
      </c>
      <c r="Z336" s="163">
        <f t="shared" si="69"/>
        <v>0</v>
      </c>
      <c r="AA336" s="163">
        <v>0</v>
      </c>
      <c r="AB336" s="163">
        <f t="shared" si="70"/>
        <v>0</v>
      </c>
      <c r="AC336" s="163">
        <v>0</v>
      </c>
      <c r="AD336" s="164">
        <f t="shared" si="71"/>
        <v>0</v>
      </c>
      <c r="AR336" s="17" t="s">
        <v>164</v>
      </c>
      <c r="AT336" s="17" t="s">
        <v>161</v>
      </c>
      <c r="AU336" s="17" t="s">
        <v>99</v>
      </c>
      <c r="AY336" s="17" t="s">
        <v>160</v>
      </c>
      <c r="BE336" s="165">
        <f t="shared" si="72"/>
        <v>414</v>
      </c>
      <c r="BF336" s="165">
        <f t="shared" si="73"/>
        <v>0</v>
      </c>
      <c r="BG336" s="165">
        <f t="shared" si="74"/>
        <v>0</v>
      </c>
      <c r="BH336" s="165">
        <f t="shared" si="75"/>
        <v>0</v>
      </c>
      <c r="BI336" s="165">
        <f t="shared" si="76"/>
        <v>0</v>
      </c>
      <c r="BJ336" s="17" t="s">
        <v>24</v>
      </c>
      <c r="BK336" s="165">
        <f t="shared" si="77"/>
        <v>414</v>
      </c>
      <c r="BL336" s="17" t="s">
        <v>164</v>
      </c>
      <c r="BM336" s="17" t="s">
        <v>737</v>
      </c>
    </row>
    <row r="337" spans="2:65" s="1" customFormat="1" ht="22.5" customHeight="1">
      <c r="B337" s="31"/>
      <c r="C337" s="157" t="s">
        <v>738</v>
      </c>
      <c r="D337" s="157" t="s">
        <v>161</v>
      </c>
      <c r="E337" s="158" t="s">
        <v>739</v>
      </c>
      <c r="F337" s="230" t="s">
        <v>469</v>
      </c>
      <c r="G337" s="230"/>
      <c r="H337" s="230"/>
      <c r="I337" s="230"/>
      <c r="J337" s="159" t="s">
        <v>189</v>
      </c>
      <c r="K337" s="160">
        <v>2.4</v>
      </c>
      <c r="L337" s="161">
        <v>590</v>
      </c>
      <c r="M337" s="231">
        <v>145</v>
      </c>
      <c r="N337" s="231"/>
      <c r="O337" s="231"/>
      <c r="P337" s="231">
        <f t="shared" si="65"/>
        <v>1764</v>
      </c>
      <c r="Q337" s="231"/>
      <c r="R337" s="33"/>
      <c r="T337" s="162" t="s">
        <v>22</v>
      </c>
      <c r="U337" s="40" t="s">
        <v>44</v>
      </c>
      <c r="V337" s="108">
        <f t="shared" si="66"/>
        <v>735</v>
      </c>
      <c r="W337" s="108">
        <f t="shared" si="67"/>
        <v>1416</v>
      </c>
      <c r="X337" s="108">
        <f t="shared" si="68"/>
        <v>348</v>
      </c>
      <c r="Y337" s="163">
        <v>0</v>
      </c>
      <c r="Z337" s="163">
        <f t="shared" si="69"/>
        <v>0</v>
      </c>
      <c r="AA337" s="163">
        <v>0</v>
      </c>
      <c r="AB337" s="163">
        <f t="shared" si="70"/>
        <v>0</v>
      </c>
      <c r="AC337" s="163">
        <v>0</v>
      </c>
      <c r="AD337" s="164">
        <f t="shared" si="71"/>
        <v>0</v>
      </c>
      <c r="AR337" s="17" t="s">
        <v>164</v>
      </c>
      <c r="AT337" s="17" t="s">
        <v>161</v>
      </c>
      <c r="AU337" s="17" t="s">
        <v>99</v>
      </c>
      <c r="AY337" s="17" t="s">
        <v>160</v>
      </c>
      <c r="BE337" s="165">
        <f t="shared" si="72"/>
        <v>1764</v>
      </c>
      <c r="BF337" s="165">
        <f t="shared" si="73"/>
        <v>0</v>
      </c>
      <c r="BG337" s="165">
        <f t="shared" si="74"/>
        <v>0</v>
      </c>
      <c r="BH337" s="165">
        <f t="shared" si="75"/>
        <v>0</v>
      </c>
      <c r="BI337" s="165">
        <f t="shared" si="76"/>
        <v>0</v>
      </c>
      <c r="BJ337" s="17" t="s">
        <v>24</v>
      </c>
      <c r="BK337" s="165">
        <f t="shared" si="77"/>
        <v>1764</v>
      </c>
      <c r="BL337" s="17" t="s">
        <v>164</v>
      </c>
      <c r="BM337" s="17" t="s">
        <v>740</v>
      </c>
    </row>
    <row r="338" spans="2:65" s="1" customFormat="1" ht="22.5" customHeight="1">
      <c r="B338" s="31"/>
      <c r="C338" s="157" t="s">
        <v>498</v>
      </c>
      <c r="D338" s="157" t="s">
        <v>161</v>
      </c>
      <c r="E338" s="158" t="s">
        <v>741</v>
      </c>
      <c r="F338" s="230" t="s">
        <v>473</v>
      </c>
      <c r="G338" s="230"/>
      <c r="H338" s="230"/>
      <c r="I338" s="230"/>
      <c r="J338" s="159" t="s">
        <v>189</v>
      </c>
      <c r="K338" s="160">
        <v>0.8</v>
      </c>
      <c r="L338" s="161">
        <v>330</v>
      </c>
      <c r="M338" s="231">
        <v>125</v>
      </c>
      <c r="N338" s="231"/>
      <c r="O338" s="231"/>
      <c r="P338" s="231">
        <f t="shared" si="65"/>
        <v>364</v>
      </c>
      <c r="Q338" s="231"/>
      <c r="R338" s="33"/>
      <c r="T338" s="162" t="s">
        <v>22</v>
      </c>
      <c r="U338" s="40" t="s">
        <v>44</v>
      </c>
      <c r="V338" s="108">
        <f t="shared" si="66"/>
        <v>455</v>
      </c>
      <c r="W338" s="108">
        <f t="shared" si="67"/>
        <v>264</v>
      </c>
      <c r="X338" s="108">
        <f t="shared" si="68"/>
        <v>100</v>
      </c>
      <c r="Y338" s="163">
        <v>0</v>
      </c>
      <c r="Z338" s="163">
        <f t="shared" si="69"/>
        <v>0</v>
      </c>
      <c r="AA338" s="163">
        <v>0</v>
      </c>
      <c r="AB338" s="163">
        <f t="shared" si="70"/>
        <v>0</v>
      </c>
      <c r="AC338" s="163">
        <v>0</v>
      </c>
      <c r="AD338" s="164">
        <f t="shared" si="71"/>
        <v>0</v>
      </c>
      <c r="AR338" s="17" t="s">
        <v>164</v>
      </c>
      <c r="AT338" s="17" t="s">
        <v>161</v>
      </c>
      <c r="AU338" s="17" t="s">
        <v>99</v>
      </c>
      <c r="AY338" s="17" t="s">
        <v>160</v>
      </c>
      <c r="BE338" s="165">
        <f t="shared" si="72"/>
        <v>364</v>
      </c>
      <c r="BF338" s="165">
        <f t="shared" si="73"/>
        <v>0</v>
      </c>
      <c r="BG338" s="165">
        <f t="shared" si="74"/>
        <v>0</v>
      </c>
      <c r="BH338" s="165">
        <f t="shared" si="75"/>
        <v>0</v>
      </c>
      <c r="BI338" s="165">
        <f t="shared" si="76"/>
        <v>0</v>
      </c>
      <c r="BJ338" s="17" t="s">
        <v>24</v>
      </c>
      <c r="BK338" s="165">
        <f t="shared" si="77"/>
        <v>364</v>
      </c>
      <c r="BL338" s="17" t="s">
        <v>164</v>
      </c>
      <c r="BM338" s="17" t="s">
        <v>742</v>
      </c>
    </row>
    <row r="339" spans="2:65" s="1" customFormat="1" ht="22.5" customHeight="1">
      <c r="B339" s="31"/>
      <c r="C339" s="157" t="s">
        <v>743</v>
      </c>
      <c r="D339" s="157" t="s">
        <v>161</v>
      </c>
      <c r="E339" s="158" t="s">
        <v>744</v>
      </c>
      <c r="F339" s="230" t="s">
        <v>476</v>
      </c>
      <c r="G339" s="230"/>
      <c r="H339" s="230"/>
      <c r="I339" s="230"/>
      <c r="J339" s="159" t="s">
        <v>189</v>
      </c>
      <c r="K339" s="160">
        <v>0.8</v>
      </c>
      <c r="L339" s="161">
        <v>330</v>
      </c>
      <c r="M339" s="231">
        <v>125</v>
      </c>
      <c r="N339" s="231"/>
      <c r="O339" s="231"/>
      <c r="P339" s="231">
        <f t="shared" si="65"/>
        <v>364</v>
      </c>
      <c r="Q339" s="231"/>
      <c r="R339" s="33"/>
      <c r="T339" s="162" t="s">
        <v>22</v>
      </c>
      <c r="U339" s="40" t="s">
        <v>44</v>
      </c>
      <c r="V339" s="108">
        <f t="shared" si="66"/>
        <v>455</v>
      </c>
      <c r="W339" s="108">
        <f t="shared" si="67"/>
        <v>264</v>
      </c>
      <c r="X339" s="108">
        <f t="shared" si="68"/>
        <v>100</v>
      </c>
      <c r="Y339" s="163">
        <v>0</v>
      </c>
      <c r="Z339" s="163">
        <f t="shared" si="69"/>
        <v>0</v>
      </c>
      <c r="AA339" s="163">
        <v>0</v>
      </c>
      <c r="AB339" s="163">
        <f t="shared" si="70"/>
        <v>0</v>
      </c>
      <c r="AC339" s="163">
        <v>0</v>
      </c>
      <c r="AD339" s="164">
        <f t="shared" si="71"/>
        <v>0</v>
      </c>
      <c r="AR339" s="17" t="s">
        <v>164</v>
      </c>
      <c r="AT339" s="17" t="s">
        <v>161</v>
      </c>
      <c r="AU339" s="17" t="s">
        <v>99</v>
      </c>
      <c r="AY339" s="17" t="s">
        <v>160</v>
      </c>
      <c r="BE339" s="165">
        <f t="shared" si="72"/>
        <v>364</v>
      </c>
      <c r="BF339" s="165">
        <f t="shared" si="73"/>
        <v>0</v>
      </c>
      <c r="BG339" s="165">
        <f t="shared" si="74"/>
        <v>0</v>
      </c>
      <c r="BH339" s="165">
        <f t="shared" si="75"/>
        <v>0</v>
      </c>
      <c r="BI339" s="165">
        <f t="shared" si="76"/>
        <v>0</v>
      </c>
      <c r="BJ339" s="17" t="s">
        <v>24</v>
      </c>
      <c r="BK339" s="165">
        <f t="shared" si="77"/>
        <v>364</v>
      </c>
      <c r="BL339" s="17" t="s">
        <v>164</v>
      </c>
      <c r="BM339" s="17" t="s">
        <v>745</v>
      </c>
    </row>
    <row r="340" spans="2:65" s="1" customFormat="1" ht="22.5" customHeight="1">
      <c r="B340" s="31"/>
      <c r="C340" s="157" t="s">
        <v>500</v>
      </c>
      <c r="D340" s="157" t="s">
        <v>161</v>
      </c>
      <c r="E340" s="158" t="s">
        <v>746</v>
      </c>
      <c r="F340" s="230" t="s">
        <v>480</v>
      </c>
      <c r="G340" s="230"/>
      <c r="H340" s="230"/>
      <c r="I340" s="230"/>
      <c r="J340" s="159" t="s">
        <v>189</v>
      </c>
      <c r="K340" s="160">
        <v>0.8</v>
      </c>
      <c r="L340" s="161">
        <v>330</v>
      </c>
      <c r="M340" s="231">
        <v>125</v>
      </c>
      <c r="N340" s="231"/>
      <c r="O340" s="231"/>
      <c r="P340" s="231">
        <f t="shared" si="65"/>
        <v>364</v>
      </c>
      <c r="Q340" s="231"/>
      <c r="R340" s="33"/>
      <c r="T340" s="162" t="s">
        <v>22</v>
      </c>
      <c r="U340" s="40" t="s">
        <v>44</v>
      </c>
      <c r="V340" s="108">
        <f t="shared" si="66"/>
        <v>455</v>
      </c>
      <c r="W340" s="108">
        <f t="shared" si="67"/>
        <v>264</v>
      </c>
      <c r="X340" s="108">
        <f t="shared" si="68"/>
        <v>100</v>
      </c>
      <c r="Y340" s="163">
        <v>0</v>
      </c>
      <c r="Z340" s="163">
        <f t="shared" si="69"/>
        <v>0</v>
      </c>
      <c r="AA340" s="163">
        <v>0</v>
      </c>
      <c r="AB340" s="163">
        <f t="shared" si="70"/>
        <v>0</v>
      </c>
      <c r="AC340" s="163">
        <v>0</v>
      </c>
      <c r="AD340" s="164">
        <f t="shared" si="71"/>
        <v>0</v>
      </c>
      <c r="AR340" s="17" t="s">
        <v>164</v>
      </c>
      <c r="AT340" s="17" t="s">
        <v>161</v>
      </c>
      <c r="AU340" s="17" t="s">
        <v>99</v>
      </c>
      <c r="AY340" s="17" t="s">
        <v>160</v>
      </c>
      <c r="BE340" s="165">
        <f t="shared" si="72"/>
        <v>364</v>
      </c>
      <c r="BF340" s="165">
        <f t="shared" si="73"/>
        <v>0</v>
      </c>
      <c r="BG340" s="165">
        <f t="shared" si="74"/>
        <v>0</v>
      </c>
      <c r="BH340" s="165">
        <f t="shared" si="75"/>
        <v>0</v>
      </c>
      <c r="BI340" s="165">
        <f t="shared" si="76"/>
        <v>0</v>
      </c>
      <c r="BJ340" s="17" t="s">
        <v>24</v>
      </c>
      <c r="BK340" s="165">
        <f t="shared" si="77"/>
        <v>364</v>
      </c>
      <c r="BL340" s="17" t="s">
        <v>164</v>
      </c>
      <c r="BM340" s="17" t="s">
        <v>747</v>
      </c>
    </row>
    <row r="341" spans="2:65" s="1" customFormat="1" ht="22.5" customHeight="1">
      <c r="B341" s="31"/>
      <c r="C341" s="157" t="s">
        <v>748</v>
      </c>
      <c r="D341" s="157" t="s">
        <v>161</v>
      </c>
      <c r="E341" s="158" t="s">
        <v>749</v>
      </c>
      <c r="F341" s="230" t="s">
        <v>365</v>
      </c>
      <c r="G341" s="230"/>
      <c r="H341" s="230"/>
      <c r="I341" s="230"/>
      <c r="J341" s="159" t="s">
        <v>174</v>
      </c>
      <c r="K341" s="160">
        <v>41</v>
      </c>
      <c r="L341" s="161">
        <v>5</v>
      </c>
      <c r="M341" s="231">
        <v>5</v>
      </c>
      <c r="N341" s="231"/>
      <c r="O341" s="231"/>
      <c r="P341" s="231">
        <f t="shared" si="65"/>
        <v>410</v>
      </c>
      <c r="Q341" s="231"/>
      <c r="R341" s="33"/>
      <c r="T341" s="162" t="s">
        <v>22</v>
      </c>
      <c r="U341" s="40" t="s">
        <v>44</v>
      </c>
      <c r="V341" s="108">
        <f t="shared" si="66"/>
        <v>10</v>
      </c>
      <c r="W341" s="108">
        <f t="shared" si="67"/>
        <v>205</v>
      </c>
      <c r="X341" s="108">
        <f t="shared" si="68"/>
        <v>205</v>
      </c>
      <c r="Y341" s="163">
        <v>0</v>
      </c>
      <c r="Z341" s="163">
        <f t="shared" si="69"/>
        <v>0</v>
      </c>
      <c r="AA341" s="163">
        <v>0</v>
      </c>
      <c r="AB341" s="163">
        <f t="shared" si="70"/>
        <v>0</v>
      </c>
      <c r="AC341" s="163">
        <v>0</v>
      </c>
      <c r="AD341" s="164">
        <f t="shared" si="71"/>
        <v>0</v>
      </c>
      <c r="AR341" s="17" t="s">
        <v>164</v>
      </c>
      <c r="AT341" s="17" t="s">
        <v>161</v>
      </c>
      <c r="AU341" s="17" t="s">
        <v>99</v>
      </c>
      <c r="AY341" s="17" t="s">
        <v>160</v>
      </c>
      <c r="BE341" s="165">
        <f t="shared" si="72"/>
        <v>410</v>
      </c>
      <c r="BF341" s="165">
        <f t="shared" si="73"/>
        <v>0</v>
      </c>
      <c r="BG341" s="165">
        <f t="shared" si="74"/>
        <v>0</v>
      </c>
      <c r="BH341" s="165">
        <f t="shared" si="75"/>
        <v>0</v>
      </c>
      <c r="BI341" s="165">
        <f t="shared" si="76"/>
        <v>0</v>
      </c>
      <c r="BJ341" s="17" t="s">
        <v>24</v>
      </c>
      <c r="BK341" s="165">
        <f t="shared" si="77"/>
        <v>410</v>
      </c>
      <c r="BL341" s="17" t="s">
        <v>164</v>
      </c>
      <c r="BM341" s="17" t="s">
        <v>750</v>
      </c>
    </row>
    <row r="342" spans="2:65" s="1" customFormat="1" ht="22.5" customHeight="1">
      <c r="B342" s="31"/>
      <c r="C342" s="157" t="s">
        <v>503</v>
      </c>
      <c r="D342" s="157" t="s">
        <v>161</v>
      </c>
      <c r="E342" s="158" t="s">
        <v>751</v>
      </c>
      <c r="F342" s="230" t="s">
        <v>369</v>
      </c>
      <c r="G342" s="230"/>
      <c r="H342" s="230"/>
      <c r="I342" s="230"/>
      <c r="J342" s="159" t="s">
        <v>174</v>
      </c>
      <c r="K342" s="160">
        <v>2</v>
      </c>
      <c r="L342" s="161">
        <v>21</v>
      </c>
      <c r="M342" s="231">
        <v>10</v>
      </c>
      <c r="N342" s="231"/>
      <c r="O342" s="231"/>
      <c r="P342" s="231">
        <f t="shared" si="65"/>
        <v>62</v>
      </c>
      <c r="Q342" s="231"/>
      <c r="R342" s="33"/>
      <c r="T342" s="162" t="s">
        <v>22</v>
      </c>
      <c r="U342" s="40" t="s">
        <v>44</v>
      </c>
      <c r="V342" s="108">
        <f t="shared" si="66"/>
        <v>31</v>
      </c>
      <c r="W342" s="108">
        <f t="shared" si="67"/>
        <v>42</v>
      </c>
      <c r="X342" s="108">
        <f t="shared" si="68"/>
        <v>20</v>
      </c>
      <c r="Y342" s="163">
        <v>0</v>
      </c>
      <c r="Z342" s="163">
        <f t="shared" si="69"/>
        <v>0</v>
      </c>
      <c r="AA342" s="163">
        <v>0</v>
      </c>
      <c r="AB342" s="163">
        <f t="shared" si="70"/>
        <v>0</v>
      </c>
      <c r="AC342" s="163">
        <v>0</v>
      </c>
      <c r="AD342" s="164">
        <f t="shared" si="71"/>
        <v>0</v>
      </c>
      <c r="AR342" s="17" t="s">
        <v>164</v>
      </c>
      <c r="AT342" s="17" t="s">
        <v>161</v>
      </c>
      <c r="AU342" s="17" t="s">
        <v>99</v>
      </c>
      <c r="AY342" s="17" t="s">
        <v>160</v>
      </c>
      <c r="BE342" s="165">
        <f t="shared" si="72"/>
        <v>62</v>
      </c>
      <c r="BF342" s="165">
        <f t="shared" si="73"/>
        <v>0</v>
      </c>
      <c r="BG342" s="165">
        <f t="shared" si="74"/>
        <v>0</v>
      </c>
      <c r="BH342" s="165">
        <f t="shared" si="75"/>
        <v>0</v>
      </c>
      <c r="BI342" s="165">
        <f t="shared" si="76"/>
        <v>0</v>
      </c>
      <c r="BJ342" s="17" t="s">
        <v>24</v>
      </c>
      <c r="BK342" s="165">
        <f t="shared" si="77"/>
        <v>62</v>
      </c>
      <c r="BL342" s="17" t="s">
        <v>164</v>
      </c>
      <c r="BM342" s="17" t="s">
        <v>752</v>
      </c>
    </row>
    <row r="343" spans="2:65" s="1" customFormat="1" ht="22.5" customHeight="1">
      <c r="B343" s="31"/>
      <c r="C343" s="157" t="s">
        <v>753</v>
      </c>
      <c r="D343" s="157" t="s">
        <v>161</v>
      </c>
      <c r="E343" s="158" t="s">
        <v>754</v>
      </c>
      <c r="F343" s="230" t="s">
        <v>488</v>
      </c>
      <c r="G343" s="230"/>
      <c r="H343" s="230"/>
      <c r="I343" s="230"/>
      <c r="J343" s="159" t="s">
        <v>373</v>
      </c>
      <c r="K343" s="160">
        <v>1</v>
      </c>
      <c r="L343" s="161">
        <v>250</v>
      </c>
      <c r="M343" s="231">
        <v>890</v>
      </c>
      <c r="N343" s="231"/>
      <c r="O343" s="231"/>
      <c r="P343" s="231">
        <f t="shared" si="65"/>
        <v>1140</v>
      </c>
      <c r="Q343" s="231"/>
      <c r="R343" s="33"/>
      <c r="T343" s="162" t="s">
        <v>22</v>
      </c>
      <c r="U343" s="40" t="s">
        <v>44</v>
      </c>
      <c r="V343" s="108">
        <f t="shared" si="66"/>
        <v>1140</v>
      </c>
      <c r="W343" s="108">
        <f t="shared" si="67"/>
        <v>250</v>
      </c>
      <c r="X343" s="108">
        <f t="shared" si="68"/>
        <v>890</v>
      </c>
      <c r="Y343" s="163">
        <v>0</v>
      </c>
      <c r="Z343" s="163">
        <f t="shared" si="69"/>
        <v>0</v>
      </c>
      <c r="AA343" s="163">
        <v>0</v>
      </c>
      <c r="AB343" s="163">
        <f t="shared" si="70"/>
        <v>0</v>
      </c>
      <c r="AC343" s="163">
        <v>0</v>
      </c>
      <c r="AD343" s="164">
        <f t="shared" si="71"/>
        <v>0</v>
      </c>
      <c r="AR343" s="17" t="s">
        <v>164</v>
      </c>
      <c r="AT343" s="17" t="s">
        <v>161</v>
      </c>
      <c r="AU343" s="17" t="s">
        <v>99</v>
      </c>
      <c r="AY343" s="17" t="s">
        <v>160</v>
      </c>
      <c r="BE343" s="165">
        <f t="shared" si="72"/>
        <v>1140</v>
      </c>
      <c r="BF343" s="165">
        <f t="shared" si="73"/>
        <v>0</v>
      </c>
      <c r="BG343" s="165">
        <f t="shared" si="74"/>
        <v>0</v>
      </c>
      <c r="BH343" s="165">
        <f t="shared" si="75"/>
        <v>0</v>
      </c>
      <c r="BI343" s="165">
        <f t="shared" si="76"/>
        <v>0</v>
      </c>
      <c r="BJ343" s="17" t="s">
        <v>24</v>
      </c>
      <c r="BK343" s="165">
        <f t="shared" si="77"/>
        <v>1140</v>
      </c>
      <c r="BL343" s="17" t="s">
        <v>164</v>
      </c>
      <c r="BM343" s="17" t="s">
        <v>755</v>
      </c>
    </row>
    <row r="344" spans="2:65" s="1" customFormat="1" ht="22.5" customHeight="1">
      <c r="B344" s="31"/>
      <c r="C344" s="157" t="s">
        <v>505</v>
      </c>
      <c r="D344" s="157" t="s">
        <v>161</v>
      </c>
      <c r="E344" s="158" t="s">
        <v>756</v>
      </c>
      <c r="F344" s="230" t="s">
        <v>492</v>
      </c>
      <c r="G344" s="230"/>
      <c r="H344" s="230"/>
      <c r="I344" s="230"/>
      <c r="J344" s="159" t="s">
        <v>189</v>
      </c>
      <c r="K344" s="160">
        <v>4</v>
      </c>
      <c r="L344" s="161">
        <v>125</v>
      </c>
      <c r="M344" s="231">
        <v>245</v>
      </c>
      <c r="N344" s="231"/>
      <c r="O344" s="231"/>
      <c r="P344" s="231">
        <f t="shared" si="65"/>
        <v>1480</v>
      </c>
      <c r="Q344" s="231"/>
      <c r="R344" s="33"/>
      <c r="T344" s="162" t="s">
        <v>22</v>
      </c>
      <c r="U344" s="40" t="s">
        <v>44</v>
      </c>
      <c r="V344" s="108">
        <f t="shared" si="66"/>
        <v>370</v>
      </c>
      <c r="W344" s="108">
        <f t="shared" si="67"/>
        <v>500</v>
      </c>
      <c r="X344" s="108">
        <f t="shared" si="68"/>
        <v>980</v>
      </c>
      <c r="Y344" s="163">
        <v>0</v>
      </c>
      <c r="Z344" s="163">
        <f t="shared" si="69"/>
        <v>0</v>
      </c>
      <c r="AA344" s="163">
        <v>0</v>
      </c>
      <c r="AB344" s="163">
        <f t="shared" si="70"/>
        <v>0</v>
      </c>
      <c r="AC344" s="163">
        <v>0</v>
      </c>
      <c r="AD344" s="164">
        <f t="shared" si="71"/>
        <v>0</v>
      </c>
      <c r="AR344" s="17" t="s">
        <v>164</v>
      </c>
      <c r="AT344" s="17" t="s">
        <v>161</v>
      </c>
      <c r="AU344" s="17" t="s">
        <v>99</v>
      </c>
      <c r="AY344" s="17" t="s">
        <v>160</v>
      </c>
      <c r="BE344" s="165">
        <f t="shared" si="72"/>
        <v>1480</v>
      </c>
      <c r="BF344" s="165">
        <f t="shared" si="73"/>
        <v>0</v>
      </c>
      <c r="BG344" s="165">
        <f t="shared" si="74"/>
        <v>0</v>
      </c>
      <c r="BH344" s="165">
        <f t="shared" si="75"/>
        <v>0</v>
      </c>
      <c r="BI344" s="165">
        <f t="shared" si="76"/>
        <v>0</v>
      </c>
      <c r="BJ344" s="17" t="s">
        <v>24</v>
      </c>
      <c r="BK344" s="165">
        <f t="shared" si="77"/>
        <v>1480</v>
      </c>
      <c r="BL344" s="17" t="s">
        <v>164</v>
      </c>
      <c r="BM344" s="17" t="s">
        <v>757</v>
      </c>
    </row>
    <row r="345" spans="2:65" s="1" customFormat="1" ht="22.5" customHeight="1">
      <c r="B345" s="31"/>
      <c r="C345" s="157" t="s">
        <v>758</v>
      </c>
      <c r="D345" s="157" t="s">
        <v>161</v>
      </c>
      <c r="E345" s="158" t="s">
        <v>759</v>
      </c>
      <c r="F345" s="230" t="s">
        <v>584</v>
      </c>
      <c r="G345" s="230"/>
      <c r="H345" s="230"/>
      <c r="I345" s="230"/>
      <c r="J345" s="159" t="s">
        <v>174</v>
      </c>
      <c r="K345" s="160">
        <v>1</v>
      </c>
      <c r="L345" s="161">
        <v>956</v>
      </c>
      <c r="M345" s="231">
        <v>110</v>
      </c>
      <c r="N345" s="231"/>
      <c r="O345" s="231"/>
      <c r="P345" s="231">
        <f t="shared" si="65"/>
        <v>1066</v>
      </c>
      <c r="Q345" s="231"/>
      <c r="R345" s="33"/>
      <c r="T345" s="162" t="s">
        <v>22</v>
      </c>
      <c r="U345" s="40" t="s">
        <v>44</v>
      </c>
      <c r="V345" s="108">
        <f t="shared" si="66"/>
        <v>1066</v>
      </c>
      <c r="W345" s="108">
        <f t="shared" si="67"/>
        <v>956</v>
      </c>
      <c r="X345" s="108">
        <f t="shared" si="68"/>
        <v>110</v>
      </c>
      <c r="Y345" s="163">
        <v>0</v>
      </c>
      <c r="Z345" s="163">
        <f t="shared" si="69"/>
        <v>0</v>
      </c>
      <c r="AA345" s="163">
        <v>0</v>
      </c>
      <c r="AB345" s="163">
        <f t="shared" si="70"/>
        <v>0</v>
      </c>
      <c r="AC345" s="163">
        <v>0</v>
      </c>
      <c r="AD345" s="164">
        <f t="shared" si="71"/>
        <v>0</v>
      </c>
      <c r="AR345" s="17" t="s">
        <v>164</v>
      </c>
      <c r="AT345" s="17" t="s">
        <v>161</v>
      </c>
      <c r="AU345" s="17" t="s">
        <v>99</v>
      </c>
      <c r="AY345" s="17" t="s">
        <v>160</v>
      </c>
      <c r="BE345" s="165">
        <f t="shared" si="72"/>
        <v>1066</v>
      </c>
      <c r="BF345" s="165">
        <f t="shared" si="73"/>
        <v>0</v>
      </c>
      <c r="BG345" s="165">
        <f t="shared" si="74"/>
        <v>0</v>
      </c>
      <c r="BH345" s="165">
        <f t="shared" si="75"/>
        <v>0</v>
      </c>
      <c r="BI345" s="165">
        <f t="shared" si="76"/>
        <v>0</v>
      </c>
      <c r="BJ345" s="17" t="s">
        <v>24</v>
      </c>
      <c r="BK345" s="165">
        <f t="shared" si="77"/>
        <v>1066</v>
      </c>
      <c r="BL345" s="17" t="s">
        <v>164</v>
      </c>
      <c r="BM345" s="17" t="s">
        <v>760</v>
      </c>
    </row>
    <row r="346" spans="2:65" s="1" customFormat="1" ht="22.5" customHeight="1">
      <c r="B346" s="31"/>
      <c r="C346" s="157" t="s">
        <v>508</v>
      </c>
      <c r="D346" s="157" t="s">
        <v>161</v>
      </c>
      <c r="E346" s="158" t="s">
        <v>761</v>
      </c>
      <c r="F346" s="230" t="s">
        <v>515</v>
      </c>
      <c r="G346" s="230"/>
      <c r="H346" s="230"/>
      <c r="I346" s="230"/>
      <c r="J346" s="159" t="s">
        <v>174</v>
      </c>
      <c r="K346" s="160">
        <v>1</v>
      </c>
      <c r="L346" s="161">
        <v>429</v>
      </c>
      <c r="M346" s="231">
        <v>85</v>
      </c>
      <c r="N346" s="231"/>
      <c r="O346" s="231"/>
      <c r="P346" s="231">
        <f t="shared" si="65"/>
        <v>514</v>
      </c>
      <c r="Q346" s="231"/>
      <c r="R346" s="33"/>
      <c r="T346" s="162" t="s">
        <v>22</v>
      </c>
      <c r="U346" s="40" t="s">
        <v>44</v>
      </c>
      <c r="V346" s="108">
        <f t="shared" si="66"/>
        <v>514</v>
      </c>
      <c r="W346" s="108">
        <f t="shared" si="67"/>
        <v>429</v>
      </c>
      <c r="X346" s="108">
        <f t="shared" si="68"/>
        <v>85</v>
      </c>
      <c r="Y346" s="163">
        <v>0</v>
      </c>
      <c r="Z346" s="163">
        <f t="shared" si="69"/>
        <v>0</v>
      </c>
      <c r="AA346" s="163">
        <v>0</v>
      </c>
      <c r="AB346" s="163">
        <f t="shared" si="70"/>
        <v>0</v>
      </c>
      <c r="AC346" s="163">
        <v>0</v>
      </c>
      <c r="AD346" s="164">
        <f t="shared" si="71"/>
        <v>0</v>
      </c>
      <c r="AR346" s="17" t="s">
        <v>164</v>
      </c>
      <c r="AT346" s="17" t="s">
        <v>161</v>
      </c>
      <c r="AU346" s="17" t="s">
        <v>99</v>
      </c>
      <c r="AY346" s="17" t="s">
        <v>160</v>
      </c>
      <c r="BE346" s="165">
        <f t="shared" si="72"/>
        <v>514</v>
      </c>
      <c r="BF346" s="165">
        <f t="shared" si="73"/>
        <v>0</v>
      </c>
      <c r="BG346" s="165">
        <f t="shared" si="74"/>
        <v>0</v>
      </c>
      <c r="BH346" s="165">
        <f t="shared" si="75"/>
        <v>0</v>
      </c>
      <c r="BI346" s="165">
        <f t="shared" si="76"/>
        <v>0</v>
      </c>
      <c r="BJ346" s="17" t="s">
        <v>24</v>
      </c>
      <c r="BK346" s="165">
        <f t="shared" si="77"/>
        <v>514</v>
      </c>
      <c r="BL346" s="17" t="s">
        <v>164</v>
      </c>
      <c r="BM346" s="17" t="s">
        <v>762</v>
      </c>
    </row>
    <row r="347" spans="2:65" s="9" customFormat="1" ht="29.85" customHeight="1">
      <c r="B347" s="145"/>
      <c r="C347" s="146"/>
      <c r="D347" s="156" t="s">
        <v>121</v>
      </c>
      <c r="E347" s="156"/>
      <c r="F347" s="156"/>
      <c r="G347" s="156"/>
      <c r="H347" s="156"/>
      <c r="I347" s="156"/>
      <c r="J347" s="156"/>
      <c r="K347" s="156"/>
      <c r="L347" s="156"/>
      <c r="M347" s="237">
        <f>BK347</f>
        <v>35022</v>
      </c>
      <c r="N347" s="238"/>
      <c r="O347" s="238"/>
      <c r="P347" s="238"/>
      <c r="Q347" s="238"/>
      <c r="R347" s="148"/>
      <c r="T347" s="149"/>
      <c r="U347" s="146"/>
      <c r="V347" s="146"/>
      <c r="W347" s="150">
        <f>SUM(W348:W382)</f>
        <v>27119</v>
      </c>
      <c r="X347" s="150">
        <f>SUM(X348:X382)</f>
        <v>7903</v>
      </c>
      <c r="Y347" s="146"/>
      <c r="Z347" s="151">
        <f>SUM(Z348:Z382)</f>
        <v>0</v>
      </c>
      <c r="AA347" s="146"/>
      <c r="AB347" s="151">
        <f>SUM(AB348:AB382)</f>
        <v>0</v>
      </c>
      <c r="AC347" s="146"/>
      <c r="AD347" s="152">
        <f>SUM(AD348:AD382)</f>
        <v>0</v>
      </c>
      <c r="AR347" s="153" t="s">
        <v>99</v>
      </c>
      <c r="AT347" s="154" t="s">
        <v>80</v>
      </c>
      <c r="AU347" s="154" t="s">
        <v>24</v>
      </c>
      <c r="AY347" s="153" t="s">
        <v>160</v>
      </c>
      <c r="BK347" s="155">
        <f>SUM(BK348:BK382)</f>
        <v>35022</v>
      </c>
    </row>
    <row r="348" spans="2:65" s="1" customFormat="1" ht="31.5" customHeight="1">
      <c r="B348" s="31"/>
      <c r="C348" s="157" t="s">
        <v>763</v>
      </c>
      <c r="D348" s="157" t="s">
        <v>161</v>
      </c>
      <c r="E348" s="158" t="s">
        <v>764</v>
      </c>
      <c r="F348" s="230" t="s">
        <v>377</v>
      </c>
      <c r="G348" s="230"/>
      <c r="H348" s="230"/>
      <c r="I348" s="230"/>
      <c r="J348" s="159" t="s">
        <v>174</v>
      </c>
      <c r="K348" s="160">
        <v>1</v>
      </c>
      <c r="L348" s="161">
        <v>3288</v>
      </c>
      <c r="M348" s="231">
        <v>0</v>
      </c>
      <c r="N348" s="231"/>
      <c r="O348" s="231"/>
      <c r="P348" s="231">
        <f t="shared" ref="P348:P382" si="78">ROUND(V348*K348,2)</f>
        <v>3288</v>
      </c>
      <c r="Q348" s="231"/>
      <c r="R348" s="33"/>
      <c r="T348" s="162" t="s">
        <v>22</v>
      </c>
      <c r="U348" s="40" t="s">
        <v>44</v>
      </c>
      <c r="V348" s="108">
        <f t="shared" ref="V348:V382" si="79">L348+M348</f>
        <v>3288</v>
      </c>
      <c r="W348" s="108">
        <f t="shared" ref="W348:W382" si="80">ROUND(L348*K348,2)</f>
        <v>3288</v>
      </c>
      <c r="X348" s="108">
        <f t="shared" ref="X348:X382" si="81">ROUND(M348*K348,2)</f>
        <v>0</v>
      </c>
      <c r="Y348" s="163">
        <v>0</v>
      </c>
      <c r="Z348" s="163">
        <f t="shared" ref="Z348:Z382" si="82">Y348*K348</f>
        <v>0</v>
      </c>
      <c r="AA348" s="163">
        <v>0</v>
      </c>
      <c r="AB348" s="163">
        <f t="shared" ref="AB348:AB382" si="83">AA348*K348</f>
        <v>0</v>
      </c>
      <c r="AC348" s="163">
        <v>0</v>
      </c>
      <c r="AD348" s="164">
        <f t="shared" ref="AD348:AD382" si="84">AC348*K348</f>
        <v>0</v>
      </c>
      <c r="AR348" s="17" t="s">
        <v>164</v>
      </c>
      <c r="AT348" s="17" t="s">
        <v>161</v>
      </c>
      <c r="AU348" s="17" t="s">
        <v>99</v>
      </c>
      <c r="AY348" s="17" t="s">
        <v>160</v>
      </c>
      <c r="BE348" s="165">
        <f t="shared" ref="BE348:BE382" si="85">IF(U348="základní",P348,0)</f>
        <v>3288</v>
      </c>
      <c r="BF348" s="165">
        <f t="shared" ref="BF348:BF382" si="86">IF(U348="snížená",P348,0)</f>
        <v>0</v>
      </c>
      <c r="BG348" s="165">
        <f t="shared" ref="BG348:BG382" si="87">IF(U348="zákl. přenesená",P348,0)</f>
        <v>0</v>
      </c>
      <c r="BH348" s="165">
        <f t="shared" ref="BH348:BH382" si="88">IF(U348="sníž. přenesená",P348,0)</f>
        <v>0</v>
      </c>
      <c r="BI348" s="165">
        <f t="shared" ref="BI348:BI382" si="89">IF(U348="nulová",P348,0)</f>
        <v>0</v>
      </c>
      <c r="BJ348" s="17" t="s">
        <v>24</v>
      </c>
      <c r="BK348" s="165">
        <f t="shared" ref="BK348:BK382" si="90">ROUND(V348*K348,2)</f>
        <v>3288</v>
      </c>
      <c r="BL348" s="17" t="s">
        <v>164</v>
      </c>
      <c r="BM348" s="17" t="s">
        <v>765</v>
      </c>
    </row>
    <row r="349" spans="2:65" s="1" customFormat="1" ht="22.5" customHeight="1">
      <c r="B349" s="31"/>
      <c r="C349" s="157" t="s">
        <v>510</v>
      </c>
      <c r="D349" s="157" t="s">
        <v>161</v>
      </c>
      <c r="E349" s="158" t="s">
        <v>766</v>
      </c>
      <c r="F349" s="230" t="s">
        <v>380</v>
      </c>
      <c r="G349" s="230"/>
      <c r="H349" s="230"/>
      <c r="I349" s="230"/>
      <c r="J349" s="159" t="s">
        <v>174</v>
      </c>
      <c r="K349" s="160">
        <v>1</v>
      </c>
      <c r="L349" s="161">
        <v>1836</v>
      </c>
      <c r="M349" s="231">
        <v>145</v>
      </c>
      <c r="N349" s="231"/>
      <c r="O349" s="231"/>
      <c r="P349" s="231">
        <f t="shared" si="78"/>
        <v>1981</v>
      </c>
      <c r="Q349" s="231"/>
      <c r="R349" s="33"/>
      <c r="T349" s="162" t="s">
        <v>22</v>
      </c>
      <c r="U349" s="40" t="s">
        <v>44</v>
      </c>
      <c r="V349" s="108">
        <f t="shared" si="79"/>
        <v>1981</v>
      </c>
      <c r="W349" s="108">
        <f t="shared" si="80"/>
        <v>1836</v>
      </c>
      <c r="X349" s="108">
        <f t="shared" si="81"/>
        <v>145</v>
      </c>
      <c r="Y349" s="163">
        <v>0</v>
      </c>
      <c r="Z349" s="163">
        <f t="shared" si="82"/>
        <v>0</v>
      </c>
      <c r="AA349" s="163">
        <v>0</v>
      </c>
      <c r="AB349" s="163">
        <f t="shared" si="83"/>
        <v>0</v>
      </c>
      <c r="AC349" s="163">
        <v>0</v>
      </c>
      <c r="AD349" s="164">
        <f t="shared" si="84"/>
        <v>0</v>
      </c>
      <c r="AR349" s="17" t="s">
        <v>164</v>
      </c>
      <c r="AT349" s="17" t="s">
        <v>161</v>
      </c>
      <c r="AU349" s="17" t="s">
        <v>99</v>
      </c>
      <c r="AY349" s="17" t="s">
        <v>160</v>
      </c>
      <c r="BE349" s="165">
        <f t="shared" si="85"/>
        <v>1981</v>
      </c>
      <c r="BF349" s="165">
        <f t="shared" si="86"/>
        <v>0</v>
      </c>
      <c r="BG349" s="165">
        <f t="shared" si="87"/>
        <v>0</v>
      </c>
      <c r="BH349" s="165">
        <f t="shared" si="88"/>
        <v>0</v>
      </c>
      <c r="BI349" s="165">
        <f t="shared" si="89"/>
        <v>0</v>
      </c>
      <c r="BJ349" s="17" t="s">
        <v>24</v>
      </c>
      <c r="BK349" s="165">
        <f t="shared" si="90"/>
        <v>1981</v>
      </c>
      <c r="BL349" s="17" t="s">
        <v>164</v>
      </c>
      <c r="BM349" s="17" t="s">
        <v>767</v>
      </c>
    </row>
    <row r="350" spans="2:65" s="1" customFormat="1" ht="22.5" customHeight="1">
      <c r="B350" s="31"/>
      <c r="C350" s="157" t="s">
        <v>768</v>
      </c>
      <c r="D350" s="157" t="s">
        <v>161</v>
      </c>
      <c r="E350" s="158" t="s">
        <v>769</v>
      </c>
      <c r="F350" s="230" t="s">
        <v>384</v>
      </c>
      <c r="G350" s="230"/>
      <c r="H350" s="230"/>
      <c r="I350" s="230"/>
      <c r="J350" s="159" t="s">
        <v>174</v>
      </c>
      <c r="K350" s="160">
        <v>1</v>
      </c>
      <c r="L350" s="161">
        <v>516</v>
      </c>
      <c r="M350" s="231">
        <v>115</v>
      </c>
      <c r="N350" s="231"/>
      <c r="O350" s="231"/>
      <c r="P350" s="231">
        <f t="shared" si="78"/>
        <v>631</v>
      </c>
      <c r="Q350" s="231"/>
      <c r="R350" s="33"/>
      <c r="T350" s="162" t="s">
        <v>22</v>
      </c>
      <c r="U350" s="40" t="s">
        <v>44</v>
      </c>
      <c r="V350" s="108">
        <f t="shared" si="79"/>
        <v>631</v>
      </c>
      <c r="W350" s="108">
        <f t="shared" si="80"/>
        <v>516</v>
      </c>
      <c r="X350" s="108">
        <f t="shared" si="81"/>
        <v>115</v>
      </c>
      <c r="Y350" s="163">
        <v>0</v>
      </c>
      <c r="Z350" s="163">
        <f t="shared" si="82"/>
        <v>0</v>
      </c>
      <c r="AA350" s="163">
        <v>0</v>
      </c>
      <c r="AB350" s="163">
        <f t="shared" si="83"/>
        <v>0</v>
      </c>
      <c r="AC350" s="163">
        <v>0</v>
      </c>
      <c r="AD350" s="164">
        <f t="shared" si="84"/>
        <v>0</v>
      </c>
      <c r="AR350" s="17" t="s">
        <v>164</v>
      </c>
      <c r="AT350" s="17" t="s">
        <v>161</v>
      </c>
      <c r="AU350" s="17" t="s">
        <v>99</v>
      </c>
      <c r="AY350" s="17" t="s">
        <v>160</v>
      </c>
      <c r="BE350" s="165">
        <f t="shared" si="85"/>
        <v>631</v>
      </c>
      <c r="BF350" s="165">
        <f t="shared" si="86"/>
        <v>0</v>
      </c>
      <c r="BG350" s="165">
        <f t="shared" si="87"/>
        <v>0</v>
      </c>
      <c r="BH350" s="165">
        <f t="shared" si="88"/>
        <v>0</v>
      </c>
      <c r="BI350" s="165">
        <f t="shared" si="89"/>
        <v>0</v>
      </c>
      <c r="BJ350" s="17" t="s">
        <v>24</v>
      </c>
      <c r="BK350" s="165">
        <f t="shared" si="90"/>
        <v>631</v>
      </c>
      <c r="BL350" s="17" t="s">
        <v>164</v>
      </c>
      <c r="BM350" s="17" t="s">
        <v>770</v>
      </c>
    </row>
    <row r="351" spans="2:65" s="1" customFormat="1" ht="22.5" customHeight="1">
      <c r="B351" s="31"/>
      <c r="C351" s="157" t="s">
        <v>513</v>
      </c>
      <c r="D351" s="157" t="s">
        <v>161</v>
      </c>
      <c r="E351" s="158" t="s">
        <v>771</v>
      </c>
      <c r="F351" s="230" t="s">
        <v>387</v>
      </c>
      <c r="G351" s="230"/>
      <c r="H351" s="230"/>
      <c r="I351" s="230"/>
      <c r="J351" s="159" t="s">
        <v>174</v>
      </c>
      <c r="K351" s="160">
        <v>1</v>
      </c>
      <c r="L351" s="161">
        <v>355</v>
      </c>
      <c r="M351" s="231">
        <v>115</v>
      </c>
      <c r="N351" s="231"/>
      <c r="O351" s="231"/>
      <c r="P351" s="231">
        <f t="shared" si="78"/>
        <v>470</v>
      </c>
      <c r="Q351" s="231"/>
      <c r="R351" s="33"/>
      <c r="T351" s="162" t="s">
        <v>22</v>
      </c>
      <c r="U351" s="40" t="s">
        <v>44</v>
      </c>
      <c r="V351" s="108">
        <f t="shared" si="79"/>
        <v>470</v>
      </c>
      <c r="W351" s="108">
        <f t="shared" si="80"/>
        <v>355</v>
      </c>
      <c r="X351" s="108">
        <f t="shared" si="81"/>
        <v>115</v>
      </c>
      <c r="Y351" s="163">
        <v>0</v>
      </c>
      <c r="Z351" s="163">
        <f t="shared" si="82"/>
        <v>0</v>
      </c>
      <c r="AA351" s="163">
        <v>0</v>
      </c>
      <c r="AB351" s="163">
        <f t="shared" si="83"/>
        <v>0</v>
      </c>
      <c r="AC351" s="163">
        <v>0</v>
      </c>
      <c r="AD351" s="164">
        <f t="shared" si="84"/>
        <v>0</v>
      </c>
      <c r="AR351" s="17" t="s">
        <v>164</v>
      </c>
      <c r="AT351" s="17" t="s">
        <v>161</v>
      </c>
      <c r="AU351" s="17" t="s">
        <v>99</v>
      </c>
      <c r="AY351" s="17" t="s">
        <v>160</v>
      </c>
      <c r="BE351" s="165">
        <f t="shared" si="85"/>
        <v>470</v>
      </c>
      <c r="BF351" s="165">
        <f t="shared" si="86"/>
        <v>0</v>
      </c>
      <c r="BG351" s="165">
        <f t="shared" si="87"/>
        <v>0</v>
      </c>
      <c r="BH351" s="165">
        <f t="shared" si="88"/>
        <v>0</v>
      </c>
      <c r="BI351" s="165">
        <f t="shared" si="89"/>
        <v>0</v>
      </c>
      <c r="BJ351" s="17" t="s">
        <v>24</v>
      </c>
      <c r="BK351" s="165">
        <f t="shared" si="90"/>
        <v>470</v>
      </c>
      <c r="BL351" s="17" t="s">
        <v>164</v>
      </c>
      <c r="BM351" s="17" t="s">
        <v>772</v>
      </c>
    </row>
    <row r="352" spans="2:65" s="1" customFormat="1" ht="22.5" customHeight="1">
      <c r="B352" s="31"/>
      <c r="C352" s="157" t="s">
        <v>773</v>
      </c>
      <c r="D352" s="157" t="s">
        <v>161</v>
      </c>
      <c r="E352" s="158" t="s">
        <v>774</v>
      </c>
      <c r="F352" s="230" t="s">
        <v>391</v>
      </c>
      <c r="G352" s="230"/>
      <c r="H352" s="230"/>
      <c r="I352" s="230"/>
      <c r="J352" s="159" t="s">
        <v>174</v>
      </c>
      <c r="K352" s="160">
        <v>3</v>
      </c>
      <c r="L352" s="161">
        <v>28</v>
      </c>
      <c r="M352" s="231">
        <v>5</v>
      </c>
      <c r="N352" s="231"/>
      <c r="O352" s="231"/>
      <c r="P352" s="231">
        <f t="shared" si="78"/>
        <v>99</v>
      </c>
      <c r="Q352" s="231"/>
      <c r="R352" s="33"/>
      <c r="T352" s="162" t="s">
        <v>22</v>
      </c>
      <c r="U352" s="40" t="s">
        <v>44</v>
      </c>
      <c r="V352" s="108">
        <f t="shared" si="79"/>
        <v>33</v>
      </c>
      <c r="W352" s="108">
        <f t="shared" si="80"/>
        <v>84</v>
      </c>
      <c r="X352" s="108">
        <f t="shared" si="81"/>
        <v>15</v>
      </c>
      <c r="Y352" s="163">
        <v>0</v>
      </c>
      <c r="Z352" s="163">
        <f t="shared" si="82"/>
        <v>0</v>
      </c>
      <c r="AA352" s="163">
        <v>0</v>
      </c>
      <c r="AB352" s="163">
        <f t="shared" si="83"/>
        <v>0</v>
      </c>
      <c r="AC352" s="163">
        <v>0</v>
      </c>
      <c r="AD352" s="164">
        <f t="shared" si="84"/>
        <v>0</v>
      </c>
      <c r="AR352" s="17" t="s">
        <v>164</v>
      </c>
      <c r="AT352" s="17" t="s">
        <v>161</v>
      </c>
      <c r="AU352" s="17" t="s">
        <v>99</v>
      </c>
      <c r="AY352" s="17" t="s">
        <v>160</v>
      </c>
      <c r="BE352" s="165">
        <f t="shared" si="85"/>
        <v>99</v>
      </c>
      <c r="BF352" s="165">
        <f t="shared" si="86"/>
        <v>0</v>
      </c>
      <c r="BG352" s="165">
        <f t="shared" si="87"/>
        <v>0</v>
      </c>
      <c r="BH352" s="165">
        <f t="shared" si="88"/>
        <v>0</v>
      </c>
      <c r="BI352" s="165">
        <f t="shared" si="89"/>
        <v>0</v>
      </c>
      <c r="BJ352" s="17" t="s">
        <v>24</v>
      </c>
      <c r="BK352" s="165">
        <f t="shared" si="90"/>
        <v>99</v>
      </c>
      <c r="BL352" s="17" t="s">
        <v>164</v>
      </c>
      <c r="BM352" s="17" t="s">
        <v>775</v>
      </c>
    </row>
    <row r="353" spans="2:65" s="1" customFormat="1" ht="31.5" customHeight="1">
      <c r="B353" s="31"/>
      <c r="C353" s="157" t="s">
        <v>516</v>
      </c>
      <c r="D353" s="157" t="s">
        <v>161</v>
      </c>
      <c r="E353" s="158" t="s">
        <v>776</v>
      </c>
      <c r="F353" s="230" t="s">
        <v>394</v>
      </c>
      <c r="G353" s="230"/>
      <c r="H353" s="230"/>
      <c r="I353" s="230"/>
      <c r="J353" s="159" t="s">
        <v>174</v>
      </c>
      <c r="K353" s="160">
        <v>4</v>
      </c>
      <c r="L353" s="161">
        <v>265</v>
      </c>
      <c r="M353" s="231">
        <v>15</v>
      </c>
      <c r="N353" s="231"/>
      <c r="O353" s="231"/>
      <c r="P353" s="231">
        <f t="shared" si="78"/>
        <v>1120</v>
      </c>
      <c r="Q353" s="231"/>
      <c r="R353" s="33"/>
      <c r="T353" s="162" t="s">
        <v>22</v>
      </c>
      <c r="U353" s="40" t="s">
        <v>44</v>
      </c>
      <c r="V353" s="108">
        <f t="shared" si="79"/>
        <v>280</v>
      </c>
      <c r="W353" s="108">
        <f t="shared" si="80"/>
        <v>1060</v>
      </c>
      <c r="X353" s="108">
        <f t="shared" si="81"/>
        <v>60</v>
      </c>
      <c r="Y353" s="163">
        <v>0</v>
      </c>
      <c r="Z353" s="163">
        <f t="shared" si="82"/>
        <v>0</v>
      </c>
      <c r="AA353" s="163">
        <v>0</v>
      </c>
      <c r="AB353" s="163">
        <f t="shared" si="83"/>
        <v>0</v>
      </c>
      <c r="AC353" s="163">
        <v>0</v>
      </c>
      <c r="AD353" s="164">
        <f t="shared" si="84"/>
        <v>0</v>
      </c>
      <c r="AR353" s="17" t="s">
        <v>164</v>
      </c>
      <c r="AT353" s="17" t="s">
        <v>161</v>
      </c>
      <c r="AU353" s="17" t="s">
        <v>99</v>
      </c>
      <c r="AY353" s="17" t="s">
        <v>160</v>
      </c>
      <c r="BE353" s="165">
        <f t="shared" si="85"/>
        <v>1120</v>
      </c>
      <c r="BF353" s="165">
        <f t="shared" si="86"/>
        <v>0</v>
      </c>
      <c r="BG353" s="165">
        <f t="shared" si="87"/>
        <v>0</v>
      </c>
      <c r="BH353" s="165">
        <f t="shared" si="88"/>
        <v>0</v>
      </c>
      <c r="BI353" s="165">
        <f t="shared" si="89"/>
        <v>0</v>
      </c>
      <c r="BJ353" s="17" t="s">
        <v>24</v>
      </c>
      <c r="BK353" s="165">
        <f t="shared" si="90"/>
        <v>1120</v>
      </c>
      <c r="BL353" s="17" t="s">
        <v>164</v>
      </c>
      <c r="BM353" s="17" t="s">
        <v>777</v>
      </c>
    </row>
    <row r="354" spans="2:65" s="1" customFormat="1" ht="22.5" customHeight="1">
      <c r="B354" s="31"/>
      <c r="C354" s="157" t="s">
        <v>778</v>
      </c>
      <c r="D354" s="157" t="s">
        <v>161</v>
      </c>
      <c r="E354" s="158" t="s">
        <v>779</v>
      </c>
      <c r="F354" s="230" t="s">
        <v>398</v>
      </c>
      <c r="G354" s="230"/>
      <c r="H354" s="230"/>
      <c r="I354" s="230"/>
      <c r="J354" s="159" t="s">
        <v>174</v>
      </c>
      <c r="K354" s="160">
        <v>4</v>
      </c>
      <c r="L354" s="161">
        <v>179</v>
      </c>
      <c r="M354" s="231">
        <v>105</v>
      </c>
      <c r="N354" s="231"/>
      <c r="O354" s="231"/>
      <c r="P354" s="231">
        <f t="shared" si="78"/>
        <v>1136</v>
      </c>
      <c r="Q354" s="231"/>
      <c r="R354" s="33"/>
      <c r="T354" s="162" t="s">
        <v>22</v>
      </c>
      <c r="U354" s="40" t="s">
        <v>44</v>
      </c>
      <c r="V354" s="108">
        <f t="shared" si="79"/>
        <v>284</v>
      </c>
      <c r="W354" s="108">
        <f t="shared" si="80"/>
        <v>716</v>
      </c>
      <c r="X354" s="108">
        <f t="shared" si="81"/>
        <v>420</v>
      </c>
      <c r="Y354" s="163">
        <v>0</v>
      </c>
      <c r="Z354" s="163">
        <f t="shared" si="82"/>
        <v>0</v>
      </c>
      <c r="AA354" s="163">
        <v>0</v>
      </c>
      <c r="AB354" s="163">
        <f t="shared" si="83"/>
        <v>0</v>
      </c>
      <c r="AC354" s="163">
        <v>0</v>
      </c>
      <c r="AD354" s="164">
        <f t="shared" si="84"/>
        <v>0</v>
      </c>
      <c r="AR354" s="17" t="s">
        <v>164</v>
      </c>
      <c r="AT354" s="17" t="s">
        <v>161</v>
      </c>
      <c r="AU354" s="17" t="s">
        <v>99</v>
      </c>
      <c r="AY354" s="17" t="s">
        <v>160</v>
      </c>
      <c r="BE354" s="165">
        <f t="shared" si="85"/>
        <v>1136</v>
      </c>
      <c r="BF354" s="165">
        <f t="shared" si="86"/>
        <v>0</v>
      </c>
      <c r="BG354" s="165">
        <f t="shared" si="87"/>
        <v>0</v>
      </c>
      <c r="BH354" s="165">
        <f t="shared" si="88"/>
        <v>0</v>
      </c>
      <c r="BI354" s="165">
        <f t="shared" si="89"/>
        <v>0</v>
      </c>
      <c r="BJ354" s="17" t="s">
        <v>24</v>
      </c>
      <c r="BK354" s="165">
        <f t="shared" si="90"/>
        <v>1136</v>
      </c>
      <c r="BL354" s="17" t="s">
        <v>164</v>
      </c>
      <c r="BM354" s="17" t="s">
        <v>780</v>
      </c>
    </row>
    <row r="355" spans="2:65" s="1" customFormat="1" ht="22.5" customHeight="1">
      <c r="B355" s="31"/>
      <c r="C355" s="157" t="s">
        <v>519</v>
      </c>
      <c r="D355" s="157" t="s">
        <v>161</v>
      </c>
      <c r="E355" s="158" t="s">
        <v>781</v>
      </c>
      <c r="F355" s="230" t="s">
        <v>401</v>
      </c>
      <c r="G355" s="230"/>
      <c r="H355" s="230"/>
      <c r="I355" s="230"/>
      <c r="J355" s="159" t="s">
        <v>174</v>
      </c>
      <c r="K355" s="160">
        <v>2</v>
      </c>
      <c r="L355" s="161">
        <v>109</v>
      </c>
      <c r="M355" s="231">
        <v>55</v>
      </c>
      <c r="N355" s="231"/>
      <c r="O355" s="231"/>
      <c r="P355" s="231">
        <f t="shared" si="78"/>
        <v>328</v>
      </c>
      <c r="Q355" s="231"/>
      <c r="R355" s="33"/>
      <c r="T355" s="162" t="s">
        <v>22</v>
      </c>
      <c r="U355" s="40" t="s">
        <v>44</v>
      </c>
      <c r="V355" s="108">
        <f t="shared" si="79"/>
        <v>164</v>
      </c>
      <c r="W355" s="108">
        <f t="shared" si="80"/>
        <v>218</v>
      </c>
      <c r="X355" s="108">
        <f t="shared" si="81"/>
        <v>110</v>
      </c>
      <c r="Y355" s="163">
        <v>0</v>
      </c>
      <c r="Z355" s="163">
        <f t="shared" si="82"/>
        <v>0</v>
      </c>
      <c r="AA355" s="163">
        <v>0</v>
      </c>
      <c r="AB355" s="163">
        <f t="shared" si="83"/>
        <v>0</v>
      </c>
      <c r="AC355" s="163">
        <v>0</v>
      </c>
      <c r="AD355" s="164">
        <f t="shared" si="84"/>
        <v>0</v>
      </c>
      <c r="AR355" s="17" t="s">
        <v>164</v>
      </c>
      <c r="AT355" s="17" t="s">
        <v>161</v>
      </c>
      <c r="AU355" s="17" t="s">
        <v>99</v>
      </c>
      <c r="AY355" s="17" t="s">
        <v>160</v>
      </c>
      <c r="BE355" s="165">
        <f t="shared" si="85"/>
        <v>328</v>
      </c>
      <c r="BF355" s="165">
        <f t="shared" si="86"/>
        <v>0</v>
      </c>
      <c r="BG355" s="165">
        <f t="shared" si="87"/>
        <v>0</v>
      </c>
      <c r="BH355" s="165">
        <f t="shared" si="88"/>
        <v>0</v>
      </c>
      <c r="BI355" s="165">
        <f t="shared" si="89"/>
        <v>0</v>
      </c>
      <c r="BJ355" s="17" t="s">
        <v>24</v>
      </c>
      <c r="BK355" s="165">
        <f t="shared" si="90"/>
        <v>328</v>
      </c>
      <c r="BL355" s="17" t="s">
        <v>164</v>
      </c>
      <c r="BM355" s="17" t="s">
        <v>782</v>
      </c>
    </row>
    <row r="356" spans="2:65" s="1" customFormat="1" ht="22.5" customHeight="1">
      <c r="B356" s="31"/>
      <c r="C356" s="157" t="s">
        <v>783</v>
      </c>
      <c r="D356" s="157" t="s">
        <v>161</v>
      </c>
      <c r="E356" s="158" t="s">
        <v>784</v>
      </c>
      <c r="F356" s="230" t="s">
        <v>405</v>
      </c>
      <c r="G356" s="230"/>
      <c r="H356" s="230"/>
      <c r="I356" s="230"/>
      <c r="J356" s="159" t="s">
        <v>174</v>
      </c>
      <c r="K356" s="160">
        <v>1</v>
      </c>
      <c r="L356" s="161">
        <v>130</v>
      </c>
      <c r="M356" s="231">
        <v>55</v>
      </c>
      <c r="N356" s="231"/>
      <c r="O356" s="231"/>
      <c r="P356" s="231">
        <f t="shared" si="78"/>
        <v>185</v>
      </c>
      <c r="Q356" s="231"/>
      <c r="R356" s="33"/>
      <c r="T356" s="162" t="s">
        <v>22</v>
      </c>
      <c r="U356" s="40" t="s">
        <v>44</v>
      </c>
      <c r="V356" s="108">
        <f t="shared" si="79"/>
        <v>185</v>
      </c>
      <c r="W356" s="108">
        <f t="shared" si="80"/>
        <v>130</v>
      </c>
      <c r="X356" s="108">
        <f t="shared" si="81"/>
        <v>55</v>
      </c>
      <c r="Y356" s="163">
        <v>0</v>
      </c>
      <c r="Z356" s="163">
        <f t="shared" si="82"/>
        <v>0</v>
      </c>
      <c r="AA356" s="163">
        <v>0</v>
      </c>
      <c r="AB356" s="163">
        <f t="shared" si="83"/>
        <v>0</v>
      </c>
      <c r="AC356" s="163">
        <v>0</v>
      </c>
      <c r="AD356" s="164">
        <f t="shared" si="84"/>
        <v>0</v>
      </c>
      <c r="AR356" s="17" t="s">
        <v>164</v>
      </c>
      <c r="AT356" s="17" t="s">
        <v>161</v>
      </c>
      <c r="AU356" s="17" t="s">
        <v>99</v>
      </c>
      <c r="AY356" s="17" t="s">
        <v>160</v>
      </c>
      <c r="BE356" s="165">
        <f t="shared" si="85"/>
        <v>185</v>
      </c>
      <c r="BF356" s="165">
        <f t="shared" si="86"/>
        <v>0</v>
      </c>
      <c r="BG356" s="165">
        <f t="shared" si="87"/>
        <v>0</v>
      </c>
      <c r="BH356" s="165">
        <f t="shared" si="88"/>
        <v>0</v>
      </c>
      <c r="BI356" s="165">
        <f t="shared" si="89"/>
        <v>0</v>
      </c>
      <c r="BJ356" s="17" t="s">
        <v>24</v>
      </c>
      <c r="BK356" s="165">
        <f t="shared" si="90"/>
        <v>185</v>
      </c>
      <c r="BL356" s="17" t="s">
        <v>164</v>
      </c>
      <c r="BM356" s="17" t="s">
        <v>785</v>
      </c>
    </row>
    <row r="357" spans="2:65" s="1" customFormat="1" ht="22.5" customHeight="1">
      <c r="B357" s="31"/>
      <c r="C357" s="157" t="s">
        <v>521</v>
      </c>
      <c r="D357" s="157" t="s">
        <v>161</v>
      </c>
      <c r="E357" s="158" t="s">
        <v>786</v>
      </c>
      <c r="F357" s="230" t="s">
        <v>408</v>
      </c>
      <c r="G357" s="230"/>
      <c r="H357" s="230"/>
      <c r="I357" s="230"/>
      <c r="J357" s="159" t="s">
        <v>174</v>
      </c>
      <c r="K357" s="160">
        <v>1</v>
      </c>
      <c r="L357" s="161">
        <v>505</v>
      </c>
      <c r="M357" s="231">
        <v>85</v>
      </c>
      <c r="N357" s="231"/>
      <c r="O357" s="231"/>
      <c r="P357" s="231">
        <f t="shared" si="78"/>
        <v>590</v>
      </c>
      <c r="Q357" s="231"/>
      <c r="R357" s="33"/>
      <c r="T357" s="162" t="s">
        <v>22</v>
      </c>
      <c r="U357" s="40" t="s">
        <v>44</v>
      </c>
      <c r="V357" s="108">
        <f t="shared" si="79"/>
        <v>590</v>
      </c>
      <c r="W357" s="108">
        <f t="shared" si="80"/>
        <v>505</v>
      </c>
      <c r="X357" s="108">
        <f t="shared" si="81"/>
        <v>85</v>
      </c>
      <c r="Y357" s="163">
        <v>0</v>
      </c>
      <c r="Z357" s="163">
        <f t="shared" si="82"/>
        <v>0</v>
      </c>
      <c r="AA357" s="163">
        <v>0</v>
      </c>
      <c r="AB357" s="163">
        <f t="shared" si="83"/>
        <v>0</v>
      </c>
      <c r="AC357" s="163">
        <v>0</v>
      </c>
      <c r="AD357" s="164">
        <f t="shared" si="84"/>
        <v>0</v>
      </c>
      <c r="AR357" s="17" t="s">
        <v>164</v>
      </c>
      <c r="AT357" s="17" t="s">
        <v>161</v>
      </c>
      <c r="AU357" s="17" t="s">
        <v>99</v>
      </c>
      <c r="AY357" s="17" t="s">
        <v>160</v>
      </c>
      <c r="BE357" s="165">
        <f t="shared" si="85"/>
        <v>590</v>
      </c>
      <c r="BF357" s="165">
        <f t="shared" si="86"/>
        <v>0</v>
      </c>
      <c r="BG357" s="165">
        <f t="shared" si="87"/>
        <v>0</v>
      </c>
      <c r="BH357" s="165">
        <f t="shared" si="88"/>
        <v>0</v>
      </c>
      <c r="BI357" s="165">
        <f t="shared" si="89"/>
        <v>0</v>
      </c>
      <c r="BJ357" s="17" t="s">
        <v>24</v>
      </c>
      <c r="BK357" s="165">
        <f t="shared" si="90"/>
        <v>590</v>
      </c>
      <c r="BL357" s="17" t="s">
        <v>164</v>
      </c>
      <c r="BM357" s="17" t="s">
        <v>787</v>
      </c>
    </row>
    <row r="358" spans="2:65" s="1" customFormat="1" ht="22.5" customHeight="1">
      <c r="B358" s="31"/>
      <c r="C358" s="157" t="s">
        <v>788</v>
      </c>
      <c r="D358" s="157" t="s">
        <v>161</v>
      </c>
      <c r="E358" s="158" t="s">
        <v>789</v>
      </c>
      <c r="F358" s="230" t="s">
        <v>415</v>
      </c>
      <c r="G358" s="230"/>
      <c r="H358" s="230"/>
      <c r="I358" s="230"/>
      <c r="J358" s="159" t="s">
        <v>174</v>
      </c>
      <c r="K358" s="160">
        <v>4</v>
      </c>
      <c r="L358" s="161">
        <v>408</v>
      </c>
      <c r="M358" s="231">
        <v>85</v>
      </c>
      <c r="N358" s="231"/>
      <c r="O358" s="231"/>
      <c r="P358" s="231">
        <f t="shared" si="78"/>
        <v>1972</v>
      </c>
      <c r="Q358" s="231"/>
      <c r="R358" s="33"/>
      <c r="T358" s="162" t="s">
        <v>22</v>
      </c>
      <c r="U358" s="40" t="s">
        <v>44</v>
      </c>
      <c r="V358" s="108">
        <f t="shared" si="79"/>
        <v>493</v>
      </c>
      <c r="W358" s="108">
        <f t="shared" si="80"/>
        <v>1632</v>
      </c>
      <c r="X358" s="108">
        <f t="shared" si="81"/>
        <v>340</v>
      </c>
      <c r="Y358" s="163">
        <v>0</v>
      </c>
      <c r="Z358" s="163">
        <f t="shared" si="82"/>
        <v>0</v>
      </c>
      <c r="AA358" s="163">
        <v>0</v>
      </c>
      <c r="AB358" s="163">
        <f t="shared" si="83"/>
        <v>0</v>
      </c>
      <c r="AC358" s="163">
        <v>0</v>
      </c>
      <c r="AD358" s="164">
        <f t="shared" si="84"/>
        <v>0</v>
      </c>
      <c r="AR358" s="17" t="s">
        <v>164</v>
      </c>
      <c r="AT358" s="17" t="s">
        <v>161</v>
      </c>
      <c r="AU358" s="17" t="s">
        <v>99</v>
      </c>
      <c r="AY358" s="17" t="s">
        <v>160</v>
      </c>
      <c r="BE358" s="165">
        <f t="shared" si="85"/>
        <v>1972</v>
      </c>
      <c r="BF358" s="165">
        <f t="shared" si="86"/>
        <v>0</v>
      </c>
      <c r="BG358" s="165">
        <f t="shared" si="87"/>
        <v>0</v>
      </c>
      <c r="BH358" s="165">
        <f t="shared" si="88"/>
        <v>0</v>
      </c>
      <c r="BI358" s="165">
        <f t="shared" si="89"/>
        <v>0</v>
      </c>
      <c r="BJ358" s="17" t="s">
        <v>24</v>
      </c>
      <c r="BK358" s="165">
        <f t="shared" si="90"/>
        <v>1972</v>
      </c>
      <c r="BL358" s="17" t="s">
        <v>164</v>
      </c>
      <c r="BM358" s="17" t="s">
        <v>790</v>
      </c>
    </row>
    <row r="359" spans="2:65" s="1" customFormat="1" ht="22.5" customHeight="1">
      <c r="B359" s="31"/>
      <c r="C359" s="157" t="s">
        <v>524</v>
      </c>
      <c r="D359" s="157" t="s">
        <v>161</v>
      </c>
      <c r="E359" s="158" t="s">
        <v>791</v>
      </c>
      <c r="F359" s="230" t="s">
        <v>419</v>
      </c>
      <c r="G359" s="230"/>
      <c r="H359" s="230"/>
      <c r="I359" s="230"/>
      <c r="J359" s="159" t="s">
        <v>174</v>
      </c>
      <c r="K359" s="160">
        <v>3</v>
      </c>
      <c r="L359" s="161">
        <v>448</v>
      </c>
      <c r="M359" s="231">
        <v>85</v>
      </c>
      <c r="N359" s="231"/>
      <c r="O359" s="231"/>
      <c r="P359" s="231">
        <f t="shared" si="78"/>
        <v>1599</v>
      </c>
      <c r="Q359" s="231"/>
      <c r="R359" s="33"/>
      <c r="T359" s="162" t="s">
        <v>22</v>
      </c>
      <c r="U359" s="40" t="s">
        <v>44</v>
      </c>
      <c r="V359" s="108">
        <f t="shared" si="79"/>
        <v>533</v>
      </c>
      <c r="W359" s="108">
        <f t="shared" si="80"/>
        <v>1344</v>
      </c>
      <c r="X359" s="108">
        <f t="shared" si="81"/>
        <v>255</v>
      </c>
      <c r="Y359" s="163">
        <v>0</v>
      </c>
      <c r="Z359" s="163">
        <f t="shared" si="82"/>
        <v>0</v>
      </c>
      <c r="AA359" s="163">
        <v>0</v>
      </c>
      <c r="AB359" s="163">
        <f t="shared" si="83"/>
        <v>0</v>
      </c>
      <c r="AC359" s="163">
        <v>0</v>
      </c>
      <c r="AD359" s="164">
        <f t="shared" si="84"/>
        <v>0</v>
      </c>
      <c r="AR359" s="17" t="s">
        <v>164</v>
      </c>
      <c r="AT359" s="17" t="s">
        <v>161</v>
      </c>
      <c r="AU359" s="17" t="s">
        <v>99</v>
      </c>
      <c r="AY359" s="17" t="s">
        <v>160</v>
      </c>
      <c r="BE359" s="165">
        <f t="shared" si="85"/>
        <v>1599</v>
      </c>
      <c r="BF359" s="165">
        <f t="shared" si="86"/>
        <v>0</v>
      </c>
      <c r="BG359" s="165">
        <f t="shared" si="87"/>
        <v>0</v>
      </c>
      <c r="BH359" s="165">
        <f t="shared" si="88"/>
        <v>0</v>
      </c>
      <c r="BI359" s="165">
        <f t="shared" si="89"/>
        <v>0</v>
      </c>
      <c r="BJ359" s="17" t="s">
        <v>24</v>
      </c>
      <c r="BK359" s="165">
        <f t="shared" si="90"/>
        <v>1599</v>
      </c>
      <c r="BL359" s="17" t="s">
        <v>164</v>
      </c>
      <c r="BM359" s="17" t="s">
        <v>792</v>
      </c>
    </row>
    <row r="360" spans="2:65" s="1" customFormat="1" ht="22.5" customHeight="1">
      <c r="B360" s="31"/>
      <c r="C360" s="157" t="s">
        <v>793</v>
      </c>
      <c r="D360" s="157" t="s">
        <v>161</v>
      </c>
      <c r="E360" s="158" t="s">
        <v>794</v>
      </c>
      <c r="F360" s="230" t="s">
        <v>422</v>
      </c>
      <c r="G360" s="230"/>
      <c r="H360" s="230"/>
      <c r="I360" s="230"/>
      <c r="J360" s="159" t="s">
        <v>174</v>
      </c>
      <c r="K360" s="160">
        <v>2</v>
      </c>
      <c r="L360" s="161">
        <v>127</v>
      </c>
      <c r="M360" s="231">
        <v>55</v>
      </c>
      <c r="N360" s="231"/>
      <c r="O360" s="231"/>
      <c r="P360" s="231">
        <f t="shared" si="78"/>
        <v>364</v>
      </c>
      <c r="Q360" s="231"/>
      <c r="R360" s="33"/>
      <c r="T360" s="162" t="s">
        <v>22</v>
      </c>
      <c r="U360" s="40" t="s">
        <v>44</v>
      </c>
      <c r="V360" s="108">
        <f t="shared" si="79"/>
        <v>182</v>
      </c>
      <c r="W360" s="108">
        <f t="shared" si="80"/>
        <v>254</v>
      </c>
      <c r="X360" s="108">
        <f t="shared" si="81"/>
        <v>110</v>
      </c>
      <c r="Y360" s="163">
        <v>0</v>
      </c>
      <c r="Z360" s="163">
        <f t="shared" si="82"/>
        <v>0</v>
      </c>
      <c r="AA360" s="163">
        <v>0</v>
      </c>
      <c r="AB360" s="163">
        <f t="shared" si="83"/>
        <v>0</v>
      </c>
      <c r="AC360" s="163">
        <v>0</v>
      </c>
      <c r="AD360" s="164">
        <f t="shared" si="84"/>
        <v>0</v>
      </c>
      <c r="AR360" s="17" t="s">
        <v>164</v>
      </c>
      <c r="AT360" s="17" t="s">
        <v>161</v>
      </c>
      <c r="AU360" s="17" t="s">
        <v>99</v>
      </c>
      <c r="AY360" s="17" t="s">
        <v>160</v>
      </c>
      <c r="BE360" s="165">
        <f t="shared" si="85"/>
        <v>364</v>
      </c>
      <c r="BF360" s="165">
        <f t="shared" si="86"/>
        <v>0</v>
      </c>
      <c r="BG360" s="165">
        <f t="shared" si="87"/>
        <v>0</v>
      </c>
      <c r="BH360" s="165">
        <f t="shared" si="88"/>
        <v>0</v>
      </c>
      <c r="BI360" s="165">
        <f t="shared" si="89"/>
        <v>0</v>
      </c>
      <c r="BJ360" s="17" t="s">
        <v>24</v>
      </c>
      <c r="BK360" s="165">
        <f t="shared" si="90"/>
        <v>364</v>
      </c>
      <c r="BL360" s="17" t="s">
        <v>164</v>
      </c>
      <c r="BM360" s="17" t="s">
        <v>795</v>
      </c>
    </row>
    <row r="361" spans="2:65" s="1" customFormat="1" ht="22.5" customHeight="1">
      <c r="B361" s="31"/>
      <c r="C361" s="157" t="s">
        <v>526</v>
      </c>
      <c r="D361" s="157" t="s">
        <v>161</v>
      </c>
      <c r="E361" s="158" t="s">
        <v>796</v>
      </c>
      <c r="F361" s="230" t="s">
        <v>351</v>
      </c>
      <c r="G361" s="230"/>
      <c r="H361" s="230"/>
      <c r="I361" s="230"/>
      <c r="J361" s="159" t="s">
        <v>174</v>
      </c>
      <c r="K361" s="160">
        <v>3</v>
      </c>
      <c r="L361" s="161">
        <v>99</v>
      </c>
      <c r="M361" s="231">
        <v>55</v>
      </c>
      <c r="N361" s="231"/>
      <c r="O361" s="231"/>
      <c r="P361" s="231">
        <f t="shared" si="78"/>
        <v>462</v>
      </c>
      <c r="Q361" s="231"/>
      <c r="R361" s="33"/>
      <c r="T361" s="162" t="s">
        <v>22</v>
      </c>
      <c r="U361" s="40" t="s">
        <v>44</v>
      </c>
      <c r="V361" s="108">
        <f t="shared" si="79"/>
        <v>154</v>
      </c>
      <c r="W361" s="108">
        <f t="shared" si="80"/>
        <v>297</v>
      </c>
      <c r="X361" s="108">
        <f t="shared" si="81"/>
        <v>165</v>
      </c>
      <c r="Y361" s="163">
        <v>0</v>
      </c>
      <c r="Z361" s="163">
        <f t="shared" si="82"/>
        <v>0</v>
      </c>
      <c r="AA361" s="163">
        <v>0</v>
      </c>
      <c r="AB361" s="163">
        <f t="shared" si="83"/>
        <v>0</v>
      </c>
      <c r="AC361" s="163">
        <v>0</v>
      </c>
      <c r="AD361" s="164">
        <f t="shared" si="84"/>
        <v>0</v>
      </c>
      <c r="AR361" s="17" t="s">
        <v>164</v>
      </c>
      <c r="AT361" s="17" t="s">
        <v>161</v>
      </c>
      <c r="AU361" s="17" t="s">
        <v>99</v>
      </c>
      <c r="AY361" s="17" t="s">
        <v>160</v>
      </c>
      <c r="BE361" s="165">
        <f t="shared" si="85"/>
        <v>462</v>
      </c>
      <c r="BF361" s="165">
        <f t="shared" si="86"/>
        <v>0</v>
      </c>
      <c r="BG361" s="165">
        <f t="shared" si="87"/>
        <v>0</v>
      </c>
      <c r="BH361" s="165">
        <f t="shared" si="88"/>
        <v>0</v>
      </c>
      <c r="BI361" s="165">
        <f t="shared" si="89"/>
        <v>0</v>
      </c>
      <c r="BJ361" s="17" t="s">
        <v>24</v>
      </c>
      <c r="BK361" s="165">
        <f t="shared" si="90"/>
        <v>462</v>
      </c>
      <c r="BL361" s="17" t="s">
        <v>164</v>
      </c>
      <c r="BM361" s="17" t="s">
        <v>797</v>
      </c>
    </row>
    <row r="362" spans="2:65" s="1" customFormat="1" ht="22.5" customHeight="1">
      <c r="B362" s="31"/>
      <c r="C362" s="157" t="s">
        <v>798</v>
      </c>
      <c r="D362" s="157" t="s">
        <v>161</v>
      </c>
      <c r="E362" s="158" t="s">
        <v>799</v>
      </c>
      <c r="F362" s="230" t="s">
        <v>428</v>
      </c>
      <c r="G362" s="230"/>
      <c r="H362" s="230"/>
      <c r="I362" s="230"/>
      <c r="J362" s="159" t="s">
        <v>174</v>
      </c>
      <c r="K362" s="160">
        <v>1</v>
      </c>
      <c r="L362" s="161">
        <v>95</v>
      </c>
      <c r="M362" s="231">
        <v>55</v>
      </c>
      <c r="N362" s="231"/>
      <c r="O362" s="231"/>
      <c r="P362" s="231">
        <f t="shared" si="78"/>
        <v>150</v>
      </c>
      <c r="Q362" s="231"/>
      <c r="R362" s="33"/>
      <c r="T362" s="162" t="s">
        <v>22</v>
      </c>
      <c r="U362" s="40" t="s">
        <v>44</v>
      </c>
      <c r="V362" s="108">
        <f t="shared" si="79"/>
        <v>150</v>
      </c>
      <c r="W362" s="108">
        <f t="shared" si="80"/>
        <v>95</v>
      </c>
      <c r="X362" s="108">
        <f t="shared" si="81"/>
        <v>55</v>
      </c>
      <c r="Y362" s="163">
        <v>0</v>
      </c>
      <c r="Z362" s="163">
        <f t="shared" si="82"/>
        <v>0</v>
      </c>
      <c r="AA362" s="163">
        <v>0</v>
      </c>
      <c r="AB362" s="163">
        <f t="shared" si="83"/>
        <v>0</v>
      </c>
      <c r="AC362" s="163">
        <v>0</v>
      </c>
      <c r="AD362" s="164">
        <f t="shared" si="84"/>
        <v>0</v>
      </c>
      <c r="AR362" s="17" t="s">
        <v>164</v>
      </c>
      <c r="AT362" s="17" t="s">
        <v>161</v>
      </c>
      <c r="AU362" s="17" t="s">
        <v>99</v>
      </c>
      <c r="AY362" s="17" t="s">
        <v>160</v>
      </c>
      <c r="BE362" s="165">
        <f t="shared" si="85"/>
        <v>150</v>
      </c>
      <c r="BF362" s="165">
        <f t="shared" si="86"/>
        <v>0</v>
      </c>
      <c r="BG362" s="165">
        <f t="shared" si="87"/>
        <v>0</v>
      </c>
      <c r="BH362" s="165">
        <f t="shared" si="88"/>
        <v>0</v>
      </c>
      <c r="BI362" s="165">
        <f t="shared" si="89"/>
        <v>0</v>
      </c>
      <c r="BJ362" s="17" t="s">
        <v>24</v>
      </c>
      <c r="BK362" s="165">
        <f t="shared" si="90"/>
        <v>150</v>
      </c>
      <c r="BL362" s="17" t="s">
        <v>164</v>
      </c>
      <c r="BM362" s="17" t="s">
        <v>800</v>
      </c>
    </row>
    <row r="363" spans="2:65" s="1" customFormat="1" ht="22.5" customHeight="1">
      <c r="B363" s="31"/>
      <c r="C363" s="157" t="s">
        <v>529</v>
      </c>
      <c r="D363" s="157" t="s">
        <v>161</v>
      </c>
      <c r="E363" s="158" t="s">
        <v>801</v>
      </c>
      <c r="F363" s="230" t="s">
        <v>432</v>
      </c>
      <c r="G363" s="230"/>
      <c r="H363" s="230"/>
      <c r="I363" s="230"/>
      <c r="J363" s="159" t="s">
        <v>174</v>
      </c>
      <c r="K363" s="160">
        <v>3</v>
      </c>
      <c r="L363" s="161">
        <v>829</v>
      </c>
      <c r="M363" s="231">
        <v>85</v>
      </c>
      <c r="N363" s="231"/>
      <c r="O363" s="231"/>
      <c r="P363" s="231">
        <f t="shared" si="78"/>
        <v>2742</v>
      </c>
      <c r="Q363" s="231"/>
      <c r="R363" s="33"/>
      <c r="T363" s="162" t="s">
        <v>22</v>
      </c>
      <c r="U363" s="40" t="s">
        <v>44</v>
      </c>
      <c r="V363" s="108">
        <f t="shared" si="79"/>
        <v>914</v>
      </c>
      <c r="W363" s="108">
        <f t="shared" si="80"/>
        <v>2487</v>
      </c>
      <c r="X363" s="108">
        <f t="shared" si="81"/>
        <v>255</v>
      </c>
      <c r="Y363" s="163">
        <v>0</v>
      </c>
      <c r="Z363" s="163">
        <f t="shared" si="82"/>
        <v>0</v>
      </c>
      <c r="AA363" s="163">
        <v>0</v>
      </c>
      <c r="AB363" s="163">
        <f t="shared" si="83"/>
        <v>0</v>
      </c>
      <c r="AC363" s="163">
        <v>0</v>
      </c>
      <c r="AD363" s="164">
        <f t="shared" si="84"/>
        <v>0</v>
      </c>
      <c r="AR363" s="17" t="s">
        <v>164</v>
      </c>
      <c r="AT363" s="17" t="s">
        <v>161</v>
      </c>
      <c r="AU363" s="17" t="s">
        <v>99</v>
      </c>
      <c r="AY363" s="17" t="s">
        <v>160</v>
      </c>
      <c r="BE363" s="165">
        <f t="shared" si="85"/>
        <v>2742</v>
      </c>
      <c r="BF363" s="165">
        <f t="shared" si="86"/>
        <v>0</v>
      </c>
      <c r="BG363" s="165">
        <f t="shared" si="87"/>
        <v>0</v>
      </c>
      <c r="BH363" s="165">
        <f t="shared" si="88"/>
        <v>0</v>
      </c>
      <c r="BI363" s="165">
        <f t="shared" si="89"/>
        <v>0</v>
      </c>
      <c r="BJ363" s="17" t="s">
        <v>24</v>
      </c>
      <c r="BK363" s="165">
        <f t="shared" si="90"/>
        <v>2742</v>
      </c>
      <c r="BL363" s="17" t="s">
        <v>164</v>
      </c>
      <c r="BM363" s="17" t="s">
        <v>802</v>
      </c>
    </row>
    <row r="364" spans="2:65" s="1" customFormat="1" ht="22.5" customHeight="1">
      <c r="B364" s="31"/>
      <c r="C364" s="157" t="s">
        <v>803</v>
      </c>
      <c r="D364" s="157" t="s">
        <v>161</v>
      </c>
      <c r="E364" s="158" t="s">
        <v>804</v>
      </c>
      <c r="F364" s="230" t="s">
        <v>435</v>
      </c>
      <c r="G364" s="230"/>
      <c r="H364" s="230"/>
      <c r="I364" s="230"/>
      <c r="J364" s="159" t="s">
        <v>174</v>
      </c>
      <c r="K364" s="160">
        <v>3</v>
      </c>
      <c r="L364" s="161">
        <v>655</v>
      </c>
      <c r="M364" s="231">
        <v>110</v>
      </c>
      <c r="N364" s="231"/>
      <c r="O364" s="231"/>
      <c r="P364" s="231">
        <f t="shared" si="78"/>
        <v>2295</v>
      </c>
      <c r="Q364" s="231"/>
      <c r="R364" s="33"/>
      <c r="T364" s="162" t="s">
        <v>22</v>
      </c>
      <c r="U364" s="40" t="s">
        <v>44</v>
      </c>
      <c r="V364" s="108">
        <f t="shared" si="79"/>
        <v>765</v>
      </c>
      <c r="W364" s="108">
        <f t="shared" si="80"/>
        <v>1965</v>
      </c>
      <c r="X364" s="108">
        <f t="shared" si="81"/>
        <v>330</v>
      </c>
      <c r="Y364" s="163">
        <v>0</v>
      </c>
      <c r="Z364" s="163">
        <f t="shared" si="82"/>
        <v>0</v>
      </c>
      <c r="AA364" s="163">
        <v>0</v>
      </c>
      <c r="AB364" s="163">
        <f t="shared" si="83"/>
        <v>0</v>
      </c>
      <c r="AC364" s="163">
        <v>0</v>
      </c>
      <c r="AD364" s="164">
        <f t="shared" si="84"/>
        <v>0</v>
      </c>
      <c r="AR364" s="17" t="s">
        <v>164</v>
      </c>
      <c r="AT364" s="17" t="s">
        <v>161</v>
      </c>
      <c r="AU364" s="17" t="s">
        <v>99</v>
      </c>
      <c r="AY364" s="17" t="s">
        <v>160</v>
      </c>
      <c r="BE364" s="165">
        <f t="shared" si="85"/>
        <v>2295</v>
      </c>
      <c r="BF364" s="165">
        <f t="shared" si="86"/>
        <v>0</v>
      </c>
      <c r="BG364" s="165">
        <f t="shared" si="87"/>
        <v>0</v>
      </c>
      <c r="BH364" s="165">
        <f t="shared" si="88"/>
        <v>0</v>
      </c>
      <c r="BI364" s="165">
        <f t="shared" si="89"/>
        <v>0</v>
      </c>
      <c r="BJ364" s="17" t="s">
        <v>24</v>
      </c>
      <c r="BK364" s="165">
        <f t="shared" si="90"/>
        <v>2295</v>
      </c>
      <c r="BL364" s="17" t="s">
        <v>164</v>
      </c>
      <c r="BM364" s="17" t="s">
        <v>805</v>
      </c>
    </row>
    <row r="365" spans="2:65" s="1" customFormat="1" ht="31.5" customHeight="1">
      <c r="B365" s="31"/>
      <c r="C365" s="157" t="s">
        <v>531</v>
      </c>
      <c r="D365" s="157" t="s">
        <v>161</v>
      </c>
      <c r="E365" s="158" t="s">
        <v>806</v>
      </c>
      <c r="F365" s="230" t="s">
        <v>362</v>
      </c>
      <c r="G365" s="230"/>
      <c r="H365" s="230"/>
      <c r="I365" s="230"/>
      <c r="J365" s="159" t="s">
        <v>174</v>
      </c>
      <c r="K365" s="160">
        <v>5</v>
      </c>
      <c r="L365" s="161">
        <v>331</v>
      </c>
      <c r="M365" s="231">
        <v>110</v>
      </c>
      <c r="N365" s="231"/>
      <c r="O365" s="231"/>
      <c r="P365" s="231">
        <f t="shared" si="78"/>
        <v>2205</v>
      </c>
      <c r="Q365" s="231"/>
      <c r="R365" s="33"/>
      <c r="T365" s="162" t="s">
        <v>22</v>
      </c>
      <c r="U365" s="40" t="s">
        <v>44</v>
      </c>
      <c r="V365" s="108">
        <f t="shared" si="79"/>
        <v>441</v>
      </c>
      <c r="W365" s="108">
        <f t="shared" si="80"/>
        <v>1655</v>
      </c>
      <c r="X365" s="108">
        <f t="shared" si="81"/>
        <v>550</v>
      </c>
      <c r="Y365" s="163">
        <v>0</v>
      </c>
      <c r="Z365" s="163">
        <f t="shared" si="82"/>
        <v>0</v>
      </c>
      <c r="AA365" s="163">
        <v>0</v>
      </c>
      <c r="AB365" s="163">
        <f t="shared" si="83"/>
        <v>0</v>
      </c>
      <c r="AC365" s="163">
        <v>0</v>
      </c>
      <c r="AD365" s="164">
        <f t="shared" si="84"/>
        <v>0</v>
      </c>
      <c r="AR365" s="17" t="s">
        <v>164</v>
      </c>
      <c r="AT365" s="17" t="s">
        <v>161</v>
      </c>
      <c r="AU365" s="17" t="s">
        <v>99</v>
      </c>
      <c r="AY365" s="17" t="s">
        <v>160</v>
      </c>
      <c r="BE365" s="165">
        <f t="shared" si="85"/>
        <v>2205</v>
      </c>
      <c r="BF365" s="165">
        <f t="shared" si="86"/>
        <v>0</v>
      </c>
      <c r="BG365" s="165">
        <f t="shared" si="87"/>
        <v>0</v>
      </c>
      <c r="BH365" s="165">
        <f t="shared" si="88"/>
        <v>0</v>
      </c>
      <c r="BI365" s="165">
        <f t="shared" si="89"/>
        <v>0</v>
      </c>
      <c r="BJ365" s="17" t="s">
        <v>24</v>
      </c>
      <c r="BK365" s="165">
        <f t="shared" si="90"/>
        <v>2205</v>
      </c>
      <c r="BL365" s="17" t="s">
        <v>164</v>
      </c>
      <c r="BM365" s="17" t="s">
        <v>807</v>
      </c>
    </row>
    <row r="366" spans="2:65" s="1" customFormat="1" ht="31.5" customHeight="1">
      <c r="B366" s="31"/>
      <c r="C366" s="157" t="s">
        <v>808</v>
      </c>
      <c r="D366" s="157" t="s">
        <v>161</v>
      </c>
      <c r="E366" s="158" t="s">
        <v>809</v>
      </c>
      <c r="F366" s="230" t="s">
        <v>441</v>
      </c>
      <c r="G366" s="230"/>
      <c r="H366" s="230"/>
      <c r="I366" s="230"/>
      <c r="J366" s="159" t="s">
        <v>174</v>
      </c>
      <c r="K366" s="160">
        <v>4</v>
      </c>
      <c r="L366" s="161">
        <v>307</v>
      </c>
      <c r="M366" s="231">
        <v>110</v>
      </c>
      <c r="N366" s="231"/>
      <c r="O366" s="231"/>
      <c r="P366" s="231">
        <f t="shared" si="78"/>
        <v>1668</v>
      </c>
      <c r="Q366" s="231"/>
      <c r="R366" s="33"/>
      <c r="T366" s="162" t="s">
        <v>22</v>
      </c>
      <c r="U366" s="40" t="s">
        <v>44</v>
      </c>
      <c r="V366" s="108">
        <f t="shared" si="79"/>
        <v>417</v>
      </c>
      <c r="W366" s="108">
        <f t="shared" si="80"/>
        <v>1228</v>
      </c>
      <c r="X366" s="108">
        <f t="shared" si="81"/>
        <v>440</v>
      </c>
      <c r="Y366" s="163">
        <v>0</v>
      </c>
      <c r="Z366" s="163">
        <f t="shared" si="82"/>
        <v>0</v>
      </c>
      <c r="AA366" s="163">
        <v>0</v>
      </c>
      <c r="AB366" s="163">
        <f t="shared" si="83"/>
        <v>0</v>
      </c>
      <c r="AC366" s="163">
        <v>0</v>
      </c>
      <c r="AD366" s="164">
        <f t="shared" si="84"/>
        <v>0</v>
      </c>
      <c r="AR366" s="17" t="s">
        <v>164</v>
      </c>
      <c r="AT366" s="17" t="s">
        <v>161</v>
      </c>
      <c r="AU366" s="17" t="s">
        <v>99</v>
      </c>
      <c r="AY366" s="17" t="s">
        <v>160</v>
      </c>
      <c r="BE366" s="165">
        <f t="shared" si="85"/>
        <v>1668</v>
      </c>
      <c r="BF366" s="165">
        <f t="shared" si="86"/>
        <v>0</v>
      </c>
      <c r="BG366" s="165">
        <f t="shared" si="87"/>
        <v>0</v>
      </c>
      <c r="BH366" s="165">
        <f t="shared" si="88"/>
        <v>0</v>
      </c>
      <c r="BI366" s="165">
        <f t="shared" si="89"/>
        <v>0</v>
      </c>
      <c r="BJ366" s="17" t="s">
        <v>24</v>
      </c>
      <c r="BK366" s="165">
        <f t="shared" si="90"/>
        <v>1668</v>
      </c>
      <c r="BL366" s="17" t="s">
        <v>164</v>
      </c>
      <c r="BM366" s="17" t="s">
        <v>810</v>
      </c>
    </row>
    <row r="367" spans="2:65" s="1" customFormat="1" ht="22.5" customHeight="1">
      <c r="B367" s="31"/>
      <c r="C367" s="157" t="s">
        <v>534</v>
      </c>
      <c r="D367" s="157" t="s">
        <v>161</v>
      </c>
      <c r="E367" s="158" t="s">
        <v>811</v>
      </c>
      <c r="F367" s="230" t="s">
        <v>445</v>
      </c>
      <c r="G367" s="230"/>
      <c r="H367" s="230"/>
      <c r="I367" s="230"/>
      <c r="J367" s="159" t="s">
        <v>174</v>
      </c>
      <c r="K367" s="160">
        <v>1</v>
      </c>
      <c r="L367" s="161">
        <v>1252</v>
      </c>
      <c r="M367" s="231">
        <v>265</v>
      </c>
      <c r="N367" s="231"/>
      <c r="O367" s="231"/>
      <c r="P367" s="231">
        <f t="shared" si="78"/>
        <v>1517</v>
      </c>
      <c r="Q367" s="231"/>
      <c r="R367" s="33"/>
      <c r="T367" s="162" t="s">
        <v>22</v>
      </c>
      <c r="U367" s="40" t="s">
        <v>44</v>
      </c>
      <c r="V367" s="108">
        <f t="shared" si="79"/>
        <v>1517</v>
      </c>
      <c r="W367" s="108">
        <f t="shared" si="80"/>
        <v>1252</v>
      </c>
      <c r="X367" s="108">
        <f t="shared" si="81"/>
        <v>265</v>
      </c>
      <c r="Y367" s="163">
        <v>0</v>
      </c>
      <c r="Z367" s="163">
        <f t="shared" si="82"/>
        <v>0</v>
      </c>
      <c r="AA367" s="163">
        <v>0</v>
      </c>
      <c r="AB367" s="163">
        <f t="shared" si="83"/>
        <v>0</v>
      </c>
      <c r="AC367" s="163">
        <v>0</v>
      </c>
      <c r="AD367" s="164">
        <f t="shared" si="84"/>
        <v>0</v>
      </c>
      <c r="AR367" s="17" t="s">
        <v>164</v>
      </c>
      <c r="AT367" s="17" t="s">
        <v>161</v>
      </c>
      <c r="AU367" s="17" t="s">
        <v>99</v>
      </c>
      <c r="AY367" s="17" t="s">
        <v>160</v>
      </c>
      <c r="BE367" s="165">
        <f t="shared" si="85"/>
        <v>1517</v>
      </c>
      <c r="BF367" s="165">
        <f t="shared" si="86"/>
        <v>0</v>
      </c>
      <c r="BG367" s="165">
        <f t="shared" si="87"/>
        <v>0</v>
      </c>
      <c r="BH367" s="165">
        <f t="shared" si="88"/>
        <v>0</v>
      </c>
      <c r="BI367" s="165">
        <f t="shared" si="89"/>
        <v>0</v>
      </c>
      <c r="BJ367" s="17" t="s">
        <v>24</v>
      </c>
      <c r="BK367" s="165">
        <f t="shared" si="90"/>
        <v>1517</v>
      </c>
      <c r="BL367" s="17" t="s">
        <v>164</v>
      </c>
      <c r="BM367" s="17" t="s">
        <v>812</v>
      </c>
    </row>
    <row r="368" spans="2:65" s="1" customFormat="1" ht="31.5" customHeight="1">
      <c r="B368" s="31"/>
      <c r="C368" s="157" t="s">
        <v>813</v>
      </c>
      <c r="D368" s="157" t="s">
        <v>161</v>
      </c>
      <c r="E368" s="158" t="s">
        <v>814</v>
      </c>
      <c r="F368" s="230" t="s">
        <v>448</v>
      </c>
      <c r="G368" s="230"/>
      <c r="H368" s="230"/>
      <c r="I368" s="230"/>
      <c r="J368" s="159" t="s">
        <v>174</v>
      </c>
      <c r="K368" s="160">
        <v>1</v>
      </c>
      <c r="L368" s="161">
        <v>169</v>
      </c>
      <c r="M368" s="231">
        <v>255</v>
      </c>
      <c r="N368" s="231"/>
      <c r="O368" s="231"/>
      <c r="P368" s="231">
        <f t="shared" si="78"/>
        <v>424</v>
      </c>
      <c r="Q368" s="231"/>
      <c r="R368" s="33"/>
      <c r="T368" s="162" t="s">
        <v>22</v>
      </c>
      <c r="U368" s="40" t="s">
        <v>44</v>
      </c>
      <c r="V368" s="108">
        <f t="shared" si="79"/>
        <v>424</v>
      </c>
      <c r="W368" s="108">
        <f t="shared" si="80"/>
        <v>169</v>
      </c>
      <c r="X368" s="108">
        <f t="shared" si="81"/>
        <v>255</v>
      </c>
      <c r="Y368" s="163">
        <v>0</v>
      </c>
      <c r="Z368" s="163">
        <f t="shared" si="82"/>
        <v>0</v>
      </c>
      <c r="AA368" s="163">
        <v>0</v>
      </c>
      <c r="AB368" s="163">
        <f t="shared" si="83"/>
        <v>0</v>
      </c>
      <c r="AC368" s="163">
        <v>0</v>
      </c>
      <c r="AD368" s="164">
        <f t="shared" si="84"/>
        <v>0</v>
      </c>
      <c r="AR368" s="17" t="s">
        <v>164</v>
      </c>
      <c r="AT368" s="17" t="s">
        <v>161</v>
      </c>
      <c r="AU368" s="17" t="s">
        <v>99</v>
      </c>
      <c r="AY368" s="17" t="s">
        <v>160</v>
      </c>
      <c r="BE368" s="165">
        <f t="shared" si="85"/>
        <v>424</v>
      </c>
      <c r="BF368" s="165">
        <f t="shared" si="86"/>
        <v>0</v>
      </c>
      <c r="BG368" s="165">
        <f t="shared" si="87"/>
        <v>0</v>
      </c>
      <c r="BH368" s="165">
        <f t="shared" si="88"/>
        <v>0</v>
      </c>
      <c r="BI368" s="165">
        <f t="shared" si="89"/>
        <v>0</v>
      </c>
      <c r="BJ368" s="17" t="s">
        <v>24</v>
      </c>
      <c r="BK368" s="165">
        <f t="shared" si="90"/>
        <v>424</v>
      </c>
      <c r="BL368" s="17" t="s">
        <v>164</v>
      </c>
      <c r="BM368" s="17" t="s">
        <v>815</v>
      </c>
    </row>
    <row r="369" spans="2:65" s="1" customFormat="1" ht="22.5" customHeight="1">
      <c r="B369" s="31"/>
      <c r="C369" s="157" t="s">
        <v>536</v>
      </c>
      <c r="D369" s="157" t="s">
        <v>161</v>
      </c>
      <c r="E369" s="158" t="s">
        <v>816</v>
      </c>
      <c r="F369" s="230" t="s">
        <v>452</v>
      </c>
      <c r="G369" s="230"/>
      <c r="H369" s="230"/>
      <c r="I369" s="230"/>
      <c r="J369" s="159" t="s">
        <v>174</v>
      </c>
      <c r="K369" s="160">
        <v>1</v>
      </c>
      <c r="L369" s="161">
        <v>23</v>
      </c>
      <c r="M369" s="231">
        <v>5</v>
      </c>
      <c r="N369" s="231"/>
      <c r="O369" s="231"/>
      <c r="P369" s="231">
        <f t="shared" si="78"/>
        <v>28</v>
      </c>
      <c r="Q369" s="231"/>
      <c r="R369" s="33"/>
      <c r="T369" s="162" t="s">
        <v>22</v>
      </c>
      <c r="U369" s="40" t="s">
        <v>44</v>
      </c>
      <c r="V369" s="108">
        <f t="shared" si="79"/>
        <v>28</v>
      </c>
      <c r="W369" s="108">
        <f t="shared" si="80"/>
        <v>23</v>
      </c>
      <c r="X369" s="108">
        <f t="shared" si="81"/>
        <v>5</v>
      </c>
      <c r="Y369" s="163">
        <v>0</v>
      </c>
      <c r="Z369" s="163">
        <f t="shared" si="82"/>
        <v>0</v>
      </c>
      <c r="AA369" s="163">
        <v>0</v>
      </c>
      <c r="AB369" s="163">
        <f t="shared" si="83"/>
        <v>0</v>
      </c>
      <c r="AC369" s="163">
        <v>0</v>
      </c>
      <c r="AD369" s="164">
        <f t="shared" si="84"/>
        <v>0</v>
      </c>
      <c r="AR369" s="17" t="s">
        <v>164</v>
      </c>
      <c r="AT369" s="17" t="s">
        <v>161</v>
      </c>
      <c r="AU369" s="17" t="s">
        <v>99</v>
      </c>
      <c r="AY369" s="17" t="s">
        <v>160</v>
      </c>
      <c r="BE369" s="165">
        <f t="shared" si="85"/>
        <v>28</v>
      </c>
      <c r="BF369" s="165">
        <f t="shared" si="86"/>
        <v>0</v>
      </c>
      <c r="BG369" s="165">
        <f t="shared" si="87"/>
        <v>0</v>
      </c>
      <c r="BH369" s="165">
        <f t="shared" si="88"/>
        <v>0</v>
      </c>
      <c r="BI369" s="165">
        <f t="shared" si="89"/>
        <v>0</v>
      </c>
      <c r="BJ369" s="17" t="s">
        <v>24</v>
      </c>
      <c r="BK369" s="165">
        <f t="shared" si="90"/>
        <v>28</v>
      </c>
      <c r="BL369" s="17" t="s">
        <v>164</v>
      </c>
      <c r="BM369" s="17" t="s">
        <v>817</v>
      </c>
    </row>
    <row r="370" spans="2:65" s="1" customFormat="1" ht="22.5" customHeight="1">
      <c r="B370" s="31"/>
      <c r="C370" s="157" t="s">
        <v>818</v>
      </c>
      <c r="D370" s="157" t="s">
        <v>161</v>
      </c>
      <c r="E370" s="158" t="s">
        <v>819</v>
      </c>
      <c r="F370" s="230" t="s">
        <v>455</v>
      </c>
      <c r="G370" s="230"/>
      <c r="H370" s="230"/>
      <c r="I370" s="230"/>
      <c r="J370" s="159" t="s">
        <v>174</v>
      </c>
      <c r="K370" s="160">
        <v>1</v>
      </c>
      <c r="L370" s="161">
        <v>49</v>
      </c>
      <c r="M370" s="231">
        <v>25</v>
      </c>
      <c r="N370" s="231"/>
      <c r="O370" s="231"/>
      <c r="P370" s="231">
        <f t="shared" si="78"/>
        <v>74</v>
      </c>
      <c r="Q370" s="231"/>
      <c r="R370" s="33"/>
      <c r="T370" s="162" t="s">
        <v>22</v>
      </c>
      <c r="U370" s="40" t="s">
        <v>44</v>
      </c>
      <c r="V370" s="108">
        <f t="shared" si="79"/>
        <v>74</v>
      </c>
      <c r="W370" s="108">
        <f t="shared" si="80"/>
        <v>49</v>
      </c>
      <c r="X370" s="108">
        <f t="shared" si="81"/>
        <v>25</v>
      </c>
      <c r="Y370" s="163">
        <v>0</v>
      </c>
      <c r="Z370" s="163">
        <f t="shared" si="82"/>
        <v>0</v>
      </c>
      <c r="AA370" s="163">
        <v>0</v>
      </c>
      <c r="AB370" s="163">
        <f t="shared" si="83"/>
        <v>0</v>
      </c>
      <c r="AC370" s="163">
        <v>0</v>
      </c>
      <c r="AD370" s="164">
        <f t="shared" si="84"/>
        <v>0</v>
      </c>
      <c r="AR370" s="17" t="s">
        <v>164</v>
      </c>
      <c r="AT370" s="17" t="s">
        <v>161</v>
      </c>
      <c r="AU370" s="17" t="s">
        <v>99</v>
      </c>
      <c r="AY370" s="17" t="s">
        <v>160</v>
      </c>
      <c r="BE370" s="165">
        <f t="shared" si="85"/>
        <v>74</v>
      </c>
      <c r="BF370" s="165">
        <f t="shared" si="86"/>
        <v>0</v>
      </c>
      <c r="BG370" s="165">
        <f t="shared" si="87"/>
        <v>0</v>
      </c>
      <c r="BH370" s="165">
        <f t="shared" si="88"/>
        <v>0</v>
      </c>
      <c r="BI370" s="165">
        <f t="shared" si="89"/>
        <v>0</v>
      </c>
      <c r="BJ370" s="17" t="s">
        <v>24</v>
      </c>
      <c r="BK370" s="165">
        <f t="shared" si="90"/>
        <v>74</v>
      </c>
      <c r="BL370" s="17" t="s">
        <v>164</v>
      </c>
      <c r="BM370" s="17" t="s">
        <v>820</v>
      </c>
    </row>
    <row r="371" spans="2:65" s="1" customFormat="1" ht="22.5" customHeight="1">
      <c r="B371" s="31"/>
      <c r="C371" s="157" t="s">
        <v>539</v>
      </c>
      <c r="D371" s="157" t="s">
        <v>161</v>
      </c>
      <c r="E371" s="158" t="s">
        <v>821</v>
      </c>
      <c r="F371" s="230" t="s">
        <v>459</v>
      </c>
      <c r="G371" s="230"/>
      <c r="H371" s="230"/>
      <c r="I371" s="230"/>
      <c r="J371" s="159" t="s">
        <v>174</v>
      </c>
      <c r="K371" s="160">
        <v>1</v>
      </c>
      <c r="L371" s="161">
        <v>139</v>
      </c>
      <c r="M371" s="231">
        <v>255</v>
      </c>
      <c r="N371" s="231"/>
      <c r="O371" s="231"/>
      <c r="P371" s="231">
        <f t="shared" si="78"/>
        <v>394</v>
      </c>
      <c r="Q371" s="231"/>
      <c r="R371" s="33"/>
      <c r="T371" s="162" t="s">
        <v>22</v>
      </c>
      <c r="U371" s="40" t="s">
        <v>44</v>
      </c>
      <c r="V371" s="108">
        <f t="shared" si="79"/>
        <v>394</v>
      </c>
      <c r="W371" s="108">
        <f t="shared" si="80"/>
        <v>139</v>
      </c>
      <c r="X371" s="108">
        <f t="shared" si="81"/>
        <v>255</v>
      </c>
      <c r="Y371" s="163">
        <v>0</v>
      </c>
      <c r="Z371" s="163">
        <f t="shared" si="82"/>
        <v>0</v>
      </c>
      <c r="AA371" s="163">
        <v>0</v>
      </c>
      <c r="AB371" s="163">
        <f t="shared" si="83"/>
        <v>0</v>
      </c>
      <c r="AC371" s="163">
        <v>0</v>
      </c>
      <c r="AD371" s="164">
        <f t="shared" si="84"/>
        <v>0</v>
      </c>
      <c r="AR371" s="17" t="s">
        <v>164</v>
      </c>
      <c r="AT371" s="17" t="s">
        <v>161</v>
      </c>
      <c r="AU371" s="17" t="s">
        <v>99</v>
      </c>
      <c r="AY371" s="17" t="s">
        <v>160</v>
      </c>
      <c r="BE371" s="165">
        <f t="shared" si="85"/>
        <v>394</v>
      </c>
      <c r="BF371" s="165">
        <f t="shared" si="86"/>
        <v>0</v>
      </c>
      <c r="BG371" s="165">
        <f t="shared" si="87"/>
        <v>0</v>
      </c>
      <c r="BH371" s="165">
        <f t="shared" si="88"/>
        <v>0</v>
      </c>
      <c r="BI371" s="165">
        <f t="shared" si="89"/>
        <v>0</v>
      </c>
      <c r="BJ371" s="17" t="s">
        <v>24</v>
      </c>
      <c r="BK371" s="165">
        <f t="shared" si="90"/>
        <v>394</v>
      </c>
      <c r="BL371" s="17" t="s">
        <v>164</v>
      </c>
      <c r="BM371" s="17" t="s">
        <v>822</v>
      </c>
    </row>
    <row r="372" spans="2:65" s="1" customFormat="1" ht="22.5" customHeight="1">
      <c r="B372" s="31"/>
      <c r="C372" s="157" t="s">
        <v>823</v>
      </c>
      <c r="D372" s="157" t="s">
        <v>161</v>
      </c>
      <c r="E372" s="158" t="s">
        <v>824</v>
      </c>
      <c r="F372" s="230" t="s">
        <v>462</v>
      </c>
      <c r="G372" s="230"/>
      <c r="H372" s="230"/>
      <c r="I372" s="230"/>
      <c r="J372" s="159" t="s">
        <v>174</v>
      </c>
      <c r="K372" s="160">
        <v>1</v>
      </c>
      <c r="L372" s="161">
        <v>235</v>
      </c>
      <c r="M372" s="231">
        <v>25</v>
      </c>
      <c r="N372" s="231"/>
      <c r="O372" s="231"/>
      <c r="P372" s="231">
        <f t="shared" si="78"/>
        <v>260</v>
      </c>
      <c r="Q372" s="231"/>
      <c r="R372" s="33"/>
      <c r="T372" s="162" t="s">
        <v>22</v>
      </c>
      <c r="U372" s="40" t="s">
        <v>44</v>
      </c>
      <c r="V372" s="108">
        <f t="shared" si="79"/>
        <v>260</v>
      </c>
      <c r="W372" s="108">
        <f t="shared" si="80"/>
        <v>235</v>
      </c>
      <c r="X372" s="108">
        <f t="shared" si="81"/>
        <v>25</v>
      </c>
      <c r="Y372" s="163">
        <v>0</v>
      </c>
      <c r="Z372" s="163">
        <f t="shared" si="82"/>
        <v>0</v>
      </c>
      <c r="AA372" s="163">
        <v>0</v>
      </c>
      <c r="AB372" s="163">
        <f t="shared" si="83"/>
        <v>0</v>
      </c>
      <c r="AC372" s="163">
        <v>0</v>
      </c>
      <c r="AD372" s="164">
        <f t="shared" si="84"/>
        <v>0</v>
      </c>
      <c r="AR372" s="17" t="s">
        <v>164</v>
      </c>
      <c r="AT372" s="17" t="s">
        <v>161</v>
      </c>
      <c r="AU372" s="17" t="s">
        <v>99</v>
      </c>
      <c r="AY372" s="17" t="s">
        <v>160</v>
      </c>
      <c r="BE372" s="165">
        <f t="shared" si="85"/>
        <v>260</v>
      </c>
      <c r="BF372" s="165">
        <f t="shared" si="86"/>
        <v>0</v>
      </c>
      <c r="BG372" s="165">
        <f t="shared" si="87"/>
        <v>0</v>
      </c>
      <c r="BH372" s="165">
        <f t="shared" si="88"/>
        <v>0</v>
      </c>
      <c r="BI372" s="165">
        <f t="shared" si="89"/>
        <v>0</v>
      </c>
      <c r="BJ372" s="17" t="s">
        <v>24</v>
      </c>
      <c r="BK372" s="165">
        <f t="shared" si="90"/>
        <v>260</v>
      </c>
      <c r="BL372" s="17" t="s">
        <v>164</v>
      </c>
      <c r="BM372" s="17" t="s">
        <v>825</v>
      </c>
    </row>
    <row r="373" spans="2:65" s="1" customFormat="1" ht="22.5" customHeight="1">
      <c r="B373" s="31"/>
      <c r="C373" s="157" t="s">
        <v>541</v>
      </c>
      <c r="D373" s="157" t="s">
        <v>161</v>
      </c>
      <c r="E373" s="158" t="s">
        <v>826</v>
      </c>
      <c r="F373" s="230" t="s">
        <v>466</v>
      </c>
      <c r="G373" s="230"/>
      <c r="H373" s="230"/>
      <c r="I373" s="230"/>
      <c r="J373" s="159" t="s">
        <v>174</v>
      </c>
      <c r="K373" s="160">
        <v>12</v>
      </c>
      <c r="L373" s="161">
        <v>21</v>
      </c>
      <c r="M373" s="231">
        <v>25</v>
      </c>
      <c r="N373" s="231"/>
      <c r="O373" s="231"/>
      <c r="P373" s="231">
        <f t="shared" si="78"/>
        <v>552</v>
      </c>
      <c r="Q373" s="231"/>
      <c r="R373" s="33"/>
      <c r="T373" s="162" t="s">
        <v>22</v>
      </c>
      <c r="U373" s="40" t="s">
        <v>44</v>
      </c>
      <c r="V373" s="108">
        <f t="shared" si="79"/>
        <v>46</v>
      </c>
      <c r="W373" s="108">
        <f t="shared" si="80"/>
        <v>252</v>
      </c>
      <c r="X373" s="108">
        <f t="shared" si="81"/>
        <v>300</v>
      </c>
      <c r="Y373" s="163">
        <v>0</v>
      </c>
      <c r="Z373" s="163">
        <f t="shared" si="82"/>
        <v>0</v>
      </c>
      <c r="AA373" s="163">
        <v>0</v>
      </c>
      <c r="AB373" s="163">
        <f t="shared" si="83"/>
        <v>0</v>
      </c>
      <c r="AC373" s="163">
        <v>0</v>
      </c>
      <c r="AD373" s="164">
        <f t="shared" si="84"/>
        <v>0</v>
      </c>
      <c r="AR373" s="17" t="s">
        <v>164</v>
      </c>
      <c r="AT373" s="17" t="s">
        <v>161</v>
      </c>
      <c r="AU373" s="17" t="s">
        <v>99</v>
      </c>
      <c r="AY373" s="17" t="s">
        <v>160</v>
      </c>
      <c r="BE373" s="165">
        <f t="shared" si="85"/>
        <v>552</v>
      </c>
      <c r="BF373" s="165">
        <f t="shared" si="86"/>
        <v>0</v>
      </c>
      <c r="BG373" s="165">
        <f t="shared" si="87"/>
        <v>0</v>
      </c>
      <c r="BH373" s="165">
        <f t="shared" si="88"/>
        <v>0</v>
      </c>
      <c r="BI373" s="165">
        <f t="shared" si="89"/>
        <v>0</v>
      </c>
      <c r="BJ373" s="17" t="s">
        <v>24</v>
      </c>
      <c r="BK373" s="165">
        <f t="shared" si="90"/>
        <v>552</v>
      </c>
      <c r="BL373" s="17" t="s">
        <v>164</v>
      </c>
      <c r="BM373" s="17" t="s">
        <v>827</v>
      </c>
    </row>
    <row r="374" spans="2:65" s="1" customFormat="1" ht="22.5" customHeight="1">
      <c r="B374" s="31"/>
      <c r="C374" s="157" t="s">
        <v>828</v>
      </c>
      <c r="D374" s="157" t="s">
        <v>161</v>
      </c>
      <c r="E374" s="158" t="s">
        <v>829</v>
      </c>
      <c r="F374" s="230" t="s">
        <v>469</v>
      </c>
      <c r="G374" s="230"/>
      <c r="H374" s="230"/>
      <c r="I374" s="230"/>
      <c r="J374" s="159" t="s">
        <v>189</v>
      </c>
      <c r="K374" s="160">
        <v>2.4</v>
      </c>
      <c r="L374" s="161">
        <v>590</v>
      </c>
      <c r="M374" s="231">
        <v>145</v>
      </c>
      <c r="N374" s="231"/>
      <c r="O374" s="231"/>
      <c r="P374" s="231">
        <f t="shared" si="78"/>
        <v>1764</v>
      </c>
      <c r="Q374" s="231"/>
      <c r="R374" s="33"/>
      <c r="T374" s="162" t="s">
        <v>22</v>
      </c>
      <c r="U374" s="40" t="s">
        <v>44</v>
      </c>
      <c r="V374" s="108">
        <f t="shared" si="79"/>
        <v>735</v>
      </c>
      <c r="W374" s="108">
        <f t="shared" si="80"/>
        <v>1416</v>
      </c>
      <c r="X374" s="108">
        <f t="shared" si="81"/>
        <v>348</v>
      </c>
      <c r="Y374" s="163">
        <v>0</v>
      </c>
      <c r="Z374" s="163">
        <f t="shared" si="82"/>
        <v>0</v>
      </c>
      <c r="AA374" s="163">
        <v>0</v>
      </c>
      <c r="AB374" s="163">
        <f t="shared" si="83"/>
        <v>0</v>
      </c>
      <c r="AC374" s="163">
        <v>0</v>
      </c>
      <c r="AD374" s="164">
        <f t="shared" si="84"/>
        <v>0</v>
      </c>
      <c r="AR374" s="17" t="s">
        <v>164</v>
      </c>
      <c r="AT374" s="17" t="s">
        <v>161</v>
      </c>
      <c r="AU374" s="17" t="s">
        <v>99</v>
      </c>
      <c r="AY374" s="17" t="s">
        <v>160</v>
      </c>
      <c r="BE374" s="165">
        <f t="shared" si="85"/>
        <v>1764</v>
      </c>
      <c r="BF374" s="165">
        <f t="shared" si="86"/>
        <v>0</v>
      </c>
      <c r="BG374" s="165">
        <f t="shared" si="87"/>
        <v>0</v>
      </c>
      <c r="BH374" s="165">
        <f t="shared" si="88"/>
        <v>0</v>
      </c>
      <c r="BI374" s="165">
        <f t="shared" si="89"/>
        <v>0</v>
      </c>
      <c r="BJ374" s="17" t="s">
        <v>24</v>
      </c>
      <c r="BK374" s="165">
        <f t="shared" si="90"/>
        <v>1764</v>
      </c>
      <c r="BL374" s="17" t="s">
        <v>164</v>
      </c>
      <c r="BM374" s="17" t="s">
        <v>830</v>
      </c>
    </row>
    <row r="375" spans="2:65" s="1" customFormat="1" ht="22.5" customHeight="1">
      <c r="B375" s="31"/>
      <c r="C375" s="157" t="s">
        <v>544</v>
      </c>
      <c r="D375" s="157" t="s">
        <v>161</v>
      </c>
      <c r="E375" s="158" t="s">
        <v>831</v>
      </c>
      <c r="F375" s="230" t="s">
        <v>473</v>
      </c>
      <c r="G375" s="230"/>
      <c r="H375" s="230"/>
      <c r="I375" s="230"/>
      <c r="J375" s="159" t="s">
        <v>189</v>
      </c>
      <c r="K375" s="160">
        <v>0.8</v>
      </c>
      <c r="L375" s="161">
        <v>330</v>
      </c>
      <c r="M375" s="231">
        <v>125</v>
      </c>
      <c r="N375" s="231"/>
      <c r="O375" s="231"/>
      <c r="P375" s="231">
        <f t="shared" si="78"/>
        <v>364</v>
      </c>
      <c r="Q375" s="231"/>
      <c r="R375" s="33"/>
      <c r="T375" s="162" t="s">
        <v>22</v>
      </c>
      <c r="U375" s="40" t="s">
        <v>44</v>
      </c>
      <c r="V375" s="108">
        <f t="shared" si="79"/>
        <v>455</v>
      </c>
      <c r="W375" s="108">
        <f t="shared" si="80"/>
        <v>264</v>
      </c>
      <c r="X375" s="108">
        <f t="shared" si="81"/>
        <v>100</v>
      </c>
      <c r="Y375" s="163">
        <v>0</v>
      </c>
      <c r="Z375" s="163">
        <f t="shared" si="82"/>
        <v>0</v>
      </c>
      <c r="AA375" s="163">
        <v>0</v>
      </c>
      <c r="AB375" s="163">
        <f t="shared" si="83"/>
        <v>0</v>
      </c>
      <c r="AC375" s="163">
        <v>0</v>
      </c>
      <c r="AD375" s="164">
        <f t="shared" si="84"/>
        <v>0</v>
      </c>
      <c r="AR375" s="17" t="s">
        <v>164</v>
      </c>
      <c r="AT375" s="17" t="s">
        <v>161</v>
      </c>
      <c r="AU375" s="17" t="s">
        <v>99</v>
      </c>
      <c r="AY375" s="17" t="s">
        <v>160</v>
      </c>
      <c r="BE375" s="165">
        <f t="shared" si="85"/>
        <v>364</v>
      </c>
      <c r="BF375" s="165">
        <f t="shared" si="86"/>
        <v>0</v>
      </c>
      <c r="BG375" s="165">
        <f t="shared" si="87"/>
        <v>0</v>
      </c>
      <c r="BH375" s="165">
        <f t="shared" si="88"/>
        <v>0</v>
      </c>
      <c r="BI375" s="165">
        <f t="shared" si="89"/>
        <v>0</v>
      </c>
      <c r="BJ375" s="17" t="s">
        <v>24</v>
      </c>
      <c r="BK375" s="165">
        <f t="shared" si="90"/>
        <v>364</v>
      </c>
      <c r="BL375" s="17" t="s">
        <v>164</v>
      </c>
      <c r="BM375" s="17" t="s">
        <v>832</v>
      </c>
    </row>
    <row r="376" spans="2:65" s="1" customFormat="1" ht="22.5" customHeight="1">
      <c r="B376" s="31"/>
      <c r="C376" s="157" t="s">
        <v>833</v>
      </c>
      <c r="D376" s="157" t="s">
        <v>161</v>
      </c>
      <c r="E376" s="158" t="s">
        <v>834</v>
      </c>
      <c r="F376" s="230" t="s">
        <v>476</v>
      </c>
      <c r="G376" s="230"/>
      <c r="H376" s="230"/>
      <c r="I376" s="230"/>
      <c r="J376" s="159" t="s">
        <v>189</v>
      </c>
      <c r="K376" s="160">
        <v>0.8</v>
      </c>
      <c r="L376" s="161">
        <v>330</v>
      </c>
      <c r="M376" s="231">
        <v>125</v>
      </c>
      <c r="N376" s="231"/>
      <c r="O376" s="231"/>
      <c r="P376" s="231">
        <f t="shared" si="78"/>
        <v>364</v>
      </c>
      <c r="Q376" s="231"/>
      <c r="R376" s="33"/>
      <c r="T376" s="162" t="s">
        <v>22</v>
      </c>
      <c r="U376" s="40" t="s">
        <v>44</v>
      </c>
      <c r="V376" s="108">
        <f t="shared" si="79"/>
        <v>455</v>
      </c>
      <c r="W376" s="108">
        <f t="shared" si="80"/>
        <v>264</v>
      </c>
      <c r="X376" s="108">
        <f t="shared" si="81"/>
        <v>100</v>
      </c>
      <c r="Y376" s="163">
        <v>0</v>
      </c>
      <c r="Z376" s="163">
        <f t="shared" si="82"/>
        <v>0</v>
      </c>
      <c r="AA376" s="163">
        <v>0</v>
      </c>
      <c r="AB376" s="163">
        <f t="shared" si="83"/>
        <v>0</v>
      </c>
      <c r="AC376" s="163">
        <v>0</v>
      </c>
      <c r="AD376" s="164">
        <f t="shared" si="84"/>
        <v>0</v>
      </c>
      <c r="AR376" s="17" t="s">
        <v>164</v>
      </c>
      <c r="AT376" s="17" t="s">
        <v>161</v>
      </c>
      <c r="AU376" s="17" t="s">
        <v>99</v>
      </c>
      <c r="AY376" s="17" t="s">
        <v>160</v>
      </c>
      <c r="BE376" s="165">
        <f t="shared" si="85"/>
        <v>364</v>
      </c>
      <c r="BF376" s="165">
        <f t="shared" si="86"/>
        <v>0</v>
      </c>
      <c r="BG376" s="165">
        <f t="shared" si="87"/>
        <v>0</v>
      </c>
      <c r="BH376" s="165">
        <f t="shared" si="88"/>
        <v>0</v>
      </c>
      <c r="BI376" s="165">
        <f t="shared" si="89"/>
        <v>0</v>
      </c>
      <c r="BJ376" s="17" t="s">
        <v>24</v>
      </c>
      <c r="BK376" s="165">
        <f t="shared" si="90"/>
        <v>364</v>
      </c>
      <c r="BL376" s="17" t="s">
        <v>164</v>
      </c>
      <c r="BM376" s="17" t="s">
        <v>835</v>
      </c>
    </row>
    <row r="377" spans="2:65" s="1" customFormat="1" ht="22.5" customHeight="1">
      <c r="B377" s="31"/>
      <c r="C377" s="157" t="s">
        <v>546</v>
      </c>
      <c r="D377" s="157" t="s">
        <v>161</v>
      </c>
      <c r="E377" s="158" t="s">
        <v>836</v>
      </c>
      <c r="F377" s="230" t="s">
        <v>480</v>
      </c>
      <c r="G377" s="230"/>
      <c r="H377" s="230"/>
      <c r="I377" s="230"/>
      <c r="J377" s="159" t="s">
        <v>189</v>
      </c>
      <c r="K377" s="160">
        <v>0.8</v>
      </c>
      <c r="L377" s="161">
        <v>330</v>
      </c>
      <c r="M377" s="231">
        <v>125</v>
      </c>
      <c r="N377" s="231"/>
      <c r="O377" s="231"/>
      <c r="P377" s="231">
        <f t="shared" si="78"/>
        <v>364</v>
      </c>
      <c r="Q377" s="231"/>
      <c r="R377" s="33"/>
      <c r="T377" s="162" t="s">
        <v>22</v>
      </c>
      <c r="U377" s="40" t="s">
        <v>44</v>
      </c>
      <c r="V377" s="108">
        <f t="shared" si="79"/>
        <v>455</v>
      </c>
      <c r="W377" s="108">
        <f t="shared" si="80"/>
        <v>264</v>
      </c>
      <c r="X377" s="108">
        <f t="shared" si="81"/>
        <v>100</v>
      </c>
      <c r="Y377" s="163">
        <v>0</v>
      </c>
      <c r="Z377" s="163">
        <f t="shared" si="82"/>
        <v>0</v>
      </c>
      <c r="AA377" s="163">
        <v>0</v>
      </c>
      <c r="AB377" s="163">
        <f t="shared" si="83"/>
        <v>0</v>
      </c>
      <c r="AC377" s="163">
        <v>0</v>
      </c>
      <c r="AD377" s="164">
        <f t="shared" si="84"/>
        <v>0</v>
      </c>
      <c r="AR377" s="17" t="s">
        <v>164</v>
      </c>
      <c r="AT377" s="17" t="s">
        <v>161</v>
      </c>
      <c r="AU377" s="17" t="s">
        <v>99</v>
      </c>
      <c r="AY377" s="17" t="s">
        <v>160</v>
      </c>
      <c r="BE377" s="165">
        <f t="shared" si="85"/>
        <v>364</v>
      </c>
      <c r="BF377" s="165">
        <f t="shared" si="86"/>
        <v>0</v>
      </c>
      <c r="BG377" s="165">
        <f t="shared" si="87"/>
        <v>0</v>
      </c>
      <c r="BH377" s="165">
        <f t="shared" si="88"/>
        <v>0</v>
      </c>
      <c r="BI377" s="165">
        <f t="shared" si="89"/>
        <v>0</v>
      </c>
      <c r="BJ377" s="17" t="s">
        <v>24</v>
      </c>
      <c r="BK377" s="165">
        <f t="shared" si="90"/>
        <v>364</v>
      </c>
      <c r="BL377" s="17" t="s">
        <v>164</v>
      </c>
      <c r="BM377" s="17" t="s">
        <v>837</v>
      </c>
    </row>
    <row r="378" spans="2:65" s="1" customFormat="1" ht="22.5" customHeight="1">
      <c r="B378" s="31"/>
      <c r="C378" s="157" t="s">
        <v>838</v>
      </c>
      <c r="D378" s="157" t="s">
        <v>161</v>
      </c>
      <c r="E378" s="158" t="s">
        <v>839</v>
      </c>
      <c r="F378" s="230" t="s">
        <v>365</v>
      </c>
      <c r="G378" s="230"/>
      <c r="H378" s="230"/>
      <c r="I378" s="230"/>
      <c r="J378" s="159" t="s">
        <v>174</v>
      </c>
      <c r="K378" s="160">
        <v>38</v>
      </c>
      <c r="L378" s="161">
        <v>5</v>
      </c>
      <c r="M378" s="231">
        <v>5</v>
      </c>
      <c r="N378" s="231"/>
      <c r="O378" s="231"/>
      <c r="P378" s="231">
        <f t="shared" si="78"/>
        <v>380</v>
      </c>
      <c r="Q378" s="231"/>
      <c r="R378" s="33"/>
      <c r="T378" s="162" t="s">
        <v>22</v>
      </c>
      <c r="U378" s="40" t="s">
        <v>44</v>
      </c>
      <c r="V378" s="108">
        <f t="shared" si="79"/>
        <v>10</v>
      </c>
      <c r="W378" s="108">
        <f t="shared" si="80"/>
        <v>190</v>
      </c>
      <c r="X378" s="108">
        <f t="shared" si="81"/>
        <v>190</v>
      </c>
      <c r="Y378" s="163">
        <v>0</v>
      </c>
      <c r="Z378" s="163">
        <f t="shared" si="82"/>
        <v>0</v>
      </c>
      <c r="AA378" s="163">
        <v>0</v>
      </c>
      <c r="AB378" s="163">
        <f t="shared" si="83"/>
        <v>0</v>
      </c>
      <c r="AC378" s="163">
        <v>0</v>
      </c>
      <c r="AD378" s="164">
        <f t="shared" si="84"/>
        <v>0</v>
      </c>
      <c r="AR378" s="17" t="s">
        <v>164</v>
      </c>
      <c r="AT378" s="17" t="s">
        <v>161</v>
      </c>
      <c r="AU378" s="17" t="s">
        <v>99</v>
      </c>
      <c r="AY378" s="17" t="s">
        <v>160</v>
      </c>
      <c r="BE378" s="165">
        <f t="shared" si="85"/>
        <v>380</v>
      </c>
      <c r="BF378" s="165">
        <f t="shared" si="86"/>
        <v>0</v>
      </c>
      <c r="BG378" s="165">
        <f t="shared" si="87"/>
        <v>0</v>
      </c>
      <c r="BH378" s="165">
        <f t="shared" si="88"/>
        <v>0</v>
      </c>
      <c r="BI378" s="165">
        <f t="shared" si="89"/>
        <v>0</v>
      </c>
      <c r="BJ378" s="17" t="s">
        <v>24</v>
      </c>
      <c r="BK378" s="165">
        <f t="shared" si="90"/>
        <v>380</v>
      </c>
      <c r="BL378" s="17" t="s">
        <v>164</v>
      </c>
      <c r="BM378" s="17" t="s">
        <v>840</v>
      </c>
    </row>
    <row r="379" spans="2:65" s="1" customFormat="1" ht="22.5" customHeight="1">
      <c r="B379" s="31"/>
      <c r="C379" s="157" t="s">
        <v>549</v>
      </c>
      <c r="D379" s="157" t="s">
        <v>161</v>
      </c>
      <c r="E379" s="158" t="s">
        <v>841</v>
      </c>
      <c r="F379" s="230" t="s">
        <v>369</v>
      </c>
      <c r="G379" s="230"/>
      <c r="H379" s="230"/>
      <c r="I379" s="230"/>
      <c r="J379" s="159" t="s">
        <v>174</v>
      </c>
      <c r="K379" s="160">
        <v>2</v>
      </c>
      <c r="L379" s="161">
        <v>21</v>
      </c>
      <c r="M379" s="231">
        <v>10</v>
      </c>
      <c r="N379" s="231"/>
      <c r="O379" s="231"/>
      <c r="P379" s="231">
        <f t="shared" si="78"/>
        <v>62</v>
      </c>
      <c r="Q379" s="231"/>
      <c r="R379" s="33"/>
      <c r="T379" s="162" t="s">
        <v>22</v>
      </c>
      <c r="U379" s="40" t="s">
        <v>44</v>
      </c>
      <c r="V379" s="108">
        <f t="shared" si="79"/>
        <v>31</v>
      </c>
      <c r="W379" s="108">
        <f t="shared" si="80"/>
        <v>42</v>
      </c>
      <c r="X379" s="108">
        <f t="shared" si="81"/>
        <v>20</v>
      </c>
      <c r="Y379" s="163">
        <v>0</v>
      </c>
      <c r="Z379" s="163">
        <f t="shared" si="82"/>
        <v>0</v>
      </c>
      <c r="AA379" s="163">
        <v>0</v>
      </c>
      <c r="AB379" s="163">
        <f t="shared" si="83"/>
        <v>0</v>
      </c>
      <c r="AC379" s="163">
        <v>0</v>
      </c>
      <c r="AD379" s="164">
        <f t="shared" si="84"/>
        <v>0</v>
      </c>
      <c r="AR379" s="17" t="s">
        <v>164</v>
      </c>
      <c r="AT379" s="17" t="s">
        <v>161</v>
      </c>
      <c r="AU379" s="17" t="s">
        <v>99</v>
      </c>
      <c r="AY379" s="17" t="s">
        <v>160</v>
      </c>
      <c r="BE379" s="165">
        <f t="shared" si="85"/>
        <v>62</v>
      </c>
      <c r="BF379" s="165">
        <f t="shared" si="86"/>
        <v>0</v>
      </c>
      <c r="BG379" s="165">
        <f t="shared" si="87"/>
        <v>0</v>
      </c>
      <c r="BH379" s="165">
        <f t="shared" si="88"/>
        <v>0</v>
      </c>
      <c r="BI379" s="165">
        <f t="shared" si="89"/>
        <v>0</v>
      </c>
      <c r="BJ379" s="17" t="s">
        <v>24</v>
      </c>
      <c r="BK379" s="165">
        <f t="shared" si="90"/>
        <v>62</v>
      </c>
      <c r="BL379" s="17" t="s">
        <v>164</v>
      </c>
      <c r="BM379" s="17" t="s">
        <v>842</v>
      </c>
    </row>
    <row r="380" spans="2:65" s="1" customFormat="1" ht="22.5" customHeight="1">
      <c r="B380" s="31"/>
      <c r="C380" s="157" t="s">
        <v>843</v>
      </c>
      <c r="D380" s="157" t="s">
        <v>161</v>
      </c>
      <c r="E380" s="158" t="s">
        <v>844</v>
      </c>
      <c r="F380" s="230" t="s">
        <v>488</v>
      </c>
      <c r="G380" s="230"/>
      <c r="H380" s="230"/>
      <c r="I380" s="230"/>
      <c r="J380" s="159" t="s">
        <v>373</v>
      </c>
      <c r="K380" s="160">
        <v>1</v>
      </c>
      <c r="L380" s="161">
        <v>250</v>
      </c>
      <c r="M380" s="231">
        <v>890</v>
      </c>
      <c r="N380" s="231"/>
      <c r="O380" s="231"/>
      <c r="P380" s="231">
        <f t="shared" si="78"/>
        <v>1140</v>
      </c>
      <c r="Q380" s="231"/>
      <c r="R380" s="33"/>
      <c r="T380" s="162" t="s">
        <v>22</v>
      </c>
      <c r="U380" s="40" t="s">
        <v>44</v>
      </c>
      <c r="V380" s="108">
        <f t="shared" si="79"/>
        <v>1140</v>
      </c>
      <c r="W380" s="108">
        <f t="shared" si="80"/>
        <v>250</v>
      </c>
      <c r="X380" s="108">
        <f t="shared" si="81"/>
        <v>890</v>
      </c>
      <c r="Y380" s="163">
        <v>0</v>
      </c>
      <c r="Z380" s="163">
        <f t="shared" si="82"/>
        <v>0</v>
      </c>
      <c r="AA380" s="163">
        <v>0</v>
      </c>
      <c r="AB380" s="163">
        <f t="shared" si="83"/>
        <v>0</v>
      </c>
      <c r="AC380" s="163">
        <v>0</v>
      </c>
      <c r="AD380" s="164">
        <f t="shared" si="84"/>
        <v>0</v>
      </c>
      <c r="AR380" s="17" t="s">
        <v>164</v>
      </c>
      <c r="AT380" s="17" t="s">
        <v>161</v>
      </c>
      <c r="AU380" s="17" t="s">
        <v>99</v>
      </c>
      <c r="AY380" s="17" t="s">
        <v>160</v>
      </c>
      <c r="BE380" s="165">
        <f t="shared" si="85"/>
        <v>1140</v>
      </c>
      <c r="BF380" s="165">
        <f t="shared" si="86"/>
        <v>0</v>
      </c>
      <c r="BG380" s="165">
        <f t="shared" si="87"/>
        <v>0</v>
      </c>
      <c r="BH380" s="165">
        <f t="shared" si="88"/>
        <v>0</v>
      </c>
      <c r="BI380" s="165">
        <f t="shared" si="89"/>
        <v>0</v>
      </c>
      <c r="BJ380" s="17" t="s">
        <v>24</v>
      </c>
      <c r="BK380" s="165">
        <f t="shared" si="90"/>
        <v>1140</v>
      </c>
      <c r="BL380" s="17" t="s">
        <v>164</v>
      </c>
      <c r="BM380" s="17" t="s">
        <v>845</v>
      </c>
    </row>
    <row r="381" spans="2:65" s="1" customFormat="1" ht="22.5" customHeight="1">
      <c r="B381" s="31"/>
      <c r="C381" s="157" t="s">
        <v>551</v>
      </c>
      <c r="D381" s="157" t="s">
        <v>161</v>
      </c>
      <c r="E381" s="158" t="s">
        <v>846</v>
      </c>
      <c r="F381" s="230" t="s">
        <v>492</v>
      </c>
      <c r="G381" s="230"/>
      <c r="H381" s="230"/>
      <c r="I381" s="230"/>
      <c r="J381" s="159" t="s">
        <v>189</v>
      </c>
      <c r="K381" s="160">
        <v>4</v>
      </c>
      <c r="L381" s="161">
        <v>125</v>
      </c>
      <c r="M381" s="231">
        <v>245</v>
      </c>
      <c r="N381" s="231"/>
      <c r="O381" s="231"/>
      <c r="P381" s="231">
        <f t="shared" si="78"/>
        <v>1480</v>
      </c>
      <c r="Q381" s="231"/>
      <c r="R381" s="33"/>
      <c r="T381" s="162" t="s">
        <v>22</v>
      </c>
      <c r="U381" s="40" t="s">
        <v>44</v>
      </c>
      <c r="V381" s="108">
        <f t="shared" si="79"/>
        <v>370</v>
      </c>
      <c r="W381" s="108">
        <f t="shared" si="80"/>
        <v>500</v>
      </c>
      <c r="X381" s="108">
        <f t="shared" si="81"/>
        <v>980</v>
      </c>
      <c r="Y381" s="163">
        <v>0</v>
      </c>
      <c r="Z381" s="163">
        <f t="shared" si="82"/>
        <v>0</v>
      </c>
      <c r="AA381" s="163">
        <v>0</v>
      </c>
      <c r="AB381" s="163">
        <f t="shared" si="83"/>
        <v>0</v>
      </c>
      <c r="AC381" s="163">
        <v>0</v>
      </c>
      <c r="AD381" s="164">
        <f t="shared" si="84"/>
        <v>0</v>
      </c>
      <c r="AR381" s="17" t="s">
        <v>164</v>
      </c>
      <c r="AT381" s="17" t="s">
        <v>161</v>
      </c>
      <c r="AU381" s="17" t="s">
        <v>99</v>
      </c>
      <c r="AY381" s="17" t="s">
        <v>160</v>
      </c>
      <c r="BE381" s="165">
        <f t="shared" si="85"/>
        <v>1480</v>
      </c>
      <c r="BF381" s="165">
        <f t="shared" si="86"/>
        <v>0</v>
      </c>
      <c r="BG381" s="165">
        <f t="shared" si="87"/>
        <v>0</v>
      </c>
      <c r="BH381" s="165">
        <f t="shared" si="88"/>
        <v>0</v>
      </c>
      <c r="BI381" s="165">
        <f t="shared" si="89"/>
        <v>0</v>
      </c>
      <c r="BJ381" s="17" t="s">
        <v>24</v>
      </c>
      <c r="BK381" s="165">
        <f t="shared" si="90"/>
        <v>1480</v>
      </c>
      <c r="BL381" s="17" t="s">
        <v>164</v>
      </c>
      <c r="BM381" s="17" t="s">
        <v>847</v>
      </c>
    </row>
    <row r="382" spans="2:65" s="1" customFormat="1" ht="22.5" customHeight="1">
      <c r="B382" s="31"/>
      <c r="C382" s="157" t="s">
        <v>848</v>
      </c>
      <c r="D382" s="157" t="s">
        <v>161</v>
      </c>
      <c r="E382" s="158" t="s">
        <v>849</v>
      </c>
      <c r="F382" s="230" t="s">
        <v>850</v>
      </c>
      <c r="G382" s="230"/>
      <c r="H382" s="230"/>
      <c r="I382" s="230"/>
      <c r="J382" s="159" t="s">
        <v>174</v>
      </c>
      <c r="K382" s="160">
        <v>5</v>
      </c>
      <c r="L382" s="161">
        <v>429</v>
      </c>
      <c r="M382" s="231">
        <v>85</v>
      </c>
      <c r="N382" s="231"/>
      <c r="O382" s="231"/>
      <c r="P382" s="231">
        <f t="shared" si="78"/>
        <v>2570</v>
      </c>
      <c r="Q382" s="231"/>
      <c r="R382" s="33"/>
      <c r="T382" s="162" t="s">
        <v>22</v>
      </c>
      <c r="U382" s="40" t="s">
        <v>44</v>
      </c>
      <c r="V382" s="108">
        <f t="shared" si="79"/>
        <v>514</v>
      </c>
      <c r="W382" s="108">
        <f t="shared" si="80"/>
        <v>2145</v>
      </c>
      <c r="X382" s="108">
        <f t="shared" si="81"/>
        <v>425</v>
      </c>
      <c r="Y382" s="163">
        <v>0</v>
      </c>
      <c r="Z382" s="163">
        <f t="shared" si="82"/>
        <v>0</v>
      </c>
      <c r="AA382" s="163">
        <v>0</v>
      </c>
      <c r="AB382" s="163">
        <f t="shared" si="83"/>
        <v>0</v>
      </c>
      <c r="AC382" s="163">
        <v>0</v>
      </c>
      <c r="AD382" s="164">
        <f t="shared" si="84"/>
        <v>0</v>
      </c>
      <c r="AR382" s="17" t="s">
        <v>164</v>
      </c>
      <c r="AT382" s="17" t="s">
        <v>161</v>
      </c>
      <c r="AU382" s="17" t="s">
        <v>99</v>
      </c>
      <c r="AY382" s="17" t="s">
        <v>160</v>
      </c>
      <c r="BE382" s="165">
        <f t="shared" si="85"/>
        <v>2570</v>
      </c>
      <c r="BF382" s="165">
        <f t="shared" si="86"/>
        <v>0</v>
      </c>
      <c r="BG382" s="165">
        <f t="shared" si="87"/>
        <v>0</v>
      </c>
      <c r="BH382" s="165">
        <f t="shared" si="88"/>
        <v>0</v>
      </c>
      <c r="BI382" s="165">
        <f t="shared" si="89"/>
        <v>0</v>
      </c>
      <c r="BJ382" s="17" t="s">
        <v>24</v>
      </c>
      <c r="BK382" s="165">
        <f t="shared" si="90"/>
        <v>2570</v>
      </c>
      <c r="BL382" s="17" t="s">
        <v>164</v>
      </c>
      <c r="BM382" s="17" t="s">
        <v>851</v>
      </c>
    </row>
    <row r="383" spans="2:65" s="9" customFormat="1" ht="29.85" customHeight="1">
      <c r="B383" s="145"/>
      <c r="C383" s="146"/>
      <c r="D383" s="156" t="s">
        <v>122</v>
      </c>
      <c r="E383" s="156"/>
      <c r="F383" s="156"/>
      <c r="G383" s="156"/>
      <c r="H383" s="156"/>
      <c r="I383" s="156"/>
      <c r="J383" s="156"/>
      <c r="K383" s="156"/>
      <c r="L383" s="156"/>
      <c r="M383" s="237">
        <f>BK383</f>
        <v>17843</v>
      </c>
      <c r="N383" s="238"/>
      <c r="O383" s="238"/>
      <c r="P383" s="238"/>
      <c r="Q383" s="238"/>
      <c r="R383" s="148"/>
      <c r="T383" s="149"/>
      <c r="U383" s="146"/>
      <c r="V383" s="146"/>
      <c r="W383" s="150">
        <f>SUM(W384:W402)</f>
        <v>14459</v>
      </c>
      <c r="X383" s="150">
        <f>SUM(X384:X402)</f>
        <v>3384</v>
      </c>
      <c r="Y383" s="146"/>
      <c r="Z383" s="151">
        <f>SUM(Z384:Z402)</f>
        <v>0</v>
      </c>
      <c r="AA383" s="146"/>
      <c r="AB383" s="151">
        <f>SUM(AB384:AB402)</f>
        <v>0</v>
      </c>
      <c r="AC383" s="146"/>
      <c r="AD383" s="152">
        <f>SUM(AD384:AD402)</f>
        <v>0</v>
      </c>
      <c r="AR383" s="153" t="s">
        <v>99</v>
      </c>
      <c r="AT383" s="154" t="s">
        <v>80</v>
      </c>
      <c r="AU383" s="154" t="s">
        <v>24</v>
      </c>
      <c r="AY383" s="153" t="s">
        <v>160</v>
      </c>
      <c r="BK383" s="155">
        <f>SUM(BK384:BK402)</f>
        <v>17843</v>
      </c>
    </row>
    <row r="384" spans="2:65" s="1" customFormat="1" ht="22.5" customHeight="1">
      <c r="B384" s="31"/>
      <c r="C384" s="157" t="s">
        <v>554</v>
      </c>
      <c r="D384" s="157" t="s">
        <v>161</v>
      </c>
      <c r="E384" s="158" t="s">
        <v>852</v>
      </c>
      <c r="F384" s="230" t="s">
        <v>853</v>
      </c>
      <c r="G384" s="230"/>
      <c r="H384" s="230"/>
      <c r="I384" s="230"/>
      <c r="J384" s="159" t="s">
        <v>174</v>
      </c>
      <c r="K384" s="160">
        <v>1</v>
      </c>
      <c r="L384" s="161">
        <v>6265</v>
      </c>
      <c r="M384" s="231">
        <v>0</v>
      </c>
      <c r="N384" s="231"/>
      <c r="O384" s="231"/>
      <c r="P384" s="231">
        <f t="shared" ref="P384:P402" si="91">ROUND(V384*K384,2)</f>
        <v>6265</v>
      </c>
      <c r="Q384" s="231"/>
      <c r="R384" s="33"/>
      <c r="T384" s="162" t="s">
        <v>22</v>
      </c>
      <c r="U384" s="40" t="s">
        <v>44</v>
      </c>
      <c r="V384" s="108">
        <f t="shared" ref="V384:V402" si="92">L384+M384</f>
        <v>6265</v>
      </c>
      <c r="W384" s="108">
        <f t="shared" ref="W384:W402" si="93">ROUND(L384*K384,2)</f>
        <v>6265</v>
      </c>
      <c r="X384" s="108">
        <f t="shared" ref="X384:X402" si="94">ROUND(M384*K384,2)</f>
        <v>0</v>
      </c>
      <c r="Y384" s="163">
        <v>0</v>
      </c>
      <c r="Z384" s="163">
        <f t="shared" ref="Z384:Z402" si="95">Y384*K384</f>
        <v>0</v>
      </c>
      <c r="AA384" s="163">
        <v>0</v>
      </c>
      <c r="AB384" s="163">
        <f t="shared" ref="AB384:AB402" si="96">AA384*K384</f>
        <v>0</v>
      </c>
      <c r="AC384" s="163">
        <v>0</v>
      </c>
      <c r="AD384" s="164">
        <f t="shared" ref="AD384:AD402" si="97">AC384*K384</f>
        <v>0</v>
      </c>
      <c r="AR384" s="17" t="s">
        <v>164</v>
      </c>
      <c r="AT384" s="17" t="s">
        <v>161</v>
      </c>
      <c r="AU384" s="17" t="s">
        <v>99</v>
      </c>
      <c r="AY384" s="17" t="s">
        <v>160</v>
      </c>
      <c r="BE384" s="165">
        <f t="shared" ref="BE384:BE402" si="98">IF(U384="základní",P384,0)</f>
        <v>6265</v>
      </c>
      <c r="BF384" s="165">
        <f t="shared" ref="BF384:BF402" si="99">IF(U384="snížená",P384,0)</f>
        <v>0</v>
      </c>
      <c r="BG384" s="165">
        <f t="shared" ref="BG384:BG402" si="100">IF(U384="zákl. přenesená",P384,0)</f>
        <v>0</v>
      </c>
      <c r="BH384" s="165">
        <f t="shared" ref="BH384:BH402" si="101">IF(U384="sníž. přenesená",P384,0)</f>
        <v>0</v>
      </c>
      <c r="BI384" s="165">
        <f t="shared" ref="BI384:BI402" si="102">IF(U384="nulová",P384,0)</f>
        <v>0</v>
      </c>
      <c r="BJ384" s="17" t="s">
        <v>24</v>
      </c>
      <c r="BK384" s="165">
        <f t="shared" ref="BK384:BK402" si="103">ROUND(V384*K384,2)</f>
        <v>6265</v>
      </c>
      <c r="BL384" s="17" t="s">
        <v>164</v>
      </c>
      <c r="BM384" s="17" t="s">
        <v>854</v>
      </c>
    </row>
    <row r="385" spans="2:65" s="1" customFormat="1" ht="22.5" customHeight="1">
      <c r="B385" s="31"/>
      <c r="C385" s="157" t="s">
        <v>855</v>
      </c>
      <c r="D385" s="157" t="s">
        <v>161</v>
      </c>
      <c r="E385" s="158" t="s">
        <v>856</v>
      </c>
      <c r="F385" s="230" t="s">
        <v>857</v>
      </c>
      <c r="G385" s="230"/>
      <c r="H385" s="230"/>
      <c r="I385" s="230"/>
      <c r="J385" s="159" t="s">
        <v>174</v>
      </c>
      <c r="K385" s="160">
        <v>1</v>
      </c>
      <c r="L385" s="161">
        <v>1133</v>
      </c>
      <c r="M385" s="231">
        <v>145</v>
      </c>
      <c r="N385" s="231"/>
      <c r="O385" s="231"/>
      <c r="P385" s="231">
        <f t="shared" si="91"/>
        <v>1278</v>
      </c>
      <c r="Q385" s="231"/>
      <c r="R385" s="33"/>
      <c r="T385" s="162" t="s">
        <v>22</v>
      </c>
      <c r="U385" s="40" t="s">
        <v>44</v>
      </c>
      <c r="V385" s="108">
        <f t="shared" si="92"/>
        <v>1278</v>
      </c>
      <c r="W385" s="108">
        <f t="shared" si="93"/>
        <v>1133</v>
      </c>
      <c r="X385" s="108">
        <f t="shared" si="94"/>
        <v>145</v>
      </c>
      <c r="Y385" s="163">
        <v>0</v>
      </c>
      <c r="Z385" s="163">
        <f t="shared" si="95"/>
        <v>0</v>
      </c>
      <c r="AA385" s="163">
        <v>0</v>
      </c>
      <c r="AB385" s="163">
        <f t="shared" si="96"/>
        <v>0</v>
      </c>
      <c r="AC385" s="163">
        <v>0</v>
      </c>
      <c r="AD385" s="164">
        <f t="shared" si="97"/>
        <v>0</v>
      </c>
      <c r="AR385" s="17" t="s">
        <v>164</v>
      </c>
      <c r="AT385" s="17" t="s">
        <v>161</v>
      </c>
      <c r="AU385" s="17" t="s">
        <v>99</v>
      </c>
      <c r="AY385" s="17" t="s">
        <v>160</v>
      </c>
      <c r="BE385" s="165">
        <f t="shared" si="98"/>
        <v>1278</v>
      </c>
      <c r="BF385" s="165">
        <f t="shared" si="99"/>
        <v>0</v>
      </c>
      <c r="BG385" s="165">
        <f t="shared" si="100"/>
        <v>0</v>
      </c>
      <c r="BH385" s="165">
        <f t="shared" si="101"/>
        <v>0</v>
      </c>
      <c r="BI385" s="165">
        <f t="shared" si="102"/>
        <v>0</v>
      </c>
      <c r="BJ385" s="17" t="s">
        <v>24</v>
      </c>
      <c r="BK385" s="165">
        <f t="shared" si="103"/>
        <v>1278</v>
      </c>
      <c r="BL385" s="17" t="s">
        <v>164</v>
      </c>
      <c r="BM385" s="17" t="s">
        <v>858</v>
      </c>
    </row>
    <row r="386" spans="2:65" s="1" customFormat="1" ht="22.5" customHeight="1">
      <c r="B386" s="31"/>
      <c r="C386" s="157" t="s">
        <v>556</v>
      </c>
      <c r="D386" s="157" t="s">
        <v>161</v>
      </c>
      <c r="E386" s="158" t="s">
        <v>859</v>
      </c>
      <c r="F386" s="230" t="s">
        <v>860</v>
      </c>
      <c r="G386" s="230"/>
      <c r="H386" s="230"/>
      <c r="I386" s="230"/>
      <c r="J386" s="159" t="s">
        <v>174</v>
      </c>
      <c r="K386" s="160">
        <v>1</v>
      </c>
      <c r="L386" s="161">
        <v>355</v>
      </c>
      <c r="M386" s="231">
        <v>115</v>
      </c>
      <c r="N386" s="231"/>
      <c r="O386" s="231"/>
      <c r="P386" s="231">
        <f t="shared" si="91"/>
        <v>470</v>
      </c>
      <c r="Q386" s="231"/>
      <c r="R386" s="33"/>
      <c r="T386" s="162" t="s">
        <v>22</v>
      </c>
      <c r="U386" s="40" t="s">
        <v>44</v>
      </c>
      <c r="V386" s="108">
        <f t="shared" si="92"/>
        <v>470</v>
      </c>
      <c r="W386" s="108">
        <f t="shared" si="93"/>
        <v>355</v>
      </c>
      <c r="X386" s="108">
        <f t="shared" si="94"/>
        <v>115</v>
      </c>
      <c r="Y386" s="163">
        <v>0</v>
      </c>
      <c r="Z386" s="163">
        <f t="shared" si="95"/>
        <v>0</v>
      </c>
      <c r="AA386" s="163">
        <v>0</v>
      </c>
      <c r="AB386" s="163">
        <f t="shared" si="96"/>
        <v>0</v>
      </c>
      <c r="AC386" s="163">
        <v>0</v>
      </c>
      <c r="AD386" s="164">
        <f t="shared" si="97"/>
        <v>0</v>
      </c>
      <c r="AR386" s="17" t="s">
        <v>164</v>
      </c>
      <c r="AT386" s="17" t="s">
        <v>161</v>
      </c>
      <c r="AU386" s="17" t="s">
        <v>99</v>
      </c>
      <c r="AY386" s="17" t="s">
        <v>160</v>
      </c>
      <c r="BE386" s="165">
        <f t="shared" si="98"/>
        <v>470</v>
      </c>
      <c r="BF386" s="165">
        <f t="shared" si="99"/>
        <v>0</v>
      </c>
      <c r="BG386" s="165">
        <f t="shared" si="100"/>
        <v>0</v>
      </c>
      <c r="BH386" s="165">
        <f t="shared" si="101"/>
        <v>0</v>
      </c>
      <c r="BI386" s="165">
        <f t="shared" si="102"/>
        <v>0</v>
      </c>
      <c r="BJ386" s="17" t="s">
        <v>24</v>
      </c>
      <c r="BK386" s="165">
        <f t="shared" si="103"/>
        <v>470</v>
      </c>
      <c r="BL386" s="17" t="s">
        <v>164</v>
      </c>
      <c r="BM386" s="17" t="s">
        <v>861</v>
      </c>
    </row>
    <row r="387" spans="2:65" s="1" customFormat="1" ht="22.5" customHeight="1">
      <c r="B387" s="31"/>
      <c r="C387" s="157" t="s">
        <v>862</v>
      </c>
      <c r="D387" s="157" t="s">
        <v>161</v>
      </c>
      <c r="E387" s="158" t="s">
        <v>863</v>
      </c>
      <c r="F387" s="230" t="s">
        <v>387</v>
      </c>
      <c r="G387" s="230"/>
      <c r="H387" s="230"/>
      <c r="I387" s="230"/>
      <c r="J387" s="159" t="s">
        <v>174</v>
      </c>
      <c r="K387" s="160">
        <v>1</v>
      </c>
      <c r="L387" s="161">
        <v>355</v>
      </c>
      <c r="M387" s="231">
        <v>115</v>
      </c>
      <c r="N387" s="231"/>
      <c r="O387" s="231"/>
      <c r="P387" s="231">
        <f t="shared" si="91"/>
        <v>470</v>
      </c>
      <c r="Q387" s="231"/>
      <c r="R387" s="33"/>
      <c r="T387" s="162" t="s">
        <v>22</v>
      </c>
      <c r="U387" s="40" t="s">
        <v>44</v>
      </c>
      <c r="V387" s="108">
        <f t="shared" si="92"/>
        <v>470</v>
      </c>
      <c r="W387" s="108">
        <f t="shared" si="93"/>
        <v>355</v>
      </c>
      <c r="X387" s="108">
        <f t="shared" si="94"/>
        <v>115</v>
      </c>
      <c r="Y387" s="163">
        <v>0</v>
      </c>
      <c r="Z387" s="163">
        <f t="shared" si="95"/>
        <v>0</v>
      </c>
      <c r="AA387" s="163">
        <v>0</v>
      </c>
      <c r="AB387" s="163">
        <f t="shared" si="96"/>
        <v>0</v>
      </c>
      <c r="AC387" s="163">
        <v>0</v>
      </c>
      <c r="AD387" s="164">
        <f t="shared" si="97"/>
        <v>0</v>
      </c>
      <c r="AR387" s="17" t="s">
        <v>164</v>
      </c>
      <c r="AT387" s="17" t="s">
        <v>161</v>
      </c>
      <c r="AU387" s="17" t="s">
        <v>99</v>
      </c>
      <c r="AY387" s="17" t="s">
        <v>160</v>
      </c>
      <c r="BE387" s="165">
        <f t="shared" si="98"/>
        <v>470</v>
      </c>
      <c r="BF387" s="165">
        <f t="shared" si="99"/>
        <v>0</v>
      </c>
      <c r="BG387" s="165">
        <f t="shared" si="100"/>
        <v>0</v>
      </c>
      <c r="BH387" s="165">
        <f t="shared" si="101"/>
        <v>0</v>
      </c>
      <c r="BI387" s="165">
        <f t="shared" si="102"/>
        <v>0</v>
      </c>
      <c r="BJ387" s="17" t="s">
        <v>24</v>
      </c>
      <c r="BK387" s="165">
        <f t="shared" si="103"/>
        <v>470</v>
      </c>
      <c r="BL387" s="17" t="s">
        <v>164</v>
      </c>
      <c r="BM387" s="17" t="s">
        <v>864</v>
      </c>
    </row>
    <row r="388" spans="2:65" s="1" customFormat="1" ht="22.5" customHeight="1">
      <c r="B388" s="31"/>
      <c r="C388" s="157" t="s">
        <v>559</v>
      </c>
      <c r="D388" s="157" t="s">
        <v>161</v>
      </c>
      <c r="E388" s="158" t="s">
        <v>865</v>
      </c>
      <c r="F388" s="230" t="s">
        <v>391</v>
      </c>
      <c r="G388" s="230"/>
      <c r="H388" s="230"/>
      <c r="I388" s="230"/>
      <c r="J388" s="159" t="s">
        <v>174</v>
      </c>
      <c r="K388" s="160">
        <v>3</v>
      </c>
      <c r="L388" s="161">
        <v>28</v>
      </c>
      <c r="M388" s="231">
        <v>5</v>
      </c>
      <c r="N388" s="231"/>
      <c r="O388" s="231"/>
      <c r="P388" s="231">
        <f t="shared" si="91"/>
        <v>99</v>
      </c>
      <c r="Q388" s="231"/>
      <c r="R388" s="33"/>
      <c r="T388" s="162" t="s">
        <v>22</v>
      </c>
      <c r="U388" s="40" t="s">
        <v>44</v>
      </c>
      <c r="V388" s="108">
        <f t="shared" si="92"/>
        <v>33</v>
      </c>
      <c r="W388" s="108">
        <f t="shared" si="93"/>
        <v>84</v>
      </c>
      <c r="X388" s="108">
        <f t="shared" si="94"/>
        <v>15</v>
      </c>
      <c r="Y388" s="163">
        <v>0</v>
      </c>
      <c r="Z388" s="163">
        <f t="shared" si="95"/>
        <v>0</v>
      </c>
      <c r="AA388" s="163">
        <v>0</v>
      </c>
      <c r="AB388" s="163">
        <f t="shared" si="96"/>
        <v>0</v>
      </c>
      <c r="AC388" s="163">
        <v>0</v>
      </c>
      <c r="AD388" s="164">
        <f t="shared" si="97"/>
        <v>0</v>
      </c>
      <c r="AR388" s="17" t="s">
        <v>164</v>
      </c>
      <c r="AT388" s="17" t="s">
        <v>161</v>
      </c>
      <c r="AU388" s="17" t="s">
        <v>99</v>
      </c>
      <c r="AY388" s="17" t="s">
        <v>160</v>
      </c>
      <c r="BE388" s="165">
        <f t="shared" si="98"/>
        <v>99</v>
      </c>
      <c r="BF388" s="165">
        <f t="shared" si="99"/>
        <v>0</v>
      </c>
      <c r="BG388" s="165">
        <f t="shared" si="100"/>
        <v>0</v>
      </c>
      <c r="BH388" s="165">
        <f t="shared" si="101"/>
        <v>0</v>
      </c>
      <c r="BI388" s="165">
        <f t="shared" si="102"/>
        <v>0</v>
      </c>
      <c r="BJ388" s="17" t="s">
        <v>24</v>
      </c>
      <c r="BK388" s="165">
        <f t="shared" si="103"/>
        <v>99</v>
      </c>
      <c r="BL388" s="17" t="s">
        <v>164</v>
      </c>
      <c r="BM388" s="17" t="s">
        <v>866</v>
      </c>
    </row>
    <row r="389" spans="2:65" s="1" customFormat="1" ht="31.5" customHeight="1">
      <c r="B389" s="31"/>
      <c r="C389" s="157" t="s">
        <v>867</v>
      </c>
      <c r="D389" s="157" t="s">
        <v>161</v>
      </c>
      <c r="E389" s="158" t="s">
        <v>868</v>
      </c>
      <c r="F389" s="230" t="s">
        <v>394</v>
      </c>
      <c r="G389" s="230"/>
      <c r="H389" s="230"/>
      <c r="I389" s="230"/>
      <c r="J389" s="159" t="s">
        <v>174</v>
      </c>
      <c r="K389" s="160">
        <v>4</v>
      </c>
      <c r="L389" s="161">
        <v>265</v>
      </c>
      <c r="M389" s="231">
        <v>15</v>
      </c>
      <c r="N389" s="231"/>
      <c r="O389" s="231"/>
      <c r="P389" s="231">
        <f t="shared" si="91"/>
        <v>1120</v>
      </c>
      <c r="Q389" s="231"/>
      <c r="R389" s="33"/>
      <c r="T389" s="162" t="s">
        <v>22</v>
      </c>
      <c r="U389" s="40" t="s">
        <v>44</v>
      </c>
      <c r="V389" s="108">
        <f t="shared" si="92"/>
        <v>280</v>
      </c>
      <c r="W389" s="108">
        <f t="shared" si="93"/>
        <v>1060</v>
      </c>
      <c r="X389" s="108">
        <f t="shared" si="94"/>
        <v>60</v>
      </c>
      <c r="Y389" s="163">
        <v>0</v>
      </c>
      <c r="Z389" s="163">
        <f t="shared" si="95"/>
        <v>0</v>
      </c>
      <c r="AA389" s="163">
        <v>0</v>
      </c>
      <c r="AB389" s="163">
        <f t="shared" si="96"/>
        <v>0</v>
      </c>
      <c r="AC389" s="163">
        <v>0</v>
      </c>
      <c r="AD389" s="164">
        <f t="shared" si="97"/>
        <v>0</v>
      </c>
      <c r="AR389" s="17" t="s">
        <v>164</v>
      </c>
      <c r="AT389" s="17" t="s">
        <v>161</v>
      </c>
      <c r="AU389" s="17" t="s">
        <v>99</v>
      </c>
      <c r="AY389" s="17" t="s">
        <v>160</v>
      </c>
      <c r="BE389" s="165">
        <f t="shared" si="98"/>
        <v>1120</v>
      </c>
      <c r="BF389" s="165">
        <f t="shared" si="99"/>
        <v>0</v>
      </c>
      <c r="BG389" s="165">
        <f t="shared" si="100"/>
        <v>0</v>
      </c>
      <c r="BH389" s="165">
        <f t="shared" si="101"/>
        <v>0</v>
      </c>
      <c r="BI389" s="165">
        <f t="shared" si="102"/>
        <v>0</v>
      </c>
      <c r="BJ389" s="17" t="s">
        <v>24</v>
      </c>
      <c r="BK389" s="165">
        <f t="shared" si="103"/>
        <v>1120</v>
      </c>
      <c r="BL389" s="17" t="s">
        <v>164</v>
      </c>
      <c r="BM389" s="17" t="s">
        <v>869</v>
      </c>
    </row>
    <row r="390" spans="2:65" s="1" customFormat="1" ht="22.5" customHeight="1">
      <c r="B390" s="31"/>
      <c r="C390" s="157" t="s">
        <v>561</v>
      </c>
      <c r="D390" s="157" t="s">
        <v>161</v>
      </c>
      <c r="E390" s="158" t="s">
        <v>870</v>
      </c>
      <c r="F390" s="230" t="s">
        <v>398</v>
      </c>
      <c r="G390" s="230"/>
      <c r="H390" s="230"/>
      <c r="I390" s="230"/>
      <c r="J390" s="159" t="s">
        <v>174</v>
      </c>
      <c r="K390" s="160">
        <v>4</v>
      </c>
      <c r="L390" s="161">
        <v>179</v>
      </c>
      <c r="M390" s="231">
        <v>105</v>
      </c>
      <c r="N390" s="231"/>
      <c r="O390" s="231"/>
      <c r="P390" s="231">
        <f t="shared" si="91"/>
        <v>1136</v>
      </c>
      <c r="Q390" s="231"/>
      <c r="R390" s="33"/>
      <c r="T390" s="162" t="s">
        <v>22</v>
      </c>
      <c r="U390" s="40" t="s">
        <v>44</v>
      </c>
      <c r="V390" s="108">
        <f t="shared" si="92"/>
        <v>284</v>
      </c>
      <c r="W390" s="108">
        <f t="shared" si="93"/>
        <v>716</v>
      </c>
      <c r="X390" s="108">
        <f t="shared" si="94"/>
        <v>420</v>
      </c>
      <c r="Y390" s="163">
        <v>0</v>
      </c>
      <c r="Z390" s="163">
        <f t="shared" si="95"/>
        <v>0</v>
      </c>
      <c r="AA390" s="163">
        <v>0</v>
      </c>
      <c r="AB390" s="163">
        <f t="shared" si="96"/>
        <v>0</v>
      </c>
      <c r="AC390" s="163">
        <v>0</v>
      </c>
      <c r="AD390" s="164">
        <f t="shared" si="97"/>
        <v>0</v>
      </c>
      <c r="AR390" s="17" t="s">
        <v>164</v>
      </c>
      <c r="AT390" s="17" t="s">
        <v>161</v>
      </c>
      <c r="AU390" s="17" t="s">
        <v>99</v>
      </c>
      <c r="AY390" s="17" t="s">
        <v>160</v>
      </c>
      <c r="BE390" s="165">
        <f t="shared" si="98"/>
        <v>1136</v>
      </c>
      <c r="BF390" s="165">
        <f t="shared" si="99"/>
        <v>0</v>
      </c>
      <c r="BG390" s="165">
        <f t="shared" si="100"/>
        <v>0</v>
      </c>
      <c r="BH390" s="165">
        <f t="shared" si="101"/>
        <v>0</v>
      </c>
      <c r="BI390" s="165">
        <f t="shared" si="102"/>
        <v>0</v>
      </c>
      <c r="BJ390" s="17" t="s">
        <v>24</v>
      </c>
      <c r="BK390" s="165">
        <f t="shared" si="103"/>
        <v>1136</v>
      </c>
      <c r="BL390" s="17" t="s">
        <v>164</v>
      </c>
      <c r="BM390" s="17" t="s">
        <v>871</v>
      </c>
    </row>
    <row r="391" spans="2:65" s="1" customFormat="1" ht="22.5" customHeight="1">
      <c r="B391" s="31"/>
      <c r="C391" s="157" t="s">
        <v>872</v>
      </c>
      <c r="D391" s="157" t="s">
        <v>161</v>
      </c>
      <c r="E391" s="158" t="s">
        <v>873</v>
      </c>
      <c r="F391" s="230" t="s">
        <v>351</v>
      </c>
      <c r="G391" s="230"/>
      <c r="H391" s="230"/>
      <c r="I391" s="230"/>
      <c r="J391" s="159" t="s">
        <v>174</v>
      </c>
      <c r="K391" s="160">
        <v>2</v>
      </c>
      <c r="L391" s="161">
        <v>99</v>
      </c>
      <c r="M391" s="231">
        <v>55</v>
      </c>
      <c r="N391" s="231"/>
      <c r="O391" s="231"/>
      <c r="P391" s="231">
        <f t="shared" si="91"/>
        <v>308</v>
      </c>
      <c r="Q391" s="231"/>
      <c r="R391" s="33"/>
      <c r="T391" s="162" t="s">
        <v>22</v>
      </c>
      <c r="U391" s="40" t="s">
        <v>44</v>
      </c>
      <c r="V391" s="108">
        <f t="shared" si="92"/>
        <v>154</v>
      </c>
      <c r="W391" s="108">
        <f t="shared" si="93"/>
        <v>198</v>
      </c>
      <c r="X391" s="108">
        <f t="shared" si="94"/>
        <v>110</v>
      </c>
      <c r="Y391" s="163">
        <v>0</v>
      </c>
      <c r="Z391" s="163">
        <f t="shared" si="95"/>
        <v>0</v>
      </c>
      <c r="AA391" s="163">
        <v>0</v>
      </c>
      <c r="AB391" s="163">
        <f t="shared" si="96"/>
        <v>0</v>
      </c>
      <c r="AC391" s="163">
        <v>0</v>
      </c>
      <c r="AD391" s="164">
        <f t="shared" si="97"/>
        <v>0</v>
      </c>
      <c r="AR391" s="17" t="s">
        <v>164</v>
      </c>
      <c r="AT391" s="17" t="s">
        <v>161</v>
      </c>
      <c r="AU391" s="17" t="s">
        <v>99</v>
      </c>
      <c r="AY391" s="17" t="s">
        <v>160</v>
      </c>
      <c r="BE391" s="165">
        <f t="shared" si="98"/>
        <v>308</v>
      </c>
      <c r="BF391" s="165">
        <f t="shared" si="99"/>
        <v>0</v>
      </c>
      <c r="BG391" s="165">
        <f t="shared" si="100"/>
        <v>0</v>
      </c>
      <c r="BH391" s="165">
        <f t="shared" si="101"/>
        <v>0</v>
      </c>
      <c r="BI391" s="165">
        <f t="shared" si="102"/>
        <v>0</v>
      </c>
      <c r="BJ391" s="17" t="s">
        <v>24</v>
      </c>
      <c r="BK391" s="165">
        <f t="shared" si="103"/>
        <v>308</v>
      </c>
      <c r="BL391" s="17" t="s">
        <v>164</v>
      </c>
      <c r="BM391" s="17" t="s">
        <v>874</v>
      </c>
    </row>
    <row r="392" spans="2:65" s="1" customFormat="1" ht="22.5" customHeight="1">
      <c r="B392" s="31"/>
      <c r="C392" s="157" t="s">
        <v>564</v>
      </c>
      <c r="D392" s="157" t="s">
        <v>161</v>
      </c>
      <c r="E392" s="158" t="s">
        <v>875</v>
      </c>
      <c r="F392" s="230" t="s">
        <v>415</v>
      </c>
      <c r="G392" s="230"/>
      <c r="H392" s="230"/>
      <c r="I392" s="230"/>
      <c r="J392" s="159" t="s">
        <v>174</v>
      </c>
      <c r="K392" s="160">
        <v>1</v>
      </c>
      <c r="L392" s="161">
        <v>408</v>
      </c>
      <c r="M392" s="231">
        <v>85</v>
      </c>
      <c r="N392" s="231"/>
      <c r="O392" s="231"/>
      <c r="P392" s="231">
        <f t="shared" si="91"/>
        <v>493</v>
      </c>
      <c r="Q392" s="231"/>
      <c r="R392" s="33"/>
      <c r="T392" s="162" t="s">
        <v>22</v>
      </c>
      <c r="U392" s="40" t="s">
        <v>44</v>
      </c>
      <c r="V392" s="108">
        <f t="shared" si="92"/>
        <v>493</v>
      </c>
      <c r="W392" s="108">
        <f t="shared" si="93"/>
        <v>408</v>
      </c>
      <c r="X392" s="108">
        <f t="shared" si="94"/>
        <v>85</v>
      </c>
      <c r="Y392" s="163">
        <v>0</v>
      </c>
      <c r="Z392" s="163">
        <f t="shared" si="95"/>
        <v>0</v>
      </c>
      <c r="AA392" s="163">
        <v>0</v>
      </c>
      <c r="AB392" s="163">
        <f t="shared" si="96"/>
        <v>0</v>
      </c>
      <c r="AC392" s="163">
        <v>0</v>
      </c>
      <c r="AD392" s="164">
        <f t="shared" si="97"/>
        <v>0</v>
      </c>
      <c r="AR392" s="17" t="s">
        <v>164</v>
      </c>
      <c r="AT392" s="17" t="s">
        <v>161</v>
      </c>
      <c r="AU392" s="17" t="s">
        <v>99</v>
      </c>
      <c r="AY392" s="17" t="s">
        <v>160</v>
      </c>
      <c r="BE392" s="165">
        <f t="shared" si="98"/>
        <v>493</v>
      </c>
      <c r="BF392" s="165">
        <f t="shared" si="99"/>
        <v>0</v>
      </c>
      <c r="BG392" s="165">
        <f t="shared" si="100"/>
        <v>0</v>
      </c>
      <c r="BH392" s="165">
        <f t="shared" si="101"/>
        <v>0</v>
      </c>
      <c r="BI392" s="165">
        <f t="shared" si="102"/>
        <v>0</v>
      </c>
      <c r="BJ392" s="17" t="s">
        <v>24</v>
      </c>
      <c r="BK392" s="165">
        <f t="shared" si="103"/>
        <v>493</v>
      </c>
      <c r="BL392" s="17" t="s">
        <v>164</v>
      </c>
      <c r="BM392" s="17" t="s">
        <v>876</v>
      </c>
    </row>
    <row r="393" spans="2:65" s="1" customFormat="1" ht="22.5" customHeight="1">
      <c r="B393" s="31"/>
      <c r="C393" s="157" t="s">
        <v>877</v>
      </c>
      <c r="D393" s="157" t="s">
        <v>161</v>
      </c>
      <c r="E393" s="158" t="s">
        <v>878</v>
      </c>
      <c r="F393" s="230" t="s">
        <v>879</v>
      </c>
      <c r="G393" s="230"/>
      <c r="H393" s="230"/>
      <c r="I393" s="230"/>
      <c r="J393" s="159" t="s">
        <v>174</v>
      </c>
      <c r="K393" s="160">
        <v>2</v>
      </c>
      <c r="L393" s="161">
        <v>412</v>
      </c>
      <c r="M393" s="231">
        <v>85</v>
      </c>
      <c r="N393" s="231"/>
      <c r="O393" s="231"/>
      <c r="P393" s="231">
        <f t="shared" si="91"/>
        <v>994</v>
      </c>
      <c r="Q393" s="231"/>
      <c r="R393" s="33"/>
      <c r="T393" s="162" t="s">
        <v>22</v>
      </c>
      <c r="U393" s="40" t="s">
        <v>44</v>
      </c>
      <c r="V393" s="108">
        <f t="shared" si="92"/>
        <v>497</v>
      </c>
      <c r="W393" s="108">
        <f t="shared" si="93"/>
        <v>824</v>
      </c>
      <c r="X393" s="108">
        <f t="shared" si="94"/>
        <v>170</v>
      </c>
      <c r="Y393" s="163">
        <v>0</v>
      </c>
      <c r="Z393" s="163">
        <f t="shared" si="95"/>
        <v>0</v>
      </c>
      <c r="AA393" s="163">
        <v>0</v>
      </c>
      <c r="AB393" s="163">
        <f t="shared" si="96"/>
        <v>0</v>
      </c>
      <c r="AC393" s="163">
        <v>0</v>
      </c>
      <c r="AD393" s="164">
        <f t="shared" si="97"/>
        <v>0</v>
      </c>
      <c r="AR393" s="17" t="s">
        <v>164</v>
      </c>
      <c r="AT393" s="17" t="s">
        <v>161</v>
      </c>
      <c r="AU393" s="17" t="s">
        <v>99</v>
      </c>
      <c r="AY393" s="17" t="s">
        <v>160</v>
      </c>
      <c r="BE393" s="165">
        <f t="shared" si="98"/>
        <v>994</v>
      </c>
      <c r="BF393" s="165">
        <f t="shared" si="99"/>
        <v>0</v>
      </c>
      <c r="BG393" s="165">
        <f t="shared" si="100"/>
        <v>0</v>
      </c>
      <c r="BH393" s="165">
        <f t="shared" si="101"/>
        <v>0</v>
      </c>
      <c r="BI393" s="165">
        <f t="shared" si="102"/>
        <v>0</v>
      </c>
      <c r="BJ393" s="17" t="s">
        <v>24</v>
      </c>
      <c r="BK393" s="165">
        <f t="shared" si="103"/>
        <v>994</v>
      </c>
      <c r="BL393" s="17" t="s">
        <v>164</v>
      </c>
      <c r="BM393" s="17" t="s">
        <v>880</v>
      </c>
    </row>
    <row r="394" spans="2:65" s="1" customFormat="1" ht="22.5" customHeight="1">
      <c r="B394" s="31"/>
      <c r="C394" s="157" t="s">
        <v>566</v>
      </c>
      <c r="D394" s="157" t="s">
        <v>161</v>
      </c>
      <c r="E394" s="158" t="s">
        <v>881</v>
      </c>
      <c r="F394" s="230" t="s">
        <v>432</v>
      </c>
      <c r="G394" s="230"/>
      <c r="H394" s="230"/>
      <c r="I394" s="230"/>
      <c r="J394" s="159" t="s">
        <v>174</v>
      </c>
      <c r="K394" s="160">
        <v>1</v>
      </c>
      <c r="L394" s="161">
        <v>829</v>
      </c>
      <c r="M394" s="231">
        <v>85</v>
      </c>
      <c r="N394" s="231"/>
      <c r="O394" s="231"/>
      <c r="P394" s="231">
        <f t="shared" si="91"/>
        <v>914</v>
      </c>
      <c r="Q394" s="231"/>
      <c r="R394" s="33"/>
      <c r="T394" s="162" t="s">
        <v>22</v>
      </c>
      <c r="U394" s="40" t="s">
        <v>44</v>
      </c>
      <c r="V394" s="108">
        <f t="shared" si="92"/>
        <v>914</v>
      </c>
      <c r="W394" s="108">
        <f t="shared" si="93"/>
        <v>829</v>
      </c>
      <c r="X394" s="108">
        <f t="shared" si="94"/>
        <v>85</v>
      </c>
      <c r="Y394" s="163">
        <v>0</v>
      </c>
      <c r="Z394" s="163">
        <f t="shared" si="95"/>
        <v>0</v>
      </c>
      <c r="AA394" s="163">
        <v>0</v>
      </c>
      <c r="AB394" s="163">
        <f t="shared" si="96"/>
        <v>0</v>
      </c>
      <c r="AC394" s="163">
        <v>0</v>
      </c>
      <c r="AD394" s="164">
        <f t="shared" si="97"/>
        <v>0</v>
      </c>
      <c r="AR394" s="17" t="s">
        <v>164</v>
      </c>
      <c r="AT394" s="17" t="s">
        <v>161</v>
      </c>
      <c r="AU394" s="17" t="s">
        <v>99</v>
      </c>
      <c r="AY394" s="17" t="s">
        <v>160</v>
      </c>
      <c r="BE394" s="165">
        <f t="shared" si="98"/>
        <v>914</v>
      </c>
      <c r="BF394" s="165">
        <f t="shared" si="99"/>
        <v>0</v>
      </c>
      <c r="BG394" s="165">
        <f t="shared" si="100"/>
        <v>0</v>
      </c>
      <c r="BH394" s="165">
        <f t="shared" si="101"/>
        <v>0</v>
      </c>
      <c r="BI394" s="165">
        <f t="shared" si="102"/>
        <v>0</v>
      </c>
      <c r="BJ394" s="17" t="s">
        <v>24</v>
      </c>
      <c r="BK394" s="165">
        <f t="shared" si="103"/>
        <v>914</v>
      </c>
      <c r="BL394" s="17" t="s">
        <v>164</v>
      </c>
      <c r="BM394" s="17" t="s">
        <v>882</v>
      </c>
    </row>
    <row r="395" spans="2:65" s="1" customFormat="1" ht="22.5" customHeight="1">
      <c r="B395" s="31"/>
      <c r="C395" s="157" t="s">
        <v>883</v>
      </c>
      <c r="D395" s="157" t="s">
        <v>161</v>
      </c>
      <c r="E395" s="158" t="s">
        <v>884</v>
      </c>
      <c r="F395" s="230" t="s">
        <v>469</v>
      </c>
      <c r="G395" s="230"/>
      <c r="H395" s="230"/>
      <c r="I395" s="230"/>
      <c r="J395" s="159" t="s">
        <v>189</v>
      </c>
      <c r="K395" s="160">
        <v>1.2</v>
      </c>
      <c r="L395" s="161">
        <v>590</v>
      </c>
      <c r="M395" s="231">
        <v>145</v>
      </c>
      <c r="N395" s="231"/>
      <c r="O395" s="231"/>
      <c r="P395" s="231">
        <f t="shared" si="91"/>
        <v>882</v>
      </c>
      <c r="Q395" s="231"/>
      <c r="R395" s="33"/>
      <c r="T395" s="162" t="s">
        <v>22</v>
      </c>
      <c r="U395" s="40" t="s">
        <v>44</v>
      </c>
      <c r="V395" s="108">
        <f t="shared" si="92"/>
        <v>735</v>
      </c>
      <c r="W395" s="108">
        <f t="shared" si="93"/>
        <v>708</v>
      </c>
      <c r="X395" s="108">
        <f t="shared" si="94"/>
        <v>174</v>
      </c>
      <c r="Y395" s="163">
        <v>0</v>
      </c>
      <c r="Z395" s="163">
        <f t="shared" si="95"/>
        <v>0</v>
      </c>
      <c r="AA395" s="163">
        <v>0</v>
      </c>
      <c r="AB395" s="163">
        <f t="shared" si="96"/>
        <v>0</v>
      </c>
      <c r="AC395" s="163">
        <v>0</v>
      </c>
      <c r="AD395" s="164">
        <f t="shared" si="97"/>
        <v>0</v>
      </c>
      <c r="AR395" s="17" t="s">
        <v>164</v>
      </c>
      <c r="AT395" s="17" t="s">
        <v>161</v>
      </c>
      <c r="AU395" s="17" t="s">
        <v>99</v>
      </c>
      <c r="AY395" s="17" t="s">
        <v>160</v>
      </c>
      <c r="BE395" s="165">
        <f t="shared" si="98"/>
        <v>882</v>
      </c>
      <c r="BF395" s="165">
        <f t="shared" si="99"/>
        <v>0</v>
      </c>
      <c r="BG395" s="165">
        <f t="shared" si="100"/>
        <v>0</v>
      </c>
      <c r="BH395" s="165">
        <f t="shared" si="101"/>
        <v>0</v>
      </c>
      <c r="BI395" s="165">
        <f t="shared" si="102"/>
        <v>0</v>
      </c>
      <c r="BJ395" s="17" t="s">
        <v>24</v>
      </c>
      <c r="BK395" s="165">
        <f t="shared" si="103"/>
        <v>882</v>
      </c>
      <c r="BL395" s="17" t="s">
        <v>164</v>
      </c>
      <c r="BM395" s="17" t="s">
        <v>885</v>
      </c>
    </row>
    <row r="396" spans="2:65" s="1" customFormat="1" ht="22.5" customHeight="1">
      <c r="B396" s="31"/>
      <c r="C396" s="157" t="s">
        <v>569</v>
      </c>
      <c r="D396" s="157" t="s">
        <v>161</v>
      </c>
      <c r="E396" s="158" t="s">
        <v>886</v>
      </c>
      <c r="F396" s="230" t="s">
        <v>473</v>
      </c>
      <c r="G396" s="230"/>
      <c r="H396" s="230"/>
      <c r="I396" s="230"/>
      <c r="J396" s="159" t="s">
        <v>189</v>
      </c>
      <c r="K396" s="160">
        <v>0.8</v>
      </c>
      <c r="L396" s="161">
        <v>330</v>
      </c>
      <c r="M396" s="231">
        <v>125</v>
      </c>
      <c r="N396" s="231"/>
      <c r="O396" s="231"/>
      <c r="P396" s="231">
        <f t="shared" si="91"/>
        <v>364</v>
      </c>
      <c r="Q396" s="231"/>
      <c r="R396" s="33"/>
      <c r="T396" s="162" t="s">
        <v>22</v>
      </c>
      <c r="U396" s="40" t="s">
        <v>44</v>
      </c>
      <c r="V396" s="108">
        <f t="shared" si="92"/>
        <v>455</v>
      </c>
      <c r="W396" s="108">
        <f t="shared" si="93"/>
        <v>264</v>
      </c>
      <c r="X396" s="108">
        <f t="shared" si="94"/>
        <v>100</v>
      </c>
      <c r="Y396" s="163">
        <v>0</v>
      </c>
      <c r="Z396" s="163">
        <f t="shared" si="95"/>
        <v>0</v>
      </c>
      <c r="AA396" s="163">
        <v>0</v>
      </c>
      <c r="AB396" s="163">
        <f t="shared" si="96"/>
        <v>0</v>
      </c>
      <c r="AC396" s="163">
        <v>0</v>
      </c>
      <c r="AD396" s="164">
        <f t="shared" si="97"/>
        <v>0</v>
      </c>
      <c r="AR396" s="17" t="s">
        <v>164</v>
      </c>
      <c r="AT396" s="17" t="s">
        <v>161</v>
      </c>
      <c r="AU396" s="17" t="s">
        <v>99</v>
      </c>
      <c r="AY396" s="17" t="s">
        <v>160</v>
      </c>
      <c r="BE396" s="165">
        <f t="shared" si="98"/>
        <v>364</v>
      </c>
      <c r="BF396" s="165">
        <f t="shared" si="99"/>
        <v>0</v>
      </c>
      <c r="BG396" s="165">
        <f t="shared" si="100"/>
        <v>0</v>
      </c>
      <c r="BH396" s="165">
        <f t="shared" si="101"/>
        <v>0</v>
      </c>
      <c r="BI396" s="165">
        <f t="shared" si="102"/>
        <v>0</v>
      </c>
      <c r="BJ396" s="17" t="s">
        <v>24</v>
      </c>
      <c r="BK396" s="165">
        <f t="shared" si="103"/>
        <v>364</v>
      </c>
      <c r="BL396" s="17" t="s">
        <v>164</v>
      </c>
      <c r="BM396" s="17" t="s">
        <v>887</v>
      </c>
    </row>
    <row r="397" spans="2:65" s="1" customFormat="1" ht="22.5" customHeight="1">
      <c r="B397" s="31"/>
      <c r="C397" s="157" t="s">
        <v>888</v>
      </c>
      <c r="D397" s="157" t="s">
        <v>161</v>
      </c>
      <c r="E397" s="158" t="s">
        <v>889</v>
      </c>
      <c r="F397" s="230" t="s">
        <v>476</v>
      </c>
      <c r="G397" s="230"/>
      <c r="H397" s="230"/>
      <c r="I397" s="230"/>
      <c r="J397" s="159" t="s">
        <v>189</v>
      </c>
      <c r="K397" s="160">
        <v>0.8</v>
      </c>
      <c r="L397" s="161">
        <v>330</v>
      </c>
      <c r="M397" s="231">
        <v>125</v>
      </c>
      <c r="N397" s="231"/>
      <c r="O397" s="231"/>
      <c r="P397" s="231">
        <f t="shared" si="91"/>
        <v>364</v>
      </c>
      <c r="Q397" s="231"/>
      <c r="R397" s="33"/>
      <c r="T397" s="162" t="s">
        <v>22</v>
      </c>
      <c r="U397" s="40" t="s">
        <v>44</v>
      </c>
      <c r="V397" s="108">
        <f t="shared" si="92"/>
        <v>455</v>
      </c>
      <c r="W397" s="108">
        <f t="shared" si="93"/>
        <v>264</v>
      </c>
      <c r="X397" s="108">
        <f t="shared" si="94"/>
        <v>100</v>
      </c>
      <c r="Y397" s="163">
        <v>0</v>
      </c>
      <c r="Z397" s="163">
        <f t="shared" si="95"/>
        <v>0</v>
      </c>
      <c r="AA397" s="163">
        <v>0</v>
      </c>
      <c r="AB397" s="163">
        <f t="shared" si="96"/>
        <v>0</v>
      </c>
      <c r="AC397" s="163">
        <v>0</v>
      </c>
      <c r="AD397" s="164">
        <f t="shared" si="97"/>
        <v>0</v>
      </c>
      <c r="AR397" s="17" t="s">
        <v>164</v>
      </c>
      <c r="AT397" s="17" t="s">
        <v>161</v>
      </c>
      <c r="AU397" s="17" t="s">
        <v>99</v>
      </c>
      <c r="AY397" s="17" t="s">
        <v>160</v>
      </c>
      <c r="BE397" s="165">
        <f t="shared" si="98"/>
        <v>364</v>
      </c>
      <c r="BF397" s="165">
        <f t="shared" si="99"/>
        <v>0</v>
      </c>
      <c r="BG397" s="165">
        <f t="shared" si="100"/>
        <v>0</v>
      </c>
      <c r="BH397" s="165">
        <f t="shared" si="101"/>
        <v>0</v>
      </c>
      <c r="BI397" s="165">
        <f t="shared" si="102"/>
        <v>0</v>
      </c>
      <c r="BJ397" s="17" t="s">
        <v>24</v>
      </c>
      <c r="BK397" s="165">
        <f t="shared" si="103"/>
        <v>364</v>
      </c>
      <c r="BL397" s="17" t="s">
        <v>164</v>
      </c>
      <c r="BM397" s="17" t="s">
        <v>890</v>
      </c>
    </row>
    <row r="398" spans="2:65" s="1" customFormat="1" ht="22.5" customHeight="1">
      <c r="B398" s="31"/>
      <c r="C398" s="157" t="s">
        <v>571</v>
      </c>
      <c r="D398" s="157" t="s">
        <v>161</v>
      </c>
      <c r="E398" s="158" t="s">
        <v>891</v>
      </c>
      <c r="F398" s="230" t="s">
        <v>480</v>
      </c>
      <c r="G398" s="230"/>
      <c r="H398" s="230"/>
      <c r="I398" s="230"/>
      <c r="J398" s="159" t="s">
        <v>189</v>
      </c>
      <c r="K398" s="160">
        <v>0.8</v>
      </c>
      <c r="L398" s="161">
        <v>330</v>
      </c>
      <c r="M398" s="231">
        <v>125</v>
      </c>
      <c r="N398" s="231"/>
      <c r="O398" s="231"/>
      <c r="P398" s="231">
        <f t="shared" si="91"/>
        <v>364</v>
      </c>
      <c r="Q398" s="231"/>
      <c r="R398" s="33"/>
      <c r="T398" s="162" t="s">
        <v>22</v>
      </c>
      <c r="U398" s="40" t="s">
        <v>44</v>
      </c>
      <c r="V398" s="108">
        <f t="shared" si="92"/>
        <v>455</v>
      </c>
      <c r="W398" s="108">
        <f t="shared" si="93"/>
        <v>264</v>
      </c>
      <c r="X398" s="108">
        <f t="shared" si="94"/>
        <v>100</v>
      </c>
      <c r="Y398" s="163">
        <v>0</v>
      </c>
      <c r="Z398" s="163">
        <f t="shared" si="95"/>
        <v>0</v>
      </c>
      <c r="AA398" s="163">
        <v>0</v>
      </c>
      <c r="AB398" s="163">
        <f t="shared" si="96"/>
        <v>0</v>
      </c>
      <c r="AC398" s="163">
        <v>0</v>
      </c>
      <c r="AD398" s="164">
        <f t="shared" si="97"/>
        <v>0</v>
      </c>
      <c r="AR398" s="17" t="s">
        <v>164</v>
      </c>
      <c r="AT398" s="17" t="s">
        <v>161</v>
      </c>
      <c r="AU398" s="17" t="s">
        <v>99</v>
      </c>
      <c r="AY398" s="17" t="s">
        <v>160</v>
      </c>
      <c r="BE398" s="165">
        <f t="shared" si="98"/>
        <v>364</v>
      </c>
      <c r="BF398" s="165">
        <f t="shared" si="99"/>
        <v>0</v>
      </c>
      <c r="BG398" s="165">
        <f t="shared" si="100"/>
        <v>0</v>
      </c>
      <c r="BH398" s="165">
        <f t="shared" si="101"/>
        <v>0</v>
      </c>
      <c r="BI398" s="165">
        <f t="shared" si="102"/>
        <v>0</v>
      </c>
      <c r="BJ398" s="17" t="s">
        <v>24</v>
      </c>
      <c r="BK398" s="165">
        <f t="shared" si="103"/>
        <v>364</v>
      </c>
      <c r="BL398" s="17" t="s">
        <v>164</v>
      </c>
      <c r="BM398" s="17" t="s">
        <v>892</v>
      </c>
    </row>
    <row r="399" spans="2:65" s="1" customFormat="1" ht="22.5" customHeight="1">
      <c r="B399" s="31"/>
      <c r="C399" s="157" t="s">
        <v>893</v>
      </c>
      <c r="D399" s="157" t="s">
        <v>161</v>
      </c>
      <c r="E399" s="158" t="s">
        <v>894</v>
      </c>
      <c r="F399" s="230" t="s">
        <v>365</v>
      </c>
      <c r="G399" s="230"/>
      <c r="H399" s="230"/>
      <c r="I399" s="230"/>
      <c r="J399" s="159" t="s">
        <v>174</v>
      </c>
      <c r="K399" s="160">
        <v>38</v>
      </c>
      <c r="L399" s="161">
        <v>5</v>
      </c>
      <c r="M399" s="231">
        <v>5</v>
      </c>
      <c r="N399" s="231"/>
      <c r="O399" s="231"/>
      <c r="P399" s="231">
        <f t="shared" si="91"/>
        <v>380</v>
      </c>
      <c r="Q399" s="231"/>
      <c r="R399" s="33"/>
      <c r="T399" s="162" t="s">
        <v>22</v>
      </c>
      <c r="U399" s="40" t="s">
        <v>44</v>
      </c>
      <c r="V399" s="108">
        <f t="shared" si="92"/>
        <v>10</v>
      </c>
      <c r="W399" s="108">
        <f t="shared" si="93"/>
        <v>190</v>
      </c>
      <c r="X399" s="108">
        <f t="shared" si="94"/>
        <v>190</v>
      </c>
      <c r="Y399" s="163">
        <v>0</v>
      </c>
      <c r="Z399" s="163">
        <f t="shared" si="95"/>
        <v>0</v>
      </c>
      <c r="AA399" s="163">
        <v>0</v>
      </c>
      <c r="AB399" s="163">
        <f t="shared" si="96"/>
        <v>0</v>
      </c>
      <c r="AC399" s="163">
        <v>0</v>
      </c>
      <c r="AD399" s="164">
        <f t="shared" si="97"/>
        <v>0</v>
      </c>
      <c r="AR399" s="17" t="s">
        <v>164</v>
      </c>
      <c r="AT399" s="17" t="s">
        <v>161</v>
      </c>
      <c r="AU399" s="17" t="s">
        <v>99</v>
      </c>
      <c r="AY399" s="17" t="s">
        <v>160</v>
      </c>
      <c r="BE399" s="165">
        <f t="shared" si="98"/>
        <v>380</v>
      </c>
      <c r="BF399" s="165">
        <f t="shared" si="99"/>
        <v>0</v>
      </c>
      <c r="BG399" s="165">
        <f t="shared" si="100"/>
        <v>0</v>
      </c>
      <c r="BH399" s="165">
        <f t="shared" si="101"/>
        <v>0</v>
      </c>
      <c r="BI399" s="165">
        <f t="shared" si="102"/>
        <v>0</v>
      </c>
      <c r="BJ399" s="17" t="s">
        <v>24</v>
      </c>
      <c r="BK399" s="165">
        <f t="shared" si="103"/>
        <v>380</v>
      </c>
      <c r="BL399" s="17" t="s">
        <v>164</v>
      </c>
      <c r="BM399" s="17" t="s">
        <v>895</v>
      </c>
    </row>
    <row r="400" spans="2:65" s="1" customFormat="1" ht="22.5" customHeight="1">
      <c r="B400" s="31"/>
      <c r="C400" s="157" t="s">
        <v>574</v>
      </c>
      <c r="D400" s="157" t="s">
        <v>161</v>
      </c>
      <c r="E400" s="158" t="s">
        <v>896</v>
      </c>
      <c r="F400" s="230" t="s">
        <v>369</v>
      </c>
      <c r="G400" s="230"/>
      <c r="H400" s="230"/>
      <c r="I400" s="230"/>
      <c r="J400" s="159" t="s">
        <v>174</v>
      </c>
      <c r="K400" s="160">
        <v>2</v>
      </c>
      <c r="L400" s="161">
        <v>21</v>
      </c>
      <c r="M400" s="231">
        <v>10</v>
      </c>
      <c r="N400" s="231"/>
      <c r="O400" s="231"/>
      <c r="P400" s="231">
        <f t="shared" si="91"/>
        <v>62</v>
      </c>
      <c r="Q400" s="231"/>
      <c r="R400" s="33"/>
      <c r="T400" s="162" t="s">
        <v>22</v>
      </c>
      <c r="U400" s="40" t="s">
        <v>44</v>
      </c>
      <c r="V400" s="108">
        <f t="shared" si="92"/>
        <v>31</v>
      </c>
      <c r="W400" s="108">
        <f t="shared" si="93"/>
        <v>42</v>
      </c>
      <c r="X400" s="108">
        <f t="shared" si="94"/>
        <v>20</v>
      </c>
      <c r="Y400" s="163">
        <v>0</v>
      </c>
      <c r="Z400" s="163">
        <f t="shared" si="95"/>
        <v>0</v>
      </c>
      <c r="AA400" s="163">
        <v>0</v>
      </c>
      <c r="AB400" s="163">
        <f t="shared" si="96"/>
        <v>0</v>
      </c>
      <c r="AC400" s="163">
        <v>0</v>
      </c>
      <c r="AD400" s="164">
        <f t="shared" si="97"/>
        <v>0</v>
      </c>
      <c r="AR400" s="17" t="s">
        <v>164</v>
      </c>
      <c r="AT400" s="17" t="s">
        <v>161</v>
      </c>
      <c r="AU400" s="17" t="s">
        <v>99</v>
      </c>
      <c r="AY400" s="17" t="s">
        <v>160</v>
      </c>
      <c r="BE400" s="165">
        <f t="shared" si="98"/>
        <v>62</v>
      </c>
      <c r="BF400" s="165">
        <f t="shared" si="99"/>
        <v>0</v>
      </c>
      <c r="BG400" s="165">
        <f t="shared" si="100"/>
        <v>0</v>
      </c>
      <c r="BH400" s="165">
        <f t="shared" si="101"/>
        <v>0</v>
      </c>
      <c r="BI400" s="165">
        <f t="shared" si="102"/>
        <v>0</v>
      </c>
      <c r="BJ400" s="17" t="s">
        <v>24</v>
      </c>
      <c r="BK400" s="165">
        <f t="shared" si="103"/>
        <v>62</v>
      </c>
      <c r="BL400" s="17" t="s">
        <v>164</v>
      </c>
      <c r="BM400" s="17" t="s">
        <v>897</v>
      </c>
    </row>
    <row r="401" spans="2:65" s="1" customFormat="1" ht="22.5" customHeight="1">
      <c r="B401" s="31"/>
      <c r="C401" s="157" t="s">
        <v>898</v>
      </c>
      <c r="D401" s="157" t="s">
        <v>161</v>
      </c>
      <c r="E401" s="158" t="s">
        <v>899</v>
      </c>
      <c r="F401" s="230" t="s">
        <v>488</v>
      </c>
      <c r="G401" s="230"/>
      <c r="H401" s="230"/>
      <c r="I401" s="230"/>
      <c r="J401" s="159" t="s">
        <v>373</v>
      </c>
      <c r="K401" s="160">
        <v>1</v>
      </c>
      <c r="L401" s="161">
        <v>250</v>
      </c>
      <c r="M401" s="231">
        <v>890</v>
      </c>
      <c r="N401" s="231"/>
      <c r="O401" s="231"/>
      <c r="P401" s="231">
        <f t="shared" si="91"/>
        <v>1140</v>
      </c>
      <c r="Q401" s="231"/>
      <c r="R401" s="33"/>
      <c r="T401" s="162" t="s">
        <v>22</v>
      </c>
      <c r="U401" s="40" t="s">
        <v>44</v>
      </c>
      <c r="V401" s="108">
        <f t="shared" si="92"/>
        <v>1140</v>
      </c>
      <c r="W401" s="108">
        <f t="shared" si="93"/>
        <v>250</v>
      </c>
      <c r="X401" s="108">
        <f t="shared" si="94"/>
        <v>890</v>
      </c>
      <c r="Y401" s="163">
        <v>0</v>
      </c>
      <c r="Z401" s="163">
        <f t="shared" si="95"/>
        <v>0</v>
      </c>
      <c r="AA401" s="163">
        <v>0</v>
      </c>
      <c r="AB401" s="163">
        <f t="shared" si="96"/>
        <v>0</v>
      </c>
      <c r="AC401" s="163">
        <v>0</v>
      </c>
      <c r="AD401" s="164">
        <f t="shared" si="97"/>
        <v>0</v>
      </c>
      <c r="AR401" s="17" t="s">
        <v>164</v>
      </c>
      <c r="AT401" s="17" t="s">
        <v>161</v>
      </c>
      <c r="AU401" s="17" t="s">
        <v>99</v>
      </c>
      <c r="AY401" s="17" t="s">
        <v>160</v>
      </c>
      <c r="BE401" s="165">
        <f t="shared" si="98"/>
        <v>1140</v>
      </c>
      <c r="BF401" s="165">
        <f t="shared" si="99"/>
        <v>0</v>
      </c>
      <c r="BG401" s="165">
        <f t="shared" si="100"/>
        <v>0</v>
      </c>
      <c r="BH401" s="165">
        <f t="shared" si="101"/>
        <v>0</v>
      </c>
      <c r="BI401" s="165">
        <f t="shared" si="102"/>
        <v>0</v>
      </c>
      <c r="BJ401" s="17" t="s">
        <v>24</v>
      </c>
      <c r="BK401" s="165">
        <f t="shared" si="103"/>
        <v>1140</v>
      </c>
      <c r="BL401" s="17" t="s">
        <v>164</v>
      </c>
      <c r="BM401" s="17" t="s">
        <v>900</v>
      </c>
    </row>
    <row r="402" spans="2:65" s="1" customFormat="1" ht="22.5" customHeight="1">
      <c r="B402" s="31"/>
      <c r="C402" s="157" t="s">
        <v>576</v>
      </c>
      <c r="D402" s="157" t="s">
        <v>161</v>
      </c>
      <c r="E402" s="158" t="s">
        <v>901</v>
      </c>
      <c r="F402" s="230" t="s">
        <v>492</v>
      </c>
      <c r="G402" s="230"/>
      <c r="H402" s="230"/>
      <c r="I402" s="230"/>
      <c r="J402" s="159" t="s">
        <v>189</v>
      </c>
      <c r="K402" s="160">
        <v>2</v>
      </c>
      <c r="L402" s="161">
        <v>125</v>
      </c>
      <c r="M402" s="231">
        <v>245</v>
      </c>
      <c r="N402" s="231"/>
      <c r="O402" s="231"/>
      <c r="P402" s="231">
        <f t="shared" si="91"/>
        <v>740</v>
      </c>
      <c r="Q402" s="231"/>
      <c r="R402" s="33"/>
      <c r="T402" s="162" t="s">
        <v>22</v>
      </c>
      <c r="U402" s="40" t="s">
        <v>44</v>
      </c>
      <c r="V402" s="108">
        <f t="shared" si="92"/>
        <v>370</v>
      </c>
      <c r="W402" s="108">
        <f t="shared" si="93"/>
        <v>250</v>
      </c>
      <c r="X402" s="108">
        <f t="shared" si="94"/>
        <v>490</v>
      </c>
      <c r="Y402" s="163">
        <v>0</v>
      </c>
      <c r="Z402" s="163">
        <f t="shared" si="95"/>
        <v>0</v>
      </c>
      <c r="AA402" s="163">
        <v>0</v>
      </c>
      <c r="AB402" s="163">
        <f t="shared" si="96"/>
        <v>0</v>
      </c>
      <c r="AC402" s="163">
        <v>0</v>
      </c>
      <c r="AD402" s="164">
        <f t="shared" si="97"/>
        <v>0</v>
      </c>
      <c r="AR402" s="17" t="s">
        <v>164</v>
      </c>
      <c r="AT402" s="17" t="s">
        <v>161</v>
      </c>
      <c r="AU402" s="17" t="s">
        <v>99</v>
      </c>
      <c r="AY402" s="17" t="s">
        <v>160</v>
      </c>
      <c r="BE402" s="165">
        <f t="shared" si="98"/>
        <v>740</v>
      </c>
      <c r="BF402" s="165">
        <f t="shared" si="99"/>
        <v>0</v>
      </c>
      <c r="BG402" s="165">
        <f t="shared" si="100"/>
        <v>0</v>
      </c>
      <c r="BH402" s="165">
        <f t="shared" si="101"/>
        <v>0</v>
      </c>
      <c r="BI402" s="165">
        <f t="shared" si="102"/>
        <v>0</v>
      </c>
      <c r="BJ402" s="17" t="s">
        <v>24</v>
      </c>
      <c r="BK402" s="165">
        <f t="shared" si="103"/>
        <v>740</v>
      </c>
      <c r="BL402" s="17" t="s">
        <v>164</v>
      </c>
      <c r="BM402" s="17" t="s">
        <v>902</v>
      </c>
    </row>
    <row r="403" spans="2:65" s="9" customFormat="1" ht="29.85" customHeight="1">
      <c r="B403" s="145"/>
      <c r="C403" s="146"/>
      <c r="D403" s="156" t="s">
        <v>123</v>
      </c>
      <c r="E403" s="156"/>
      <c r="F403" s="156"/>
      <c r="G403" s="156"/>
      <c r="H403" s="156"/>
      <c r="I403" s="156"/>
      <c r="J403" s="156"/>
      <c r="K403" s="156"/>
      <c r="L403" s="156"/>
      <c r="M403" s="237">
        <f>BK403</f>
        <v>18893</v>
      </c>
      <c r="N403" s="238"/>
      <c r="O403" s="238"/>
      <c r="P403" s="238"/>
      <c r="Q403" s="238"/>
      <c r="R403" s="148"/>
      <c r="T403" s="149"/>
      <c r="U403" s="146"/>
      <c r="V403" s="146"/>
      <c r="W403" s="150">
        <f>SUM(W404:W423)</f>
        <v>15374</v>
      </c>
      <c r="X403" s="150">
        <f>SUM(X404:X423)</f>
        <v>3519</v>
      </c>
      <c r="Y403" s="146"/>
      <c r="Z403" s="151">
        <f>SUM(Z404:Z423)</f>
        <v>0</v>
      </c>
      <c r="AA403" s="146"/>
      <c r="AB403" s="151">
        <f>SUM(AB404:AB423)</f>
        <v>0</v>
      </c>
      <c r="AC403" s="146"/>
      <c r="AD403" s="152">
        <f>SUM(AD404:AD423)</f>
        <v>0</v>
      </c>
      <c r="AR403" s="153" t="s">
        <v>99</v>
      </c>
      <c r="AT403" s="154" t="s">
        <v>80</v>
      </c>
      <c r="AU403" s="154" t="s">
        <v>24</v>
      </c>
      <c r="AY403" s="153" t="s">
        <v>160</v>
      </c>
      <c r="BK403" s="155">
        <f>SUM(BK404:BK423)</f>
        <v>18893</v>
      </c>
    </row>
    <row r="404" spans="2:65" s="1" customFormat="1" ht="22.5" customHeight="1">
      <c r="B404" s="31"/>
      <c r="C404" s="157" t="s">
        <v>903</v>
      </c>
      <c r="D404" s="157" t="s">
        <v>161</v>
      </c>
      <c r="E404" s="158" t="s">
        <v>904</v>
      </c>
      <c r="F404" s="230" t="s">
        <v>853</v>
      </c>
      <c r="G404" s="230"/>
      <c r="H404" s="230"/>
      <c r="I404" s="230"/>
      <c r="J404" s="159" t="s">
        <v>174</v>
      </c>
      <c r="K404" s="160">
        <v>1</v>
      </c>
      <c r="L404" s="161">
        <v>6265</v>
      </c>
      <c r="M404" s="231">
        <v>0</v>
      </c>
      <c r="N404" s="231"/>
      <c r="O404" s="231"/>
      <c r="P404" s="231">
        <f t="shared" ref="P404:P423" si="104">ROUND(V404*K404,2)</f>
        <v>6265</v>
      </c>
      <c r="Q404" s="231"/>
      <c r="R404" s="33"/>
      <c r="T404" s="162" t="s">
        <v>22</v>
      </c>
      <c r="U404" s="40" t="s">
        <v>44</v>
      </c>
      <c r="V404" s="108">
        <f t="shared" ref="V404:V423" si="105">L404+M404</f>
        <v>6265</v>
      </c>
      <c r="W404" s="108">
        <f t="shared" ref="W404:W423" si="106">ROUND(L404*K404,2)</f>
        <v>6265</v>
      </c>
      <c r="X404" s="108">
        <f t="shared" ref="X404:X423" si="107">ROUND(M404*K404,2)</f>
        <v>0</v>
      </c>
      <c r="Y404" s="163">
        <v>0</v>
      </c>
      <c r="Z404" s="163">
        <f t="shared" ref="Z404:Z423" si="108">Y404*K404</f>
        <v>0</v>
      </c>
      <c r="AA404" s="163">
        <v>0</v>
      </c>
      <c r="AB404" s="163">
        <f t="shared" ref="AB404:AB423" si="109">AA404*K404</f>
        <v>0</v>
      </c>
      <c r="AC404" s="163">
        <v>0</v>
      </c>
      <c r="AD404" s="164">
        <f t="shared" ref="AD404:AD423" si="110">AC404*K404</f>
        <v>0</v>
      </c>
      <c r="AR404" s="17" t="s">
        <v>164</v>
      </c>
      <c r="AT404" s="17" t="s">
        <v>161</v>
      </c>
      <c r="AU404" s="17" t="s">
        <v>99</v>
      </c>
      <c r="AY404" s="17" t="s">
        <v>160</v>
      </c>
      <c r="BE404" s="165">
        <f t="shared" ref="BE404:BE423" si="111">IF(U404="základní",P404,0)</f>
        <v>6265</v>
      </c>
      <c r="BF404" s="165">
        <f t="shared" ref="BF404:BF423" si="112">IF(U404="snížená",P404,0)</f>
        <v>0</v>
      </c>
      <c r="BG404" s="165">
        <f t="shared" ref="BG404:BG423" si="113">IF(U404="zákl. přenesená",P404,0)</f>
        <v>0</v>
      </c>
      <c r="BH404" s="165">
        <f t="shared" ref="BH404:BH423" si="114">IF(U404="sníž. přenesená",P404,0)</f>
        <v>0</v>
      </c>
      <c r="BI404" s="165">
        <f t="shared" ref="BI404:BI423" si="115">IF(U404="nulová",P404,0)</f>
        <v>0</v>
      </c>
      <c r="BJ404" s="17" t="s">
        <v>24</v>
      </c>
      <c r="BK404" s="165">
        <f t="shared" ref="BK404:BK423" si="116">ROUND(V404*K404,2)</f>
        <v>6265</v>
      </c>
      <c r="BL404" s="17" t="s">
        <v>164</v>
      </c>
      <c r="BM404" s="17" t="s">
        <v>905</v>
      </c>
    </row>
    <row r="405" spans="2:65" s="1" customFormat="1" ht="22.5" customHeight="1">
      <c r="B405" s="31"/>
      <c r="C405" s="157" t="s">
        <v>579</v>
      </c>
      <c r="D405" s="157" t="s">
        <v>161</v>
      </c>
      <c r="E405" s="158" t="s">
        <v>906</v>
      </c>
      <c r="F405" s="230" t="s">
        <v>857</v>
      </c>
      <c r="G405" s="230"/>
      <c r="H405" s="230"/>
      <c r="I405" s="230"/>
      <c r="J405" s="159" t="s">
        <v>174</v>
      </c>
      <c r="K405" s="160">
        <v>1</v>
      </c>
      <c r="L405" s="161">
        <v>1133</v>
      </c>
      <c r="M405" s="231">
        <v>145</v>
      </c>
      <c r="N405" s="231"/>
      <c r="O405" s="231"/>
      <c r="P405" s="231">
        <f t="shared" si="104"/>
        <v>1278</v>
      </c>
      <c r="Q405" s="231"/>
      <c r="R405" s="33"/>
      <c r="T405" s="162" t="s">
        <v>22</v>
      </c>
      <c r="U405" s="40" t="s">
        <v>44</v>
      </c>
      <c r="V405" s="108">
        <f t="shared" si="105"/>
        <v>1278</v>
      </c>
      <c r="W405" s="108">
        <f t="shared" si="106"/>
        <v>1133</v>
      </c>
      <c r="X405" s="108">
        <f t="shared" si="107"/>
        <v>145</v>
      </c>
      <c r="Y405" s="163">
        <v>0</v>
      </c>
      <c r="Z405" s="163">
        <f t="shared" si="108"/>
        <v>0</v>
      </c>
      <c r="AA405" s="163">
        <v>0</v>
      </c>
      <c r="AB405" s="163">
        <f t="shared" si="109"/>
        <v>0</v>
      </c>
      <c r="AC405" s="163">
        <v>0</v>
      </c>
      <c r="AD405" s="164">
        <f t="shared" si="110"/>
        <v>0</v>
      </c>
      <c r="AR405" s="17" t="s">
        <v>164</v>
      </c>
      <c r="AT405" s="17" t="s">
        <v>161</v>
      </c>
      <c r="AU405" s="17" t="s">
        <v>99</v>
      </c>
      <c r="AY405" s="17" t="s">
        <v>160</v>
      </c>
      <c r="BE405" s="165">
        <f t="shared" si="111"/>
        <v>1278</v>
      </c>
      <c r="BF405" s="165">
        <f t="shared" si="112"/>
        <v>0</v>
      </c>
      <c r="BG405" s="165">
        <f t="shared" si="113"/>
        <v>0</v>
      </c>
      <c r="BH405" s="165">
        <f t="shared" si="114"/>
        <v>0</v>
      </c>
      <c r="BI405" s="165">
        <f t="shared" si="115"/>
        <v>0</v>
      </c>
      <c r="BJ405" s="17" t="s">
        <v>24</v>
      </c>
      <c r="BK405" s="165">
        <f t="shared" si="116"/>
        <v>1278</v>
      </c>
      <c r="BL405" s="17" t="s">
        <v>164</v>
      </c>
      <c r="BM405" s="17" t="s">
        <v>907</v>
      </c>
    </row>
    <row r="406" spans="2:65" s="1" customFormat="1" ht="22.5" customHeight="1">
      <c r="B406" s="31"/>
      <c r="C406" s="157" t="s">
        <v>908</v>
      </c>
      <c r="D406" s="157" t="s">
        <v>161</v>
      </c>
      <c r="E406" s="158" t="s">
        <v>909</v>
      </c>
      <c r="F406" s="230" t="s">
        <v>860</v>
      </c>
      <c r="G406" s="230"/>
      <c r="H406" s="230"/>
      <c r="I406" s="230"/>
      <c r="J406" s="159" t="s">
        <v>174</v>
      </c>
      <c r="K406" s="160">
        <v>1</v>
      </c>
      <c r="L406" s="161">
        <v>355</v>
      </c>
      <c r="M406" s="231">
        <v>115</v>
      </c>
      <c r="N406" s="231"/>
      <c r="O406" s="231"/>
      <c r="P406" s="231">
        <f t="shared" si="104"/>
        <v>470</v>
      </c>
      <c r="Q406" s="231"/>
      <c r="R406" s="33"/>
      <c r="T406" s="162" t="s">
        <v>22</v>
      </c>
      <c r="U406" s="40" t="s">
        <v>44</v>
      </c>
      <c r="V406" s="108">
        <f t="shared" si="105"/>
        <v>470</v>
      </c>
      <c r="W406" s="108">
        <f t="shared" si="106"/>
        <v>355</v>
      </c>
      <c r="X406" s="108">
        <f t="shared" si="107"/>
        <v>115</v>
      </c>
      <c r="Y406" s="163">
        <v>0</v>
      </c>
      <c r="Z406" s="163">
        <f t="shared" si="108"/>
        <v>0</v>
      </c>
      <c r="AA406" s="163">
        <v>0</v>
      </c>
      <c r="AB406" s="163">
        <f t="shared" si="109"/>
        <v>0</v>
      </c>
      <c r="AC406" s="163">
        <v>0</v>
      </c>
      <c r="AD406" s="164">
        <f t="shared" si="110"/>
        <v>0</v>
      </c>
      <c r="AR406" s="17" t="s">
        <v>164</v>
      </c>
      <c r="AT406" s="17" t="s">
        <v>161</v>
      </c>
      <c r="AU406" s="17" t="s">
        <v>99</v>
      </c>
      <c r="AY406" s="17" t="s">
        <v>160</v>
      </c>
      <c r="BE406" s="165">
        <f t="shared" si="111"/>
        <v>470</v>
      </c>
      <c r="BF406" s="165">
        <f t="shared" si="112"/>
        <v>0</v>
      </c>
      <c r="BG406" s="165">
        <f t="shared" si="113"/>
        <v>0</v>
      </c>
      <c r="BH406" s="165">
        <f t="shared" si="114"/>
        <v>0</v>
      </c>
      <c r="BI406" s="165">
        <f t="shared" si="115"/>
        <v>0</v>
      </c>
      <c r="BJ406" s="17" t="s">
        <v>24</v>
      </c>
      <c r="BK406" s="165">
        <f t="shared" si="116"/>
        <v>470</v>
      </c>
      <c r="BL406" s="17" t="s">
        <v>164</v>
      </c>
      <c r="BM406" s="17" t="s">
        <v>910</v>
      </c>
    </row>
    <row r="407" spans="2:65" s="1" customFormat="1" ht="22.5" customHeight="1">
      <c r="B407" s="31"/>
      <c r="C407" s="157" t="s">
        <v>581</v>
      </c>
      <c r="D407" s="157" t="s">
        <v>161</v>
      </c>
      <c r="E407" s="158" t="s">
        <v>911</v>
      </c>
      <c r="F407" s="230" t="s">
        <v>387</v>
      </c>
      <c r="G407" s="230"/>
      <c r="H407" s="230"/>
      <c r="I407" s="230"/>
      <c r="J407" s="159" t="s">
        <v>174</v>
      </c>
      <c r="K407" s="160">
        <v>1</v>
      </c>
      <c r="L407" s="161">
        <v>355</v>
      </c>
      <c r="M407" s="231">
        <v>115</v>
      </c>
      <c r="N407" s="231"/>
      <c r="O407" s="231"/>
      <c r="P407" s="231">
        <f t="shared" si="104"/>
        <v>470</v>
      </c>
      <c r="Q407" s="231"/>
      <c r="R407" s="33"/>
      <c r="T407" s="162" t="s">
        <v>22</v>
      </c>
      <c r="U407" s="40" t="s">
        <v>44</v>
      </c>
      <c r="V407" s="108">
        <f t="shared" si="105"/>
        <v>470</v>
      </c>
      <c r="W407" s="108">
        <f t="shared" si="106"/>
        <v>355</v>
      </c>
      <c r="X407" s="108">
        <f t="shared" si="107"/>
        <v>115</v>
      </c>
      <c r="Y407" s="163">
        <v>0</v>
      </c>
      <c r="Z407" s="163">
        <f t="shared" si="108"/>
        <v>0</v>
      </c>
      <c r="AA407" s="163">
        <v>0</v>
      </c>
      <c r="AB407" s="163">
        <f t="shared" si="109"/>
        <v>0</v>
      </c>
      <c r="AC407" s="163">
        <v>0</v>
      </c>
      <c r="AD407" s="164">
        <f t="shared" si="110"/>
        <v>0</v>
      </c>
      <c r="AR407" s="17" t="s">
        <v>164</v>
      </c>
      <c r="AT407" s="17" t="s">
        <v>161</v>
      </c>
      <c r="AU407" s="17" t="s">
        <v>99</v>
      </c>
      <c r="AY407" s="17" t="s">
        <v>160</v>
      </c>
      <c r="BE407" s="165">
        <f t="shared" si="111"/>
        <v>470</v>
      </c>
      <c r="BF407" s="165">
        <f t="shared" si="112"/>
        <v>0</v>
      </c>
      <c r="BG407" s="165">
        <f t="shared" si="113"/>
        <v>0</v>
      </c>
      <c r="BH407" s="165">
        <f t="shared" si="114"/>
        <v>0</v>
      </c>
      <c r="BI407" s="165">
        <f t="shared" si="115"/>
        <v>0</v>
      </c>
      <c r="BJ407" s="17" t="s">
        <v>24</v>
      </c>
      <c r="BK407" s="165">
        <f t="shared" si="116"/>
        <v>470</v>
      </c>
      <c r="BL407" s="17" t="s">
        <v>164</v>
      </c>
      <c r="BM407" s="17" t="s">
        <v>912</v>
      </c>
    </row>
    <row r="408" spans="2:65" s="1" customFormat="1" ht="22.5" customHeight="1">
      <c r="B408" s="31"/>
      <c r="C408" s="157" t="s">
        <v>913</v>
      </c>
      <c r="D408" s="157" t="s">
        <v>161</v>
      </c>
      <c r="E408" s="158" t="s">
        <v>914</v>
      </c>
      <c r="F408" s="230" t="s">
        <v>915</v>
      </c>
      <c r="G408" s="230"/>
      <c r="H408" s="230"/>
      <c r="I408" s="230"/>
      <c r="J408" s="159" t="s">
        <v>174</v>
      </c>
      <c r="K408" s="160">
        <v>3</v>
      </c>
      <c r="L408" s="161">
        <v>28</v>
      </c>
      <c r="M408" s="231">
        <v>5</v>
      </c>
      <c r="N408" s="231"/>
      <c r="O408" s="231"/>
      <c r="P408" s="231">
        <f t="shared" si="104"/>
        <v>99</v>
      </c>
      <c r="Q408" s="231"/>
      <c r="R408" s="33"/>
      <c r="T408" s="162" t="s">
        <v>22</v>
      </c>
      <c r="U408" s="40" t="s">
        <v>44</v>
      </c>
      <c r="V408" s="108">
        <f t="shared" si="105"/>
        <v>33</v>
      </c>
      <c r="W408" s="108">
        <f t="shared" si="106"/>
        <v>84</v>
      </c>
      <c r="X408" s="108">
        <f t="shared" si="107"/>
        <v>15</v>
      </c>
      <c r="Y408" s="163">
        <v>0</v>
      </c>
      <c r="Z408" s="163">
        <f t="shared" si="108"/>
        <v>0</v>
      </c>
      <c r="AA408" s="163">
        <v>0</v>
      </c>
      <c r="AB408" s="163">
        <f t="shared" si="109"/>
        <v>0</v>
      </c>
      <c r="AC408" s="163">
        <v>0</v>
      </c>
      <c r="AD408" s="164">
        <f t="shared" si="110"/>
        <v>0</v>
      </c>
      <c r="AR408" s="17" t="s">
        <v>164</v>
      </c>
      <c r="AT408" s="17" t="s">
        <v>161</v>
      </c>
      <c r="AU408" s="17" t="s">
        <v>99</v>
      </c>
      <c r="AY408" s="17" t="s">
        <v>160</v>
      </c>
      <c r="BE408" s="165">
        <f t="shared" si="111"/>
        <v>99</v>
      </c>
      <c r="BF408" s="165">
        <f t="shared" si="112"/>
        <v>0</v>
      </c>
      <c r="BG408" s="165">
        <f t="shared" si="113"/>
        <v>0</v>
      </c>
      <c r="BH408" s="165">
        <f t="shared" si="114"/>
        <v>0</v>
      </c>
      <c r="BI408" s="165">
        <f t="shared" si="115"/>
        <v>0</v>
      </c>
      <c r="BJ408" s="17" t="s">
        <v>24</v>
      </c>
      <c r="BK408" s="165">
        <f t="shared" si="116"/>
        <v>99</v>
      </c>
      <c r="BL408" s="17" t="s">
        <v>164</v>
      </c>
      <c r="BM408" s="17" t="s">
        <v>916</v>
      </c>
    </row>
    <row r="409" spans="2:65" s="1" customFormat="1" ht="31.5" customHeight="1">
      <c r="B409" s="31"/>
      <c r="C409" s="157" t="s">
        <v>585</v>
      </c>
      <c r="D409" s="157" t="s">
        <v>161</v>
      </c>
      <c r="E409" s="158" t="s">
        <v>917</v>
      </c>
      <c r="F409" s="230" t="s">
        <v>394</v>
      </c>
      <c r="G409" s="230"/>
      <c r="H409" s="230"/>
      <c r="I409" s="230"/>
      <c r="J409" s="159" t="s">
        <v>174</v>
      </c>
      <c r="K409" s="160">
        <v>4</v>
      </c>
      <c r="L409" s="161">
        <v>265</v>
      </c>
      <c r="M409" s="231">
        <v>15</v>
      </c>
      <c r="N409" s="231"/>
      <c r="O409" s="231"/>
      <c r="P409" s="231">
        <f t="shared" si="104"/>
        <v>1120</v>
      </c>
      <c r="Q409" s="231"/>
      <c r="R409" s="33"/>
      <c r="T409" s="162" t="s">
        <v>22</v>
      </c>
      <c r="U409" s="40" t="s">
        <v>44</v>
      </c>
      <c r="V409" s="108">
        <f t="shared" si="105"/>
        <v>280</v>
      </c>
      <c r="W409" s="108">
        <f t="shared" si="106"/>
        <v>1060</v>
      </c>
      <c r="X409" s="108">
        <f t="shared" si="107"/>
        <v>60</v>
      </c>
      <c r="Y409" s="163">
        <v>0</v>
      </c>
      <c r="Z409" s="163">
        <f t="shared" si="108"/>
        <v>0</v>
      </c>
      <c r="AA409" s="163">
        <v>0</v>
      </c>
      <c r="AB409" s="163">
        <f t="shared" si="109"/>
        <v>0</v>
      </c>
      <c r="AC409" s="163">
        <v>0</v>
      </c>
      <c r="AD409" s="164">
        <f t="shared" si="110"/>
        <v>0</v>
      </c>
      <c r="AR409" s="17" t="s">
        <v>164</v>
      </c>
      <c r="AT409" s="17" t="s">
        <v>161</v>
      </c>
      <c r="AU409" s="17" t="s">
        <v>99</v>
      </c>
      <c r="AY409" s="17" t="s">
        <v>160</v>
      </c>
      <c r="BE409" s="165">
        <f t="shared" si="111"/>
        <v>1120</v>
      </c>
      <c r="BF409" s="165">
        <f t="shared" si="112"/>
        <v>0</v>
      </c>
      <c r="BG409" s="165">
        <f t="shared" si="113"/>
        <v>0</v>
      </c>
      <c r="BH409" s="165">
        <f t="shared" si="114"/>
        <v>0</v>
      </c>
      <c r="BI409" s="165">
        <f t="shared" si="115"/>
        <v>0</v>
      </c>
      <c r="BJ409" s="17" t="s">
        <v>24</v>
      </c>
      <c r="BK409" s="165">
        <f t="shared" si="116"/>
        <v>1120</v>
      </c>
      <c r="BL409" s="17" t="s">
        <v>164</v>
      </c>
      <c r="BM409" s="17" t="s">
        <v>918</v>
      </c>
    </row>
    <row r="410" spans="2:65" s="1" customFormat="1" ht="22.5" customHeight="1">
      <c r="B410" s="31"/>
      <c r="C410" s="157" t="s">
        <v>919</v>
      </c>
      <c r="D410" s="157" t="s">
        <v>161</v>
      </c>
      <c r="E410" s="158" t="s">
        <v>920</v>
      </c>
      <c r="F410" s="230" t="s">
        <v>398</v>
      </c>
      <c r="G410" s="230"/>
      <c r="H410" s="230"/>
      <c r="I410" s="230"/>
      <c r="J410" s="159" t="s">
        <v>174</v>
      </c>
      <c r="K410" s="160">
        <v>4</v>
      </c>
      <c r="L410" s="161">
        <v>179</v>
      </c>
      <c r="M410" s="231">
        <v>105</v>
      </c>
      <c r="N410" s="231"/>
      <c r="O410" s="231"/>
      <c r="P410" s="231">
        <f t="shared" si="104"/>
        <v>1136</v>
      </c>
      <c r="Q410" s="231"/>
      <c r="R410" s="33"/>
      <c r="T410" s="162" t="s">
        <v>22</v>
      </c>
      <c r="U410" s="40" t="s">
        <v>44</v>
      </c>
      <c r="V410" s="108">
        <f t="shared" si="105"/>
        <v>284</v>
      </c>
      <c r="W410" s="108">
        <f t="shared" si="106"/>
        <v>716</v>
      </c>
      <c r="X410" s="108">
        <f t="shared" si="107"/>
        <v>420</v>
      </c>
      <c r="Y410" s="163">
        <v>0</v>
      </c>
      <c r="Z410" s="163">
        <f t="shared" si="108"/>
        <v>0</v>
      </c>
      <c r="AA410" s="163">
        <v>0</v>
      </c>
      <c r="AB410" s="163">
        <f t="shared" si="109"/>
        <v>0</v>
      </c>
      <c r="AC410" s="163">
        <v>0</v>
      </c>
      <c r="AD410" s="164">
        <f t="shared" si="110"/>
        <v>0</v>
      </c>
      <c r="AR410" s="17" t="s">
        <v>164</v>
      </c>
      <c r="AT410" s="17" t="s">
        <v>161</v>
      </c>
      <c r="AU410" s="17" t="s">
        <v>99</v>
      </c>
      <c r="AY410" s="17" t="s">
        <v>160</v>
      </c>
      <c r="BE410" s="165">
        <f t="shared" si="111"/>
        <v>1136</v>
      </c>
      <c r="BF410" s="165">
        <f t="shared" si="112"/>
        <v>0</v>
      </c>
      <c r="BG410" s="165">
        <f t="shared" si="113"/>
        <v>0</v>
      </c>
      <c r="BH410" s="165">
        <f t="shared" si="114"/>
        <v>0</v>
      </c>
      <c r="BI410" s="165">
        <f t="shared" si="115"/>
        <v>0</v>
      </c>
      <c r="BJ410" s="17" t="s">
        <v>24</v>
      </c>
      <c r="BK410" s="165">
        <f t="shared" si="116"/>
        <v>1136</v>
      </c>
      <c r="BL410" s="17" t="s">
        <v>164</v>
      </c>
      <c r="BM410" s="17" t="s">
        <v>921</v>
      </c>
    </row>
    <row r="411" spans="2:65" s="1" customFormat="1" ht="22.5" customHeight="1">
      <c r="B411" s="31"/>
      <c r="C411" s="157" t="s">
        <v>587</v>
      </c>
      <c r="D411" s="157" t="s">
        <v>161</v>
      </c>
      <c r="E411" s="158" t="s">
        <v>922</v>
      </c>
      <c r="F411" s="230" t="s">
        <v>351</v>
      </c>
      <c r="G411" s="230"/>
      <c r="H411" s="230"/>
      <c r="I411" s="230"/>
      <c r="J411" s="159" t="s">
        <v>174</v>
      </c>
      <c r="K411" s="160">
        <v>2</v>
      </c>
      <c r="L411" s="161">
        <v>99</v>
      </c>
      <c r="M411" s="231">
        <v>55</v>
      </c>
      <c r="N411" s="231"/>
      <c r="O411" s="231"/>
      <c r="P411" s="231">
        <f t="shared" si="104"/>
        <v>308</v>
      </c>
      <c r="Q411" s="231"/>
      <c r="R411" s="33"/>
      <c r="T411" s="162" t="s">
        <v>22</v>
      </c>
      <c r="U411" s="40" t="s">
        <v>44</v>
      </c>
      <c r="V411" s="108">
        <f t="shared" si="105"/>
        <v>154</v>
      </c>
      <c r="W411" s="108">
        <f t="shared" si="106"/>
        <v>198</v>
      </c>
      <c r="X411" s="108">
        <f t="shared" si="107"/>
        <v>110</v>
      </c>
      <c r="Y411" s="163">
        <v>0</v>
      </c>
      <c r="Z411" s="163">
        <f t="shared" si="108"/>
        <v>0</v>
      </c>
      <c r="AA411" s="163">
        <v>0</v>
      </c>
      <c r="AB411" s="163">
        <f t="shared" si="109"/>
        <v>0</v>
      </c>
      <c r="AC411" s="163">
        <v>0</v>
      </c>
      <c r="AD411" s="164">
        <f t="shared" si="110"/>
        <v>0</v>
      </c>
      <c r="AR411" s="17" t="s">
        <v>164</v>
      </c>
      <c r="AT411" s="17" t="s">
        <v>161</v>
      </c>
      <c r="AU411" s="17" t="s">
        <v>99</v>
      </c>
      <c r="AY411" s="17" t="s">
        <v>160</v>
      </c>
      <c r="BE411" s="165">
        <f t="shared" si="111"/>
        <v>308</v>
      </c>
      <c r="BF411" s="165">
        <f t="shared" si="112"/>
        <v>0</v>
      </c>
      <c r="BG411" s="165">
        <f t="shared" si="113"/>
        <v>0</v>
      </c>
      <c r="BH411" s="165">
        <f t="shared" si="114"/>
        <v>0</v>
      </c>
      <c r="BI411" s="165">
        <f t="shared" si="115"/>
        <v>0</v>
      </c>
      <c r="BJ411" s="17" t="s">
        <v>24</v>
      </c>
      <c r="BK411" s="165">
        <f t="shared" si="116"/>
        <v>308</v>
      </c>
      <c r="BL411" s="17" t="s">
        <v>164</v>
      </c>
      <c r="BM411" s="17" t="s">
        <v>923</v>
      </c>
    </row>
    <row r="412" spans="2:65" s="1" customFormat="1" ht="22.5" customHeight="1">
      <c r="B412" s="31"/>
      <c r="C412" s="157" t="s">
        <v>924</v>
      </c>
      <c r="D412" s="157" t="s">
        <v>161</v>
      </c>
      <c r="E412" s="158" t="s">
        <v>925</v>
      </c>
      <c r="F412" s="230" t="s">
        <v>415</v>
      </c>
      <c r="G412" s="230"/>
      <c r="H412" s="230"/>
      <c r="I412" s="230"/>
      <c r="J412" s="159" t="s">
        <v>174</v>
      </c>
      <c r="K412" s="160">
        <v>1</v>
      </c>
      <c r="L412" s="161">
        <v>408</v>
      </c>
      <c r="M412" s="231">
        <v>85</v>
      </c>
      <c r="N412" s="231"/>
      <c r="O412" s="231"/>
      <c r="P412" s="231">
        <f t="shared" si="104"/>
        <v>493</v>
      </c>
      <c r="Q412" s="231"/>
      <c r="R412" s="33"/>
      <c r="T412" s="162" t="s">
        <v>22</v>
      </c>
      <c r="U412" s="40" t="s">
        <v>44</v>
      </c>
      <c r="V412" s="108">
        <f t="shared" si="105"/>
        <v>493</v>
      </c>
      <c r="W412" s="108">
        <f t="shared" si="106"/>
        <v>408</v>
      </c>
      <c r="X412" s="108">
        <f t="shared" si="107"/>
        <v>85</v>
      </c>
      <c r="Y412" s="163">
        <v>0</v>
      </c>
      <c r="Z412" s="163">
        <f t="shared" si="108"/>
        <v>0</v>
      </c>
      <c r="AA412" s="163">
        <v>0</v>
      </c>
      <c r="AB412" s="163">
        <f t="shared" si="109"/>
        <v>0</v>
      </c>
      <c r="AC412" s="163">
        <v>0</v>
      </c>
      <c r="AD412" s="164">
        <f t="shared" si="110"/>
        <v>0</v>
      </c>
      <c r="AR412" s="17" t="s">
        <v>164</v>
      </c>
      <c r="AT412" s="17" t="s">
        <v>161</v>
      </c>
      <c r="AU412" s="17" t="s">
        <v>99</v>
      </c>
      <c r="AY412" s="17" t="s">
        <v>160</v>
      </c>
      <c r="BE412" s="165">
        <f t="shared" si="111"/>
        <v>493</v>
      </c>
      <c r="BF412" s="165">
        <f t="shared" si="112"/>
        <v>0</v>
      </c>
      <c r="BG412" s="165">
        <f t="shared" si="113"/>
        <v>0</v>
      </c>
      <c r="BH412" s="165">
        <f t="shared" si="114"/>
        <v>0</v>
      </c>
      <c r="BI412" s="165">
        <f t="shared" si="115"/>
        <v>0</v>
      </c>
      <c r="BJ412" s="17" t="s">
        <v>24</v>
      </c>
      <c r="BK412" s="165">
        <f t="shared" si="116"/>
        <v>493</v>
      </c>
      <c r="BL412" s="17" t="s">
        <v>164</v>
      </c>
      <c r="BM412" s="17" t="s">
        <v>926</v>
      </c>
    </row>
    <row r="413" spans="2:65" s="1" customFormat="1" ht="22.5" customHeight="1">
      <c r="B413" s="31"/>
      <c r="C413" s="157" t="s">
        <v>590</v>
      </c>
      <c r="D413" s="157" t="s">
        <v>161</v>
      </c>
      <c r="E413" s="158" t="s">
        <v>927</v>
      </c>
      <c r="F413" s="230" t="s">
        <v>515</v>
      </c>
      <c r="G413" s="230"/>
      <c r="H413" s="230"/>
      <c r="I413" s="230"/>
      <c r="J413" s="159" t="s">
        <v>174</v>
      </c>
      <c r="K413" s="160">
        <v>1</v>
      </c>
      <c r="L413" s="161">
        <v>429</v>
      </c>
      <c r="M413" s="231">
        <v>85</v>
      </c>
      <c r="N413" s="231"/>
      <c r="O413" s="231"/>
      <c r="P413" s="231">
        <f t="shared" si="104"/>
        <v>514</v>
      </c>
      <c r="Q413" s="231"/>
      <c r="R413" s="33"/>
      <c r="T413" s="162" t="s">
        <v>22</v>
      </c>
      <c r="U413" s="40" t="s">
        <v>44</v>
      </c>
      <c r="V413" s="108">
        <f t="shared" si="105"/>
        <v>514</v>
      </c>
      <c r="W413" s="108">
        <f t="shared" si="106"/>
        <v>429</v>
      </c>
      <c r="X413" s="108">
        <f t="shared" si="107"/>
        <v>85</v>
      </c>
      <c r="Y413" s="163">
        <v>0</v>
      </c>
      <c r="Z413" s="163">
        <f t="shared" si="108"/>
        <v>0</v>
      </c>
      <c r="AA413" s="163">
        <v>0</v>
      </c>
      <c r="AB413" s="163">
        <f t="shared" si="109"/>
        <v>0</v>
      </c>
      <c r="AC413" s="163">
        <v>0</v>
      </c>
      <c r="AD413" s="164">
        <f t="shared" si="110"/>
        <v>0</v>
      </c>
      <c r="AR413" s="17" t="s">
        <v>164</v>
      </c>
      <c r="AT413" s="17" t="s">
        <v>161</v>
      </c>
      <c r="AU413" s="17" t="s">
        <v>99</v>
      </c>
      <c r="AY413" s="17" t="s">
        <v>160</v>
      </c>
      <c r="BE413" s="165">
        <f t="shared" si="111"/>
        <v>514</v>
      </c>
      <c r="BF413" s="165">
        <f t="shared" si="112"/>
        <v>0</v>
      </c>
      <c r="BG413" s="165">
        <f t="shared" si="113"/>
        <v>0</v>
      </c>
      <c r="BH413" s="165">
        <f t="shared" si="114"/>
        <v>0</v>
      </c>
      <c r="BI413" s="165">
        <f t="shared" si="115"/>
        <v>0</v>
      </c>
      <c r="BJ413" s="17" t="s">
        <v>24</v>
      </c>
      <c r="BK413" s="165">
        <f t="shared" si="116"/>
        <v>514</v>
      </c>
      <c r="BL413" s="17" t="s">
        <v>164</v>
      </c>
      <c r="BM413" s="17" t="s">
        <v>928</v>
      </c>
    </row>
    <row r="414" spans="2:65" s="1" customFormat="1" ht="22.5" customHeight="1">
      <c r="B414" s="31"/>
      <c r="C414" s="157" t="s">
        <v>929</v>
      </c>
      <c r="D414" s="157" t="s">
        <v>161</v>
      </c>
      <c r="E414" s="158" t="s">
        <v>930</v>
      </c>
      <c r="F414" s="230" t="s">
        <v>432</v>
      </c>
      <c r="G414" s="230"/>
      <c r="H414" s="230"/>
      <c r="I414" s="230"/>
      <c r="J414" s="159" t="s">
        <v>174</v>
      </c>
      <c r="K414" s="160">
        <v>1</v>
      </c>
      <c r="L414" s="161">
        <v>829</v>
      </c>
      <c r="M414" s="231">
        <v>85</v>
      </c>
      <c r="N414" s="231"/>
      <c r="O414" s="231"/>
      <c r="P414" s="231">
        <f t="shared" si="104"/>
        <v>914</v>
      </c>
      <c r="Q414" s="231"/>
      <c r="R414" s="33"/>
      <c r="T414" s="162" t="s">
        <v>22</v>
      </c>
      <c r="U414" s="40" t="s">
        <v>44</v>
      </c>
      <c r="V414" s="108">
        <f t="shared" si="105"/>
        <v>914</v>
      </c>
      <c r="W414" s="108">
        <f t="shared" si="106"/>
        <v>829</v>
      </c>
      <c r="X414" s="108">
        <f t="shared" si="107"/>
        <v>85</v>
      </c>
      <c r="Y414" s="163">
        <v>0</v>
      </c>
      <c r="Z414" s="163">
        <f t="shared" si="108"/>
        <v>0</v>
      </c>
      <c r="AA414" s="163">
        <v>0</v>
      </c>
      <c r="AB414" s="163">
        <f t="shared" si="109"/>
        <v>0</v>
      </c>
      <c r="AC414" s="163">
        <v>0</v>
      </c>
      <c r="AD414" s="164">
        <f t="shared" si="110"/>
        <v>0</v>
      </c>
      <c r="AR414" s="17" t="s">
        <v>164</v>
      </c>
      <c r="AT414" s="17" t="s">
        <v>161</v>
      </c>
      <c r="AU414" s="17" t="s">
        <v>99</v>
      </c>
      <c r="AY414" s="17" t="s">
        <v>160</v>
      </c>
      <c r="BE414" s="165">
        <f t="shared" si="111"/>
        <v>914</v>
      </c>
      <c r="BF414" s="165">
        <f t="shared" si="112"/>
        <v>0</v>
      </c>
      <c r="BG414" s="165">
        <f t="shared" si="113"/>
        <v>0</v>
      </c>
      <c r="BH414" s="165">
        <f t="shared" si="114"/>
        <v>0</v>
      </c>
      <c r="BI414" s="165">
        <f t="shared" si="115"/>
        <v>0</v>
      </c>
      <c r="BJ414" s="17" t="s">
        <v>24</v>
      </c>
      <c r="BK414" s="165">
        <f t="shared" si="116"/>
        <v>914</v>
      </c>
      <c r="BL414" s="17" t="s">
        <v>164</v>
      </c>
      <c r="BM414" s="17" t="s">
        <v>931</v>
      </c>
    </row>
    <row r="415" spans="2:65" s="1" customFormat="1" ht="22.5" customHeight="1">
      <c r="B415" s="31"/>
      <c r="C415" s="157" t="s">
        <v>592</v>
      </c>
      <c r="D415" s="157" t="s">
        <v>161</v>
      </c>
      <c r="E415" s="158" t="s">
        <v>932</v>
      </c>
      <c r="F415" s="230" t="s">
        <v>469</v>
      </c>
      <c r="G415" s="230"/>
      <c r="H415" s="230"/>
      <c r="I415" s="230"/>
      <c r="J415" s="159" t="s">
        <v>189</v>
      </c>
      <c r="K415" s="160">
        <v>1.2</v>
      </c>
      <c r="L415" s="161">
        <v>590</v>
      </c>
      <c r="M415" s="231">
        <v>145</v>
      </c>
      <c r="N415" s="231"/>
      <c r="O415" s="231"/>
      <c r="P415" s="231">
        <f t="shared" si="104"/>
        <v>882</v>
      </c>
      <c r="Q415" s="231"/>
      <c r="R415" s="33"/>
      <c r="T415" s="162" t="s">
        <v>22</v>
      </c>
      <c r="U415" s="40" t="s">
        <v>44</v>
      </c>
      <c r="V415" s="108">
        <f t="shared" si="105"/>
        <v>735</v>
      </c>
      <c r="W415" s="108">
        <f t="shared" si="106"/>
        <v>708</v>
      </c>
      <c r="X415" s="108">
        <f t="shared" si="107"/>
        <v>174</v>
      </c>
      <c r="Y415" s="163">
        <v>0</v>
      </c>
      <c r="Z415" s="163">
        <f t="shared" si="108"/>
        <v>0</v>
      </c>
      <c r="AA415" s="163">
        <v>0</v>
      </c>
      <c r="AB415" s="163">
        <f t="shared" si="109"/>
        <v>0</v>
      </c>
      <c r="AC415" s="163">
        <v>0</v>
      </c>
      <c r="AD415" s="164">
        <f t="shared" si="110"/>
        <v>0</v>
      </c>
      <c r="AR415" s="17" t="s">
        <v>164</v>
      </c>
      <c r="AT415" s="17" t="s">
        <v>161</v>
      </c>
      <c r="AU415" s="17" t="s">
        <v>99</v>
      </c>
      <c r="AY415" s="17" t="s">
        <v>160</v>
      </c>
      <c r="BE415" s="165">
        <f t="shared" si="111"/>
        <v>882</v>
      </c>
      <c r="BF415" s="165">
        <f t="shared" si="112"/>
        <v>0</v>
      </c>
      <c r="BG415" s="165">
        <f t="shared" si="113"/>
        <v>0</v>
      </c>
      <c r="BH415" s="165">
        <f t="shared" si="114"/>
        <v>0</v>
      </c>
      <c r="BI415" s="165">
        <f t="shared" si="115"/>
        <v>0</v>
      </c>
      <c r="BJ415" s="17" t="s">
        <v>24</v>
      </c>
      <c r="BK415" s="165">
        <f t="shared" si="116"/>
        <v>882</v>
      </c>
      <c r="BL415" s="17" t="s">
        <v>164</v>
      </c>
      <c r="BM415" s="17" t="s">
        <v>933</v>
      </c>
    </row>
    <row r="416" spans="2:65" s="1" customFormat="1" ht="22.5" customHeight="1">
      <c r="B416" s="31"/>
      <c r="C416" s="157" t="s">
        <v>934</v>
      </c>
      <c r="D416" s="157" t="s">
        <v>161</v>
      </c>
      <c r="E416" s="158" t="s">
        <v>935</v>
      </c>
      <c r="F416" s="230" t="s">
        <v>473</v>
      </c>
      <c r="G416" s="230"/>
      <c r="H416" s="230"/>
      <c r="I416" s="230"/>
      <c r="J416" s="159" t="s">
        <v>189</v>
      </c>
      <c r="K416" s="160">
        <v>0.8</v>
      </c>
      <c r="L416" s="161">
        <v>330</v>
      </c>
      <c r="M416" s="231">
        <v>125</v>
      </c>
      <c r="N416" s="231"/>
      <c r="O416" s="231"/>
      <c r="P416" s="231">
        <f t="shared" si="104"/>
        <v>364</v>
      </c>
      <c r="Q416" s="231"/>
      <c r="R416" s="33"/>
      <c r="T416" s="162" t="s">
        <v>22</v>
      </c>
      <c r="U416" s="40" t="s">
        <v>44</v>
      </c>
      <c r="V416" s="108">
        <f t="shared" si="105"/>
        <v>455</v>
      </c>
      <c r="W416" s="108">
        <f t="shared" si="106"/>
        <v>264</v>
      </c>
      <c r="X416" s="108">
        <f t="shared" si="107"/>
        <v>100</v>
      </c>
      <c r="Y416" s="163">
        <v>0</v>
      </c>
      <c r="Z416" s="163">
        <f t="shared" si="108"/>
        <v>0</v>
      </c>
      <c r="AA416" s="163">
        <v>0</v>
      </c>
      <c r="AB416" s="163">
        <f t="shared" si="109"/>
        <v>0</v>
      </c>
      <c r="AC416" s="163">
        <v>0</v>
      </c>
      <c r="AD416" s="164">
        <f t="shared" si="110"/>
        <v>0</v>
      </c>
      <c r="AR416" s="17" t="s">
        <v>164</v>
      </c>
      <c r="AT416" s="17" t="s">
        <v>161</v>
      </c>
      <c r="AU416" s="17" t="s">
        <v>99</v>
      </c>
      <c r="AY416" s="17" t="s">
        <v>160</v>
      </c>
      <c r="BE416" s="165">
        <f t="shared" si="111"/>
        <v>364</v>
      </c>
      <c r="BF416" s="165">
        <f t="shared" si="112"/>
        <v>0</v>
      </c>
      <c r="BG416" s="165">
        <f t="shared" si="113"/>
        <v>0</v>
      </c>
      <c r="BH416" s="165">
        <f t="shared" si="114"/>
        <v>0</v>
      </c>
      <c r="BI416" s="165">
        <f t="shared" si="115"/>
        <v>0</v>
      </c>
      <c r="BJ416" s="17" t="s">
        <v>24</v>
      </c>
      <c r="BK416" s="165">
        <f t="shared" si="116"/>
        <v>364</v>
      </c>
      <c r="BL416" s="17" t="s">
        <v>164</v>
      </c>
      <c r="BM416" s="17" t="s">
        <v>936</v>
      </c>
    </row>
    <row r="417" spans="2:65" s="1" customFormat="1" ht="22.5" customHeight="1">
      <c r="B417" s="31"/>
      <c r="C417" s="157" t="s">
        <v>595</v>
      </c>
      <c r="D417" s="157" t="s">
        <v>161</v>
      </c>
      <c r="E417" s="158" t="s">
        <v>937</v>
      </c>
      <c r="F417" s="230" t="s">
        <v>476</v>
      </c>
      <c r="G417" s="230"/>
      <c r="H417" s="230"/>
      <c r="I417" s="230"/>
      <c r="J417" s="159" t="s">
        <v>189</v>
      </c>
      <c r="K417" s="160">
        <v>0.8</v>
      </c>
      <c r="L417" s="161">
        <v>330</v>
      </c>
      <c r="M417" s="231">
        <v>125</v>
      </c>
      <c r="N417" s="231"/>
      <c r="O417" s="231"/>
      <c r="P417" s="231">
        <f t="shared" si="104"/>
        <v>364</v>
      </c>
      <c r="Q417" s="231"/>
      <c r="R417" s="33"/>
      <c r="T417" s="162" t="s">
        <v>22</v>
      </c>
      <c r="U417" s="40" t="s">
        <v>44</v>
      </c>
      <c r="V417" s="108">
        <f t="shared" si="105"/>
        <v>455</v>
      </c>
      <c r="W417" s="108">
        <f t="shared" si="106"/>
        <v>264</v>
      </c>
      <c r="X417" s="108">
        <f t="shared" si="107"/>
        <v>100</v>
      </c>
      <c r="Y417" s="163">
        <v>0</v>
      </c>
      <c r="Z417" s="163">
        <f t="shared" si="108"/>
        <v>0</v>
      </c>
      <c r="AA417" s="163">
        <v>0</v>
      </c>
      <c r="AB417" s="163">
        <f t="shared" si="109"/>
        <v>0</v>
      </c>
      <c r="AC417" s="163">
        <v>0</v>
      </c>
      <c r="AD417" s="164">
        <f t="shared" si="110"/>
        <v>0</v>
      </c>
      <c r="AR417" s="17" t="s">
        <v>164</v>
      </c>
      <c r="AT417" s="17" t="s">
        <v>161</v>
      </c>
      <c r="AU417" s="17" t="s">
        <v>99</v>
      </c>
      <c r="AY417" s="17" t="s">
        <v>160</v>
      </c>
      <c r="BE417" s="165">
        <f t="shared" si="111"/>
        <v>364</v>
      </c>
      <c r="BF417" s="165">
        <f t="shared" si="112"/>
        <v>0</v>
      </c>
      <c r="BG417" s="165">
        <f t="shared" si="113"/>
        <v>0</v>
      </c>
      <c r="BH417" s="165">
        <f t="shared" si="114"/>
        <v>0</v>
      </c>
      <c r="BI417" s="165">
        <f t="shared" si="115"/>
        <v>0</v>
      </c>
      <c r="BJ417" s="17" t="s">
        <v>24</v>
      </c>
      <c r="BK417" s="165">
        <f t="shared" si="116"/>
        <v>364</v>
      </c>
      <c r="BL417" s="17" t="s">
        <v>164</v>
      </c>
      <c r="BM417" s="17" t="s">
        <v>938</v>
      </c>
    </row>
    <row r="418" spans="2:65" s="1" customFormat="1" ht="22.5" customHeight="1">
      <c r="B418" s="31"/>
      <c r="C418" s="157" t="s">
        <v>939</v>
      </c>
      <c r="D418" s="157" t="s">
        <v>161</v>
      </c>
      <c r="E418" s="158" t="s">
        <v>940</v>
      </c>
      <c r="F418" s="230" t="s">
        <v>480</v>
      </c>
      <c r="G418" s="230"/>
      <c r="H418" s="230"/>
      <c r="I418" s="230"/>
      <c r="J418" s="159" t="s">
        <v>189</v>
      </c>
      <c r="K418" s="160">
        <v>0.8</v>
      </c>
      <c r="L418" s="161">
        <v>330</v>
      </c>
      <c r="M418" s="231">
        <v>125</v>
      </c>
      <c r="N418" s="231"/>
      <c r="O418" s="231"/>
      <c r="P418" s="231">
        <f t="shared" si="104"/>
        <v>364</v>
      </c>
      <c r="Q418" s="231"/>
      <c r="R418" s="33"/>
      <c r="T418" s="162" t="s">
        <v>22</v>
      </c>
      <c r="U418" s="40" t="s">
        <v>44</v>
      </c>
      <c r="V418" s="108">
        <f t="shared" si="105"/>
        <v>455</v>
      </c>
      <c r="W418" s="108">
        <f t="shared" si="106"/>
        <v>264</v>
      </c>
      <c r="X418" s="108">
        <f t="shared" si="107"/>
        <v>100</v>
      </c>
      <c r="Y418" s="163">
        <v>0</v>
      </c>
      <c r="Z418" s="163">
        <f t="shared" si="108"/>
        <v>0</v>
      </c>
      <c r="AA418" s="163">
        <v>0</v>
      </c>
      <c r="AB418" s="163">
        <f t="shared" si="109"/>
        <v>0</v>
      </c>
      <c r="AC418" s="163">
        <v>0</v>
      </c>
      <c r="AD418" s="164">
        <f t="shared" si="110"/>
        <v>0</v>
      </c>
      <c r="AR418" s="17" t="s">
        <v>164</v>
      </c>
      <c r="AT418" s="17" t="s">
        <v>161</v>
      </c>
      <c r="AU418" s="17" t="s">
        <v>99</v>
      </c>
      <c r="AY418" s="17" t="s">
        <v>160</v>
      </c>
      <c r="BE418" s="165">
        <f t="shared" si="111"/>
        <v>364</v>
      </c>
      <c r="BF418" s="165">
        <f t="shared" si="112"/>
        <v>0</v>
      </c>
      <c r="BG418" s="165">
        <f t="shared" si="113"/>
        <v>0</v>
      </c>
      <c r="BH418" s="165">
        <f t="shared" si="114"/>
        <v>0</v>
      </c>
      <c r="BI418" s="165">
        <f t="shared" si="115"/>
        <v>0</v>
      </c>
      <c r="BJ418" s="17" t="s">
        <v>24</v>
      </c>
      <c r="BK418" s="165">
        <f t="shared" si="116"/>
        <v>364</v>
      </c>
      <c r="BL418" s="17" t="s">
        <v>164</v>
      </c>
      <c r="BM418" s="17" t="s">
        <v>941</v>
      </c>
    </row>
    <row r="419" spans="2:65" s="1" customFormat="1" ht="22.5" customHeight="1">
      <c r="B419" s="31"/>
      <c r="C419" s="157" t="s">
        <v>597</v>
      </c>
      <c r="D419" s="157" t="s">
        <v>161</v>
      </c>
      <c r="E419" s="158" t="s">
        <v>942</v>
      </c>
      <c r="F419" s="230" t="s">
        <v>365</v>
      </c>
      <c r="G419" s="230"/>
      <c r="H419" s="230"/>
      <c r="I419" s="230"/>
      <c r="J419" s="159" t="s">
        <v>174</v>
      </c>
      <c r="K419" s="160">
        <v>38</v>
      </c>
      <c r="L419" s="161">
        <v>5</v>
      </c>
      <c r="M419" s="231">
        <v>5</v>
      </c>
      <c r="N419" s="231"/>
      <c r="O419" s="231"/>
      <c r="P419" s="231">
        <f t="shared" si="104"/>
        <v>380</v>
      </c>
      <c r="Q419" s="231"/>
      <c r="R419" s="33"/>
      <c r="T419" s="162" t="s">
        <v>22</v>
      </c>
      <c r="U419" s="40" t="s">
        <v>44</v>
      </c>
      <c r="V419" s="108">
        <f t="shared" si="105"/>
        <v>10</v>
      </c>
      <c r="W419" s="108">
        <f t="shared" si="106"/>
        <v>190</v>
      </c>
      <c r="X419" s="108">
        <f t="shared" si="107"/>
        <v>190</v>
      </c>
      <c r="Y419" s="163">
        <v>0</v>
      </c>
      <c r="Z419" s="163">
        <f t="shared" si="108"/>
        <v>0</v>
      </c>
      <c r="AA419" s="163">
        <v>0</v>
      </c>
      <c r="AB419" s="163">
        <f t="shared" si="109"/>
        <v>0</v>
      </c>
      <c r="AC419" s="163">
        <v>0</v>
      </c>
      <c r="AD419" s="164">
        <f t="shared" si="110"/>
        <v>0</v>
      </c>
      <c r="AR419" s="17" t="s">
        <v>164</v>
      </c>
      <c r="AT419" s="17" t="s">
        <v>161</v>
      </c>
      <c r="AU419" s="17" t="s">
        <v>99</v>
      </c>
      <c r="AY419" s="17" t="s">
        <v>160</v>
      </c>
      <c r="BE419" s="165">
        <f t="shared" si="111"/>
        <v>380</v>
      </c>
      <c r="BF419" s="165">
        <f t="shared" si="112"/>
        <v>0</v>
      </c>
      <c r="BG419" s="165">
        <f t="shared" si="113"/>
        <v>0</v>
      </c>
      <c r="BH419" s="165">
        <f t="shared" si="114"/>
        <v>0</v>
      </c>
      <c r="BI419" s="165">
        <f t="shared" si="115"/>
        <v>0</v>
      </c>
      <c r="BJ419" s="17" t="s">
        <v>24</v>
      </c>
      <c r="BK419" s="165">
        <f t="shared" si="116"/>
        <v>380</v>
      </c>
      <c r="BL419" s="17" t="s">
        <v>164</v>
      </c>
      <c r="BM419" s="17" t="s">
        <v>943</v>
      </c>
    </row>
    <row r="420" spans="2:65" s="1" customFormat="1" ht="22.5" customHeight="1">
      <c r="B420" s="31"/>
      <c r="C420" s="157" t="s">
        <v>944</v>
      </c>
      <c r="D420" s="157" t="s">
        <v>161</v>
      </c>
      <c r="E420" s="158" t="s">
        <v>945</v>
      </c>
      <c r="F420" s="230" t="s">
        <v>369</v>
      </c>
      <c r="G420" s="230"/>
      <c r="H420" s="230"/>
      <c r="I420" s="230"/>
      <c r="J420" s="159" t="s">
        <v>174</v>
      </c>
      <c r="K420" s="160">
        <v>2</v>
      </c>
      <c r="L420" s="161">
        <v>21</v>
      </c>
      <c r="M420" s="231">
        <v>10</v>
      </c>
      <c r="N420" s="231"/>
      <c r="O420" s="231"/>
      <c r="P420" s="231">
        <f t="shared" si="104"/>
        <v>62</v>
      </c>
      <c r="Q420" s="231"/>
      <c r="R420" s="33"/>
      <c r="T420" s="162" t="s">
        <v>22</v>
      </c>
      <c r="U420" s="40" t="s">
        <v>44</v>
      </c>
      <c r="V420" s="108">
        <f t="shared" si="105"/>
        <v>31</v>
      </c>
      <c r="W420" s="108">
        <f t="shared" si="106"/>
        <v>42</v>
      </c>
      <c r="X420" s="108">
        <f t="shared" si="107"/>
        <v>20</v>
      </c>
      <c r="Y420" s="163">
        <v>0</v>
      </c>
      <c r="Z420" s="163">
        <f t="shared" si="108"/>
        <v>0</v>
      </c>
      <c r="AA420" s="163">
        <v>0</v>
      </c>
      <c r="AB420" s="163">
        <f t="shared" si="109"/>
        <v>0</v>
      </c>
      <c r="AC420" s="163">
        <v>0</v>
      </c>
      <c r="AD420" s="164">
        <f t="shared" si="110"/>
        <v>0</v>
      </c>
      <c r="AR420" s="17" t="s">
        <v>164</v>
      </c>
      <c r="AT420" s="17" t="s">
        <v>161</v>
      </c>
      <c r="AU420" s="17" t="s">
        <v>99</v>
      </c>
      <c r="AY420" s="17" t="s">
        <v>160</v>
      </c>
      <c r="BE420" s="165">
        <f t="shared" si="111"/>
        <v>62</v>
      </c>
      <c r="BF420" s="165">
        <f t="shared" si="112"/>
        <v>0</v>
      </c>
      <c r="BG420" s="165">
        <f t="shared" si="113"/>
        <v>0</v>
      </c>
      <c r="BH420" s="165">
        <f t="shared" si="114"/>
        <v>0</v>
      </c>
      <c r="BI420" s="165">
        <f t="shared" si="115"/>
        <v>0</v>
      </c>
      <c r="BJ420" s="17" t="s">
        <v>24</v>
      </c>
      <c r="BK420" s="165">
        <f t="shared" si="116"/>
        <v>62</v>
      </c>
      <c r="BL420" s="17" t="s">
        <v>164</v>
      </c>
      <c r="BM420" s="17" t="s">
        <v>946</v>
      </c>
    </row>
    <row r="421" spans="2:65" s="1" customFormat="1" ht="22.5" customHeight="1">
      <c r="B421" s="31"/>
      <c r="C421" s="157" t="s">
        <v>600</v>
      </c>
      <c r="D421" s="157" t="s">
        <v>161</v>
      </c>
      <c r="E421" s="158" t="s">
        <v>947</v>
      </c>
      <c r="F421" s="230" t="s">
        <v>488</v>
      </c>
      <c r="G421" s="230"/>
      <c r="H421" s="230"/>
      <c r="I421" s="230"/>
      <c r="J421" s="159" t="s">
        <v>373</v>
      </c>
      <c r="K421" s="160">
        <v>1</v>
      </c>
      <c r="L421" s="161">
        <v>250</v>
      </c>
      <c r="M421" s="231">
        <v>890</v>
      </c>
      <c r="N421" s="231"/>
      <c r="O421" s="231"/>
      <c r="P421" s="231">
        <f t="shared" si="104"/>
        <v>1140</v>
      </c>
      <c r="Q421" s="231"/>
      <c r="R421" s="33"/>
      <c r="T421" s="162" t="s">
        <v>22</v>
      </c>
      <c r="U421" s="40" t="s">
        <v>44</v>
      </c>
      <c r="V421" s="108">
        <f t="shared" si="105"/>
        <v>1140</v>
      </c>
      <c r="W421" s="108">
        <f t="shared" si="106"/>
        <v>250</v>
      </c>
      <c r="X421" s="108">
        <f t="shared" si="107"/>
        <v>890</v>
      </c>
      <c r="Y421" s="163">
        <v>0</v>
      </c>
      <c r="Z421" s="163">
        <f t="shared" si="108"/>
        <v>0</v>
      </c>
      <c r="AA421" s="163">
        <v>0</v>
      </c>
      <c r="AB421" s="163">
        <f t="shared" si="109"/>
        <v>0</v>
      </c>
      <c r="AC421" s="163">
        <v>0</v>
      </c>
      <c r="AD421" s="164">
        <f t="shared" si="110"/>
        <v>0</v>
      </c>
      <c r="AR421" s="17" t="s">
        <v>164</v>
      </c>
      <c r="AT421" s="17" t="s">
        <v>161</v>
      </c>
      <c r="AU421" s="17" t="s">
        <v>99</v>
      </c>
      <c r="AY421" s="17" t="s">
        <v>160</v>
      </c>
      <c r="BE421" s="165">
        <f t="shared" si="111"/>
        <v>1140</v>
      </c>
      <c r="BF421" s="165">
        <f t="shared" si="112"/>
        <v>0</v>
      </c>
      <c r="BG421" s="165">
        <f t="shared" si="113"/>
        <v>0</v>
      </c>
      <c r="BH421" s="165">
        <f t="shared" si="114"/>
        <v>0</v>
      </c>
      <c r="BI421" s="165">
        <f t="shared" si="115"/>
        <v>0</v>
      </c>
      <c r="BJ421" s="17" t="s">
        <v>24</v>
      </c>
      <c r="BK421" s="165">
        <f t="shared" si="116"/>
        <v>1140</v>
      </c>
      <c r="BL421" s="17" t="s">
        <v>164</v>
      </c>
      <c r="BM421" s="17" t="s">
        <v>948</v>
      </c>
    </row>
    <row r="422" spans="2:65" s="1" customFormat="1" ht="22.5" customHeight="1">
      <c r="B422" s="31"/>
      <c r="C422" s="157" t="s">
        <v>949</v>
      </c>
      <c r="D422" s="157" t="s">
        <v>161</v>
      </c>
      <c r="E422" s="158" t="s">
        <v>950</v>
      </c>
      <c r="F422" s="230" t="s">
        <v>492</v>
      </c>
      <c r="G422" s="230"/>
      <c r="H422" s="230"/>
      <c r="I422" s="230"/>
      <c r="J422" s="159" t="s">
        <v>189</v>
      </c>
      <c r="K422" s="160">
        <v>2</v>
      </c>
      <c r="L422" s="161">
        <v>125</v>
      </c>
      <c r="M422" s="231">
        <v>245</v>
      </c>
      <c r="N422" s="231"/>
      <c r="O422" s="231"/>
      <c r="P422" s="231">
        <f t="shared" si="104"/>
        <v>740</v>
      </c>
      <c r="Q422" s="231"/>
      <c r="R422" s="33"/>
      <c r="T422" s="162" t="s">
        <v>22</v>
      </c>
      <c r="U422" s="40" t="s">
        <v>44</v>
      </c>
      <c r="V422" s="108">
        <f t="shared" si="105"/>
        <v>370</v>
      </c>
      <c r="W422" s="108">
        <f t="shared" si="106"/>
        <v>250</v>
      </c>
      <c r="X422" s="108">
        <f t="shared" si="107"/>
        <v>490</v>
      </c>
      <c r="Y422" s="163">
        <v>0</v>
      </c>
      <c r="Z422" s="163">
        <f t="shared" si="108"/>
        <v>0</v>
      </c>
      <c r="AA422" s="163">
        <v>0</v>
      </c>
      <c r="AB422" s="163">
        <f t="shared" si="109"/>
        <v>0</v>
      </c>
      <c r="AC422" s="163">
        <v>0</v>
      </c>
      <c r="AD422" s="164">
        <f t="shared" si="110"/>
        <v>0</v>
      </c>
      <c r="AR422" s="17" t="s">
        <v>164</v>
      </c>
      <c r="AT422" s="17" t="s">
        <v>161</v>
      </c>
      <c r="AU422" s="17" t="s">
        <v>99</v>
      </c>
      <c r="AY422" s="17" t="s">
        <v>160</v>
      </c>
      <c r="BE422" s="165">
        <f t="shared" si="111"/>
        <v>740</v>
      </c>
      <c r="BF422" s="165">
        <f t="shared" si="112"/>
        <v>0</v>
      </c>
      <c r="BG422" s="165">
        <f t="shared" si="113"/>
        <v>0</v>
      </c>
      <c r="BH422" s="165">
        <f t="shared" si="114"/>
        <v>0</v>
      </c>
      <c r="BI422" s="165">
        <f t="shared" si="115"/>
        <v>0</v>
      </c>
      <c r="BJ422" s="17" t="s">
        <v>24</v>
      </c>
      <c r="BK422" s="165">
        <f t="shared" si="116"/>
        <v>740</v>
      </c>
      <c r="BL422" s="17" t="s">
        <v>164</v>
      </c>
      <c r="BM422" s="17" t="s">
        <v>951</v>
      </c>
    </row>
    <row r="423" spans="2:65" s="1" customFormat="1" ht="22.5" customHeight="1">
      <c r="B423" s="31"/>
      <c r="C423" s="157" t="s">
        <v>602</v>
      </c>
      <c r="D423" s="157" t="s">
        <v>161</v>
      </c>
      <c r="E423" s="158" t="s">
        <v>952</v>
      </c>
      <c r="F423" s="230" t="s">
        <v>435</v>
      </c>
      <c r="G423" s="230"/>
      <c r="H423" s="230"/>
      <c r="I423" s="230"/>
      <c r="J423" s="159" t="s">
        <v>174</v>
      </c>
      <c r="K423" s="160">
        <v>2</v>
      </c>
      <c r="L423" s="161">
        <v>655</v>
      </c>
      <c r="M423" s="231">
        <v>110</v>
      </c>
      <c r="N423" s="231"/>
      <c r="O423" s="231"/>
      <c r="P423" s="231">
        <f t="shared" si="104"/>
        <v>1530</v>
      </c>
      <c r="Q423" s="231"/>
      <c r="R423" s="33"/>
      <c r="T423" s="162" t="s">
        <v>22</v>
      </c>
      <c r="U423" s="40" t="s">
        <v>44</v>
      </c>
      <c r="V423" s="108">
        <f t="shared" si="105"/>
        <v>765</v>
      </c>
      <c r="W423" s="108">
        <f t="shared" si="106"/>
        <v>1310</v>
      </c>
      <c r="X423" s="108">
        <f t="shared" si="107"/>
        <v>220</v>
      </c>
      <c r="Y423" s="163">
        <v>0</v>
      </c>
      <c r="Z423" s="163">
        <f t="shared" si="108"/>
        <v>0</v>
      </c>
      <c r="AA423" s="163">
        <v>0</v>
      </c>
      <c r="AB423" s="163">
        <f t="shared" si="109"/>
        <v>0</v>
      </c>
      <c r="AC423" s="163">
        <v>0</v>
      </c>
      <c r="AD423" s="164">
        <f t="shared" si="110"/>
        <v>0</v>
      </c>
      <c r="AR423" s="17" t="s">
        <v>164</v>
      </c>
      <c r="AT423" s="17" t="s">
        <v>161</v>
      </c>
      <c r="AU423" s="17" t="s">
        <v>99</v>
      </c>
      <c r="AY423" s="17" t="s">
        <v>160</v>
      </c>
      <c r="BE423" s="165">
        <f t="shared" si="111"/>
        <v>1530</v>
      </c>
      <c r="BF423" s="165">
        <f t="shared" si="112"/>
        <v>0</v>
      </c>
      <c r="BG423" s="165">
        <f t="shared" si="113"/>
        <v>0</v>
      </c>
      <c r="BH423" s="165">
        <f t="shared" si="114"/>
        <v>0</v>
      </c>
      <c r="BI423" s="165">
        <f t="shared" si="115"/>
        <v>0</v>
      </c>
      <c r="BJ423" s="17" t="s">
        <v>24</v>
      </c>
      <c r="BK423" s="165">
        <f t="shared" si="116"/>
        <v>1530</v>
      </c>
      <c r="BL423" s="17" t="s">
        <v>164</v>
      </c>
      <c r="BM423" s="17" t="s">
        <v>953</v>
      </c>
    </row>
    <row r="424" spans="2:65" s="9" customFormat="1" ht="29.85" customHeight="1">
      <c r="B424" s="145"/>
      <c r="C424" s="146"/>
      <c r="D424" s="156" t="s">
        <v>124</v>
      </c>
      <c r="E424" s="156"/>
      <c r="F424" s="156"/>
      <c r="G424" s="156"/>
      <c r="H424" s="156"/>
      <c r="I424" s="156"/>
      <c r="J424" s="156"/>
      <c r="K424" s="156"/>
      <c r="L424" s="156"/>
      <c r="M424" s="237">
        <f>BK424</f>
        <v>57939</v>
      </c>
      <c r="N424" s="238"/>
      <c r="O424" s="238"/>
      <c r="P424" s="238"/>
      <c r="Q424" s="238"/>
      <c r="R424" s="148"/>
      <c r="T424" s="149"/>
      <c r="U424" s="146"/>
      <c r="V424" s="146"/>
      <c r="W424" s="150">
        <f>SUM(W425:W451)</f>
        <v>45384</v>
      </c>
      <c r="X424" s="150">
        <f>SUM(X425:X451)</f>
        <v>12555</v>
      </c>
      <c r="Y424" s="146"/>
      <c r="Z424" s="151">
        <f>SUM(Z425:Z451)</f>
        <v>0</v>
      </c>
      <c r="AA424" s="146"/>
      <c r="AB424" s="151">
        <f>SUM(AB425:AB451)</f>
        <v>0</v>
      </c>
      <c r="AC424" s="146"/>
      <c r="AD424" s="152">
        <f>SUM(AD425:AD451)</f>
        <v>0</v>
      </c>
      <c r="AR424" s="153" t="s">
        <v>99</v>
      </c>
      <c r="AT424" s="154" t="s">
        <v>80</v>
      </c>
      <c r="AU424" s="154" t="s">
        <v>24</v>
      </c>
      <c r="AY424" s="153" t="s">
        <v>160</v>
      </c>
      <c r="BK424" s="155">
        <f>SUM(BK425:BK451)</f>
        <v>57939</v>
      </c>
    </row>
    <row r="425" spans="2:65" s="1" customFormat="1" ht="22.5" customHeight="1">
      <c r="B425" s="31"/>
      <c r="C425" s="157" t="s">
        <v>954</v>
      </c>
      <c r="D425" s="157" t="s">
        <v>161</v>
      </c>
      <c r="E425" s="158" t="s">
        <v>955</v>
      </c>
      <c r="F425" s="230" t="s">
        <v>956</v>
      </c>
      <c r="G425" s="230"/>
      <c r="H425" s="230"/>
      <c r="I425" s="230"/>
      <c r="J425" s="159" t="s">
        <v>174</v>
      </c>
      <c r="K425" s="160">
        <v>1</v>
      </c>
      <c r="L425" s="161">
        <v>6965</v>
      </c>
      <c r="M425" s="231">
        <v>0</v>
      </c>
      <c r="N425" s="231"/>
      <c r="O425" s="231"/>
      <c r="P425" s="231">
        <f t="shared" ref="P425:P451" si="117">ROUND(V425*K425,2)</f>
        <v>6965</v>
      </c>
      <c r="Q425" s="231"/>
      <c r="R425" s="33"/>
      <c r="T425" s="162" t="s">
        <v>22</v>
      </c>
      <c r="U425" s="40" t="s">
        <v>44</v>
      </c>
      <c r="V425" s="108">
        <f t="shared" ref="V425:V451" si="118">L425+M425</f>
        <v>6965</v>
      </c>
      <c r="W425" s="108">
        <f t="shared" ref="W425:W451" si="119">ROUND(L425*K425,2)</f>
        <v>6965</v>
      </c>
      <c r="X425" s="108">
        <f t="shared" ref="X425:X451" si="120">ROUND(M425*K425,2)</f>
        <v>0</v>
      </c>
      <c r="Y425" s="163">
        <v>0</v>
      </c>
      <c r="Z425" s="163">
        <f t="shared" ref="Z425:Z451" si="121">Y425*K425</f>
        <v>0</v>
      </c>
      <c r="AA425" s="163">
        <v>0</v>
      </c>
      <c r="AB425" s="163">
        <f t="shared" ref="AB425:AB451" si="122">AA425*K425</f>
        <v>0</v>
      </c>
      <c r="AC425" s="163">
        <v>0</v>
      </c>
      <c r="AD425" s="164">
        <f t="shared" ref="AD425:AD451" si="123">AC425*K425</f>
        <v>0</v>
      </c>
      <c r="AR425" s="17" t="s">
        <v>164</v>
      </c>
      <c r="AT425" s="17" t="s">
        <v>161</v>
      </c>
      <c r="AU425" s="17" t="s">
        <v>99</v>
      </c>
      <c r="AY425" s="17" t="s">
        <v>160</v>
      </c>
      <c r="BE425" s="165">
        <f t="shared" ref="BE425:BE451" si="124">IF(U425="základní",P425,0)</f>
        <v>6965</v>
      </c>
      <c r="BF425" s="165">
        <f t="shared" ref="BF425:BF451" si="125">IF(U425="snížená",P425,0)</f>
        <v>0</v>
      </c>
      <c r="BG425" s="165">
        <f t="shared" ref="BG425:BG451" si="126">IF(U425="zákl. přenesená",P425,0)</f>
        <v>0</v>
      </c>
      <c r="BH425" s="165">
        <f t="shared" ref="BH425:BH451" si="127">IF(U425="sníž. přenesená",P425,0)</f>
        <v>0</v>
      </c>
      <c r="BI425" s="165">
        <f t="shared" ref="BI425:BI451" si="128">IF(U425="nulová",P425,0)</f>
        <v>0</v>
      </c>
      <c r="BJ425" s="17" t="s">
        <v>24</v>
      </c>
      <c r="BK425" s="165">
        <f t="shared" ref="BK425:BK451" si="129">ROUND(V425*K425,2)</f>
        <v>6965</v>
      </c>
      <c r="BL425" s="17" t="s">
        <v>164</v>
      </c>
      <c r="BM425" s="17" t="s">
        <v>957</v>
      </c>
    </row>
    <row r="426" spans="2:65" s="1" customFormat="1" ht="22.5" customHeight="1">
      <c r="B426" s="31"/>
      <c r="C426" s="157" t="s">
        <v>605</v>
      </c>
      <c r="D426" s="157" t="s">
        <v>161</v>
      </c>
      <c r="E426" s="158" t="s">
        <v>958</v>
      </c>
      <c r="F426" s="230" t="s">
        <v>857</v>
      </c>
      <c r="G426" s="230"/>
      <c r="H426" s="230"/>
      <c r="I426" s="230"/>
      <c r="J426" s="159" t="s">
        <v>174</v>
      </c>
      <c r="K426" s="160">
        <v>1</v>
      </c>
      <c r="L426" s="161">
        <v>2467</v>
      </c>
      <c r="M426" s="231">
        <v>210</v>
      </c>
      <c r="N426" s="231"/>
      <c r="O426" s="231"/>
      <c r="P426" s="231">
        <f t="shared" si="117"/>
        <v>2677</v>
      </c>
      <c r="Q426" s="231"/>
      <c r="R426" s="33"/>
      <c r="T426" s="162" t="s">
        <v>22</v>
      </c>
      <c r="U426" s="40" t="s">
        <v>44</v>
      </c>
      <c r="V426" s="108">
        <f t="shared" si="118"/>
        <v>2677</v>
      </c>
      <c r="W426" s="108">
        <f t="shared" si="119"/>
        <v>2467</v>
      </c>
      <c r="X426" s="108">
        <f t="shared" si="120"/>
        <v>210</v>
      </c>
      <c r="Y426" s="163">
        <v>0</v>
      </c>
      <c r="Z426" s="163">
        <f t="shared" si="121"/>
        <v>0</v>
      </c>
      <c r="AA426" s="163">
        <v>0</v>
      </c>
      <c r="AB426" s="163">
        <f t="shared" si="122"/>
        <v>0</v>
      </c>
      <c r="AC426" s="163">
        <v>0</v>
      </c>
      <c r="AD426" s="164">
        <f t="shared" si="123"/>
        <v>0</v>
      </c>
      <c r="AR426" s="17" t="s">
        <v>164</v>
      </c>
      <c r="AT426" s="17" t="s">
        <v>161</v>
      </c>
      <c r="AU426" s="17" t="s">
        <v>99</v>
      </c>
      <c r="AY426" s="17" t="s">
        <v>160</v>
      </c>
      <c r="BE426" s="165">
        <f t="shared" si="124"/>
        <v>2677</v>
      </c>
      <c r="BF426" s="165">
        <f t="shared" si="125"/>
        <v>0</v>
      </c>
      <c r="BG426" s="165">
        <f t="shared" si="126"/>
        <v>0</v>
      </c>
      <c r="BH426" s="165">
        <f t="shared" si="127"/>
        <v>0</v>
      </c>
      <c r="BI426" s="165">
        <f t="shared" si="128"/>
        <v>0</v>
      </c>
      <c r="BJ426" s="17" t="s">
        <v>24</v>
      </c>
      <c r="BK426" s="165">
        <f t="shared" si="129"/>
        <v>2677</v>
      </c>
      <c r="BL426" s="17" t="s">
        <v>164</v>
      </c>
      <c r="BM426" s="17" t="s">
        <v>959</v>
      </c>
    </row>
    <row r="427" spans="2:65" s="1" customFormat="1" ht="22.5" customHeight="1">
      <c r="B427" s="31"/>
      <c r="C427" s="157" t="s">
        <v>960</v>
      </c>
      <c r="D427" s="157" t="s">
        <v>161</v>
      </c>
      <c r="E427" s="158" t="s">
        <v>961</v>
      </c>
      <c r="F427" s="230" t="s">
        <v>384</v>
      </c>
      <c r="G427" s="230"/>
      <c r="H427" s="230"/>
      <c r="I427" s="230"/>
      <c r="J427" s="159" t="s">
        <v>174</v>
      </c>
      <c r="K427" s="160">
        <v>1</v>
      </c>
      <c r="L427" s="161">
        <v>516</v>
      </c>
      <c r="M427" s="231">
        <v>115</v>
      </c>
      <c r="N427" s="231"/>
      <c r="O427" s="231"/>
      <c r="P427" s="231">
        <f t="shared" si="117"/>
        <v>631</v>
      </c>
      <c r="Q427" s="231"/>
      <c r="R427" s="33"/>
      <c r="T427" s="162" t="s">
        <v>22</v>
      </c>
      <c r="U427" s="40" t="s">
        <v>44</v>
      </c>
      <c r="V427" s="108">
        <f t="shared" si="118"/>
        <v>631</v>
      </c>
      <c r="W427" s="108">
        <f t="shared" si="119"/>
        <v>516</v>
      </c>
      <c r="X427" s="108">
        <f t="shared" si="120"/>
        <v>115</v>
      </c>
      <c r="Y427" s="163">
        <v>0</v>
      </c>
      <c r="Z427" s="163">
        <f t="shared" si="121"/>
        <v>0</v>
      </c>
      <c r="AA427" s="163">
        <v>0</v>
      </c>
      <c r="AB427" s="163">
        <f t="shared" si="122"/>
        <v>0</v>
      </c>
      <c r="AC427" s="163">
        <v>0</v>
      </c>
      <c r="AD427" s="164">
        <f t="shared" si="123"/>
        <v>0</v>
      </c>
      <c r="AR427" s="17" t="s">
        <v>164</v>
      </c>
      <c r="AT427" s="17" t="s">
        <v>161</v>
      </c>
      <c r="AU427" s="17" t="s">
        <v>99</v>
      </c>
      <c r="AY427" s="17" t="s">
        <v>160</v>
      </c>
      <c r="BE427" s="165">
        <f t="shared" si="124"/>
        <v>631</v>
      </c>
      <c r="BF427" s="165">
        <f t="shared" si="125"/>
        <v>0</v>
      </c>
      <c r="BG427" s="165">
        <f t="shared" si="126"/>
        <v>0</v>
      </c>
      <c r="BH427" s="165">
        <f t="shared" si="127"/>
        <v>0</v>
      </c>
      <c r="BI427" s="165">
        <f t="shared" si="128"/>
        <v>0</v>
      </c>
      <c r="BJ427" s="17" t="s">
        <v>24</v>
      </c>
      <c r="BK427" s="165">
        <f t="shared" si="129"/>
        <v>631</v>
      </c>
      <c r="BL427" s="17" t="s">
        <v>164</v>
      </c>
      <c r="BM427" s="17" t="s">
        <v>962</v>
      </c>
    </row>
    <row r="428" spans="2:65" s="1" customFormat="1" ht="22.5" customHeight="1">
      <c r="B428" s="31"/>
      <c r="C428" s="157" t="s">
        <v>607</v>
      </c>
      <c r="D428" s="157" t="s">
        <v>161</v>
      </c>
      <c r="E428" s="158" t="s">
        <v>963</v>
      </c>
      <c r="F428" s="230" t="s">
        <v>387</v>
      </c>
      <c r="G428" s="230"/>
      <c r="H428" s="230"/>
      <c r="I428" s="230"/>
      <c r="J428" s="159" t="s">
        <v>174</v>
      </c>
      <c r="K428" s="160">
        <v>1</v>
      </c>
      <c r="L428" s="161">
        <v>355</v>
      </c>
      <c r="M428" s="231">
        <v>115</v>
      </c>
      <c r="N428" s="231"/>
      <c r="O428" s="231"/>
      <c r="P428" s="231">
        <f t="shared" si="117"/>
        <v>470</v>
      </c>
      <c r="Q428" s="231"/>
      <c r="R428" s="33"/>
      <c r="T428" s="162" t="s">
        <v>22</v>
      </c>
      <c r="U428" s="40" t="s">
        <v>44</v>
      </c>
      <c r="V428" s="108">
        <f t="shared" si="118"/>
        <v>470</v>
      </c>
      <c r="W428" s="108">
        <f t="shared" si="119"/>
        <v>355</v>
      </c>
      <c r="X428" s="108">
        <f t="shared" si="120"/>
        <v>115</v>
      </c>
      <c r="Y428" s="163">
        <v>0</v>
      </c>
      <c r="Z428" s="163">
        <f t="shared" si="121"/>
        <v>0</v>
      </c>
      <c r="AA428" s="163">
        <v>0</v>
      </c>
      <c r="AB428" s="163">
        <f t="shared" si="122"/>
        <v>0</v>
      </c>
      <c r="AC428" s="163">
        <v>0</v>
      </c>
      <c r="AD428" s="164">
        <f t="shared" si="123"/>
        <v>0</v>
      </c>
      <c r="AR428" s="17" t="s">
        <v>164</v>
      </c>
      <c r="AT428" s="17" t="s">
        <v>161</v>
      </c>
      <c r="AU428" s="17" t="s">
        <v>99</v>
      </c>
      <c r="AY428" s="17" t="s">
        <v>160</v>
      </c>
      <c r="BE428" s="165">
        <f t="shared" si="124"/>
        <v>470</v>
      </c>
      <c r="BF428" s="165">
        <f t="shared" si="125"/>
        <v>0</v>
      </c>
      <c r="BG428" s="165">
        <f t="shared" si="126"/>
        <v>0</v>
      </c>
      <c r="BH428" s="165">
        <f t="shared" si="127"/>
        <v>0</v>
      </c>
      <c r="BI428" s="165">
        <f t="shared" si="128"/>
        <v>0</v>
      </c>
      <c r="BJ428" s="17" t="s">
        <v>24</v>
      </c>
      <c r="BK428" s="165">
        <f t="shared" si="129"/>
        <v>470</v>
      </c>
      <c r="BL428" s="17" t="s">
        <v>164</v>
      </c>
      <c r="BM428" s="17" t="s">
        <v>964</v>
      </c>
    </row>
    <row r="429" spans="2:65" s="1" customFormat="1" ht="22.5" customHeight="1">
      <c r="B429" s="31"/>
      <c r="C429" s="157" t="s">
        <v>965</v>
      </c>
      <c r="D429" s="157" t="s">
        <v>161</v>
      </c>
      <c r="E429" s="158" t="s">
        <v>966</v>
      </c>
      <c r="F429" s="230" t="s">
        <v>391</v>
      </c>
      <c r="G429" s="230"/>
      <c r="H429" s="230"/>
      <c r="I429" s="230"/>
      <c r="J429" s="159" t="s">
        <v>174</v>
      </c>
      <c r="K429" s="160">
        <v>3</v>
      </c>
      <c r="L429" s="161">
        <v>28</v>
      </c>
      <c r="M429" s="231">
        <v>5</v>
      </c>
      <c r="N429" s="231"/>
      <c r="O429" s="231"/>
      <c r="P429" s="231">
        <f t="shared" si="117"/>
        <v>99</v>
      </c>
      <c r="Q429" s="231"/>
      <c r="R429" s="33"/>
      <c r="T429" s="162" t="s">
        <v>22</v>
      </c>
      <c r="U429" s="40" t="s">
        <v>44</v>
      </c>
      <c r="V429" s="108">
        <f t="shared" si="118"/>
        <v>33</v>
      </c>
      <c r="W429" s="108">
        <f t="shared" si="119"/>
        <v>84</v>
      </c>
      <c r="X429" s="108">
        <f t="shared" si="120"/>
        <v>15</v>
      </c>
      <c r="Y429" s="163">
        <v>0</v>
      </c>
      <c r="Z429" s="163">
        <f t="shared" si="121"/>
        <v>0</v>
      </c>
      <c r="AA429" s="163">
        <v>0</v>
      </c>
      <c r="AB429" s="163">
        <f t="shared" si="122"/>
        <v>0</v>
      </c>
      <c r="AC429" s="163">
        <v>0</v>
      </c>
      <c r="AD429" s="164">
        <f t="shared" si="123"/>
        <v>0</v>
      </c>
      <c r="AR429" s="17" t="s">
        <v>164</v>
      </c>
      <c r="AT429" s="17" t="s">
        <v>161</v>
      </c>
      <c r="AU429" s="17" t="s">
        <v>99</v>
      </c>
      <c r="AY429" s="17" t="s">
        <v>160</v>
      </c>
      <c r="BE429" s="165">
        <f t="shared" si="124"/>
        <v>99</v>
      </c>
      <c r="BF429" s="165">
        <f t="shared" si="125"/>
        <v>0</v>
      </c>
      <c r="BG429" s="165">
        <f t="shared" si="126"/>
        <v>0</v>
      </c>
      <c r="BH429" s="165">
        <f t="shared" si="127"/>
        <v>0</v>
      </c>
      <c r="BI429" s="165">
        <f t="shared" si="128"/>
        <v>0</v>
      </c>
      <c r="BJ429" s="17" t="s">
        <v>24</v>
      </c>
      <c r="BK429" s="165">
        <f t="shared" si="129"/>
        <v>99</v>
      </c>
      <c r="BL429" s="17" t="s">
        <v>164</v>
      </c>
      <c r="BM429" s="17" t="s">
        <v>967</v>
      </c>
    </row>
    <row r="430" spans="2:65" s="1" customFormat="1" ht="31.5" customHeight="1">
      <c r="B430" s="31"/>
      <c r="C430" s="157" t="s">
        <v>610</v>
      </c>
      <c r="D430" s="157" t="s">
        <v>161</v>
      </c>
      <c r="E430" s="158" t="s">
        <v>968</v>
      </c>
      <c r="F430" s="230" t="s">
        <v>394</v>
      </c>
      <c r="G430" s="230"/>
      <c r="H430" s="230"/>
      <c r="I430" s="230"/>
      <c r="J430" s="159" t="s">
        <v>174</v>
      </c>
      <c r="K430" s="160">
        <v>4</v>
      </c>
      <c r="L430" s="161">
        <v>265</v>
      </c>
      <c r="M430" s="231">
        <v>15</v>
      </c>
      <c r="N430" s="231"/>
      <c r="O430" s="231"/>
      <c r="P430" s="231">
        <f t="shared" si="117"/>
        <v>1120</v>
      </c>
      <c r="Q430" s="231"/>
      <c r="R430" s="33"/>
      <c r="T430" s="162" t="s">
        <v>22</v>
      </c>
      <c r="U430" s="40" t="s">
        <v>44</v>
      </c>
      <c r="V430" s="108">
        <f t="shared" si="118"/>
        <v>280</v>
      </c>
      <c r="W430" s="108">
        <f t="shared" si="119"/>
        <v>1060</v>
      </c>
      <c r="X430" s="108">
        <f t="shared" si="120"/>
        <v>60</v>
      </c>
      <c r="Y430" s="163">
        <v>0</v>
      </c>
      <c r="Z430" s="163">
        <f t="shared" si="121"/>
        <v>0</v>
      </c>
      <c r="AA430" s="163">
        <v>0</v>
      </c>
      <c r="AB430" s="163">
        <f t="shared" si="122"/>
        <v>0</v>
      </c>
      <c r="AC430" s="163">
        <v>0</v>
      </c>
      <c r="AD430" s="164">
        <f t="shared" si="123"/>
        <v>0</v>
      </c>
      <c r="AR430" s="17" t="s">
        <v>164</v>
      </c>
      <c r="AT430" s="17" t="s">
        <v>161</v>
      </c>
      <c r="AU430" s="17" t="s">
        <v>99</v>
      </c>
      <c r="AY430" s="17" t="s">
        <v>160</v>
      </c>
      <c r="BE430" s="165">
        <f t="shared" si="124"/>
        <v>1120</v>
      </c>
      <c r="BF430" s="165">
        <f t="shared" si="125"/>
        <v>0</v>
      </c>
      <c r="BG430" s="165">
        <f t="shared" si="126"/>
        <v>0</v>
      </c>
      <c r="BH430" s="165">
        <f t="shared" si="127"/>
        <v>0</v>
      </c>
      <c r="BI430" s="165">
        <f t="shared" si="128"/>
        <v>0</v>
      </c>
      <c r="BJ430" s="17" t="s">
        <v>24</v>
      </c>
      <c r="BK430" s="165">
        <f t="shared" si="129"/>
        <v>1120</v>
      </c>
      <c r="BL430" s="17" t="s">
        <v>164</v>
      </c>
      <c r="BM430" s="17" t="s">
        <v>969</v>
      </c>
    </row>
    <row r="431" spans="2:65" s="1" customFormat="1" ht="22.5" customHeight="1">
      <c r="B431" s="31"/>
      <c r="C431" s="157" t="s">
        <v>970</v>
      </c>
      <c r="D431" s="157" t="s">
        <v>161</v>
      </c>
      <c r="E431" s="158" t="s">
        <v>971</v>
      </c>
      <c r="F431" s="230" t="s">
        <v>398</v>
      </c>
      <c r="G431" s="230"/>
      <c r="H431" s="230"/>
      <c r="I431" s="230"/>
      <c r="J431" s="159" t="s">
        <v>174</v>
      </c>
      <c r="K431" s="160">
        <v>4</v>
      </c>
      <c r="L431" s="161">
        <v>179</v>
      </c>
      <c r="M431" s="231">
        <v>105</v>
      </c>
      <c r="N431" s="231"/>
      <c r="O431" s="231"/>
      <c r="P431" s="231">
        <f t="shared" si="117"/>
        <v>1136</v>
      </c>
      <c r="Q431" s="231"/>
      <c r="R431" s="33"/>
      <c r="T431" s="162" t="s">
        <v>22</v>
      </c>
      <c r="U431" s="40" t="s">
        <v>44</v>
      </c>
      <c r="V431" s="108">
        <f t="shared" si="118"/>
        <v>284</v>
      </c>
      <c r="W431" s="108">
        <f t="shared" si="119"/>
        <v>716</v>
      </c>
      <c r="X431" s="108">
        <f t="shared" si="120"/>
        <v>420</v>
      </c>
      <c r="Y431" s="163">
        <v>0</v>
      </c>
      <c r="Z431" s="163">
        <f t="shared" si="121"/>
        <v>0</v>
      </c>
      <c r="AA431" s="163">
        <v>0</v>
      </c>
      <c r="AB431" s="163">
        <f t="shared" si="122"/>
        <v>0</v>
      </c>
      <c r="AC431" s="163">
        <v>0</v>
      </c>
      <c r="AD431" s="164">
        <f t="shared" si="123"/>
        <v>0</v>
      </c>
      <c r="AR431" s="17" t="s">
        <v>164</v>
      </c>
      <c r="AT431" s="17" t="s">
        <v>161</v>
      </c>
      <c r="AU431" s="17" t="s">
        <v>99</v>
      </c>
      <c r="AY431" s="17" t="s">
        <v>160</v>
      </c>
      <c r="BE431" s="165">
        <f t="shared" si="124"/>
        <v>1136</v>
      </c>
      <c r="BF431" s="165">
        <f t="shared" si="125"/>
        <v>0</v>
      </c>
      <c r="BG431" s="165">
        <f t="shared" si="126"/>
        <v>0</v>
      </c>
      <c r="BH431" s="165">
        <f t="shared" si="127"/>
        <v>0</v>
      </c>
      <c r="BI431" s="165">
        <f t="shared" si="128"/>
        <v>0</v>
      </c>
      <c r="BJ431" s="17" t="s">
        <v>24</v>
      </c>
      <c r="BK431" s="165">
        <f t="shared" si="129"/>
        <v>1136</v>
      </c>
      <c r="BL431" s="17" t="s">
        <v>164</v>
      </c>
      <c r="BM431" s="17" t="s">
        <v>972</v>
      </c>
    </row>
    <row r="432" spans="2:65" s="1" customFormat="1" ht="22.5" customHeight="1">
      <c r="B432" s="31"/>
      <c r="C432" s="157" t="s">
        <v>612</v>
      </c>
      <c r="D432" s="157" t="s">
        <v>161</v>
      </c>
      <c r="E432" s="158" t="s">
        <v>973</v>
      </c>
      <c r="F432" s="230" t="s">
        <v>401</v>
      </c>
      <c r="G432" s="230"/>
      <c r="H432" s="230"/>
      <c r="I432" s="230"/>
      <c r="J432" s="159" t="s">
        <v>174</v>
      </c>
      <c r="K432" s="160">
        <v>13</v>
      </c>
      <c r="L432" s="161">
        <v>109</v>
      </c>
      <c r="M432" s="231">
        <v>55</v>
      </c>
      <c r="N432" s="231"/>
      <c r="O432" s="231"/>
      <c r="P432" s="231">
        <f t="shared" si="117"/>
        <v>2132</v>
      </c>
      <c r="Q432" s="231"/>
      <c r="R432" s="33"/>
      <c r="T432" s="162" t="s">
        <v>22</v>
      </c>
      <c r="U432" s="40" t="s">
        <v>44</v>
      </c>
      <c r="V432" s="108">
        <f t="shared" si="118"/>
        <v>164</v>
      </c>
      <c r="W432" s="108">
        <f t="shared" si="119"/>
        <v>1417</v>
      </c>
      <c r="X432" s="108">
        <f t="shared" si="120"/>
        <v>715</v>
      </c>
      <c r="Y432" s="163">
        <v>0</v>
      </c>
      <c r="Z432" s="163">
        <f t="shared" si="121"/>
        <v>0</v>
      </c>
      <c r="AA432" s="163">
        <v>0</v>
      </c>
      <c r="AB432" s="163">
        <f t="shared" si="122"/>
        <v>0</v>
      </c>
      <c r="AC432" s="163">
        <v>0</v>
      </c>
      <c r="AD432" s="164">
        <f t="shared" si="123"/>
        <v>0</v>
      </c>
      <c r="AR432" s="17" t="s">
        <v>164</v>
      </c>
      <c r="AT432" s="17" t="s">
        <v>161</v>
      </c>
      <c r="AU432" s="17" t="s">
        <v>99</v>
      </c>
      <c r="AY432" s="17" t="s">
        <v>160</v>
      </c>
      <c r="BE432" s="165">
        <f t="shared" si="124"/>
        <v>2132</v>
      </c>
      <c r="BF432" s="165">
        <f t="shared" si="125"/>
        <v>0</v>
      </c>
      <c r="BG432" s="165">
        <f t="shared" si="126"/>
        <v>0</v>
      </c>
      <c r="BH432" s="165">
        <f t="shared" si="127"/>
        <v>0</v>
      </c>
      <c r="BI432" s="165">
        <f t="shared" si="128"/>
        <v>0</v>
      </c>
      <c r="BJ432" s="17" t="s">
        <v>24</v>
      </c>
      <c r="BK432" s="165">
        <f t="shared" si="129"/>
        <v>2132</v>
      </c>
      <c r="BL432" s="17" t="s">
        <v>164</v>
      </c>
      <c r="BM432" s="17" t="s">
        <v>974</v>
      </c>
    </row>
    <row r="433" spans="2:65" s="1" customFormat="1" ht="22.5" customHeight="1">
      <c r="B433" s="31"/>
      <c r="C433" s="157" t="s">
        <v>975</v>
      </c>
      <c r="D433" s="157" t="s">
        <v>161</v>
      </c>
      <c r="E433" s="158" t="s">
        <v>976</v>
      </c>
      <c r="F433" s="230" t="s">
        <v>405</v>
      </c>
      <c r="G433" s="230"/>
      <c r="H433" s="230"/>
      <c r="I433" s="230"/>
      <c r="J433" s="159" t="s">
        <v>174</v>
      </c>
      <c r="K433" s="160">
        <v>1</v>
      </c>
      <c r="L433" s="161">
        <v>130</v>
      </c>
      <c r="M433" s="231">
        <v>55</v>
      </c>
      <c r="N433" s="231"/>
      <c r="O433" s="231"/>
      <c r="P433" s="231">
        <f t="shared" si="117"/>
        <v>185</v>
      </c>
      <c r="Q433" s="231"/>
      <c r="R433" s="33"/>
      <c r="T433" s="162" t="s">
        <v>22</v>
      </c>
      <c r="U433" s="40" t="s">
        <v>44</v>
      </c>
      <c r="V433" s="108">
        <f t="shared" si="118"/>
        <v>185</v>
      </c>
      <c r="W433" s="108">
        <f t="shared" si="119"/>
        <v>130</v>
      </c>
      <c r="X433" s="108">
        <f t="shared" si="120"/>
        <v>55</v>
      </c>
      <c r="Y433" s="163">
        <v>0</v>
      </c>
      <c r="Z433" s="163">
        <f t="shared" si="121"/>
        <v>0</v>
      </c>
      <c r="AA433" s="163">
        <v>0</v>
      </c>
      <c r="AB433" s="163">
        <f t="shared" si="122"/>
        <v>0</v>
      </c>
      <c r="AC433" s="163">
        <v>0</v>
      </c>
      <c r="AD433" s="164">
        <f t="shared" si="123"/>
        <v>0</v>
      </c>
      <c r="AR433" s="17" t="s">
        <v>164</v>
      </c>
      <c r="AT433" s="17" t="s">
        <v>161</v>
      </c>
      <c r="AU433" s="17" t="s">
        <v>99</v>
      </c>
      <c r="AY433" s="17" t="s">
        <v>160</v>
      </c>
      <c r="BE433" s="165">
        <f t="shared" si="124"/>
        <v>185</v>
      </c>
      <c r="BF433" s="165">
        <f t="shared" si="125"/>
        <v>0</v>
      </c>
      <c r="BG433" s="165">
        <f t="shared" si="126"/>
        <v>0</v>
      </c>
      <c r="BH433" s="165">
        <f t="shared" si="127"/>
        <v>0</v>
      </c>
      <c r="BI433" s="165">
        <f t="shared" si="128"/>
        <v>0</v>
      </c>
      <c r="BJ433" s="17" t="s">
        <v>24</v>
      </c>
      <c r="BK433" s="165">
        <f t="shared" si="129"/>
        <v>185</v>
      </c>
      <c r="BL433" s="17" t="s">
        <v>164</v>
      </c>
      <c r="BM433" s="17" t="s">
        <v>977</v>
      </c>
    </row>
    <row r="434" spans="2:65" s="1" customFormat="1" ht="22.5" customHeight="1">
      <c r="B434" s="31"/>
      <c r="C434" s="157" t="s">
        <v>615</v>
      </c>
      <c r="D434" s="157" t="s">
        <v>161</v>
      </c>
      <c r="E434" s="158" t="s">
        <v>978</v>
      </c>
      <c r="F434" s="230" t="s">
        <v>979</v>
      </c>
      <c r="G434" s="230"/>
      <c r="H434" s="230"/>
      <c r="I434" s="230"/>
      <c r="J434" s="159" t="s">
        <v>174</v>
      </c>
      <c r="K434" s="160">
        <v>1</v>
      </c>
      <c r="L434" s="161">
        <v>112</v>
      </c>
      <c r="M434" s="231">
        <v>55</v>
      </c>
      <c r="N434" s="231"/>
      <c r="O434" s="231"/>
      <c r="P434" s="231">
        <f t="shared" si="117"/>
        <v>167</v>
      </c>
      <c r="Q434" s="231"/>
      <c r="R434" s="33"/>
      <c r="T434" s="162" t="s">
        <v>22</v>
      </c>
      <c r="U434" s="40" t="s">
        <v>44</v>
      </c>
      <c r="V434" s="108">
        <f t="shared" si="118"/>
        <v>167</v>
      </c>
      <c r="W434" s="108">
        <f t="shared" si="119"/>
        <v>112</v>
      </c>
      <c r="X434" s="108">
        <f t="shared" si="120"/>
        <v>55</v>
      </c>
      <c r="Y434" s="163">
        <v>0</v>
      </c>
      <c r="Z434" s="163">
        <f t="shared" si="121"/>
        <v>0</v>
      </c>
      <c r="AA434" s="163">
        <v>0</v>
      </c>
      <c r="AB434" s="163">
        <f t="shared" si="122"/>
        <v>0</v>
      </c>
      <c r="AC434" s="163">
        <v>0</v>
      </c>
      <c r="AD434" s="164">
        <f t="shared" si="123"/>
        <v>0</v>
      </c>
      <c r="AR434" s="17" t="s">
        <v>164</v>
      </c>
      <c r="AT434" s="17" t="s">
        <v>161</v>
      </c>
      <c r="AU434" s="17" t="s">
        <v>99</v>
      </c>
      <c r="AY434" s="17" t="s">
        <v>160</v>
      </c>
      <c r="BE434" s="165">
        <f t="shared" si="124"/>
        <v>167</v>
      </c>
      <c r="BF434" s="165">
        <f t="shared" si="125"/>
        <v>0</v>
      </c>
      <c r="BG434" s="165">
        <f t="shared" si="126"/>
        <v>0</v>
      </c>
      <c r="BH434" s="165">
        <f t="shared" si="127"/>
        <v>0</v>
      </c>
      <c r="BI434" s="165">
        <f t="shared" si="128"/>
        <v>0</v>
      </c>
      <c r="BJ434" s="17" t="s">
        <v>24</v>
      </c>
      <c r="BK434" s="165">
        <f t="shared" si="129"/>
        <v>167</v>
      </c>
      <c r="BL434" s="17" t="s">
        <v>164</v>
      </c>
      <c r="BM434" s="17" t="s">
        <v>980</v>
      </c>
    </row>
    <row r="435" spans="2:65" s="1" customFormat="1" ht="22.5" customHeight="1">
      <c r="B435" s="31"/>
      <c r="C435" s="157" t="s">
        <v>981</v>
      </c>
      <c r="D435" s="157" t="s">
        <v>161</v>
      </c>
      <c r="E435" s="158" t="s">
        <v>982</v>
      </c>
      <c r="F435" s="230" t="s">
        <v>983</v>
      </c>
      <c r="G435" s="230"/>
      <c r="H435" s="230"/>
      <c r="I435" s="230"/>
      <c r="J435" s="159" t="s">
        <v>174</v>
      </c>
      <c r="K435" s="160">
        <v>1</v>
      </c>
      <c r="L435" s="161">
        <v>172</v>
      </c>
      <c r="M435" s="231">
        <v>55</v>
      </c>
      <c r="N435" s="231"/>
      <c r="O435" s="231"/>
      <c r="P435" s="231">
        <f t="shared" si="117"/>
        <v>227</v>
      </c>
      <c r="Q435" s="231"/>
      <c r="R435" s="33"/>
      <c r="T435" s="162" t="s">
        <v>22</v>
      </c>
      <c r="U435" s="40" t="s">
        <v>44</v>
      </c>
      <c r="V435" s="108">
        <f t="shared" si="118"/>
        <v>227</v>
      </c>
      <c r="W435" s="108">
        <f t="shared" si="119"/>
        <v>172</v>
      </c>
      <c r="X435" s="108">
        <f t="shared" si="120"/>
        <v>55</v>
      </c>
      <c r="Y435" s="163">
        <v>0</v>
      </c>
      <c r="Z435" s="163">
        <f t="shared" si="121"/>
        <v>0</v>
      </c>
      <c r="AA435" s="163">
        <v>0</v>
      </c>
      <c r="AB435" s="163">
        <f t="shared" si="122"/>
        <v>0</v>
      </c>
      <c r="AC435" s="163">
        <v>0</v>
      </c>
      <c r="AD435" s="164">
        <f t="shared" si="123"/>
        <v>0</v>
      </c>
      <c r="AR435" s="17" t="s">
        <v>164</v>
      </c>
      <c r="AT435" s="17" t="s">
        <v>161</v>
      </c>
      <c r="AU435" s="17" t="s">
        <v>99</v>
      </c>
      <c r="AY435" s="17" t="s">
        <v>160</v>
      </c>
      <c r="BE435" s="165">
        <f t="shared" si="124"/>
        <v>227</v>
      </c>
      <c r="BF435" s="165">
        <f t="shared" si="125"/>
        <v>0</v>
      </c>
      <c r="BG435" s="165">
        <f t="shared" si="126"/>
        <v>0</v>
      </c>
      <c r="BH435" s="165">
        <f t="shared" si="127"/>
        <v>0</v>
      </c>
      <c r="BI435" s="165">
        <f t="shared" si="128"/>
        <v>0</v>
      </c>
      <c r="BJ435" s="17" t="s">
        <v>24</v>
      </c>
      <c r="BK435" s="165">
        <f t="shared" si="129"/>
        <v>227</v>
      </c>
      <c r="BL435" s="17" t="s">
        <v>164</v>
      </c>
      <c r="BM435" s="17" t="s">
        <v>984</v>
      </c>
    </row>
    <row r="436" spans="2:65" s="1" customFormat="1" ht="22.5" customHeight="1">
      <c r="B436" s="31"/>
      <c r="C436" s="157" t="s">
        <v>617</v>
      </c>
      <c r="D436" s="157" t="s">
        <v>161</v>
      </c>
      <c r="E436" s="158" t="s">
        <v>985</v>
      </c>
      <c r="F436" s="230" t="s">
        <v>986</v>
      </c>
      <c r="G436" s="230"/>
      <c r="H436" s="230"/>
      <c r="I436" s="230"/>
      <c r="J436" s="159" t="s">
        <v>174</v>
      </c>
      <c r="K436" s="160">
        <v>2</v>
      </c>
      <c r="L436" s="161">
        <v>183</v>
      </c>
      <c r="M436" s="231">
        <v>55</v>
      </c>
      <c r="N436" s="231"/>
      <c r="O436" s="231"/>
      <c r="P436" s="231">
        <f t="shared" si="117"/>
        <v>476</v>
      </c>
      <c r="Q436" s="231"/>
      <c r="R436" s="33"/>
      <c r="T436" s="162" t="s">
        <v>22</v>
      </c>
      <c r="U436" s="40" t="s">
        <v>44</v>
      </c>
      <c r="V436" s="108">
        <f t="shared" si="118"/>
        <v>238</v>
      </c>
      <c r="W436" s="108">
        <f t="shared" si="119"/>
        <v>366</v>
      </c>
      <c r="X436" s="108">
        <f t="shared" si="120"/>
        <v>110</v>
      </c>
      <c r="Y436" s="163">
        <v>0</v>
      </c>
      <c r="Z436" s="163">
        <f t="shared" si="121"/>
        <v>0</v>
      </c>
      <c r="AA436" s="163">
        <v>0</v>
      </c>
      <c r="AB436" s="163">
        <f t="shared" si="122"/>
        <v>0</v>
      </c>
      <c r="AC436" s="163">
        <v>0</v>
      </c>
      <c r="AD436" s="164">
        <f t="shared" si="123"/>
        <v>0</v>
      </c>
      <c r="AR436" s="17" t="s">
        <v>164</v>
      </c>
      <c r="AT436" s="17" t="s">
        <v>161</v>
      </c>
      <c r="AU436" s="17" t="s">
        <v>99</v>
      </c>
      <c r="AY436" s="17" t="s">
        <v>160</v>
      </c>
      <c r="BE436" s="165">
        <f t="shared" si="124"/>
        <v>476</v>
      </c>
      <c r="BF436" s="165">
        <f t="shared" si="125"/>
        <v>0</v>
      </c>
      <c r="BG436" s="165">
        <f t="shared" si="126"/>
        <v>0</v>
      </c>
      <c r="BH436" s="165">
        <f t="shared" si="127"/>
        <v>0</v>
      </c>
      <c r="BI436" s="165">
        <f t="shared" si="128"/>
        <v>0</v>
      </c>
      <c r="BJ436" s="17" t="s">
        <v>24</v>
      </c>
      <c r="BK436" s="165">
        <f t="shared" si="129"/>
        <v>476</v>
      </c>
      <c r="BL436" s="17" t="s">
        <v>164</v>
      </c>
      <c r="BM436" s="17" t="s">
        <v>987</v>
      </c>
    </row>
    <row r="437" spans="2:65" s="1" customFormat="1" ht="22.5" customHeight="1">
      <c r="B437" s="31"/>
      <c r="C437" s="157" t="s">
        <v>988</v>
      </c>
      <c r="D437" s="157" t="s">
        <v>161</v>
      </c>
      <c r="E437" s="158" t="s">
        <v>989</v>
      </c>
      <c r="F437" s="230" t="s">
        <v>879</v>
      </c>
      <c r="G437" s="230"/>
      <c r="H437" s="230"/>
      <c r="I437" s="230"/>
      <c r="J437" s="159" t="s">
        <v>174</v>
      </c>
      <c r="K437" s="160">
        <v>1</v>
      </c>
      <c r="L437" s="161">
        <v>412</v>
      </c>
      <c r="M437" s="231">
        <v>85</v>
      </c>
      <c r="N437" s="231"/>
      <c r="O437" s="231"/>
      <c r="P437" s="231">
        <f t="shared" si="117"/>
        <v>497</v>
      </c>
      <c r="Q437" s="231"/>
      <c r="R437" s="33"/>
      <c r="T437" s="162" t="s">
        <v>22</v>
      </c>
      <c r="U437" s="40" t="s">
        <v>44</v>
      </c>
      <c r="V437" s="108">
        <f t="shared" si="118"/>
        <v>497</v>
      </c>
      <c r="W437" s="108">
        <f t="shared" si="119"/>
        <v>412</v>
      </c>
      <c r="X437" s="108">
        <f t="shared" si="120"/>
        <v>85</v>
      </c>
      <c r="Y437" s="163">
        <v>0</v>
      </c>
      <c r="Z437" s="163">
        <f t="shared" si="121"/>
        <v>0</v>
      </c>
      <c r="AA437" s="163">
        <v>0</v>
      </c>
      <c r="AB437" s="163">
        <f t="shared" si="122"/>
        <v>0</v>
      </c>
      <c r="AC437" s="163">
        <v>0</v>
      </c>
      <c r="AD437" s="164">
        <f t="shared" si="123"/>
        <v>0</v>
      </c>
      <c r="AR437" s="17" t="s">
        <v>164</v>
      </c>
      <c r="AT437" s="17" t="s">
        <v>161</v>
      </c>
      <c r="AU437" s="17" t="s">
        <v>99</v>
      </c>
      <c r="AY437" s="17" t="s">
        <v>160</v>
      </c>
      <c r="BE437" s="165">
        <f t="shared" si="124"/>
        <v>497</v>
      </c>
      <c r="BF437" s="165">
        <f t="shared" si="125"/>
        <v>0</v>
      </c>
      <c r="BG437" s="165">
        <f t="shared" si="126"/>
        <v>0</v>
      </c>
      <c r="BH437" s="165">
        <f t="shared" si="127"/>
        <v>0</v>
      </c>
      <c r="BI437" s="165">
        <f t="shared" si="128"/>
        <v>0</v>
      </c>
      <c r="BJ437" s="17" t="s">
        <v>24</v>
      </c>
      <c r="BK437" s="165">
        <f t="shared" si="129"/>
        <v>497</v>
      </c>
      <c r="BL437" s="17" t="s">
        <v>164</v>
      </c>
      <c r="BM437" s="17" t="s">
        <v>990</v>
      </c>
    </row>
    <row r="438" spans="2:65" s="1" customFormat="1" ht="22.5" customHeight="1">
      <c r="B438" s="31"/>
      <c r="C438" s="157" t="s">
        <v>620</v>
      </c>
      <c r="D438" s="157" t="s">
        <v>161</v>
      </c>
      <c r="E438" s="158" t="s">
        <v>991</v>
      </c>
      <c r="F438" s="230" t="s">
        <v>422</v>
      </c>
      <c r="G438" s="230"/>
      <c r="H438" s="230"/>
      <c r="I438" s="230"/>
      <c r="J438" s="159" t="s">
        <v>174</v>
      </c>
      <c r="K438" s="160">
        <v>2</v>
      </c>
      <c r="L438" s="161">
        <v>127</v>
      </c>
      <c r="M438" s="231">
        <v>55</v>
      </c>
      <c r="N438" s="231"/>
      <c r="O438" s="231"/>
      <c r="P438" s="231">
        <f t="shared" si="117"/>
        <v>364</v>
      </c>
      <c r="Q438" s="231"/>
      <c r="R438" s="33"/>
      <c r="T438" s="162" t="s">
        <v>22</v>
      </c>
      <c r="U438" s="40" t="s">
        <v>44</v>
      </c>
      <c r="V438" s="108">
        <f t="shared" si="118"/>
        <v>182</v>
      </c>
      <c r="W438" s="108">
        <f t="shared" si="119"/>
        <v>254</v>
      </c>
      <c r="X438" s="108">
        <f t="shared" si="120"/>
        <v>110</v>
      </c>
      <c r="Y438" s="163">
        <v>0</v>
      </c>
      <c r="Z438" s="163">
        <f t="shared" si="121"/>
        <v>0</v>
      </c>
      <c r="AA438" s="163">
        <v>0</v>
      </c>
      <c r="AB438" s="163">
        <f t="shared" si="122"/>
        <v>0</v>
      </c>
      <c r="AC438" s="163">
        <v>0</v>
      </c>
      <c r="AD438" s="164">
        <f t="shared" si="123"/>
        <v>0</v>
      </c>
      <c r="AR438" s="17" t="s">
        <v>164</v>
      </c>
      <c r="AT438" s="17" t="s">
        <v>161</v>
      </c>
      <c r="AU438" s="17" t="s">
        <v>99</v>
      </c>
      <c r="AY438" s="17" t="s">
        <v>160</v>
      </c>
      <c r="BE438" s="165">
        <f t="shared" si="124"/>
        <v>364</v>
      </c>
      <c r="BF438" s="165">
        <f t="shared" si="125"/>
        <v>0</v>
      </c>
      <c r="BG438" s="165">
        <f t="shared" si="126"/>
        <v>0</v>
      </c>
      <c r="BH438" s="165">
        <f t="shared" si="127"/>
        <v>0</v>
      </c>
      <c r="BI438" s="165">
        <f t="shared" si="128"/>
        <v>0</v>
      </c>
      <c r="BJ438" s="17" t="s">
        <v>24</v>
      </c>
      <c r="BK438" s="165">
        <f t="shared" si="129"/>
        <v>364</v>
      </c>
      <c r="BL438" s="17" t="s">
        <v>164</v>
      </c>
      <c r="BM438" s="17" t="s">
        <v>992</v>
      </c>
    </row>
    <row r="439" spans="2:65" s="1" customFormat="1" ht="22.5" customHeight="1">
      <c r="B439" s="31"/>
      <c r="C439" s="157" t="s">
        <v>993</v>
      </c>
      <c r="D439" s="157" t="s">
        <v>161</v>
      </c>
      <c r="E439" s="158" t="s">
        <v>994</v>
      </c>
      <c r="F439" s="230" t="s">
        <v>351</v>
      </c>
      <c r="G439" s="230"/>
      <c r="H439" s="230"/>
      <c r="I439" s="230"/>
      <c r="J439" s="159" t="s">
        <v>174</v>
      </c>
      <c r="K439" s="160">
        <v>8</v>
      </c>
      <c r="L439" s="161">
        <v>99</v>
      </c>
      <c r="M439" s="231">
        <v>55</v>
      </c>
      <c r="N439" s="231"/>
      <c r="O439" s="231"/>
      <c r="P439" s="231">
        <f t="shared" si="117"/>
        <v>1232</v>
      </c>
      <c r="Q439" s="231"/>
      <c r="R439" s="33"/>
      <c r="T439" s="162" t="s">
        <v>22</v>
      </c>
      <c r="U439" s="40" t="s">
        <v>44</v>
      </c>
      <c r="V439" s="108">
        <f t="shared" si="118"/>
        <v>154</v>
      </c>
      <c r="W439" s="108">
        <f t="shared" si="119"/>
        <v>792</v>
      </c>
      <c r="X439" s="108">
        <f t="shared" si="120"/>
        <v>440</v>
      </c>
      <c r="Y439" s="163">
        <v>0</v>
      </c>
      <c r="Z439" s="163">
        <f t="shared" si="121"/>
        <v>0</v>
      </c>
      <c r="AA439" s="163">
        <v>0</v>
      </c>
      <c r="AB439" s="163">
        <f t="shared" si="122"/>
        <v>0</v>
      </c>
      <c r="AC439" s="163">
        <v>0</v>
      </c>
      <c r="AD439" s="164">
        <f t="shared" si="123"/>
        <v>0</v>
      </c>
      <c r="AR439" s="17" t="s">
        <v>164</v>
      </c>
      <c r="AT439" s="17" t="s">
        <v>161</v>
      </c>
      <c r="AU439" s="17" t="s">
        <v>99</v>
      </c>
      <c r="AY439" s="17" t="s">
        <v>160</v>
      </c>
      <c r="BE439" s="165">
        <f t="shared" si="124"/>
        <v>1232</v>
      </c>
      <c r="BF439" s="165">
        <f t="shared" si="125"/>
        <v>0</v>
      </c>
      <c r="BG439" s="165">
        <f t="shared" si="126"/>
        <v>0</v>
      </c>
      <c r="BH439" s="165">
        <f t="shared" si="127"/>
        <v>0</v>
      </c>
      <c r="BI439" s="165">
        <f t="shared" si="128"/>
        <v>0</v>
      </c>
      <c r="BJ439" s="17" t="s">
        <v>24</v>
      </c>
      <c r="BK439" s="165">
        <f t="shared" si="129"/>
        <v>1232</v>
      </c>
      <c r="BL439" s="17" t="s">
        <v>164</v>
      </c>
      <c r="BM439" s="17" t="s">
        <v>995</v>
      </c>
    </row>
    <row r="440" spans="2:65" s="1" customFormat="1" ht="22.5" customHeight="1">
      <c r="B440" s="31"/>
      <c r="C440" s="157" t="s">
        <v>622</v>
      </c>
      <c r="D440" s="157" t="s">
        <v>161</v>
      </c>
      <c r="E440" s="158" t="s">
        <v>996</v>
      </c>
      <c r="F440" s="230" t="s">
        <v>428</v>
      </c>
      <c r="G440" s="230"/>
      <c r="H440" s="230"/>
      <c r="I440" s="230"/>
      <c r="J440" s="159" t="s">
        <v>174</v>
      </c>
      <c r="K440" s="160">
        <v>1</v>
      </c>
      <c r="L440" s="161">
        <v>95</v>
      </c>
      <c r="M440" s="231">
        <v>55</v>
      </c>
      <c r="N440" s="231"/>
      <c r="O440" s="231"/>
      <c r="P440" s="231">
        <f t="shared" si="117"/>
        <v>150</v>
      </c>
      <c r="Q440" s="231"/>
      <c r="R440" s="33"/>
      <c r="T440" s="162" t="s">
        <v>22</v>
      </c>
      <c r="U440" s="40" t="s">
        <v>44</v>
      </c>
      <c r="V440" s="108">
        <f t="shared" si="118"/>
        <v>150</v>
      </c>
      <c r="W440" s="108">
        <f t="shared" si="119"/>
        <v>95</v>
      </c>
      <c r="X440" s="108">
        <f t="shared" si="120"/>
        <v>55</v>
      </c>
      <c r="Y440" s="163">
        <v>0</v>
      </c>
      <c r="Z440" s="163">
        <f t="shared" si="121"/>
        <v>0</v>
      </c>
      <c r="AA440" s="163">
        <v>0</v>
      </c>
      <c r="AB440" s="163">
        <f t="shared" si="122"/>
        <v>0</v>
      </c>
      <c r="AC440" s="163">
        <v>0</v>
      </c>
      <c r="AD440" s="164">
        <f t="shared" si="123"/>
        <v>0</v>
      </c>
      <c r="AR440" s="17" t="s">
        <v>164</v>
      </c>
      <c r="AT440" s="17" t="s">
        <v>161</v>
      </c>
      <c r="AU440" s="17" t="s">
        <v>99</v>
      </c>
      <c r="AY440" s="17" t="s">
        <v>160</v>
      </c>
      <c r="BE440" s="165">
        <f t="shared" si="124"/>
        <v>150</v>
      </c>
      <c r="BF440" s="165">
        <f t="shared" si="125"/>
        <v>0</v>
      </c>
      <c r="BG440" s="165">
        <f t="shared" si="126"/>
        <v>0</v>
      </c>
      <c r="BH440" s="165">
        <f t="shared" si="127"/>
        <v>0</v>
      </c>
      <c r="BI440" s="165">
        <f t="shared" si="128"/>
        <v>0</v>
      </c>
      <c r="BJ440" s="17" t="s">
        <v>24</v>
      </c>
      <c r="BK440" s="165">
        <f t="shared" si="129"/>
        <v>150</v>
      </c>
      <c r="BL440" s="17" t="s">
        <v>164</v>
      </c>
      <c r="BM440" s="17" t="s">
        <v>997</v>
      </c>
    </row>
    <row r="441" spans="2:65" s="1" customFormat="1" ht="31.5" customHeight="1">
      <c r="B441" s="31"/>
      <c r="C441" s="157" t="s">
        <v>998</v>
      </c>
      <c r="D441" s="157" t="s">
        <v>161</v>
      </c>
      <c r="E441" s="158" t="s">
        <v>999</v>
      </c>
      <c r="F441" s="230" t="s">
        <v>362</v>
      </c>
      <c r="G441" s="230"/>
      <c r="H441" s="230"/>
      <c r="I441" s="230"/>
      <c r="J441" s="159" t="s">
        <v>174</v>
      </c>
      <c r="K441" s="160">
        <v>18</v>
      </c>
      <c r="L441" s="161">
        <v>331</v>
      </c>
      <c r="M441" s="231">
        <v>110</v>
      </c>
      <c r="N441" s="231"/>
      <c r="O441" s="231"/>
      <c r="P441" s="231">
        <f t="shared" si="117"/>
        <v>7938</v>
      </c>
      <c r="Q441" s="231"/>
      <c r="R441" s="33"/>
      <c r="T441" s="162" t="s">
        <v>22</v>
      </c>
      <c r="U441" s="40" t="s">
        <v>44</v>
      </c>
      <c r="V441" s="108">
        <f t="shared" si="118"/>
        <v>441</v>
      </c>
      <c r="W441" s="108">
        <f t="shared" si="119"/>
        <v>5958</v>
      </c>
      <c r="X441" s="108">
        <f t="shared" si="120"/>
        <v>1980</v>
      </c>
      <c r="Y441" s="163">
        <v>0</v>
      </c>
      <c r="Z441" s="163">
        <f t="shared" si="121"/>
        <v>0</v>
      </c>
      <c r="AA441" s="163">
        <v>0</v>
      </c>
      <c r="AB441" s="163">
        <f t="shared" si="122"/>
        <v>0</v>
      </c>
      <c r="AC441" s="163">
        <v>0</v>
      </c>
      <c r="AD441" s="164">
        <f t="shared" si="123"/>
        <v>0</v>
      </c>
      <c r="AR441" s="17" t="s">
        <v>164</v>
      </c>
      <c r="AT441" s="17" t="s">
        <v>161</v>
      </c>
      <c r="AU441" s="17" t="s">
        <v>99</v>
      </c>
      <c r="AY441" s="17" t="s">
        <v>160</v>
      </c>
      <c r="BE441" s="165">
        <f t="shared" si="124"/>
        <v>7938</v>
      </c>
      <c r="BF441" s="165">
        <f t="shared" si="125"/>
        <v>0</v>
      </c>
      <c r="BG441" s="165">
        <f t="shared" si="126"/>
        <v>0</v>
      </c>
      <c r="BH441" s="165">
        <f t="shared" si="127"/>
        <v>0</v>
      </c>
      <c r="BI441" s="165">
        <f t="shared" si="128"/>
        <v>0</v>
      </c>
      <c r="BJ441" s="17" t="s">
        <v>24</v>
      </c>
      <c r="BK441" s="165">
        <f t="shared" si="129"/>
        <v>7938</v>
      </c>
      <c r="BL441" s="17" t="s">
        <v>164</v>
      </c>
      <c r="BM441" s="17" t="s">
        <v>1000</v>
      </c>
    </row>
    <row r="442" spans="2:65" s="1" customFormat="1" ht="31.5" customHeight="1">
      <c r="B442" s="31"/>
      <c r="C442" s="157" t="s">
        <v>625</v>
      </c>
      <c r="D442" s="157" t="s">
        <v>161</v>
      </c>
      <c r="E442" s="158" t="s">
        <v>1001</v>
      </c>
      <c r="F442" s="230" t="s">
        <v>441</v>
      </c>
      <c r="G442" s="230"/>
      <c r="H442" s="230"/>
      <c r="I442" s="230"/>
      <c r="J442" s="159" t="s">
        <v>174</v>
      </c>
      <c r="K442" s="160">
        <v>18</v>
      </c>
      <c r="L442" s="161">
        <v>307</v>
      </c>
      <c r="M442" s="231">
        <v>110</v>
      </c>
      <c r="N442" s="231"/>
      <c r="O442" s="231"/>
      <c r="P442" s="231">
        <f t="shared" si="117"/>
        <v>7506</v>
      </c>
      <c r="Q442" s="231"/>
      <c r="R442" s="33"/>
      <c r="T442" s="162" t="s">
        <v>22</v>
      </c>
      <c r="U442" s="40" t="s">
        <v>44</v>
      </c>
      <c r="V442" s="108">
        <f t="shared" si="118"/>
        <v>417</v>
      </c>
      <c r="W442" s="108">
        <f t="shared" si="119"/>
        <v>5526</v>
      </c>
      <c r="X442" s="108">
        <f t="shared" si="120"/>
        <v>1980</v>
      </c>
      <c r="Y442" s="163">
        <v>0</v>
      </c>
      <c r="Z442" s="163">
        <f t="shared" si="121"/>
        <v>0</v>
      </c>
      <c r="AA442" s="163">
        <v>0</v>
      </c>
      <c r="AB442" s="163">
        <f t="shared" si="122"/>
        <v>0</v>
      </c>
      <c r="AC442" s="163">
        <v>0</v>
      </c>
      <c r="AD442" s="164">
        <f t="shared" si="123"/>
        <v>0</v>
      </c>
      <c r="AR442" s="17" t="s">
        <v>164</v>
      </c>
      <c r="AT442" s="17" t="s">
        <v>161</v>
      </c>
      <c r="AU442" s="17" t="s">
        <v>99</v>
      </c>
      <c r="AY442" s="17" t="s">
        <v>160</v>
      </c>
      <c r="BE442" s="165">
        <f t="shared" si="124"/>
        <v>7506</v>
      </c>
      <c r="BF442" s="165">
        <f t="shared" si="125"/>
        <v>0</v>
      </c>
      <c r="BG442" s="165">
        <f t="shared" si="126"/>
        <v>0</v>
      </c>
      <c r="BH442" s="165">
        <f t="shared" si="127"/>
        <v>0</v>
      </c>
      <c r="BI442" s="165">
        <f t="shared" si="128"/>
        <v>0</v>
      </c>
      <c r="BJ442" s="17" t="s">
        <v>24</v>
      </c>
      <c r="BK442" s="165">
        <f t="shared" si="129"/>
        <v>7506</v>
      </c>
      <c r="BL442" s="17" t="s">
        <v>164</v>
      </c>
      <c r="BM442" s="17" t="s">
        <v>1002</v>
      </c>
    </row>
    <row r="443" spans="2:65" s="1" customFormat="1" ht="22.5" customHeight="1">
      <c r="B443" s="31"/>
      <c r="C443" s="157" t="s">
        <v>1003</v>
      </c>
      <c r="D443" s="157" t="s">
        <v>161</v>
      </c>
      <c r="E443" s="158" t="s">
        <v>1004</v>
      </c>
      <c r="F443" s="230" t="s">
        <v>432</v>
      </c>
      <c r="G443" s="230"/>
      <c r="H443" s="230"/>
      <c r="I443" s="230"/>
      <c r="J443" s="159" t="s">
        <v>174</v>
      </c>
      <c r="K443" s="160">
        <v>17</v>
      </c>
      <c r="L443" s="161">
        <v>829</v>
      </c>
      <c r="M443" s="231">
        <v>85</v>
      </c>
      <c r="N443" s="231"/>
      <c r="O443" s="231"/>
      <c r="P443" s="231">
        <f t="shared" si="117"/>
        <v>15538</v>
      </c>
      <c r="Q443" s="231"/>
      <c r="R443" s="33"/>
      <c r="T443" s="162" t="s">
        <v>22</v>
      </c>
      <c r="U443" s="40" t="s">
        <v>44</v>
      </c>
      <c r="V443" s="108">
        <f t="shared" si="118"/>
        <v>914</v>
      </c>
      <c r="W443" s="108">
        <f t="shared" si="119"/>
        <v>14093</v>
      </c>
      <c r="X443" s="108">
        <f t="shared" si="120"/>
        <v>1445</v>
      </c>
      <c r="Y443" s="163">
        <v>0</v>
      </c>
      <c r="Z443" s="163">
        <f t="shared" si="121"/>
        <v>0</v>
      </c>
      <c r="AA443" s="163">
        <v>0</v>
      </c>
      <c r="AB443" s="163">
        <f t="shared" si="122"/>
        <v>0</v>
      </c>
      <c r="AC443" s="163">
        <v>0</v>
      </c>
      <c r="AD443" s="164">
        <f t="shared" si="123"/>
        <v>0</v>
      </c>
      <c r="AR443" s="17" t="s">
        <v>164</v>
      </c>
      <c r="AT443" s="17" t="s">
        <v>161</v>
      </c>
      <c r="AU443" s="17" t="s">
        <v>99</v>
      </c>
      <c r="AY443" s="17" t="s">
        <v>160</v>
      </c>
      <c r="BE443" s="165">
        <f t="shared" si="124"/>
        <v>15538</v>
      </c>
      <c r="BF443" s="165">
        <f t="shared" si="125"/>
        <v>0</v>
      </c>
      <c r="BG443" s="165">
        <f t="shared" si="126"/>
        <v>0</v>
      </c>
      <c r="BH443" s="165">
        <f t="shared" si="127"/>
        <v>0</v>
      </c>
      <c r="BI443" s="165">
        <f t="shared" si="128"/>
        <v>0</v>
      </c>
      <c r="BJ443" s="17" t="s">
        <v>24</v>
      </c>
      <c r="BK443" s="165">
        <f t="shared" si="129"/>
        <v>15538</v>
      </c>
      <c r="BL443" s="17" t="s">
        <v>164</v>
      </c>
      <c r="BM443" s="17" t="s">
        <v>1005</v>
      </c>
    </row>
    <row r="444" spans="2:65" s="1" customFormat="1" ht="22.5" customHeight="1">
      <c r="B444" s="31"/>
      <c r="C444" s="157" t="s">
        <v>627</v>
      </c>
      <c r="D444" s="157" t="s">
        <v>161</v>
      </c>
      <c r="E444" s="158" t="s">
        <v>1006</v>
      </c>
      <c r="F444" s="230" t="s">
        <v>469</v>
      </c>
      <c r="G444" s="230"/>
      <c r="H444" s="230"/>
      <c r="I444" s="230"/>
      <c r="J444" s="159" t="s">
        <v>189</v>
      </c>
      <c r="K444" s="160">
        <v>3</v>
      </c>
      <c r="L444" s="161">
        <v>590</v>
      </c>
      <c r="M444" s="231">
        <v>145</v>
      </c>
      <c r="N444" s="231"/>
      <c r="O444" s="231"/>
      <c r="P444" s="231">
        <f t="shared" si="117"/>
        <v>2205</v>
      </c>
      <c r="Q444" s="231"/>
      <c r="R444" s="33"/>
      <c r="T444" s="162" t="s">
        <v>22</v>
      </c>
      <c r="U444" s="40" t="s">
        <v>44</v>
      </c>
      <c r="V444" s="108">
        <f t="shared" si="118"/>
        <v>735</v>
      </c>
      <c r="W444" s="108">
        <f t="shared" si="119"/>
        <v>1770</v>
      </c>
      <c r="X444" s="108">
        <f t="shared" si="120"/>
        <v>435</v>
      </c>
      <c r="Y444" s="163">
        <v>0</v>
      </c>
      <c r="Z444" s="163">
        <f t="shared" si="121"/>
        <v>0</v>
      </c>
      <c r="AA444" s="163">
        <v>0</v>
      </c>
      <c r="AB444" s="163">
        <f t="shared" si="122"/>
        <v>0</v>
      </c>
      <c r="AC444" s="163">
        <v>0</v>
      </c>
      <c r="AD444" s="164">
        <f t="shared" si="123"/>
        <v>0</v>
      </c>
      <c r="AR444" s="17" t="s">
        <v>164</v>
      </c>
      <c r="AT444" s="17" t="s">
        <v>161</v>
      </c>
      <c r="AU444" s="17" t="s">
        <v>99</v>
      </c>
      <c r="AY444" s="17" t="s">
        <v>160</v>
      </c>
      <c r="BE444" s="165">
        <f t="shared" si="124"/>
        <v>2205</v>
      </c>
      <c r="BF444" s="165">
        <f t="shared" si="125"/>
        <v>0</v>
      </c>
      <c r="BG444" s="165">
        <f t="shared" si="126"/>
        <v>0</v>
      </c>
      <c r="BH444" s="165">
        <f t="shared" si="127"/>
        <v>0</v>
      </c>
      <c r="BI444" s="165">
        <f t="shared" si="128"/>
        <v>0</v>
      </c>
      <c r="BJ444" s="17" t="s">
        <v>24</v>
      </c>
      <c r="BK444" s="165">
        <f t="shared" si="129"/>
        <v>2205</v>
      </c>
      <c r="BL444" s="17" t="s">
        <v>164</v>
      </c>
      <c r="BM444" s="17" t="s">
        <v>1007</v>
      </c>
    </row>
    <row r="445" spans="2:65" s="1" customFormat="1" ht="22.5" customHeight="1">
      <c r="B445" s="31"/>
      <c r="C445" s="157" t="s">
        <v>1008</v>
      </c>
      <c r="D445" s="157" t="s">
        <v>161</v>
      </c>
      <c r="E445" s="158" t="s">
        <v>1009</v>
      </c>
      <c r="F445" s="230" t="s">
        <v>473</v>
      </c>
      <c r="G445" s="230"/>
      <c r="H445" s="230"/>
      <c r="I445" s="230"/>
      <c r="J445" s="159" t="s">
        <v>189</v>
      </c>
      <c r="K445" s="160">
        <v>0.8</v>
      </c>
      <c r="L445" s="161">
        <v>330</v>
      </c>
      <c r="M445" s="231">
        <v>125</v>
      </c>
      <c r="N445" s="231"/>
      <c r="O445" s="231"/>
      <c r="P445" s="231">
        <f t="shared" si="117"/>
        <v>364</v>
      </c>
      <c r="Q445" s="231"/>
      <c r="R445" s="33"/>
      <c r="T445" s="162" t="s">
        <v>22</v>
      </c>
      <c r="U445" s="40" t="s">
        <v>44</v>
      </c>
      <c r="V445" s="108">
        <f t="shared" si="118"/>
        <v>455</v>
      </c>
      <c r="W445" s="108">
        <f t="shared" si="119"/>
        <v>264</v>
      </c>
      <c r="X445" s="108">
        <f t="shared" si="120"/>
        <v>100</v>
      </c>
      <c r="Y445" s="163">
        <v>0</v>
      </c>
      <c r="Z445" s="163">
        <f t="shared" si="121"/>
        <v>0</v>
      </c>
      <c r="AA445" s="163">
        <v>0</v>
      </c>
      <c r="AB445" s="163">
        <f t="shared" si="122"/>
        <v>0</v>
      </c>
      <c r="AC445" s="163">
        <v>0</v>
      </c>
      <c r="AD445" s="164">
        <f t="shared" si="123"/>
        <v>0</v>
      </c>
      <c r="AR445" s="17" t="s">
        <v>164</v>
      </c>
      <c r="AT445" s="17" t="s">
        <v>161</v>
      </c>
      <c r="AU445" s="17" t="s">
        <v>99</v>
      </c>
      <c r="AY445" s="17" t="s">
        <v>160</v>
      </c>
      <c r="BE445" s="165">
        <f t="shared" si="124"/>
        <v>364</v>
      </c>
      <c r="BF445" s="165">
        <f t="shared" si="125"/>
        <v>0</v>
      </c>
      <c r="BG445" s="165">
        <f t="shared" si="126"/>
        <v>0</v>
      </c>
      <c r="BH445" s="165">
        <f t="shared" si="127"/>
        <v>0</v>
      </c>
      <c r="BI445" s="165">
        <f t="shared" si="128"/>
        <v>0</v>
      </c>
      <c r="BJ445" s="17" t="s">
        <v>24</v>
      </c>
      <c r="BK445" s="165">
        <f t="shared" si="129"/>
        <v>364</v>
      </c>
      <c r="BL445" s="17" t="s">
        <v>164</v>
      </c>
      <c r="BM445" s="17" t="s">
        <v>1010</v>
      </c>
    </row>
    <row r="446" spans="2:65" s="1" customFormat="1" ht="22.5" customHeight="1">
      <c r="B446" s="31"/>
      <c r="C446" s="157" t="s">
        <v>630</v>
      </c>
      <c r="D446" s="157" t="s">
        <v>161</v>
      </c>
      <c r="E446" s="158" t="s">
        <v>1011</v>
      </c>
      <c r="F446" s="230" t="s">
        <v>476</v>
      </c>
      <c r="G446" s="230"/>
      <c r="H446" s="230"/>
      <c r="I446" s="230"/>
      <c r="J446" s="159" t="s">
        <v>189</v>
      </c>
      <c r="K446" s="160">
        <v>0.8</v>
      </c>
      <c r="L446" s="161">
        <v>330</v>
      </c>
      <c r="M446" s="231">
        <v>125</v>
      </c>
      <c r="N446" s="231"/>
      <c r="O446" s="231"/>
      <c r="P446" s="231">
        <f t="shared" si="117"/>
        <v>364</v>
      </c>
      <c r="Q446" s="231"/>
      <c r="R446" s="33"/>
      <c r="T446" s="162" t="s">
        <v>22</v>
      </c>
      <c r="U446" s="40" t="s">
        <v>44</v>
      </c>
      <c r="V446" s="108">
        <f t="shared" si="118"/>
        <v>455</v>
      </c>
      <c r="W446" s="108">
        <f t="shared" si="119"/>
        <v>264</v>
      </c>
      <c r="X446" s="108">
        <f t="shared" si="120"/>
        <v>100</v>
      </c>
      <c r="Y446" s="163">
        <v>0</v>
      </c>
      <c r="Z446" s="163">
        <f t="shared" si="121"/>
        <v>0</v>
      </c>
      <c r="AA446" s="163">
        <v>0</v>
      </c>
      <c r="AB446" s="163">
        <f t="shared" si="122"/>
        <v>0</v>
      </c>
      <c r="AC446" s="163">
        <v>0</v>
      </c>
      <c r="AD446" s="164">
        <f t="shared" si="123"/>
        <v>0</v>
      </c>
      <c r="AR446" s="17" t="s">
        <v>164</v>
      </c>
      <c r="AT446" s="17" t="s">
        <v>161</v>
      </c>
      <c r="AU446" s="17" t="s">
        <v>99</v>
      </c>
      <c r="AY446" s="17" t="s">
        <v>160</v>
      </c>
      <c r="BE446" s="165">
        <f t="shared" si="124"/>
        <v>364</v>
      </c>
      <c r="BF446" s="165">
        <f t="shared" si="125"/>
        <v>0</v>
      </c>
      <c r="BG446" s="165">
        <f t="shared" si="126"/>
        <v>0</v>
      </c>
      <c r="BH446" s="165">
        <f t="shared" si="127"/>
        <v>0</v>
      </c>
      <c r="BI446" s="165">
        <f t="shared" si="128"/>
        <v>0</v>
      </c>
      <c r="BJ446" s="17" t="s">
        <v>24</v>
      </c>
      <c r="BK446" s="165">
        <f t="shared" si="129"/>
        <v>364</v>
      </c>
      <c r="BL446" s="17" t="s">
        <v>164</v>
      </c>
      <c r="BM446" s="17" t="s">
        <v>1012</v>
      </c>
    </row>
    <row r="447" spans="2:65" s="1" customFormat="1" ht="22.5" customHeight="1">
      <c r="B447" s="31"/>
      <c r="C447" s="157" t="s">
        <v>1013</v>
      </c>
      <c r="D447" s="157" t="s">
        <v>161</v>
      </c>
      <c r="E447" s="158" t="s">
        <v>1014</v>
      </c>
      <c r="F447" s="230" t="s">
        <v>480</v>
      </c>
      <c r="G447" s="230"/>
      <c r="H447" s="230"/>
      <c r="I447" s="230"/>
      <c r="J447" s="159" t="s">
        <v>189</v>
      </c>
      <c r="K447" s="160">
        <v>0.8</v>
      </c>
      <c r="L447" s="161">
        <v>330</v>
      </c>
      <c r="M447" s="231">
        <v>125</v>
      </c>
      <c r="N447" s="231"/>
      <c r="O447" s="231"/>
      <c r="P447" s="231">
        <f t="shared" si="117"/>
        <v>364</v>
      </c>
      <c r="Q447" s="231"/>
      <c r="R447" s="33"/>
      <c r="T447" s="162" t="s">
        <v>22</v>
      </c>
      <c r="U447" s="40" t="s">
        <v>44</v>
      </c>
      <c r="V447" s="108">
        <f t="shared" si="118"/>
        <v>455</v>
      </c>
      <c r="W447" s="108">
        <f t="shared" si="119"/>
        <v>264</v>
      </c>
      <c r="X447" s="108">
        <f t="shared" si="120"/>
        <v>100</v>
      </c>
      <c r="Y447" s="163">
        <v>0</v>
      </c>
      <c r="Z447" s="163">
        <f t="shared" si="121"/>
        <v>0</v>
      </c>
      <c r="AA447" s="163">
        <v>0</v>
      </c>
      <c r="AB447" s="163">
        <f t="shared" si="122"/>
        <v>0</v>
      </c>
      <c r="AC447" s="163">
        <v>0</v>
      </c>
      <c r="AD447" s="164">
        <f t="shared" si="123"/>
        <v>0</v>
      </c>
      <c r="AR447" s="17" t="s">
        <v>164</v>
      </c>
      <c r="AT447" s="17" t="s">
        <v>161</v>
      </c>
      <c r="AU447" s="17" t="s">
        <v>99</v>
      </c>
      <c r="AY447" s="17" t="s">
        <v>160</v>
      </c>
      <c r="BE447" s="165">
        <f t="shared" si="124"/>
        <v>364</v>
      </c>
      <c r="BF447" s="165">
        <f t="shared" si="125"/>
        <v>0</v>
      </c>
      <c r="BG447" s="165">
        <f t="shared" si="126"/>
        <v>0</v>
      </c>
      <c r="BH447" s="165">
        <f t="shared" si="127"/>
        <v>0</v>
      </c>
      <c r="BI447" s="165">
        <f t="shared" si="128"/>
        <v>0</v>
      </c>
      <c r="BJ447" s="17" t="s">
        <v>24</v>
      </c>
      <c r="BK447" s="165">
        <f t="shared" si="129"/>
        <v>364</v>
      </c>
      <c r="BL447" s="17" t="s">
        <v>164</v>
      </c>
      <c r="BM447" s="17" t="s">
        <v>1015</v>
      </c>
    </row>
    <row r="448" spans="2:65" s="1" customFormat="1" ht="22.5" customHeight="1">
      <c r="B448" s="31"/>
      <c r="C448" s="157" t="s">
        <v>632</v>
      </c>
      <c r="D448" s="157" t="s">
        <v>161</v>
      </c>
      <c r="E448" s="158" t="s">
        <v>1016</v>
      </c>
      <c r="F448" s="230" t="s">
        <v>365</v>
      </c>
      <c r="G448" s="230"/>
      <c r="H448" s="230"/>
      <c r="I448" s="230"/>
      <c r="J448" s="159" t="s">
        <v>174</v>
      </c>
      <c r="K448" s="160">
        <v>74</v>
      </c>
      <c r="L448" s="161">
        <v>5</v>
      </c>
      <c r="M448" s="231">
        <v>5</v>
      </c>
      <c r="N448" s="231"/>
      <c r="O448" s="231"/>
      <c r="P448" s="231">
        <f t="shared" si="117"/>
        <v>740</v>
      </c>
      <c r="Q448" s="231"/>
      <c r="R448" s="33"/>
      <c r="T448" s="162" t="s">
        <v>22</v>
      </c>
      <c r="U448" s="40" t="s">
        <v>44</v>
      </c>
      <c r="V448" s="108">
        <f t="shared" si="118"/>
        <v>10</v>
      </c>
      <c r="W448" s="108">
        <f t="shared" si="119"/>
        <v>370</v>
      </c>
      <c r="X448" s="108">
        <f t="shared" si="120"/>
        <v>370</v>
      </c>
      <c r="Y448" s="163">
        <v>0</v>
      </c>
      <c r="Z448" s="163">
        <f t="shared" si="121"/>
        <v>0</v>
      </c>
      <c r="AA448" s="163">
        <v>0</v>
      </c>
      <c r="AB448" s="163">
        <f t="shared" si="122"/>
        <v>0</v>
      </c>
      <c r="AC448" s="163">
        <v>0</v>
      </c>
      <c r="AD448" s="164">
        <f t="shared" si="123"/>
        <v>0</v>
      </c>
      <c r="AR448" s="17" t="s">
        <v>164</v>
      </c>
      <c r="AT448" s="17" t="s">
        <v>161</v>
      </c>
      <c r="AU448" s="17" t="s">
        <v>99</v>
      </c>
      <c r="AY448" s="17" t="s">
        <v>160</v>
      </c>
      <c r="BE448" s="165">
        <f t="shared" si="124"/>
        <v>740</v>
      </c>
      <c r="BF448" s="165">
        <f t="shared" si="125"/>
        <v>0</v>
      </c>
      <c r="BG448" s="165">
        <f t="shared" si="126"/>
        <v>0</v>
      </c>
      <c r="BH448" s="165">
        <f t="shared" si="127"/>
        <v>0</v>
      </c>
      <c r="BI448" s="165">
        <f t="shared" si="128"/>
        <v>0</v>
      </c>
      <c r="BJ448" s="17" t="s">
        <v>24</v>
      </c>
      <c r="BK448" s="165">
        <f t="shared" si="129"/>
        <v>740</v>
      </c>
      <c r="BL448" s="17" t="s">
        <v>164</v>
      </c>
      <c r="BM448" s="17" t="s">
        <v>1017</v>
      </c>
    </row>
    <row r="449" spans="2:65" s="1" customFormat="1" ht="22.5" customHeight="1">
      <c r="B449" s="31"/>
      <c r="C449" s="157" t="s">
        <v>1018</v>
      </c>
      <c r="D449" s="157" t="s">
        <v>161</v>
      </c>
      <c r="E449" s="158" t="s">
        <v>1019</v>
      </c>
      <c r="F449" s="230" t="s">
        <v>369</v>
      </c>
      <c r="G449" s="230"/>
      <c r="H449" s="230"/>
      <c r="I449" s="230"/>
      <c r="J449" s="159" t="s">
        <v>174</v>
      </c>
      <c r="K449" s="160">
        <v>2</v>
      </c>
      <c r="L449" s="161">
        <v>21</v>
      </c>
      <c r="M449" s="231">
        <v>10</v>
      </c>
      <c r="N449" s="231"/>
      <c r="O449" s="231"/>
      <c r="P449" s="231">
        <f t="shared" si="117"/>
        <v>62</v>
      </c>
      <c r="Q449" s="231"/>
      <c r="R449" s="33"/>
      <c r="T449" s="162" t="s">
        <v>22</v>
      </c>
      <c r="U449" s="40" t="s">
        <v>44</v>
      </c>
      <c r="V449" s="108">
        <f t="shared" si="118"/>
        <v>31</v>
      </c>
      <c r="W449" s="108">
        <f t="shared" si="119"/>
        <v>42</v>
      </c>
      <c r="X449" s="108">
        <f t="shared" si="120"/>
        <v>20</v>
      </c>
      <c r="Y449" s="163">
        <v>0</v>
      </c>
      <c r="Z449" s="163">
        <f t="shared" si="121"/>
        <v>0</v>
      </c>
      <c r="AA449" s="163">
        <v>0</v>
      </c>
      <c r="AB449" s="163">
        <f t="shared" si="122"/>
        <v>0</v>
      </c>
      <c r="AC449" s="163">
        <v>0</v>
      </c>
      <c r="AD449" s="164">
        <f t="shared" si="123"/>
        <v>0</v>
      </c>
      <c r="AR449" s="17" t="s">
        <v>164</v>
      </c>
      <c r="AT449" s="17" t="s">
        <v>161</v>
      </c>
      <c r="AU449" s="17" t="s">
        <v>99</v>
      </c>
      <c r="AY449" s="17" t="s">
        <v>160</v>
      </c>
      <c r="BE449" s="165">
        <f t="shared" si="124"/>
        <v>62</v>
      </c>
      <c r="BF449" s="165">
        <f t="shared" si="125"/>
        <v>0</v>
      </c>
      <c r="BG449" s="165">
        <f t="shared" si="126"/>
        <v>0</v>
      </c>
      <c r="BH449" s="165">
        <f t="shared" si="127"/>
        <v>0</v>
      </c>
      <c r="BI449" s="165">
        <f t="shared" si="128"/>
        <v>0</v>
      </c>
      <c r="BJ449" s="17" t="s">
        <v>24</v>
      </c>
      <c r="BK449" s="165">
        <f t="shared" si="129"/>
        <v>62</v>
      </c>
      <c r="BL449" s="17" t="s">
        <v>164</v>
      </c>
      <c r="BM449" s="17" t="s">
        <v>1020</v>
      </c>
    </row>
    <row r="450" spans="2:65" s="1" customFormat="1" ht="22.5" customHeight="1">
      <c r="B450" s="31"/>
      <c r="C450" s="157" t="s">
        <v>635</v>
      </c>
      <c r="D450" s="157" t="s">
        <v>161</v>
      </c>
      <c r="E450" s="158" t="s">
        <v>1021</v>
      </c>
      <c r="F450" s="230" t="s">
        <v>488</v>
      </c>
      <c r="G450" s="230"/>
      <c r="H450" s="230"/>
      <c r="I450" s="230"/>
      <c r="J450" s="159" t="s">
        <v>373</v>
      </c>
      <c r="K450" s="160">
        <v>1</v>
      </c>
      <c r="L450" s="161">
        <v>420</v>
      </c>
      <c r="M450" s="231">
        <v>2430</v>
      </c>
      <c r="N450" s="231"/>
      <c r="O450" s="231"/>
      <c r="P450" s="231">
        <f t="shared" si="117"/>
        <v>2850</v>
      </c>
      <c r="Q450" s="231"/>
      <c r="R450" s="33"/>
      <c r="T450" s="162" t="s">
        <v>22</v>
      </c>
      <c r="U450" s="40" t="s">
        <v>44</v>
      </c>
      <c r="V450" s="108">
        <f t="shared" si="118"/>
        <v>2850</v>
      </c>
      <c r="W450" s="108">
        <f t="shared" si="119"/>
        <v>420</v>
      </c>
      <c r="X450" s="108">
        <f t="shared" si="120"/>
        <v>2430</v>
      </c>
      <c r="Y450" s="163">
        <v>0</v>
      </c>
      <c r="Z450" s="163">
        <f t="shared" si="121"/>
        <v>0</v>
      </c>
      <c r="AA450" s="163">
        <v>0</v>
      </c>
      <c r="AB450" s="163">
        <f t="shared" si="122"/>
        <v>0</v>
      </c>
      <c r="AC450" s="163">
        <v>0</v>
      </c>
      <c r="AD450" s="164">
        <f t="shared" si="123"/>
        <v>0</v>
      </c>
      <c r="AR450" s="17" t="s">
        <v>164</v>
      </c>
      <c r="AT450" s="17" t="s">
        <v>161</v>
      </c>
      <c r="AU450" s="17" t="s">
        <v>99</v>
      </c>
      <c r="AY450" s="17" t="s">
        <v>160</v>
      </c>
      <c r="BE450" s="165">
        <f t="shared" si="124"/>
        <v>2850</v>
      </c>
      <c r="BF450" s="165">
        <f t="shared" si="125"/>
        <v>0</v>
      </c>
      <c r="BG450" s="165">
        <f t="shared" si="126"/>
        <v>0</v>
      </c>
      <c r="BH450" s="165">
        <f t="shared" si="127"/>
        <v>0</v>
      </c>
      <c r="BI450" s="165">
        <f t="shared" si="128"/>
        <v>0</v>
      </c>
      <c r="BJ450" s="17" t="s">
        <v>24</v>
      </c>
      <c r="BK450" s="165">
        <f t="shared" si="129"/>
        <v>2850</v>
      </c>
      <c r="BL450" s="17" t="s">
        <v>164</v>
      </c>
      <c r="BM450" s="17" t="s">
        <v>1022</v>
      </c>
    </row>
    <row r="451" spans="2:65" s="1" customFormat="1" ht="22.5" customHeight="1">
      <c r="B451" s="31"/>
      <c r="C451" s="157" t="s">
        <v>1023</v>
      </c>
      <c r="D451" s="157" t="s">
        <v>161</v>
      </c>
      <c r="E451" s="158" t="s">
        <v>1024</v>
      </c>
      <c r="F451" s="230" t="s">
        <v>492</v>
      </c>
      <c r="G451" s="230"/>
      <c r="H451" s="230"/>
      <c r="I451" s="230"/>
      <c r="J451" s="159" t="s">
        <v>189</v>
      </c>
      <c r="K451" s="160">
        <v>4</v>
      </c>
      <c r="L451" s="161">
        <v>125</v>
      </c>
      <c r="M451" s="231">
        <v>245</v>
      </c>
      <c r="N451" s="231"/>
      <c r="O451" s="231"/>
      <c r="P451" s="231">
        <f t="shared" si="117"/>
        <v>1480</v>
      </c>
      <c r="Q451" s="231"/>
      <c r="R451" s="33"/>
      <c r="T451" s="162" t="s">
        <v>22</v>
      </c>
      <c r="U451" s="40" t="s">
        <v>44</v>
      </c>
      <c r="V451" s="108">
        <f t="shared" si="118"/>
        <v>370</v>
      </c>
      <c r="W451" s="108">
        <f t="shared" si="119"/>
        <v>500</v>
      </c>
      <c r="X451" s="108">
        <f t="shared" si="120"/>
        <v>980</v>
      </c>
      <c r="Y451" s="163">
        <v>0</v>
      </c>
      <c r="Z451" s="163">
        <f t="shared" si="121"/>
        <v>0</v>
      </c>
      <c r="AA451" s="163">
        <v>0</v>
      </c>
      <c r="AB451" s="163">
        <f t="shared" si="122"/>
        <v>0</v>
      </c>
      <c r="AC451" s="163">
        <v>0</v>
      </c>
      <c r="AD451" s="164">
        <f t="shared" si="123"/>
        <v>0</v>
      </c>
      <c r="AR451" s="17" t="s">
        <v>164</v>
      </c>
      <c r="AT451" s="17" t="s">
        <v>161</v>
      </c>
      <c r="AU451" s="17" t="s">
        <v>99</v>
      </c>
      <c r="AY451" s="17" t="s">
        <v>160</v>
      </c>
      <c r="BE451" s="165">
        <f t="shared" si="124"/>
        <v>1480</v>
      </c>
      <c r="BF451" s="165">
        <f t="shared" si="125"/>
        <v>0</v>
      </c>
      <c r="BG451" s="165">
        <f t="shared" si="126"/>
        <v>0</v>
      </c>
      <c r="BH451" s="165">
        <f t="shared" si="127"/>
        <v>0</v>
      </c>
      <c r="BI451" s="165">
        <f t="shared" si="128"/>
        <v>0</v>
      </c>
      <c r="BJ451" s="17" t="s">
        <v>24</v>
      </c>
      <c r="BK451" s="165">
        <f t="shared" si="129"/>
        <v>1480</v>
      </c>
      <c r="BL451" s="17" t="s">
        <v>164</v>
      </c>
      <c r="BM451" s="17" t="s">
        <v>1025</v>
      </c>
    </row>
    <row r="452" spans="2:65" s="9" customFormat="1" ht="29.85" customHeight="1">
      <c r="B452" s="145"/>
      <c r="C452" s="146"/>
      <c r="D452" s="156" t="s">
        <v>125</v>
      </c>
      <c r="E452" s="156"/>
      <c r="F452" s="156"/>
      <c r="G452" s="156"/>
      <c r="H452" s="156"/>
      <c r="I452" s="156"/>
      <c r="J452" s="156"/>
      <c r="K452" s="156"/>
      <c r="L452" s="156"/>
      <c r="M452" s="237">
        <f>BK452</f>
        <v>62058</v>
      </c>
      <c r="N452" s="238"/>
      <c r="O452" s="238"/>
      <c r="P452" s="238"/>
      <c r="Q452" s="238"/>
      <c r="R452" s="148"/>
      <c r="T452" s="149"/>
      <c r="U452" s="146"/>
      <c r="V452" s="146"/>
      <c r="W452" s="150">
        <f>SUM(W453:W479)</f>
        <v>49858</v>
      </c>
      <c r="X452" s="150">
        <f>SUM(X453:X479)</f>
        <v>12200</v>
      </c>
      <c r="Y452" s="146"/>
      <c r="Z452" s="151">
        <f>SUM(Z453:Z479)</f>
        <v>0</v>
      </c>
      <c r="AA452" s="146"/>
      <c r="AB452" s="151">
        <f>SUM(AB453:AB479)</f>
        <v>0</v>
      </c>
      <c r="AC452" s="146"/>
      <c r="AD452" s="152">
        <f>SUM(AD453:AD479)</f>
        <v>0</v>
      </c>
      <c r="AR452" s="153" t="s">
        <v>99</v>
      </c>
      <c r="AT452" s="154" t="s">
        <v>80</v>
      </c>
      <c r="AU452" s="154" t="s">
        <v>24</v>
      </c>
      <c r="AY452" s="153" t="s">
        <v>160</v>
      </c>
      <c r="BK452" s="155">
        <f>SUM(BK453:BK479)</f>
        <v>62058</v>
      </c>
    </row>
    <row r="453" spans="2:65" s="1" customFormat="1" ht="22.5" customHeight="1">
      <c r="B453" s="31"/>
      <c r="C453" s="157" t="s">
        <v>637</v>
      </c>
      <c r="D453" s="157" t="s">
        <v>161</v>
      </c>
      <c r="E453" s="158" t="s">
        <v>1026</v>
      </c>
      <c r="F453" s="230" t="s">
        <v>956</v>
      </c>
      <c r="G453" s="230"/>
      <c r="H453" s="230"/>
      <c r="I453" s="230"/>
      <c r="J453" s="159" t="s">
        <v>174</v>
      </c>
      <c r="K453" s="160">
        <v>1</v>
      </c>
      <c r="L453" s="161">
        <v>6965</v>
      </c>
      <c r="M453" s="231">
        <v>0</v>
      </c>
      <c r="N453" s="231"/>
      <c r="O453" s="231"/>
      <c r="P453" s="231">
        <f t="shared" ref="P453:P479" si="130">ROUND(V453*K453,2)</f>
        <v>6965</v>
      </c>
      <c r="Q453" s="231"/>
      <c r="R453" s="33"/>
      <c r="T453" s="162" t="s">
        <v>22</v>
      </c>
      <c r="U453" s="40" t="s">
        <v>44</v>
      </c>
      <c r="V453" s="108">
        <f t="shared" ref="V453:V479" si="131">L453+M453</f>
        <v>6965</v>
      </c>
      <c r="W453" s="108">
        <f t="shared" ref="W453:W479" si="132">ROUND(L453*K453,2)</f>
        <v>6965</v>
      </c>
      <c r="X453" s="108">
        <f t="shared" ref="X453:X479" si="133">ROUND(M453*K453,2)</f>
        <v>0</v>
      </c>
      <c r="Y453" s="163">
        <v>0</v>
      </c>
      <c r="Z453" s="163">
        <f t="shared" ref="Z453:Z479" si="134">Y453*K453</f>
        <v>0</v>
      </c>
      <c r="AA453" s="163">
        <v>0</v>
      </c>
      <c r="AB453" s="163">
        <f t="shared" ref="AB453:AB479" si="135">AA453*K453</f>
        <v>0</v>
      </c>
      <c r="AC453" s="163">
        <v>0</v>
      </c>
      <c r="AD453" s="164">
        <f t="shared" ref="AD453:AD479" si="136">AC453*K453</f>
        <v>0</v>
      </c>
      <c r="AR453" s="17" t="s">
        <v>164</v>
      </c>
      <c r="AT453" s="17" t="s">
        <v>161</v>
      </c>
      <c r="AU453" s="17" t="s">
        <v>99</v>
      </c>
      <c r="AY453" s="17" t="s">
        <v>160</v>
      </c>
      <c r="BE453" s="165">
        <f t="shared" ref="BE453:BE479" si="137">IF(U453="základní",P453,0)</f>
        <v>6965</v>
      </c>
      <c r="BF453" s="165">
        <f t="shared" ref="BF453:BF479" si="138">IF(U453="snížená",P453,0)</f>
        <v>0</v>
      </c>
      <c r="BG453" s="165">
        <f t="shared" ref="BG453:BG479" si="139">IF(U453="zákl. přenesená",P453,0)</f>
        <v>0</v>
      </c>
      <c r="BH453" s="165">
        <f t="shared" ref="BH453:BH479" si="140">IF(U453="sníž. přenesená",P453,0)</f>
        <v>0</v>
      </c>
      <c r="BI453" s="165">
        <f t="shared" ref="BI453:BI479" si="141">IF(U453="nulová",P453,0)</f>
        <v>0</v>
      </c>
      <c r="BJ453" s="17" t="s">
        <v>24</v>
      </c>
      <c r="BK453" s="165">
        <f t="shared" ref="BK453:BK479" si="142">ROUND(V453*K453,2)</f>
        <v>6965</v>
      </c>
      <c r="BL453" s="17" t="s">
        <v>164</v>
      </c>
      <c r="BM453" s="17" t="s">
        <v>1027</v>
      </c>
    </row>
    <row r="454" spans="2:65" s="1" customFormat="1" ht="22.5" customHeight="1">
      <c r="B454" s="31"/>
      <c r="C454" s="157" t="s">
        <v>1028</v>
      </c>
      <c r="D454" s="157" t="s">
        <v>161</v>
      </c>
      <c r="E454" s="158" t="s">
        <v>1029</v>
      </c>
      <c r="F454" s="230" t="s">
        <v>857</v>
      </c>
      <c r="G454" s="230"/>
      <c r="H454" s="230"/>
      <c r="I454" s="230"/>
      <c r="J454" s="159" t="s">
        <v>174</v>
      </c>
      <c r="K454" s="160">
        <v>1</v>
      </c>
      <c r="L454" s="161">
        <v>2467</v>
      </c>
      <c r="M454" s="231">
        <v>210</v>
      </c>
      <c r="N454" s="231"/>
      <c r="O454" s="231"/>
      <c r="P454" s="231">
        <f t="shared" si="130"/>
        <v>2677</v>
      </c>
      <c r="Q454" s="231"/>
      <c r="R454" s="33"/>
      <c r="T454" s="162" t="s">
        <v>22</v>
      </c>
      <c r="U454" s="40" t="s">
        <v>44</v>
      </c>
      <c r="V454" s="108">
        <f t="shared" si="131"/>
        <v>2677</v>
      </c>
      <c r="W454" s="108">
        <f t="shared" si="132"/>
        <v>2467</v>
      </c>
      <c r="X454" s="108">
        <f t="shared" si="133"/>
        <v>210</v>
      </c>
      <c r="Y454" s="163">
        <v>0</v>
      </c>
      <c r="Z454" s="163">
        <f t="shared" si="134"/>
        <v>0</v>
      </c>
      <c r="AA454" s="163">
        <v>0</v>
      </c>
      <c r="AB454" s="163">
        <f t="shared" si="135"/>
        <v>0</v>
      </c>
      <c r="AC454" s="163">
        <v>0</v>
      </c>
      <c r="AD454" s="164">
        <f t="shared" si="136"/>
        <v>0</v>
      </c>
      <c r="AR454" s="17" t="s">
        <v>164</v>
      </c>
      <c r="AT454" s="17" t="s">
        <v>161</v>
      </c>
      <c r="AU454" s="17" t="s">
        <v>99</v>
      </c>
      <c r="AY454" s="17" t="s">
        <v>160</v>
      </c>
      <c r="BE454" s="165">
        <f t="shared" si="137"/>
        <v>2677</v>
      </c>
      <c r="BF454" s="165">
        <f t="shared" si="138"/>
        <v>0</v>
      </c>
      <c r="BG454" s="165">
        <f t="shared" si="139"/>
        <v>0</v>
      </c>
      <c r="BH454" s="165">
        <f t="shared" si="140"/>
        <v>0</v>
      </c>
      <c r="BI454" s="165">
        <f t="shared" si="141"/>
        <v>0</v>
      </c>
      <c r="BJ454" s="17" t="s">
        <v>24</v>
      </c>
      <c r="BK454" s="165">
        <f t="shared" si="142"/>
        <v>2677</v>
      </c>
      <c r="BL454" s="17" t="s">
        <v>164</v>
      </c>
      <c r="BM454" s="17" t="s">
        <v>1030</v>
      </c>
    </row>
    <row r="455" spans="2:65" s="1" customFormat="1" ht="22.5" customHeight="1">
      <c r="B455" s="31"/>
      <c r="C455" s="157" t="s">
        <v>640</v>
      </c>
      <c r="D455" s="157" t="s">
        <v>161</v>
      </c>
      <c r="E455" s="158" t="s">
        <v>1031</v>
      </c>
      <c r="F455" s="230" t="s">
        <v>384</v>
      </c>
      <c r="G455" s="230"/>
      <c r="H455" s="230"/>
      <c r="I455" s="230"/>
      <c r="J455" s="159" t="s">
        <v>174</v>
      </c>
      <c r="K455" s="160">
        <v>1</v>
      </c>
      <c r="L455" s="161">
        <v>516</v>
      </c>
      <c r="M455" s="231">
        <v>115</v>
      </c>
      <c r="N455" s="231"/>
      <c r="O455" s="231"/>
      <c r="P455" s="231">
        <f t="shared" si="130"/>
        <v>631</v>
      </c>
      <c r="Q455" s="231"/>
      <c r="R455" s="33"/>
      <c r="T455" s="162" t="s">
        <v>22</v>
      </c>
      <c r="U455" s="40" t="s">
        <v>44</v>
      </c>
      <c r="V455" s="108">
        <f t="shared" si="131"/>
        <v>631</v>
      </c>
      <c r="W455" s="108">
        <f t="shared" si="132"/>
        <v>516</v>
      </c>
      <c r="X455" s="108">
        <f t="shared" si="133"/>
        <v>115</v>
      </c>
      <c r="Y455" s="163">
        <v>0</v>
      </c>
      <c r="Z455" s="163">
        <f t="shared" si="134"/>
        <v>0</v>
      </c>
      <c r="AA455" s="163">
        <v>0</v>
      </c>
      <c r="AB455" s="163">
        <f t="shared" si="135"/>
        <v>0</v>
      </c>
      <c r="AC455" s="163">
        <v>0</v>
      </c>
      <c r="AD455" s="164">
        <f t="shared" si="136"/>
        <v>0</v>
      </c>
      <c r="AR455" s="17" t="s">
        <v>164</v>
      </c>
      <c r="AT455" s="17" t="s">
        <v>161</v>
      </c>
      <c r="AU455" s="17" t="s">
        <v>99</v>
      </c>
      <c r="AY455" s="17" t="s">
        <v>160</v>
      </c>
      <c r="BE455" s="165">
        <f t="shared" si="137"/>
        <v>631</v>
      </c>
      <c r="BF455" s="165">
        <f t="shared" si="138"/>
        <v>0</v>
      </c>
      <c r="BG455" s="165">
        <f t="shared" si="139"/>
        <v>0</v>
      </c>
      <c r="BH455" s="165">
        <f t="shared" si="140"/>
        <v>0</v>
      </c>
      <c r="BI455" s="165">
        <f t="shared" si="141"/>
        <v>0</v>
      </c>
      <c r="BJ455" s="17" t="s">
        <v>24</v>
      </c>
      <c r="BK455" s="165">
        <f t="shared" si="142"/>
        <v>631</v>
      </c>
      <c r="BL455" s="17" t="s">
        <v>164</v>
      </c>
      <c r="BM455" s="17" t="s">
        <v>1032</v>
      </c>
    </row>
    <row r="456" spans="2:65" s="1" customFormat="1" ht="22.5" customHeight="1">
      <c r="B456" s="31"/>
      <c r="C456" s="157" t="s">
        <v>1033</v>
      </c>
      <c r="D456" s="157" t="s">
        <v>161</v>
      </c>
      <c r="E456" s="158" t="s">
        <v>1034</v>
      </c>
      <c r="F456" s="230" t="s">
        <v>387</v>
      </c>
      <c r="G456" s="230"/>
      <c r="H456" s="230"/>
      <c r="I456" s="230"/>
      <c r="J456" s="159" t="s">
        <v>174</v>
      </c>
      <c r="K456" s="160">
        <v>1</v>
      </c>
      <c r="L456" s="161">
        <v>355</v>
      </c>
      <c r="M456" s="231">
        <v>115</v>
      </c>
      <c r="N456" s="231"/>
      <c r="O456" s="231"/>
      <c r="P456" s="231">
        <f t="shared" si="130"/>
        <v>470</v>
      </c>
      <c r="Q456" s="231"/>
      <c r="R456" s="33"/>
      <c r="T456" s="162" t="s">
        <v>22</v>
      </c>
      <c r="U456" s="40" t="s">
        <v>44</v>
      </c>
      <c r="V456" s="108">
        <f t="shared" si="131"/>
        <v>470</v>
      </c>
      <c r="W456" s="108">
        <f t="shared" si="132"/>
        <v>355</v>
      </c>
      <c r="X456" s="108">
        <f t="shared" si="133"/>
        <v>115</v>
      </c>
      <c r="Y456" s="163">
        <v>0</v>
      </c>
      <c r="Z456" s="163">
        <f t="shared" si="134"/>
        <v>0</v>
      </c>
      <c r="AA456" s="163">
        <v>0</v>
      </c>
      <c r="AB456" s="163">
        <f t="shared" si="135"/>
        <v>0</v>
      </c>
      <c r="AC456" s="163">
        <v>0</v>
      </c>
      <c r="AD456" s="164">
        <f t="shared" si="136"/>
        <v>0</v>
      </c>
      <c r="AR456" s="17" t="s">
        <v>164</v>
      </c>
      <c r="AT456" s="17" t="s">
        <v>161</v>
      </c>
      <c r="AU456" s="17" t="s">
        <v>99</v>
      </c>
      <c r="AY456" s="17" t="s">
        <v>160</v>
      </c>
      <c r="BE456" s="165">
        <f t="shared" si="137"/>
        <v>470</v>
      </c>
      <c r="BF456" s="165">
        <f t="shared" si="138"/>
        <v>0</v>
      </c>
      <c r="BG456" s="165">
        <f t="shared" si="139"/>
        <v>0</v>
      </c>
      <c r="BH456" s="165">
        <f t="shared" si="140"/>
        <v>0</v>
      </c>
      <c r="BI456" s="165">
        <f t="shared" si="141"/>
        <v>0</v>
      </c>
      <c r="BJ456" s="17" t="s">
        <v>24</v>
      </c>
      <c r="BK456" s="165">
        <f t="shared" si="142"/>
        <v>470</v>
      </c>
      <c r="BL456" s="17" t="s">
        <v>164</v>
      </c>
      <c r="BM456" s="17" t="s">
        <v>1035</v>
      </c>
    </row>
    <row r="457" spans="2:65" s="1" customFormat="1" ht="22.5" customHeight="1">
      <c r="B457" s="31"/>
      <c r="C457" s="157" t="s">
        <v>642</v>
      </c>
      <c r="D457" s="157" t="s">
        <v>161</v>
      </c>
      <c r="E457" s="158" t="s">
        <v>1036</v>
      </c>
      <c r="F457" s="230" t="s">
        <v>391</v>
      </c>
      <c r="G457" s="230"/>
      <c r="H457" s="230"/>
      <c r="I457" s="230"/>
      <c r="J457" s="159" t="s">
        <v>174</v>
      </c>
      <c r="K457" s="160">
        <v>3</v>
      </c>
      <c r="L457" s="161">
        <v>28</v>
      </c>
      <c r="M457" s="231">
        <v>5</v>
      </c>
      <c r="N457" s="231"/>
      <c r="O457" s="231"/>
      <c r="P457" s="231">
        <f t="shared" si="130"/>
        <v>99</v>
      </c>
      <c r="Q457" s="231"/>
      <c r="R457" s="33"/>
      <c r="T457" s="162" t="s">
        <v>22</v>
      </c>
      <c r="U457" s="40" t="s">
        <v>44</v>
      </c>
      <c r="V457" s="108">
        <f t="shared" si="131"/>
        <v>33</v>
      </c>
      <c r="W457" s="108">
        <f t="shared" si="132"/>
        <v>84</v>
      </c>
      <c r="X457" s="108">
        <f t="shared" si="133"/>
        <v>15</v>
      </c>
      <c r="Y457" s="163">
        <v>0</v>
      </c>
      <c r="Z457" s="163">
        <f t="shared" si="134"/>
        <v>0</v>
      </c>
      <c r="AA457" s="163">
        <v>0</v>
      </c>
      <c r="AB457" s="163">
        <f t="shared" si="135"/>
        <v>0</v>
      </c>
      <c r="AC457" s="163">
        <v>0</v>
      </c>
      <c r="AD457" s="164">
        <f t="shared" si="136"/>
        <v>0</v>
      </c>
      <c r="AR457" s="17" t="s">
        <v>164</v>
      </c>
      <c r="AT457" s="17" t="s">
        <v>161</v>
      </c>
      <c r="AU457" s="17" t="s">
        <v>99</v>
      </c>
      <c r="AY457" s="17" t="s">
        <v>160</v>
      </c>
      <c r="BE457" s="165">
        <f t="shared" si="137"/>
        <v>99</v>
      </c>
      <c r="BF457" s="165">
        <f t="shared" si="138"/>
        <v>0</v>
      </c>
      <c r="BG457" s="165">
        <f t="shared" si="139"/>
        <v>0</v>
      </c>
      <c r="BH457" s="165">
        <f t="shared" si="140"/>
        <v>0</v>
      </c>
      <c r="BI457" s="165">
        <f t="shared" si="141"/>
        <v>0</v>
      </c>
      <c r="BJ457" s="17" t="s">
        <v>24</v>
      </c>
      <c r="BK457" s="165">
        <f t="shared" si="142"/>
        <v>99</v>
      </c>
      <c r="BL457" s="17" t="s">
        <v>164</v>
      </c>
      <c r="BM457" s="17" t="s">
        <v>1037</v>
      </c>
    </row>
    <row r="458" spans="2:65" s="1" customFormat="1" ht="31.5" customHeight="1">
      <c r="B458" s="31"/>
      <c r="C458" s="157" t="s">
        <v>1038</v>
      </c>
      <c r="D458" s="157" t="s">
        <v>161</v>
      </c>
      <c r="E458" s="158" t="s">
        <v>1039</v>
      </c>
      <c r="F458" s="230" t="s">
        <v>394</v>
      </c>
      <c r="G458" s="230"/>
      <c r="H458" s="230"/>
      <c r="I458" s="230"/>
      <c r="J458" s="159" t="s">
        <v>174</v>
      </c>
      <c r="K458" s="160">
        <v>4</v>
      </c>
      <c r="L458" s="161">
        <v>265</v>
      </c>
      <c r="M458" s="231">
        <v>15</v>
      </c>
      <c r="N458" s="231"/>
      <c r="O458" s="231"/>
      <c r="P458" s="231">
        <f t="shared" si="130"/>
        <v>1120</v>
      </c>
      <c r="Q458" s="231"/>
      <c r="R458" s="33"/>
      <c r="T458" s="162" t="s">
        <v>22</v>
      </c>
      <c r="U458" s="40" t="s">
        <v>44</v>
      </c>
      <c r="V458" s="108">
        <f t="shared" si="131"/>
        <v>280</v>
      </c>
      <c r="W458" s="108">
        <f t="shared" si="132"/>
        <v>1060</v>
      </c>
      <c r="X458" s="108">
        <f t="shared" si="133"/>
        <v>60</v>
      </c>
      <c r="Y458" s="163">
        <v>0</v>
      </c>
      <c r="Z458" s="163">
        <f t="shared" si="134"/>
        <v>0</v>
      </c>
      <c r="AA458" s="163">
        <v>0</v>
      </c>
      <c r="AB458" s="163">
        <f t="shared" si="135"/>
        <v>0</v>
      </c>
      <c r="AC458" s="163">
        <v>0</v>
      </c>
      <c r="AD458" s="164">
        <f t="shared" si="136"/>
        <v>0</v>
      </c>
      <c r="AR458" s="17" t="s">
        <v>164</v>
      </c>
      <c r="AT458" s="17" t="s">
        <v>161</v>
      </c>
      <c r="AU458" s="17" t="s">
        <v>99</v>
      </c>
      <c r="AY458" s="17" t="s">
        <v>160</v>
      </c>
      <c r="BE458" s="165">
        <f t="shared" si="137"/>
        <v>1120</v>
      </c>
      <c r="BF458" s="165">
        <f t="shared" si="138"/>
        <v>0</v>
      </c>
      <c r="BG458" s="165">
        <f t="shared" si="139"/>
        <v>0</v>
      </c>
      <c r="BH458" s="165">
        <f t="shared" si="140"/>
        <v>0</v>
      </c>
      <c r="BI458" s="165">
        <f t="shared" si="141"/>
        <v>0</v>
      </c>
      <c r="BJ458" s="17" t="s">
        <v>24</v>
      </c>
      <c r="BK458" s="165">
        <f t="shared" si="142"/>
        <v>1120</v>
      </c>
      <c r="BL458" s="17" t="s">
        <v>164</v>
      </c>
      <c r="BM458" s="17" t="s">
        <v>1040</v>
      </c>
    </row>
    <row r="459" spans="2:65" s="1" customFormat="1" ht="22.5" customHeight="1">
      <c r="B459" s="31"/>
      <c r="C459" s="157" t="s">
        <v>645</v>
      </c>
      <c r="D459" s="157" t="s">
        <v>161</v>
      </c>
      <c r="E459" s="158" t="s">
        <v>1041</v>
      </c>
      <c r="F459" s="230" t="s">
        <v>398</v>
      </c>
      <c r="G459" s="230"/>
      <c r="H459" s="230"/>
      <c r="I459" s="230"/>
      <c r="J459" s="159" t="s">
        <v>174</v>
      </c>
      <c r="K459" s="160">
        <v>4</v>
      </c>
      <c r="L459" s="161">
        <v>179</v>
      </c>
      <c r="M459" s="231">
        <v>105</v>
      </c>
      <c r="N459" s="231"/>
      <c r="O459" s="231"/>
      <c r="P459" s="231">
        <f t="shared" si="130"/>
        <v>1136</v>
      </c>
      <c r="Q459" s="231"/>
      <c r="R459" s="33"/>
      <c r="T459" s="162" t="s">
        <v>22</v>
      </c>
      <c r="U459" s="40" t="s">
        <v>44</v>
      </c>
      <c r="V459" s="108">
        <f t="shared" si="131"/>
        <v>284</v>
      </c>
      <c r="W459" s="108">
        <f t="shared" si="132"/>
        <v>716</v>
      </c>
      <c r="X459" s="108">
        <f t="shared" si="133"/>
        <v>420</v>
      </c>
      <c r="Y459" s="163">
        <v>0</v>
      </c>
      <c r="Z459" s="163">
        <f t="shared" si="134"/>
        <v>0</v>
      </c>
      <c r="AA459" s="163">
        <v>0</v>
      </c>
      <c r="AB459" s="163">
        <f t="shared" si="135"/>
        <v>0</v>
      </c>
      <c r="AC459" s="163">
        <v>0</v>
      </c>
      <c r="AD459" s="164">
        <f t="shared" si="136"/>
        <v>0</v>
      </c>
      <c r="AR459" s="17" t="s">
        <v>164</v>
      </c>
      <c r="AT459" s="17" t="s">
        <v>161</v>
      </c>
      <c r="AU459" s="17" t="s">
        <v>99</v>
      </c>
      <c r="AY459" s="17" t="s">
        <v>160</v>
      </c>
      <c r="BE459" s="165">
        <f t="shared" si="137"/>
        <v>1136</v>
      </c>
      <c r="BF459" s="165">
        <f t="shared" si="138"/>
        <v>0</v>
      </c>
      <c r="BG459" s="165">
        <f t="shared" si="139"/>
        <v>0</v>
      </c>
      <c r="BH459" s="165">
        <f t="shared" si="140"/>
        <v>0</v>
      </c>
      <c r="BI459" s="165">
        <f t="shared" si="141"/>
        <v>0</v>
      </c>
      <c r="BJ459" s="17" t="s">
        <v>24</v>
      </c>
      <c r="BK459" s="165">
        <f t="shared" si="142"/>
        <v>1136</v>
      </c>
      <c r="BL459" s="17" t="s">
        <v>164</v>
      </c>
      <c r="BM459" s="17" t="s">
        <v>1042</v>
      </c>
    </row>
    <row r="460" spans="2:65" s="1" customFormat="1" ht="22.5" customHeight="1">
      <c r="B460" s="31"/>
      <c r="C460" s="157" t="s">
        <v>1043</v>
      </c>
      <c r="D460" s="157" t="s">
        <v>161</v>
      </c>
      <c r="E460" s="158" t="s">
        <v>1044</v>
      </c>
      <c r="F460" s="230" t="s">
        <v>401</v>
      </c>
      <c r="G460" s="230"/>
      <c r="H460" s="230"/>
      <c r="I460" s="230"/>
      <c r="J460" s="159" t="s">
        <v>174</v>
      </c>
      <c r="K460" s="160">
        <v>8</v>
      </c>
      <c r="L460" s="161">
        <v>109</v>
      </c>
      <c r="M460" s="231">
        <v>55</v>
      </c>
      <c r="N460" s="231"/>
      <c r="O460" s="231"/>
      <c r="P460" s="231">
        <f t="shared" si="130"/>
        <v>1312</v>
      </c>
      <c r="Q460" s="231"/>
      <c r="R460" s="33"/>
      <c r="T460" s="162" t="s">
        <v>22</v>
      </c>
      <c r="U460" s="40" t="s">
        <v>44</v>
      </c>
      <c r="V460" s="108">
        <f t="shared" si="131"/>
        <v>164</v>
      </c>
      <c r="W460" s="108">
        <f t="shared" si="132"/>
        <v>872</v>
      </c>
      <c r="X460" s="108">
        <f t="shared" si="133"/>
        <v>440</v>
      </c>
      <c r="Y460" s="163">
        <v>0</v>
      </c>
      <c r="Z460" s="163">
        <f t="shared" si="134"/>
        <v>0</v>
      </c>
      <c r="AA460" s="163">
        <v>0</v>
      </c>
      <c r="AB460" s="163">
        <f t="shared" si="135"/>
        <v>0</v>
      </c>
      <c r="AC460" s="163">
        <v>0</v>
      </c>
      <c r="AD460" s="164">
        <f t="shared" si="136"/>
        <v>0</v>
      </c>
      <c r="AR460" s="17" t="s">
        <v>164</v>
      </c>
      <c r="AT460" s="17" t="s">
        <v>161</v>
      </c>
      <c r="AU460" s="17" t="s">
        <v>99</v>
      </c>
      <c r="AY460" s="17" t="s">
        <v>160</v>
      </c>
      <c r="BE460" s="165">
        <f t="shared" si="137"/>
        <v>1312</v>
      </c>
      <c r="BF460" s="165">
        <f t="shared" si="138"/>
        <v>0</v>
      </c>
      <c r="BG460" s="165">
        <f t="shared" si="139"/>
        <v>0</v>
      </c>
      <c r="BH460" s="165">
        <f t="shared" si="140"/>
        <v>0</v>
      </c>
      <c r="BI460" s="165">
        <f t="shared" si="141"/>
        <v>0</v>
      </c>
      <c r="BJ460" s="17" t="s">
        <v>24</v>
      </c>
      <c r="BK460" s="165">
        <f t="shared" si="142"/>
        <v>1312</v>
      </c>
      <c r="BL460" s="17" t="s">
        <v>164</v>
      </c>
      <c r="BM460" s="17" t="s">
        <v>1045</v>
      </c>
    </row>
    <row r="461" spans="2:65" s="1" customFormat="1" ht="22.5" customHeight="1">
      <c r="B461" s="31"/>
      <c r="C461" s="157" t="s">
        <v>647</v>
      </c>
      <c r="D461" s="157" t="s">
        <v>161</v>
      </c>
      <c r="E461" s="158" t="s">
        <v>1046</v>
      </c>
      <c r="F461" s="230" t="s">
        <v>515</v>
      </c>
      <c r="G461" s="230"/>
      <c r="H461" s="230"/>
      <c r="I461" s="230"/>
      <c r="J461" s="159" t="s">
        <v>174</v>
      </c>
      <c r="K461" s="160">
        <v>1</v>
      </c>
      <c r="L461" s="161">
        <v>429</v>
      </c>
      <c r="M461" s="231">
        <v>85</v>
      </c>
      <c r="N461" s="231"/>
      <c r="O461" s="231"/>
      <c r="P461" s="231">
        <f t="shared" si="130"/>
        <v>514</v>
      </c>
      <c r="Q461" s="231"/>
      <c r="R461" s="33"/>
      <c r="T461" s="162" t="s">
        <v>22</v>
      </c>
      <c r="U461" s="40" t="s">
        <v>44</v>
      </c>
      <c r="V461" s="108">
        <f t="shared" si="131"/>
        <v>514</v>
      </c>
      <c r="W461" s="108">
        <f t="shared" si="132"/>
        <v>429</v>
      </c>
      <c r="X461" s="108">
        <f t="shared" si="133"/>
        <v>85</v>
      </c>
      <c r="Y461" s="163">
        <v>0</v>
      </c>
      <c r="Z461" s="163">
        <f t="shared" si="134"/>
        <v>0</v>
      </c>
      <c r="AA461" s="163">
        <v>0</v>
      </c>
      <c r="AB461" s="163">
        <f t="shared" si="135"/>
        <v>0</v>
      </c>
      <c r="AC461" s="163">
        <v>0</v>
      </c>
      <c r="AD461" s="164">
        <f t="shared" si="136"/>
        <v>0</v>
      </c>
      <c r="AR461" s="17" t="s">
        <v>164</v>
      </c>
      <c r="AT461" s="17" t="s">
        <v>161</v>
      </c>
      <c r="AU461" s="17" t="s">
        <v>99</v>
      </c>
      <c r="AY461" s="17" t="s">
        <v>160</v>
      </c>
      <c r="BE461" s="165">
        <f t="shared" si="137"/>
        <v>514</v>
      </c>
      <c r="BF461" s="165">
        <f t="shared" si="138"/>
        <v>0</v>
      </c>
      <c r="BG461" s="165">
        <f t="shared" si="139"/>
        <v>0</v>
      </c>
      <c r="BH461" s="165">
        <f t="shared" si="140"/>
        <v>0</v>
      </c>
      <c r="BI461" s="165">
        <f t="shared" si="141"/>
        <v>0</v>
      </c>
      <c r="BJ461" s="17" t="s">
        <v>24</v>
      </c>
      <c r="BK461" s="165">
        <f t="shared" si="142"/>
        <v>514</v>
      </c>
      <c r="BL461" s="17" t="s">
        <v>164</v>
      </c>
      <c r="BM461" s="17" t="s">
        <v>1047</v>
      </c>
    </row>
    <row r="462" spans="2:65" s="1" customFormat="1" ht="22.5" customHeight="1">
      <c r="B462" s="31"/>
      <c r="C462" s="157" t="s">
        <v>1048</v>
      </c>
      <c r="D462" s="157" t="s">
        <v>161</v>
      </c>
      <c r="E462" s="158" t="s">
        <v>1049</v>
      </c>
      <c r="F462" s="230" t="s">
        <v>979</v>
      </c>
      <c r="G462" s="230"/>
      <c r="H462" s="230"/>
      <c r="I462" s="230"/>
      <c r="J462" s="159" t="s">
        <v>174</v>
      </c>
      <c r="K462" s="160">
        <v>1</v>
      </c>
      <c r="L462" s="161">
        <v>112</v>
      </c>
      <c r="M462" s="231">
        <v>55</v>
      </c>
      <c r="N462" s="231"/>
      <c r="O462" s="231"/>
      <c r="P462" s="231">
        <f t="shared" si="130"/>
        <v>167</v>
      </c>
      <c r="Q462" s="231"/>
      <c r="R462" s="33"/>
      <c r="T462" s="162" t="s">
        <v>22</v>
      </c>
      <c r="U462" s="40" t="s">
        <v>44</v>
      </c>
      <c r="V462" s="108">
        <f t="shared" si="131"/>
        <v>167</v>
      </c>
      <c r="W462" s="108">
        <f t="shared" si="132"/>
        <v>112</v>
      </c>
      <c r="X462" s="108">
        <f t="shared" si="133"/>
        <v>55</v>
      </c>
      <c r="Y462" s="163">
        <v>0</v>
      </c>
      <c r="Z462" s="163">
        <f t="shared" si="134"/>
        <v>0</v>
      </c>
      <c r="AA462" s="163">
        <v>0</v>
      </c>
      <c r="AB462" s="163">
        <f t="shared" si="135"/>
        <v>0</v>
      </c>
      <c r="AC462" s="163">
        <v>0</v>
      </c>
      <c r="AD462" s="164">
        <f t="shared" si="136"/>
        <v>0</v>
      </c>
      <c r="AR462" s="17" t="s">
        <v>164</v>
      </c>
      <c r="AT462" s="17" t="s">
        <v>161</v>
      </c>
      <c r="AU462" s="17" t="s">
        <v>99</v>
      </c>
      <c r="AY462" s="17" t="s">
        <v>160</v>
      </c>
      <c r="BE462" s="165">
        <f t="shared" si="137"/>
        <v>167</v>
      </c>
      <c r="BF462" s="165">
        <f t="shared" si="138"/>
        <v>0</v>
      </c>
      <c r="BG462" s="165">
        <f t="shared" si="139"/>
        <v>0</v>
      </c>
      <c r="BH462" s="165">
        <f t="shared" si="140"/>
        <v>0</v>
      </c>
      <c r="BI462" s="165">
        <f t="shared" si="141"/>
        <v>0</v>
      </c>
      <c r="BJ462" s="17" t="s">
        <v>24</v>
      </c>
      <c r="BK462" s="165">
        <f t="shared" si="142"/>
        <v>167</v>
      </c>
      <c r="BL462" s="17" t="s">
        <v>164</v>
      </c>
      <c r="BM462" s="17" t="s">
        <v>1050</v>
      </c>
    </row>
    <row r="463" spans="2:65" s="1" customFormat="1" ht="22.5" customHeight="1">
      <c r="B463" s="31"/>
      <c r="C463" s="157" t="s">
        <v>650</v>
      </c>
      <c r="D463" s="157" t="s">
        <v>161</v>
      </c>
      <c r="E463" s="158" t="s">
        <v>1051</v>
      </c>
      <c r="F463" s="230" t="s">
        <v>983</v>
      </c>
      <c r="G463" s="230"/>
      <c r="H463" s="230"/>
      <c r="I463" s="230"/>
      <c r="J463" s="159" t="s">
        <v>174</v>
      </c>
      <c r="K463" s="160">
        <v>1</v>
      </c>
      <c r="L463" s="161">
        <v>172</v>
      </c>
      <c r="M463" s="231">
        <v>55</v>
      </c>
      <c r="N463" s="231"/>
      <c r="O463" s="231"/>
      <c r="P463" s="231">
        <f t="shared" si="130"/>
        <v>227</v>
      </c>
      <c r="Q463" s="231"/>
      <c r="R463" s="33"/>
      <c r="T463" s="162" t="s">
        <v>22</v>
      </c>
      <c r="U463" s="40" t="s">
        <v>44</v>
      </c>
      <c r="V463" s="108">
        <f t="shared" si="131"/>
        <v>227</v>
      </c>
      <c r="W463" s="108">
        <f t="shared" si="132"/>
        <v>172</v>
      </c>
      <c r="X463" s="108">
        <f t="shared" si="133"/>
        <v>55</v>
      </c>
      <c r="Y463" s="163">
        <v>0</v>
      </c>
      <c r="Z463" s="163">
        <f t="shared" si="134"/>
        <v>0</v>
      </c>
      <c r="AA463" s="163">
        <v>0</v>
      </c>
      <c r="AB463" s="163">
        <f t="shared" si="135"/>
        <v>0</v>
      </c>
      <c r="AC463" s="163">
        <v>0</v>
      </c>
      <c r="AD463" s="164">
        <f t="shared" si="136"/>
        <v>0</v>
      </c>
      <c r="AR463" s="17" t="s">
        <v>164</v>
      </c>
      <c r="AT463" s="17" t="s">
        <v>161</v>
      </c>
      <c r="AU463" s="17" t="s">
        <v>99</v>
      </c>
      <c r="AY463" s="17" t="s">
        <v>160</v>
      </c>
      <c r="BE463" s="165">
        <f t="shared" si="137"/>
        <v>227</v>
      </c>
      <c r="BF463" s="165">
        <f t="shared" si="138"/>
        <v>0</v>
      </c>
      <c r="BG463" s="165">
        <f t="shared" si="139"/>
        <v>0</v>
      </c>
      <c r="BH463" s="165">
        <f t="shared" si="140"/>
        <v>0</v>
      </c>
      <c r="BI463" s="165">
        <f t="shared" si="141"/>
        <v>0</v>
      </c>
      <c r="BJ463" s="17" t="s">
        <v>24</v>
      </c>
      <c r="BK463" s="165">
        <f t="shared" si="142"/>
        <v>227</v>
      </c>
      <c r="BL463" s="17" t="s">
        <v>164</v>
      </c>
      <c r="BM463" s="17" t="s">
        <v>1052</v>
      </c>
    </row>
    <row r="464" spans="2:65" s="1" customFormat="1" ht="22.5" customHeight="1">
      <c r="B464" s="31"/>
      <c r="C464" s="157" t="s">
        <v>1053</v>
      </c>
      <c r="D464" s="157" t="s">
        <v>161</v>
      </c>
      <c r="E464" s="158" t="s">
        <v>1054</v>
      </c>
      <c r="F464" s="230" t="s">
        <v>986</v>
      </c>
      <c r="G464" s="230"/>
      <c r="H464" s="230"/>
      <c r="I464" s="230"/>
      <c r="J464" s="159" t="s">
        <v>174</v>
      </c>
      <c r="K464" s="160">
        <v>1</v>
      </c>
      <c r="L464" s="161">
        <v>183</v>
      </c>
      <c r="M464" s="231">
        <v>55</v>
      </c>
      <c r="N464" s="231"/>
      <c r="O464" s="231"/>
      <c r="P464" s="231">
        <f t="shared" si="130"/>
        <v>238</v>
      </c>
      <c r="Q464" s="231"/>
      <c r="R464" s="33"/>
      <c r="T464" s="162" t="s">
        <v>22</v>
      </c>
      <c r="U464" s="40" t="s">
        <v>44</v>
      </c>
      <c r="V464" s="108">
        <f t="shared" si="131"/>
        <v>238</v>
      </c>
      <c r="W464" s="108">
        <f t="shared" si="132"/>
        <v>183</v>
      </c>
      <c r="X464" s="108">
        <f t="shared" si="133"/>
        <v>55</v>
      </c>
      <c r="Y464" s="163">
        <v>0</v>
      </c>
      <c r="Z464" s="163">
        <f t="shared" si="134"/>
        <v>0</v>
      </c>
      <c r="AA464" s="163">
        <v>0</v>
      </c>
      <c r="AB464" s="163">
        <f t="shared" si="135"/>
        <v>0</v>
      </c>
      <c r="AC464" s="163">
        <v>0</v>
      </c>
      <c r="AD464" s="164">
        <f t="shared" si="136"/>
        <v>0</v>
      </c>
      <c r="AR464" s="17" t="s">
        <v>164</v>
      </c>
      <c r="AT464" s="17" t="s">
        <v>161</v>
      </c>
      <c r="AU464" s="17" t="s">
        <v>99</v>
      </c>
      <c r="AY464" s="17" t="s">
        <v>160</v>
      </c>
      <c r="BE464" s="165">
        <f t="shared" si="137"/>
        <v>238</v>
      </c>
      <c r="BF464" s="165">
        <f t="shared" si="138"/>
        <v>0</v>
      </c>
      <c r="BG464" s="165">
        <f t="shared" si="139"/>
        <v>0</v>
      </c>
      <c r="BH464" s="165">
        <f t="shared" si="140"/>
        <v>0</v>
      </c>
      <c r="BI464" s="165">
        <f t="shared" si="141"/>
        <v>0</v>
      </c>
      <c r="BJ464" s="17" t="s">
        <v>24</v>
      </c>
      <c r="BK464" s="165">
        <f t="shared" si="142"/>
        <v>238</v>
      </c>
      <c r="BL464" s="17" t="s">
        <v>164</v>
      </c>
      <c r="BM464" s="17" t="s">
        <v>1055</v>
      </c>
    </row>
    <row r="465" spans="2:65" s="1" customFormat="1" ht="22.5" customHeight="1">
      <c r="B465" s="31"/>
      <c r="C465" s="157" t="s">
        <v>652</v>
      </c>
      <c r="D465" s="157" t="s">
        <v>161</v>
      </c>
      <c r="E465" s="158" t="s">
        <v>1056</v>
      </c>
      <c r="F465" s="230" t="s">
        <v>1057</v>
      </c>
      <c r="G465" s="230"/>
      <c r="H465" s="230"/>
      <c r="I465" s="230"/>
      <c r="J465" s="159" t="s">
        <v>174</v>
      </c>
      <c r="K465" s="160">
        <v>1</v>
      </c>
      <c r="L465" s="161">
        <v>342</v>
      </c>
      <c r="M465" s="231">
        <v>85</v>
      </c>
      <c r="N465" s="231"/>
      <c r="O465" s="231"/>
      <c r="P465" s="231">
        <f t="shared" si="130"/>
        <v>427</v>
      </c>
      <c r="Q465" s="231"/>
      <c r="R465" s="33"/>
      <c r="T465" s="162" t="s">
        <v>22</v>
      </c>
      <c r="U465" s="40" t="s">
        <v>44</v>
      </c>
      <c r="V465" s="108">
        <f t="shared" si="131"/>
        <v>427</v>
      </c>
      <c r="W465" s="108">
        <f t="shared" si="132"/>
        <v>342</v>
      </c>
      <c r="X465" s="108">
        <f t="shared" si="133"/>
        <v>85</v>
      </c>
      <c r="Y465" s="163">
        <v>0</v>
      </c>
      <c r="Z465" s="163">
        <f t="shared" si="134"/>
        <v>0</v>
      </c>
      <c r="AA465" s="163">
        <v>0</v>
      </c>
      <c r="AB465" s="163">
        <f t="shared" si="135"/>
        <v>0</v>
      </c>
      <c r="AC465" s="163">
        <v>0</v>
      </c>
      <c r="AD465" s="164">
        <f t="shared" si="136"/>
        <v>0</v>
      </c>
      <c r="AR465" s="17" t="s">
        <v>164</v>
      </c>
      <c r="AT465" s="17" t="s">
        <v>161</v>
      </c>
      <c r="AU465" s="17" t="s">
        <v>99</v>
      </c>
      <c r="AY465" s="17" t="s">
        <v>160</v>
      </c>
      <c r="BE465" s="165">
        <f t="shared" si="137"/>
        <v>427</v>
      </c>
      <c r="BF465" s="165">
        <f t="shared" si="138"/>
        <v>0</v>
      </c>
      <c r="BG465" s="165">
        <f t="shared" si="139"/>
        <v>0</v>
      </c>
      <c r="BH465" s="165">
        <f t="shared" si="140"/>
        <v>0</v>
      </c>
      <c r="BI465" s="165">
        <f t="shared" si="141"/>
        <v>0</v>
      </c>
      <c r="BJ465" s="17" t="s">
        <v>24</v>
      </c>
      <c r="BK465" s="165">
        <f t="shared" si="142"/>
        <v>427</v>
      </c>
      <c r="BL465" s="17" t="s">
        <v>164</v>
      </c>
      <c r="BM465" s="17" t="s">
        <v>1058</v>
      </c>
    </row>
    <row r="466" spans="2:65" s="1" customFormat="1" ht="22.5" customHeight="1">
      <c r="B466" s="31"/>
      <c r="C466" s="157" t="s">
        <v>1059</v>
      </c>
      <c r="D466" s="157" t="s">
        <v>161</v>
      </c>
      <c r="E466" s="158" t="s">
        <v>1060</v>
      </c>
      <c r="F466" s="230" t="s">
        <v>422</v>
      </c>
      <c r="G466" s="230"/>
      <c r="H466" s="230"/>
      <c r="I466" s="230"/>
      <c r="J466" s="159" t="s">
        <v>174</v>
      </c>
      <c r="K466" s="160">
        <v>1</v>
      </c>
      <c r="L466" s="161">
        <v>127</v>
      </c>
      <c r="M466" s="231">
        <v>55</v>
      </c>
      <c r="N466" s="231"/>
      <c r="O466" s="231"/>
      <c r="P466" s="231">
        <f t="shared" si="130"/>
        <v>182</v>
      </c>
      <c r="Q466" s="231"/>
      <c r="R466" s="33"/>
      <c r="T466" s="162" t="s">
        <v>22</v>
      </c>
      <c r="U466" s="40" t="s">
        <v>44</v>
      </c>
      <c r="V466" s="108">
        <f t="shared" si="131"/>
        <v>182</v>
      </c>
      <c r="W466" s="108">
        <f t="shared" si="132"/>
        <v>127</v>
      </c>
      <c r="X466" s="108">
        <f t="shared" si="133"/>
        <v>55</v>
      </c>
      <c r="Y466" s="163">
        <v>0</v>
      </c>
      <c r="Z466" s="163">
        <f t="shared" si="134"/>
        <v>0</v>
      </c>
      <c r="AA466" s="163">
        <v>0</v>
      </c>
      <c r="AB466" s="163">
        <f t="shared" si="135"/>
        <v>0</v>
      </c>
      <c r="AC466" s="163">
        <v>0</v>
      </c>
      <c r="AD466" s="164">
        <f t="shared" si="136"/>
        <v>0</v>
      </c>
      <c r="AR466" s="17" t="s">
        <v>164</v>
      </c>
      <c r="AT466" s="17" t="s">
        <v>161</v>
      </c>
      <c r="AU466" s="17" t="s">
        <v>99</v>
      </c>
      <c r="AY466" s="17" t="s">
        <v>160</v>
      </c>
      <c r="BE466" s="165">
        <f t="shared" si="137"/>
        <v>182</v>
      </c>
      <c r="BF466" s="165">
        <f t="shared" si="138"/>
        <v>0</v>
      </c>
      <c r="BG466" s="165">
        <f t="shared" si="139"/>
        <v>0</v>
      </c>
      <c r="BH466" s="165">
        <f t="shared" si="140"/>
        <v>0</v>
      </c>
      <c r="BI466" s="165">
        <f t="shared" si="141"/>
        <v>0</v>
      </c>
      <c r="BJ466" s="17" t="s">
        <v>24</v>
      </c>
      <c r="BK466" s="165">
        <f t="shared" si="142"/>
        <v>182</v>
      </c>
      <c r="BL466" s="17" t="s">
        <v>164</v>
      </c>
      <c r="BM466" s="17" t="s">
        <v>1061</v>
      </c>
    </row>
    <row r="467" spans="2:65" s="1" customFormat="1" ht="22.5" customHeight="1">
      <c r="B467" s="31"/>
      <c r="C467" s="157" t="s">
        <v>655</v>
      </c>
      <c r="D467" s="157" t="s">
        <v>161</v>
      </c>
      <c r="E467" s="158" t="s">
        <v>1062</v>
      </c>
      <c r="F467" s="230" t="s">
        <v>351</v>
      </c>
      <c r="G467" s="230"/>
      <c r="H467" s="230"/>
      <c r="I467" s="230"/>
      <c r="J467" s="159" t="s">
        <v>174</v>
      </c>
      <c r="K467" s="160">
        <v>7</v>
      </c>
      <c r="L467" s="161">
        <v>99</v>
      </c>
      <c r="M467" s="231">
        <v>55</v>
      </c>
      <c r="N467" s="231"/>
      <c r="O467" s="231"/>
      <c r="P467" s="231">
        <f t="shared" si="130"/>
        <v>1078</v>
      </c>
      <c r="Q467" s="231"/>
      <c r="R467" s="33"/>
      <c r="T467" s="162" t="s">
        <v>22</v>
      </c>
      <c r="U467" s="40" t="s">
        <v>44</v>
      </c>
      <c r="V467" s="108">
        <f t="shared" si="131"/>
        <v>154</v>
      </c>
      <c r="W467" s="108">
        <f t="shared" si="132"/>
        <v>693</v>
      </c>
      <c r="X467" s="108">
        <f t="shared" si="133"/>
        <v>385</v>
      </c>
      <c r="Y467" s="163">
        <v>0</v>
      </c>
      <c r="Z467" s="163">
        <f t="shared" si="134"/>
        <v>0</v>
      </c>
      <c r="AA467" s="163">
        <v>0</v>
      </c>
      <c r="AB467" s="163">
        <f t="shared" si="135"/>
        <v>0</v>
      </c>
      <c r="AC467" s="163">
        <v>0</v>
      </c>
      <c r="AD467" s="164">
        <f t="shared" si="136"/>
        <v>0</v>
      </c>
      <c r="AR467" s="17" t="s">
        <v>164</v>
      </c>
      <c r="AT467" s="17" t="s">
        <v>161</v>
      </c>
      <c r="AU467" s="17" t="s">
        <v>99</v>
      </c>
      <c r="AY467" s="17" t="s">
        <v>160</v>
      </c>
      <c r="BE467" s="165">
        <f t="shared" si="137"/>
        <v>1078</v>
      </c>
      <c r="BF467" s="165">
        <f t="shared" si="138"/>
        <v>0</v>
      </c>
      <c r="BG467" s="165">
        <f t="shared" si="139"/>
        <v>0</v>
      </c>
      <c r="BH467" s="165">
        <f t="shared" si="140"/>
        <v>0</v>
      </c>
      <c r="BI467" s="165">
        <f t="shared" si="141"/>
        <v>0</v>
      </c>
      <c r="BJ467" s="17" t="s">
        <v>24</v>
      </c>
      <c r="BK467" s="165">
        <f t="shared" si="142"/>
        <v>1078</v>
      </c>
      <c r="BL467" s="17" t="s">
        <v>164</v>
      </c>
      <c r="BM467" s="17" t="s">
        <v>1063</v>
      </c>
    </row>
    <row r="468" spans="2:65" s="1" customFormat="1" ht="22.5" customHeight="1">
      <c r="B468" s="31"/>
      <c r="C468" s="157" t="s">
        <v>1064</v>
      </c>
      <c r="D468" s="157" t="s">
        <v>161</v>
      </c>
      <c r="E468" s="158" t="s">
        <v>1065</v>
      </c>
      <c r="F468" s="230" t="s">
        <v>428</v>
      </c>
      <c r="G468" s="230"/>
      <c r="H468" s="230"/>
      <c r="I468" s="230"/>
      <c r="J468" s="159" t="s">
        <v>174</v>
      </c>
      <c r="K468" s="160">
        <v>4</v>
      </c>
      <c r="L468" s="161">
        <v>95</v>
      </c>
      <c r="M468" s="231">
        <v>55</v>
      </c>
      <c r="N468" s="231"/>
      <c r="O468" s="231"/>
      <c r="P468" s="231">
        <f t="shared" si="130"/>
        <v>600</v>
      </c>
      <c r="Q468" s="231"/>
      <c r="R468" s="33"/>
      <c r="T468" s="162" t="s">
        <v>22</v>
      </c>
      <c r="U468" s="40" t="s">
        <v>44</v>
      </c>
      <c r="V468" s="108">
        <f t="shared" si="131"/>
        <v>150</v>
      </c>
      <c r="W468" s="108">
        <f t="shared" si="132"/>
        <v>380</v>
      </c>
      <c r="X468" s="108">
        <f t="shared" si="133"/>
        <v>220</v>
      </c>
      <c r="Y468" s="163">
        <v>0</v>
      </c>
      <c r="Z468" s="163">
        <f t="shared" si="134"/>
        <v>0</v>
      </c>
      <c r="AA468" s="163">
        <v>0</v>
      </c>
      <c r="AB468" s="163">
        <f t="shared" si="135"/>
        <v>0</v>
      </c>
      <c r="AC468" s="163">
        <v>0</v>
      </c>
      <c r="AD468" s="164">
        <f t="shared" si="136"/>
        <v>0</v>
      </c>
      <c r="AR468" s="17" t="s">
        <v>164</v>
      </c>
      <c r="AT468" s="17" t="s">
        <v>161</v>
      </c>
      <c r="AU468" s="17" t="s">
        <v>99</v>
      </c>
      <c r="AY468" s="17" t="s">
        <v>160</v>
      </c>
      <c r="BE468" s="165">
        <f t="shared" si="137"/>
        <v>600</v>
      </c>
      <c r="BF468" s="165">
        <f t="shared" si="138"/>
        <v>0</v>
      </c>
      <c r="BG468" s="165">
        <f t="shared" si="139"/>
        <v>0</v>
      </c>
      <c r="BH468" s="165">
        <f t="shared" si="140"/>
        <v>0</v>
      </c>
      <c r="BI468" s="165">
        <f t="shared" si="141"/>
        <v>0</v>
      </c>
      <c r="BJ468" s="17" t="s">
        <v>24</v>
      </c>
      <c r="BK468" s="165">
        <f t="shared" si="142"/>
        <v>600</v>
      </c>
      <c r="BL468" s="17" t="s">
        <v>164</v>
      </c>
      <c r="BM468" s="17" t="s">
        <v>1066</v>
      </c>
    </row>
    <row r="469" spans="2:65" s="1" customFormat="1" ht="31.5" customHeight="1">
      <c r="B469" s="31"/>
      <c r="C469" s="157" t="s">
        <v>657</v>
      </c>
      <c r="D469" s="157" t="s">
        <v>161</v>
      </c>
      <c r="E469" s="158" t="s">
        <v>1067</v>
      </c>
      <c r="F469" s="230" t="s">
        <v>362</v>
      </c>
      <c r="G469" s="230"/>
      <c r="H469" s="230"/>
      <c r="I469" s="230"/>
      <c r="J469" s="159" t="s">
        <v>174</v>
      </c>
      <c r="K469" s="160">
        <v>14</v>
      </c>
      <c r="L469" s="161">
        <v>331</v>
      </c>
      <c r="M469" s="231">
        <v>110</v>
      </c>
      <c r="N469" s="231"/>
      <c r="O469" s="231"/>
      <c r="P469" s="231">
        <f t="shared" si="130"/>
        <v>6174</v>
      </c>
      <c r="Q469" s="231"/>
      <c r="R469" s="33"/>
      <c r="T469" s="162" t="s">
        <v>22</v>
      </c>
      <c r="U469" s="40" t="s">
        <v>44</v>
      </c>
      <c r="V469" s="108">
        <f t="shared" si="131"/>
        <v>441</v>
      </c>
      <c r="W469" s="108">
        <f t="shared" si="132"/>
        <v>4634</v>
      </c>
      <c r="X469" s="108">
        <f t="shared" si="133"/>
        <v>1540</v>
      </c>
      <c r="Y469" s="163">
        <v>0</v>
      </c>
      <c r="Z469" s="163">
        <f t="shared" si="134"/>
        <v>0</v>
      </c>
      <c r="AA469" s="163">
        <v>0</v>
      </c>
      <c r="AB469" s="163">
        <f t="shared" si="135"/>
        <v>0</v>
      </c>
      <c r="AC469" s="163">
        <v>0</v>
      </c>
      <c r="AD469" s="164">
        <f t="shared" si="136"/>
        <v>0</v>
      </c>
      <c r="AR469" s="17" t="s">
        <v>164</v>
      </c>
      <c r="AT469" s="17" t="s">
        <v>161</v>
      </c>
      <c r="AU469" s="17" t="s">
        <v>99</v>
      </c>
      <c r="AY469" s="17" t="s">
        <v>160</v>
      </c>
      <c r="BE469" s="165">
        <f t="shared" si="137"/>
        <v>6174</v>
      </c>
      <c r="BF469" s="165">
        <f t="shared" si="138"/>
        <v>0</v>
      </c>
      <c r="BG469" s="165">
        <f t="shared" si="139"/>
        <v>0</v>
      </c>
      <c r="BH469" s="165">
        <f t="shared" si="140"/>
        <v>0</v>
      </c>
      <c r="BI469" s="165">
        <f t="shared" si="141"/>
        <v>0</v>
      </c>
      <c r="BJ469" s="17" t="s">
        <v>24</v>
      </c>
      <c r="BK469" s="165">
        <f t="shared" si="142"/>
        <v>6174</v>
      </c>
      <c r="BL469" s="17" t="s">
        <v>164</v>
      </c>
      <c r="BM469" s="17" t="s">
        <v>1068</v>
      </c>
    </row>
    <row r="470" spans="2:65" s="1" customFormat="1" ht="31.5" customHeight="1">
      <c r="B470" s="31"/>
      <c r="C470" s="157" t="s">
        <v>1069</v>
      </c>
      <c r="D470" s="157" t="s">
        <v>161</v>
      </c>
      <c r="E470" s="158" t="s">
        <v>1070</v>
      </c>
      <c r="F470" s="230" t="s">
        <v>441</v>
      </c>
      <c r="G470" s="230"/>
      <c r="H470" s="230"/>
      <c r="I470" s="230"/>
      <c r="J470" s="159" t="s">
        <v>174</v>
      </c>
      <c r="K470" s="160">
        <v>14</v>
      </c>
      <c r="L470" s="161">
        <v>307</v>
      </c>
      <c r="M470" s="231">
        <v>110</v>
      </c>
      <c r="N470" s="231"/>
      <c r="O470" s="231"/>
      <c r="P470" s="231">
        <f t="shared" si="130"/>
        <v>5838</v>
      </c>
      <c r="Q470" s="231"/>
      <c r="R470" s="33"/>
      <c r="T470" s="162" t="s">
        <v>22</v>
      </c>
      <c r="U470" s="40" t="s">
        <v>44</v>
      </c>
      <c r="V470" s="108">
        <f t="shared" si="131"/>
        <v>417</v>
      </c>
      <c r="W470" s="108">
        <f t="shared" si="132"/>
        <v>4298</v>
      </c>
      <c r="X470" s="108">
        <f t="shared" si="133"/>
        <v>1540</v>
      </c>
      <c r="Y470" s="163">
        <v>0</v>
      </c>
      <c r="Z470" s="163">
        <f t="shared" si="134"/>
        <v>0</v>
      </c>
      <c r="AA470" s="163">
        <v>0</v>
      </c>
      <c r="AB470" s="163">
        <f t="shared" si="135"/>
        <v>0</v>
      </c>
      <c r="AC470" s="163">
        <v>0</v>
      </c>
      <c r="AD470" s="164">
        <f t="shared" si="136"/>
        <v>0</v>
      </c>
      <c r="AR470" s="17" t="s">
        <v>164</v>
      </c>
      <c r="AT470" s="17" t="s">
        <v>161</v>
      </c>
      <c r="AU470" s="17" t="s">
        <v>99</v>
      </c>
      <c r="AY470" s="17" t="s">
        <v>160</v>
      </c>
      <c r="BE470" s="165">
        <f t="shared" si="137"/>
        <v>5838</v>
      </c>
      <c r="BF470" s="165">
        <f t="shared" si="138"/>
        <v>0</v>
      </c>
      <c r="BG470" s="165">
        <f t="shared" si="139"/>
        <v>0</v>
      </c>
      <c r="BH470" s="165">
        <f t="shared" si="140"/>
        <v>0</v>
      </c>
      <c r="BI470" s="165">
        <f t="shared" si="141"/>
        <v>0</v>
      </c>
      <c r="BJ470" s="17" t="s">
        <v>24</v>
      </c>
      <c r="BK470" s="165">
        <f t="shared" si="142"/>
        <v>5838</v>
      </c>
      <c r="BL470" s="17" t="s">
        <v>164</v>
      </c>
      <c r="BM470" s="17" t="s">
        <v>1071</v>
      </c>
    </row>
    <row r="471" spans="2:65" s="1" customFormat="1" ht="22.5" customHeight="1">
      <c r="B471" s="31"/>
      <c r="C471" s="157" t="s">
        <v>660</v>
      </c>
      <c r="D471" s="157" t="s">
        <v>161</v>
      </c>
      <c r="E471" s="158" t="s">
        <v>1072</v>
      </c>
      <c r="F471" s="230" t="s">
        <v>432</v>
      </c>
      <c r="G471" s="230"/>
      <c r="H471" s="230"/>
      <c r="I471" s="230"/>
      <c r="J471" s="159" t="s">
        <v>174</v>
      </c>
      <c r="K471" s="160">
        <v>26</v>
      </c>
      <c r="L471" s="161">
        <v>829</v>
      </c>
      <c r="M471" s="231">
        <v>85</v>
      </c>
      <c r="N471" s="231"/>
      <c r="O471" s="231"/>
      <c r="P471" s="231">
        <f t="shared" si="130"/>
        <v>23764</v>
      </c>
      <c r="Q471" s="231"/>
      <c r="R471" s="33"/>
      <c r="T471" s="162" t="s">
        <v>22</v>
      </c>
      <c r="U471" s="40" t="s">
        <v>44</v>
      </c>
      <c r="V471" s="108">
        <f t="shared" si="131"/>
        <v>914</v>
      </c>
      <c r="W471" s="108">
        <f t="shared" si="132"/>
        <v>21554</v>
      </c>
      <c r="X471" s="108">
        <f t="shared" si="133"/>
        <v>2210</v>
      </c>
      <c r="Y471" s="163">
        <v>0</v>
      </c>
      <c r="Z471" s="163">
        <f t="shared" si="134"/>
        <v>0</v>
      </c>
      <c r="AA471" s="163">
        <v>0</v>
      </c>
      <c r="AB471" s="163">
        <f t="shared" si="135"/>
        <v>0</v>
      </c>
      <c r="AC471" s="163">
        <v>0</v>
      </c>
      <c r="AD471" s="164">
        <f t="shared" si="136"/>
        <v>0</v>
      </c>
      <c r="AR471" s="17" t="s">
        <v>164</v>
      </c>
      <c r="AT471" s="17" t="s">
        <v>161</v>
      </c>
      <c r="AU471" s="17" t="s">
        <v>99</v>
      </c>
      <c r="AY471" s="17" t="s">
        <v>160</v>
      </c>
      <c r="BE471" s="165">
        <f t="shared" si="137"/>
        <v>23764</v>
      </c>
      <c r="BF471" s="165">
        <f t="shared" si="138"/>
        <v>0</v>
      </c>
      <c r="BG471" s="165">
        <f t="shared" si="139"/>
        <v>0</v>
      </c>
      <c r="BH471" s="165">
        <f t="shared" si="140"/>
        <v>0</v>
      </c>
      <c r="BI471" s="165">
        <f t="shared" si="141"/>
        <v>0</v>
      </c>
      <c r="BJ471" s="17" t="s">
        <v>24</v>
      </c>
      <c r="BK471" s="165">
        <f t="shared" si="142"/>
        <v>23764</v>
      </c>
      <c r="BL471" s="17" t="s">
        <v>164</v>
      </c>
      <c r="BM471" s="17" t="s">
        <v>1073</v>
      </c>
    </row>
    <row r="472" spans="2:65" s="1" customFormat="1" ht="22.5" customHeight="1">
      <c r="B472" s="31"/>
      <c r="C472" s="157" t="s">
        <v>1074</v>
      </c>
      <c r="D472" s="157" t="s">
        <v>161</v>
      </c>
      <c r="E472" s="158" t="s">
        <v>1075</v>
      </c>
      <c r="F472" s="230" t="s">
        <v>469</v>
      </c>
      <c r="G472" s="230"/>
      <c r="H472" s="230"/>
      <c r="I472" s="230"/>
      <c r="J472" s="159" t="s">
        <v>189</v>
      </c>
      <c r="K472" s="160">
        <v>3</v>
      </c>
      <c r="L472" s="161">
        <v>590</v>
      </c>
      <c r="M472" s="231">
        <v>145</v>
      </c>
      <c r="N472" s="231"/>
      <c r="O472" s="231"/>
      <c r="P472" s="231">
        <f t="shared" si="130"/>
        <v>2205</v>
      </c>
      <c r="Q472" s="231"/>
      <c r="R472" s="33"/>
      <c r="T472" s="162" t="s">
        <v>22</v>
      </c>
      <c r="U472" s="40" t="s">
        <v>44</v>
      </c>
      <c r="V472" s="108">
        <f t="shared" si="131"/>
        <v>735</v>
      </c>
      <c r="W472" s="108">
        <f t="shared" si="132"/>
        <v>1770</v>
      </c>
      <c r="X472" s="108">
        <f t="shared" si="133"/>
        <v>435</v>
      </c>
      <c r="Y472" s="163">
        <v>0</v>
      </c>
      <c r="Z472" s="163">
        <f t="shared" si="134"/>
        <v>0</v>
      </c>
      <c r="AA472" s="163">
        <v>0</v>
      </c>
      <c r="AB472" s="163">
        <f t="shared" si="135"/>
        <v>0</v>
      </c>
      <c r="AC472" s="163">
        <v>0</v>
      </c>
      <c r="AD472" s="164">
        <f t="shared" si="136"/>
        <v>0</v>
      </c>
      <c r="AR472" s="17" t="s">
        <v>164</v>
      </c>
      <c r="AT472" s="17" t="s">
        <v>161</v>
      </c>
      <c r="AU472" s="17" t="s">
        <v>99</v>
      </c>
      <c r="AY472" s="17" t="s">
        <v>160</v>
      </c>
      <c r="BE472" s="165">
        <f t="shared" si="137"/>
        <v>2205</v>
      </c>
      <c r="BF472" s="165">
        <f t="shared" si="138"/>
        <v>0</v>
      </c>
      <c r="BG472" s="165">
        <f t="shared" si="139"/>
        <v>0</v>
      </c>
      <c r="BH472" s="165">
        <f t="shared" si="140"/>
        <v>0</v>
      </c>
      <c r="BI472" s="165">
        <f t="shared" si="141"/>
        <v>0</v>
      </c>
      <c r="BJ472" s="17" t="s">
        <v>24</v>
      </c>
      <c r="BK472" s="165">
        <f t="shared" si="142"/>
        <v>2205</v>
      </c>
      <c r="BL472" s="17" t="s">
        <v>164</v>
      </c>
      <c r="BM472" s="17" t="s">
        <v>1076</v>
      </c>
    </row>
    <row r="473" spans="2:65" s="1" customFormat="1" ht="22.5" customHeight="1">
      <c r="B473" s="31"/>
      <c r="C473" s="157" t="s">
        <v>662</v>
      </c>
      <c r="D473" s="157" t="s">
        <v>161</v>
      </c>
      <c r="E473" s="158" t="s">
        <v>1077</v>
      </c>
      <c r="F473" s="230" t="s">
        <v>473</v>
      </c>
      <c r="G473" s="230"/>
      <c r="H473" s="230"/>
      <c r="I473" s="230"/>
      <c r="J473" s="159" t="s">
        <v>189</v>
      </c>
      <c r="K473" s="160">
        <v>0.8</v>
      </c>
      <c r="L473" s="161">
        <v>330</v>
      </c>
      <c r="M473" s="231">
        <v>125</v>
      </c>
      <c r="N473" s="231"/>
      <c r="O473" s="231"/>
      <c r="P473" s="231">
        <f t="shared" si="130"/>
        <v>364</v>
      </c>
      <c r="Q473" s="231"/>
      <c r="R473" s="33"/>
      <c r="T473" s="162" t="s">
        <v>22</v>
      </c>
      <c r="U473" s="40" t="s">
        <v>44</v>
      </c>
      <c r="V473" s="108">
        <f t="shared" si="131"/>
        <v>455</v>
      </c>
      <c r="W473" s="108">
        <f t="shared" si="132"/>
        <v>264</v>
      </c>
      <c r="X473" s="108">
        <f t="shared" si="133"/>
        <v>100</v>
      </c>
      <c r="Y473" s="163">
        <v>0</v>
      </c>
      <c r="Z473" s="163">
        <f t="shared" si="134"/>
        <v>0</v>
      </c>
      <c r="AA473" s="163">
        <v>0</v>
      </c>
      <c r="AB473" s="163">
        <f t="shared" si="135"/>
        <v>0</v>
      </c>
      <c r="AC473" s="163">
        <v>0</v>
      </c>
      <c r="AD473" s="164">
        <f t="shared" si="136"/>
        <v>0</v>
      </c>
      <c r="AR473" s="17" t="s">
        <v>164</v>
      </c>
      <c r="AT473" s="17" t="s">
        <v>161</v>
      </c>
      <c r="AU473" s="17" t="s">
        <v>99</v>
      </c>
      <c r="AY473" s="17" t="s">
        <v>160</v>
      </c>
      <c r="BE473" s="165">
        <f t="shared" si="137"/>
        <v>364</v>
      </c>
      <c r="BF473" s="165">
        <f t="shared" si="138"/>
        <v>0</v>
      </c>
      <c r="BG473" s="165">
        <f t="shared" si="139"/>
        <v>0</v>
      </c>
      <c r="BH473" s="165">
        <f t="shared" si="140"/>
        <v>0</v>
      </c>
      <c r="BI473" s="165">
        <f t="shared" si="141"/>
        <v>0</v>
      </c>
      <c r="BJ473" s="17" t="s">
        <v>24</v>
      </c>
      <c r="BK473" s="165">
        <f t="shared" si="142"/>
        <v>364</v>
      </c>
      <c r="BL473" s="17" t="s">
        <v>164</v>
      </c>
      <c r="BM473" s="17" t="s">
        <v>1078</v>
      </c>
    </row>
    <row r="474" spans="2:65" s="1" customFormat="1" ht="22.5" customHeight="1">
      <c r="B474" s="31"/>
      <c r="C474" s="157" t="s">
        <v>1079</v>
      </c>
      <c r="D474" s="157" t="s">
        <v>161</v>
      </c>
      <c r="E474" s="158" t="s">
        <v>1080</v>
      </c>
      <c r="F474" s="230" t="s">
        <v>476</v>
      </c>
      <c r="G474" s="230"/>
      <c r="H474" s="230"/>
      <c r="I474" s="230"/>
      <c r="J474" s="159" t="s">
        <v>189</v>
      </c>
      <c r="K474" s="160">
        <v>0.8</v>
      </c>
      <c r="L474" s="161">
        <v>330</v>
      </c>
      <c r="M474" s="231">
        <v>125</v>
      </c>
      <c r="N474" s="231"/>
      <c r="O474" s="231"/>
      <c r="P474" s="231">
        <f t="shared" si="130"/>
        <v>364</v>
      </c>
      <c r="Q474" s="231"/>
      <c r="R474" s="33"/>
      <c r="T474" s="162" t="s">
        <v>22</v>
      </c>
      <c r="U474" s="40" t="s">
        <v>44</v>
      </c>
      <c r="V474" s="108">
        <f t="shared" si="131"/>
        <v>455</v>
      </c>
      <c r="W474" s="108">
        <f t="shared" si="132"/>
        <v>264</v>
      </c>
      <c r="X474" s="108">
        <f t="shared" si="133"/>
        <v>100</v>
      </c>
      <c r="Y474" s="163">
        <v>0</v>
      </c>
      <c r="Z474" s="163">
        <f t="shared" si="134"/>
        <v>0</v>
      </c>
      <c r="AA474" s="163">
        <v>0</v>
      </c>
      <c r="AB474" s="163">
        <f t="shared" si="135"/>
        <v>0</v>
      </c>
      <c r="AC474" s="163">
        <v>0</v>
      </c>
      <c r="AD474" s="164">
        <f t="shared" si="136"/>
        <v>0</v>
      </c>
      <c r="AR474" s="17" t="s">
        <v>164</v>
      </c>
      <c r="AT474" s="17" t="s">
        <v>161</v>
      </c>
      <c r="AU474" s="17" t="s">
        <v>99</v>
      </c>
      <c r="AY474" s="17" t="s">
        <v>160</v>
      </c>
      <c r="BE474" s="165">
        <f t="shared" si="137"/>
        <v>364</v>
      </c>
      <c r="BF474" s="165">
        <f t="shared" si="138"/>
        <v>0</v>
      </c>
      <c r="BG474" s="165">
        <f t="shared" si="139"/>
        <v>0</v>
      </c>
      <c r="BH474" s="165">
        <f t="shared" si="140"/>
        <v>0</v>
      </c>
      <c r="BI474" s="165">
        <f t="shared" si="141"/>
        <v>0</v>
      </c>
      <c r="BJ474" s="17" t="s">
        <v>24</v>
      </c>
      <c r="BK474" s="165">
        <f t="shared" si="142"/>
        <v>364</v>
      </c>
      <c r="BL474" s="17" t="s">
        <v>164</v>
      </c>
      <c r="BM474" s="17" t="s">
        <v>1081</v>
      </c>
    </row>
    <row r="475" spans="2:65" s="1" customFormat="1" ht="22.5" customHeight="1">
      <c r="B475" s="31"/>
      <c r="C475" s="157" t="s">
        <v>665</v>
      </c>
      <c r="D475" s="157" t="s">
        <v>161</v>
      </c>
      <c r="E475" s="158" t="s">
        <v>1082</v>
      </c>
      <c r="F475" s="230" t="s">
        <v>480</v>
      </c>
      <c r="G475" s="230"/>
      <c r="H475" s="230"/>
      <c r="I475" s="230"/>
      <c r="J475" s="159" t="s">
        <v>189</v>
      </c>
      <c r="K475" s="160">
        <v>0.8</v>
      </c>
      <c r="L475" s="161">
        <v>330</v>
      </c>
      <c r="M475" s="231">
        <v>125</v>
      </c>
      <c r="N475" s="231"/>
      <c r="O475" s="231"/>
      <c r="P475" s="231">
        <f t="shared" si="130"/>
        <v>364</v>
      </c>
      <c r="Q475" s="231"/>
      <c r="R475" s="33"/>
      <c r="T475" s="162" t="s">
        <v>22</v>
      </c>
      <c r="U475" s="40" t="s">
        <v>44</v>
      </c>
      <c r="V475" s="108">
        <f t="shared" si="131"/>
        <v>455</v>
      </c>
      <c r="W475" s="108">
        <f t="shared" si="132"/>
        <v>264</v>
      </c>
      <c r="X475" s="108">
        <f t="shared" si="133"/>
        <v>100</v>
      </c>
      <c r="Y475" s="163">
        <v>0</v>
      </c>
      <c r="Z475" s="163">
        <f t="shared" si="134"/>
        <v>0</v>
      </c>
      <c r="AA475" s="163">
        <v>0</v>
      </c>
      <c r="AB475" s="163">
        <f t="shared" si="135"/>
        <v>0</v>
      </c>
      <c r="AC475" s="163">
        <v>0</v>
      </c>
      <c r="AD475" s="164">
        <f t="shared" si="136"/>
        <v>0</v>
      </c>
      <c r="AR475" s="17" t="s">
        <v>164</v>
      </c>
      <c r="AT475" s="17" t="s">
        <v>161</v>
      </c>
      <c r="AU475" s="17" t="s">
        <v>99</v>
      </c>
      <c r="AY475" s="17" t="s">
        <v>160</v>
      </c>
      <c r="BE475" s="165">
        <f t="shared" si="137"/>
        <v>364</v>
      </c>
      <c r="BF475" s="165">
        <f t="shared" si="138"/>
        <v>0</v>
      </c>
      <c r="BG475" s="165">
        <f t="shared" si="139"/>
        <v>0</v>
      </c>
      <c r="BH475" s="165">
        <f t="shared" si="140"/>
        <v>0</v>
      </c>
      <c r="BI475" s="165">
        <f t="shared" si="141"/>
        <v>0</v>
      </c>
      <c r="BJ475" s="17" t="s">
        <v>24</v>
      </c>
      <c r="BK475" s="165">
        <f t="shared" si="142"/>
        <v>364</v>
      </c>
      <c r="BL475" s="17" t="s">
        <v>164</v>
      </c>
      <c r="BM475" s="17" t="s">
        <v>1083</v>
      </c>
    </row>
    <row r="476" spans="2:65" s="1" customFormat="1" ht="22.5" customHeight="1">
      <c r="B476" s="31"/>
      <c r="C476" s="157" t="s">
        <v>1084</v>
      </c>
      <c r="D476" s="157" t="s">
        <v>161</v>
      </c>
      <c r="E476" s="158" t="s">
        <v>1085</v>
      </c>
      <c r="F476" s="230" t="s">
        <v>365</v>
      </c>
      <c r="G476" s="230"/>
      <c r="H476" s="230"/>
      <c r="I476" s="230"/>
      <c r="J476" s="159" t="s">
        <v>174</v>
      </c>
      <c r="K476" s="160">
        <v>75</v>
      </c>
      <c r="L476" s="161">
        <v>5</v>
      </c>
      <c r="M476" s="231">
        <v>5</v>
      </c>
      <c r="N476" s="231"/>
      <c r="O476" s="231"/>
      <c r="P476" s="231">
        <f t="shared" si="130"/>
        <v>750</v>
      </c>
      <c r="Q476" s="231"/>
      <c r="R476" s="33"/>
      <c r="T476" s="162" t="s">
        <v>22</v>
      </c>
      <c r="U476" s="40" t="s">
        <v>44</v>
      </c>
      <c r="V476" s="108">
        <f t="shared" si="131"/>
        <v>10</v>
      </c>
      <c r="W476" s="108">
        <f t="shared" si="132"/>
        <v>375</v>
      </c>
      <c r="X476" s="108">
        <f t="shared" si="133"/>
        <v>375</v>
      </c>
      <c r="Y476" s="163">
        <v>0</v>
      </c>
      <c r="Z476" s="163">
        <f t="shared" si="134"/>
        <v>0</v>
      </c>
      <c r="AA476" s="163">
        <v>0</v>
      </c>
      <c r="AB476" s="163">
        <f t="shared" si="135"/>
        <v>0</v>
      </c>
      <c r="AC476" s="163">
        <v>0</v>
      </c>
      <c r="AD476" s="164">
        <f t="shared" si="136"/>
        <v>0</v>
      </c>
      <c r="AR476" s="17" t="s">
        <v>164</v>
      </c>
      <c r="AT476" s="17" t="s">
        <v>161</v>
      </c>
      <c r="AU476" s="17" t="s">
        <v>99</v>
      </c>
      <c r="AY476" s="17" t="s">
        <v>160</v>
      </c>
      <c r="BE476" s="165">
        <f t="shared" si="137"/>
        <v>750</v>
      </c>
      <c r="BF476" s="165">
        <f t="shared" si="138"/>
        <v>0</v>
      </c>
      <c r="BG476" s="165">
        <f t="shared" si="139"/>
        <v>0</v>
      </c>
      <c r="BH476" s="165">
        <f t="shared" si="140"/>
        <v>0</v>
      </c>
      <c r="BI476" s="165">
        <f t="shared" si="141"/>
        <v>0</v>
      </c>
      <c r="BJ476" s="17" t="s">
        <v>24</v>
      </c>
      <c r="BK476" s="165">
        <f t="shared" si="142"/>
        <v>750</v>
      </c>
      <c r="BL476" s="17" t="s">
        <v>164</v>
      </c>
      <c r="BM476" s="17" t="s">
        <v>1086</v>
      </c>
    </row>
    <row r="477" spans="2:65" s="1" customFormat="1" ht="22.5" customHeight="1">
      <c r="B477" s="31"/>
      <c r="C477" s="157" t="s">
        <v>667</v>
      </c>
      <c r="D477" s="157" t="s">
        <v>161</v>
      </c>
      <c r="E477" s="158" t="s">
        <v>1087</v>
      </c>
      <c r="F477" s="230" t="s">
        <v>369</v>
      </c>
      <c r="G477" s="230"/>
      <c r="H477" s="230"/>
      <c r="I477" s="230"/>
      <c r="J477" s="159" t="s">
        <v>174</v>
      </c>
      <c r="K477" s="160">
        <v>2</v>
      </c>
      <c r="L477" s="161">
        <v>21</v>
      </c>
      <c r="M477" s="231">
        <v>10</v>
      </c>
      <c r="N477" s="231"/>
      <c r="O477" s="231"/>
      <c r="P477" s="231">
        <f t="shared" si="130"/>
        <v>62</v>
      </c>
      <c r="Q477" s="231"/>
      <c r="R477" s="33"/>
      <c r="T477" s="162" t="s">
        <v>22</v>
      </c>
      <c r="U477" s="40" t="s">
        <v>44</v>
      </c>
      <c r="V477" s="108">
        <f t="shared" si="131"/>
        <v>31</v>
      </c>
      <c r="W477" s="108">
        <f t="shared" si="132"/>
        <v>42</v>
      </c>
      <c r="X477" s="108">
        <f t="shared" si="133"/>
        <v>20</v>
      </c>
      <c r="Y477" s="163">
        <v>0</v>
      </c>
      <c r="Z477" s="163">
        <f t="shared" si="134"/>
        <v>0</v>
      </c>
      <c r="AA477" s="163">
        <v>0</v>
      </c>
      <c r="AB477" s="163">
        <f t="shared" si="135"/>
        <v>0</v>
      </c>
      <c r="AC477" s="163">
        <v>0</v>
      </c>
      <c r="AD477" s="164">
        <f t="shared" si="136"/>
        <v>0</v>
      </c>
      <c r="AR477" s="17" t="s">
        <v>164</v>
      </c>
      <c r="AT477" s="17" t="s">
        <v>161</v>
      </c>
      <c r="AU477" s="17" t="s">
        <v>99</v>
      </c>
      <c r="AY477" s="17" t="s">
        <v>160</v>
      </c>
      <c r="BE477" s="165">
        <f t="shared" si="137"/>
        <v>62</v>
      </c>
      <c r="BF477" s="165">
        <f t="shared" si="138"/>
        <v>0</v>
      </c>
      <c r="BG477" s="165">
        <f t="shared" si="139"/>
        <v>0</v>
      </c>
      <c r="BH477" s="165">
        <f t="shared" si="140"/>
        <v>0</v>
      </c>
      <c r="BI477" s="165">
        <f t="shared" si="141"/>
        <v>0</v>
      </c>
      <c r="BJ477" s="17" t="s">
        <v>24</v>
      </c>
      <c r="BK477" s="165">
        <f t="shared" si="142"/>
        <v>62</v>
      </c>
      <c r="BL477" s="17" t="s">
        <v>164</v>
      </c>
      <c r="BM477" s="17" t="s">
        <v>1088</v>
      </c>
    </row>
    <row r="478" spans="2:65" s="1" customFormat="1" ht="22.5" customHeight="1">
      <c r="B478" s="31"/>
      <c r="C478" s="157" t="s">
        <v>1089</v>
      </c>
      <c r="D478" s="157" t="s">
        <v>161</v>
      </c>
      <c r="E478" s="158" t="s">
        <v>1090</v>
      </c>
      <c r="F478" s="230" t="s">
        <v>488</v>
      </c>
      <c r="G478" s="230"/>
      <c r="H478" s="230"/>
      <c r="I478" s="230"/>
      <c r="J478" s="159" t="s">
        <v>373</v>
      </c>
      <c r="K478" s="160">
        <v>1</v>
      </c>
      <c r="L478" s="161">
        <v>420</v>
      </c>
      <c r="M478" s="231">
        <v>2430</v>
      </c>
      <c r="N478" s="231"/>
      <c r="O478" s="231"/>
      <c r="P478" s="231">
        <f t="shared" si="130"/>
        <v>2850</v>
      </c>
      <c r="Q478" s="231"/>
      <c r="R478" s="33"/>
      <c r="T478" s="162" t="s">
        <v>22</v>
      </c>
      <c r="U478" s="40" t="s">
        <v>44</v>
      </c>
      <c r="V478" s="108">
        <f t="shared" si="131"/>
        <v>2850</v>
      </c>
      <c r="W478" s="108">
        <f t="shared" si="132"/>
        <v>420</v>
      </c>
      <c r="X478" s="108">
        <f t="shared" si="133"/>
        <v>2430</v>
      </c>
      <c r="Y478" s="163">
        <v>0</v>
      </c>
      <c r="Z478" s="163">
        <f t="shared" si="134"/>
        <v>0</v>
      </c>
      <c r="AA478" s="163">
        <v>0</v>
      </c>
      <c r="AB478" s="163">
        <f t="shared" si="135"/>
        <v>0</v>
      </c>
      <c r="AC478" s="163">
        <v>0</v>
      </c>
      <c r="AD478" s="164">
        <f t="shared" si="136"/>
        <v>0</v>
      </c>
      <c r="AR478" s="17" t="s">
        <v>164</v>
      </c>
      <c r="AT478" s="17" t="s">
        <v>161</v>
      </c>
      <c r="AU478" s="17" t="s">
        <v>99</v>
      </c>
      <c r="AY478" s="17" t="s">
        <v>160</v>
      </c>
      <c r="BE478" s="165">
        <f t="shared" si="137"/>
        <v>2850</v>
      </c>
      <c r="BF478" s="165">
        <f t="shared" si="138"/>
        <v>0</v>
      </c>
      <c r="BG478" s="165">
        <f t="shared" si="139"/>
        <v>0</v>
      </c>
      <c r="BH478" s="165">
        <f t="shared" si="140"/>
        <v>0</v>
      </c>
      <c r="BI478" s="165">
        <f t="shared" si="141"/>
        <v>0</v>
      </c>
      <c r="BJ478" s="17" t="s">
        <v>24</v>
      </c>
      <c r="BK478" s="165">
        <f t="shared" si="142"/>
        <v>2850</v>
      </c>
      <c r="BL478" s="17" t="s">
        <v>164</v>
      </c>
      <c r="BM478" s="17" t="s">
        <v>1091</v>
      </c>
    </row>
    <row r="479" spans="2:65" s="1" customFormat="1" ht="22.5" customHeight="1">
      <c r="B479" s="31"/>
      <c r="C479" s="157" t="s">
        <v>670</v>
      </c>
      <c r="D479" s="157" t="s">
        <v>161</v>
      </c>
      <c r="E479" s="158" t="s">
        <v>1092</v>
      </c>
      <c r="F479" s="230" t="s">
        <v>492</v>
      </c>
      <c r="G479" s="230"/>
      <c r="H479" s="230"/>
      <c r="I479" s="230"/>
      <c r="J479" s="159" t="s">
        <v>189</v>
      </c>
      <c r="K479" s="160">
        <v>4</v>
      </c>
      <c r="L479" s="161">
        <v>125</v>
      </c>
      <c r="M479" s="231">
        <v>245</v>
      </c>
      <c r="N479" s="231"/>
      <c r="O479" s="231"/>
      <c r="P479" s="231">
        <f t="shared" si="130"/>
        <v>1480</v>
      </c>
      <c r="Q479" s="231"/>
      <c r="R479" s="33"/>
      <c r="T479" s="162" t="s">
        <v>22</v>
      </c>
      <c r="U479" s="40" t="s">
        <v>44</v>
      </c>
      <c r="V479" s="108">
        <f t="shared" si="131"/>
        <v>370</v>
      </c>
      <c r="W479" s="108">
        <f t="shared" si="132"/>
        <v>500</v>
      </c>
      <c r="X479" s="108">
        <f t="shared" si="133"/>
        <v>980</v>
      </c>
      <c r="Y479" s="163">
        <v>0</v>
      </c>
      <c r="Z479" s="163">
        <f t="shared" si="134"/>
        <v>0</v>
      </c>
      <c r="AA479" s="163">
        <v>0</v>
      </c>
      <c r="AB479" s="163">
        <f t="shared" si="135"/>
        <v>0</v>
      </c>
      <c r="AC479" s="163">
        <v>0</v>
      </c>
      <c r="AD479" s="164">
        <f t="shared" si="136"/>
        <v>0</v>
      </c>
      <c r="AR479" s="17" t="s">
        <v>164</v>
      </c>
      <c r="AT479" s="17" t="s">
        <v>161</v>
      </c>
      <c r="AU479" s="17" t="s">
        <v>99</v>
      </c>
      <c r="AY479" s="17" t="s">
        <v>160</v>
      </c>
      <c r="BE479" s="165">
        <f t="shared" si="137"/>
        <v>1480</v>
      </c>
      <c r="BF479" s="165">
        <f t="shared" si="138"/>
        <v>0</v>
      </c>
      <c r="BG479" s="165">
        <f t="shared" si="139"/>
        <v>0</v>
      </c>
      <c r="BH479" s="165">
        <f t="shared" si="140"/>
        <v>0</v>
      </c>
      <c r="BI479" s="165">
        <f t="shared" si="141"/>
        <v>0</v>
      </c>
      <c r="BJ479" s="17" t="s">
        <v>24</v>
      </c>
      <c r="BK479" s="165">
        <f t="shared" si="142"/>
        <v>1480</v>
      </c>
      <c r="BL479" s="17" t="s">
        <v>164</v>
      </c>
      <c r="BM479" s="17" t="s">
        <v>1093</v>
      </c>
    </row>
    <row r="480" spans="2:65" s="9" customFormat="1" ht="29.85" customHeight="1">
      <c r="B480" s="145"/>
      <c r="C480" s="146"/>
      <c r="D480" s="156" t="s">
        <v>126</v>
      </c>
      <c r="E480" s="156"/>
      <c r="F480" s="156"/>
      <c r="G480" s="156"/>
      <c r="H480" s="156"/>
      <c r="I480" s="156"/>
      <c r="J480" s="156"/>
      <c r="K480" s="156"/>
      <c r="L480" s="156"/>
      <c r="M480" s="237">
        <f>BK480</f>
        <v>2644991.6</v>
      </c>
      <c r="N480" s="238"/>
      <c r="O480" s="238"/>
      <c r="P480" s="238"/>
      <c r="Q480" s="238"/>
      <c r="R480" s="148"/>
      <c r="T480" s="149"/>
      <c r="U480" s="146"/>
      <c r="V480" s="146"/>
      <c r="W480" s="150">
        <f>SUM(W481:W491)</f>
        <v>2556801.6</v>
      </c>
      <c r="X480" s="150">
        <f>SUM(X481:X491)</f>
        <v>88190</v>
      </c>
      <c r="Y480" s="146"/>
      <c r="Z480" s="151">
        <f>SUM(Z481:Z491)</f>
        <v>0</v>
      </c>
      <c r="AA480" s="146"/>
      <c r="AB480" s="151">
        <f>SUM(AB481:AB491)</f>
        <v>0</v>
      </c>
      <c r="AC480" s="146"/>
      <c r="AD480" s="152">
        <f>SUM(AD481:AD491)</f>
        <v>0</v>
      </c>
      <c r="AR480" s="153" t="s">
        <v>99</v>
      </c>
      <c r="AT480" s="154" t="s">
        <v>80</v>
      </c>
      <c r="AU480" s="154" t="s">
        <v>24</v>
      </c>
      <c r="AY480" s="153" t="s">
        <v>160</v>
      </c>
      <c r="BK480" s="155">
        <f>SUM(BK481:BK491)</f>
        <v>2644991.6</v>
      </c>
    </row>
    <row r="481" spans="2:65" s="1" customFormat="1" ht="31.5" customHeight="1">
      <c r="B481" s="31"/>
      <c r="C481" s="157" t="s">
        <v>1094</v>
      </c>
      <c r="D481" s="157" t="s">
        <v>161</v>
      </c>
      <c r="E481" s="158" t="s">
        <v>1095</v>
      </c>
      <c r="F481" s="230" t="s">
        <v>1096</v>
      </c>
      <c r="G481" s="230"/>
      <c r="H481" s="230"/>
      <c r="I481" s="230"/>
      <c r="J481" s="159" t="s">
        <v>174</v>
      </c>
      <c r="K481" s="160">
        <v>134</v>
      </c>
      <c r="L481" s="161">
        <v>5774</v>
      </c>
      <c r="M481" s="231">
        <v>190</v>
      </c>
      <c r="N481" s="231"/>
      <c r="O481" s="231"/>
      <c r="P481" s="231">
        <f t="shared" ref="P481:P491" si="143">ROUND(V481*K481,2)</f>
        <v>799176</v>
      </c>
      <c r="Q481" s="231"/>
      <c r="R481" s="33"/>
      <c r="T481" s="162" t="s">
        <v>22</v>
      </c>
      <c r="U481" s="40" t="s">
        <v>44</v>
      </c>
      <c r="V481" s="108">
        <f t="shared" ref="V481:V491" si="144">L481+M481</f>
        <v>5964</v>
      </c>
      <c r="W481" s="108">
        <f t="shared" ref="W481:W491" si="145">ROUND(L481*K481,2)</f>
        <v>773716</v>
      </c>
      <c r="X481" s="108">
        <f t="shared" ref="X481:X491" si="146">ROUND(M481*K481,2)</f>
        <v>25460</v>
      </c>
      <c r="Y481" s="163">
        <v>0</v>
      </c>
      <c r="Z481" s="163">
        <f t="shared" ref="Z481:Z491" si="147">Y481*K481</f>
        <v>0</v>
      </c>
      <c r="AA481" s="163">
        <v>0</v>
      </c>
      <c r="AB481" s="163">
        <f t="shared" ref="AB481:AB491" si="148">AA481*K481</f>
        <v>0</v>
      </c>
      <c r="AC481" s="163">
        <v>0</v>
      </c>
      <c r="AD481" s="164">
        <f t="shared" ref="AD481:AD491" si="149">AC481*K481</f>
        <v>0</v>
      </c>
      <c r="AR481" s="17" t="s">
        <v>164</v>
      </c>
      <c r="AT481" s="17" t="s">
        <v>161</v>
      </c>
      <c r="AU481" s="17" t="s">
        <v>99</v>
      </c>
      <c r="AY481" s="17" t="s">
        <v>160</v>
      </c>
      <c r="BE481" s="165">
        <f t="shared" ref="BE481:BE491" si="150">IF(U481="základní",P481,0)</f>
        <v>799176</v>
      </c>
      <c r="BF481" s="165">
        <f t="shared" ref="BF481:BF491" si="151">IF(U481="snížená",P481,0)</f>
        <v>0</v>
      </c>
      <c r="BG481" s="165">
        <f t="shared" ref="BG481:BG491" si="152">IF(U481="zákl. přenesená",P481,0)</f>
        <v>0</v>
      </c>
      <c r="BH481" s="165">
        <f t="shared" ref="BH481:BH491" si="153">IF(U481="sníž. přenesená",P481,0)</f>
        <v>0</v>
      </c>
      <c r="BI481" s="165">
        <f t="shared" ref="BI481:BI491" si="154">IF(U481="nulová",P481,0)</f>
        <v>0</v>
      </c>
      <c r="BJ481" s="17" t="s">
        <v>24</v>
      </c>
      <c r="BK481" s="165">
        <f t="shared" ref="BK481:BK491" si="155">ROUND(V481*K481,2)</f>
        <v>799176</v>
      </c>
      <c r="BL481" s="17" t="s">
        <v>164</v>
      </c>
      <c r="BM481" s="17" t="s">
        <v>1097</v>
      </c>
    </row>
    <row r="482" spans="2:65" s="1" customFormat="1" ht="31.5" customHeight="1">
      <c r="B482" s="31"/>
      <c r="C482" s="157" t="s">
        <v>672</v>
      </c>
      <c r="D482" s="157" t="s">
        <v>161</v>
      </c>
      <c r="E482" s="158" t="s">
        <v>1098</v>
      </c>
      <c r="F482" s="230" t="s">
        <v>1099</v>
      </c>
      <c r="G482" s="230"/>
      <c r="H482" s="230"/>
      <c r="I482" s="230"/>
      <c r="J482" s="159" t="s">
        <v>174</v>
      </c>
      <c r="K482" s="160">
        <v>142</v>
      </c>
      <c r="L482" s="161">
        <v>6230</v>
      </c>
      <c r="M482" s="231">
        <v>190</v>
      </c>
      <c r="N482" s="231"/>
      <c r="O482" s="231"/>
      <c r="P482" s="231">
        <f t="shared" si="143"/>
        <v>911640</v>
      </c>
      <c r="Q482" s="231"/>
      <c r="R482" s="33"/>
      <c r="T482" s="162" t="s">
        <v>22</v>
      </c>
      <c r="U482" s="40" t="s">
        <v>44</v>
      </c>
      <c r="V482" s="108">
        <f t="shared" si="144"/>
        <v>6420</v>
      </c>
      <c r="W482" s="108">
        <f t="shared" si="145"/>
        <v>884660</v>
      </c>
      <c r="X482" s="108">
        <f t="shared" si="146"/>
        <v>26980</v>
      </c>
      <c r="Y482" s="163">
        <v>0</v>
      </c>
      <c r="Z482" s="163">
        <f t="shared" si="147"/>
        <v>0</v>
      </c>
      <c r="AA482" s="163">
        <v>0</v>
      </c>
      <c r="AB482" s="163">
        <f t="shared" si="148"/>
        <v>0</v>
      </c>
      <c r="AC482" s="163">
        <v>0</v>
      </c>
      <c r="AD482" s="164">
        <f t="shared" si="149"/>
        <v>0</v>
      </c>
      <c r="AR482" s="17" t="s">
        <v>164</v>
      </c>
      <c r="AT482" s="17" t="s">
        <v>161</v>
      </c>
      <c r="AU482" s="17" t="s">
        <v>99</v>
      </c>
      <c r="AY482" s="17" t="s">
        <v>160</v>
      </c>
      <c r="BE482" s="165">
        <f t="shared" si="150"/>
        <v>911640</v>
      </c>
      <c r="BF482" s="165">
        <f t="shared" si="151"/>
        <v>0</v>
      </c>
      <c r="BG482" s="165">
        <f t="shared" si="152"/>
        <v>0</v>
      </c>
      <c r="BH482" s="165">
        <f t="shared" si="153"/>
        <v>0</v>
      </c>
      <c r="BI482" s="165">
        <f t="shared" si="154"/>
        <v>0</v>
      </c>
      <c r="BJ482" s="17" t="s">
        <v>24</v>
      </c>
      <c r="BK482" s="165">
        <f t="shared" si="155"/>
        <v>911640</v>
      </c>
      <c r="BL482" s="17" t="s">
        <v>164</v>
      </c>
      <c r="BM482" s="17" t="s">
        <v>1100</v>
      </c>
    </row>
    <row r="483" spans="2:65" s="1" customFormat="1" ht="31.5" customHeight="1">
      <c r="B483" s="31"/>
      <c r="C483" s="157" t="s">
        <v>1101</v>
      </c>
      <c r="D483" s="157" t="s">
        <v>161</v>
      </c>
      <c r="E483" s="158" t="s">
        <v>1102</v>
      </c>
      <c r="F483" s="230" t="s">
        <v>1103</v>
      </c>
      <c r="G483" s="230"/>
      <c r="H483" s="230"/>
      <c r="I483" s="230"/>
      <c r="J483" s="159" t="s">
        <v>174</v>
      </c>
      <c r="K483" s="160">
        <v>7</v>
      </c>
      <c r="L483" s="161">
        <v>6155</v>
      </c>
      <c r="M483" s="231">
        <v>190</v>
      </c>
      <c r="N483" s="231"/>
      <c r="O483" s="231"/>
      <c r="P483" s="231">
        <f t="shared" si="143"/>
        <v>44415</v>
      </c>
      <c r="Q483" s="231"/>
      <c r="R483" s="33"/>
      <c r="T483" s="162" t="s">
        <v>22</v>
      </c>
      <c r="U483" s="40" t="s">
        <v>44</v>
      </c>
      <c r="V483" s="108">
        <f t="shared" si="144"/>
        <v>6345</v>
      </c>
      <c r="W483" s="108">
        <f t="shared" si="145"/>
        <v>43085</v>
      </c>
      <c r="X483" s="108">
        <f t="shared" si="146"/>
        <v>1330</v>
      </c>
      <c r="Y483" s="163">
        <v>0</v>
      </c>
      <c r="Z483" s="163">
        <f t="shared" si="147"/>
        <v>0</v>
      </c>
      <c r="AA483" s="163">
        <v>0</v>
      </c>
      <c r="AB483" s="163">
        <f t="shared" si="148"/>
        <v>0</v>
      </c>
      <c r="AC483" s="163">
        <v>0</v>
      </c>
      <c r="AD483" s="164">
        <f t="shared" si="149"/>
        <v>0</v>
      </c>
      <c r="AR483" s="17" t="s">
        <v>164</v>
      </c>
      <c r="AT483" s="17" t="s">
        <v>161</v>
      </c>
      <c r="AU483" s="17" t="s">
        <v>99</v>
      </c>
      <c r="AY483" s="17" t="s">
        <v>160</v>
      </c>
      <c r="BE483" s="165">
        <f t="shared" si="150"/>
        <v>44415</v>
      </c>
      <c r="BF483" s="165">
        <f t="shared" si="151"/>
        <v>0</v>
      </c>
      <c r="BG483" s="165">
        <f t="shared" si="152"/>
        <v>0</v>
      </c>
      <c r="BH483" s="165">
        <f t="shared" si="153"/>
        <v>0</v>
      </c>
      <c r="BI483" s="165">
        <f t="shared" si="154"/>
        <v>0</v>
      </c>
      <c r="BJ483" s="17" t="s">
        <v>24</v>
      </c>
      <c r="BK483" s="165">
        <f t="shared" si="155"/>
        <v>44415</v>
      </c>
      <c r="BL483" s="17" t="s">
        <v>164</v>
      </c>
      <c r="BM483" s="17" t="s">
        <v>1104</v>
      </c>
    </row>
    <row r="484" spans="2:65" s="1" customFormat="1" ht="31.5" customHeight="1">
      <c r="B484" s="31"/>
      <c r="C484" s="157" t="s">
        <v>675</v>
      </c>
      <c r="D484" s="157" t="s">
        <v>161</v>
      </c>
      <c r="E484" s="158" t="s">
        <v>1105</v>
      </c>
      <c r="F484" s="230" t="s">
        <v>1106</v>
      </c>
      <c r="G484" s="230"/>
      <c r="H484" s="230"/>
      <c r="I484" s="230"/>
      <c r="J484" s="159" t="s">
        <v>174</v>
      </c>
      <c r="K484" s="160">
        <v>48</v>
      </c>
      <c r="L484" s="161">
        <v>5975</v>
      </c>
      <c r="M484" s="231">
        <v>190</v>
      </c>
      <c r="N484" s="231"/>
      <c r="O484" s="231"/>
      <c r="P484" s="231">
        <f t="shared" si="143"/>
        <v>295920</v>
      </c>
      <c r="Q484" s="231"/>
      <c r="R484" s="33"/>
      <c r="T484" s="162" t="s">
        <v>22</v>
      </c>
      <c r="U484" s="40" t="s">
        <v>44</v>
      </c>
      <c r="V484" s="108">
        <f t="shared" si="144"/>
        <v>6165</v>
      </c>
      <c r="W484" s="108">
        <f t="shared" si="145"/>
        <v>286800</v>
      </c>
      <c r="X484" s="108">
        <f t="shared" si="146"/>
        <v>9120</v>
      </c>
      <c r="Y484" s="163">
        <v>0</v>
      </c>
      <c r="Z484" s="163">
        <f t="shared" si="147"/>
        <v>0</v>
      </c>
      <c r="AA484" s="163">
        <v>0</v>
      </c>
      <c r="AB484" s="163">
        <f t="shared" si="148"/>
        <v>0</v>
      </c>
      <c r="AC484" s="163">
        <v>0</v>
      </c>
      <c r="AD484" s="164">
        <f t="shared" si="149"/>
        <v>0</v>
      </c>
      <c r="AR484" s="17" t="s">
        <v>164</v>
      </c>
      <c r="AT484" s="17" t="s">
        <v>161</v>
      </c>
      <c r="AU484" s="17" t="s">
        <v>99</v>
      </c>
      <c r="AY484" s="17" t="s">
        <v>160</v>
      </c>
      <c r="BE484" s="165">
        <f t="shared" si="150"/>
        <v>295920</v>
      </c>
      <c r="BF484" s="165">
        <f t="shared" si="151"/>
        <v>0</v>
      </c>
      <c r="BG484" s="165">
        <f t="shared" si="152"/>
        <v>0</v>
      </c>
      <c r="BH484" s="165">
        <f t="shared" si="153"/>
        <v>0</v>
      </c>
      <c r="BI484" s="165">
        <f t="shared" si="154"/>
        <v>0</v>
      </c>
      <c r="BJ484" s="17" t="s">
        <v>24</v>
      </c>
      <c r="BK484" s="165">
        <f t="shared" si="155"/>
        <v>295920</v>
      </c>
      <c r="BL484" s="17" t="s">
        <v>164</v>
      </c>
      <c r="BM484" s="17" t="s">
        <v>1107</v>
      </c>
    </row>
    <row r="485" spans="2:65" s="1" customFormat="1" ht="31.5" customHeight="1">
      <c r="B485" s="31"/>
      <c r="C485" s="157" t="s">
        <v>1108</v>
      </c>
      <c r="D485" s="157" t="s">
        <v>161</v>
      </c>
      <c r="E485" s="158" t="s">
        <v>1109</v>
      </c>
      <c r="F485" s="230" t="s">
        <v>1110</v>
      </c>
      <c r="G485" s="230"/>
      <c r="H485" s="230"/>
      <c r="I485" s="230"/>
      <c r="J485" s="159" t="s">
        <v>174</v>
      </c>
      <c r="K485" s="160">
        <v>80</v>
      </c>
      <c r="L485" s="161">
        <v>3713</v>
      </c>
      <c r="M485" s="231">
        <v>130</v>
      </c>
      <c r="N485" s="231"/>
      <c r="O485" s="231"/>
      <c r="P485" s="231">
        <f t="shared" si="143"/>
        <v>307440</v>
      </c>
      <c r="Q485" s="231"/>
      <c r="R485" s="33"/>
      <c r="T485" s="162" t="s">
        <v>22</v>
      </c>
      <c r="U485" s="40" t="s">
        <v>44</v>
      </c>
      <c r="V485" s="108">
        <f t="shared" si="144"/>
        <v>3843</v>
      </c>
      <c r="W485" s="108">
        <f t="shared" si="145"/>
        <v>297040</v>
      </c>
      <c r="X485" s="108">
        <f t="shared" si="146"/>
        <v>10400</v>
      </c>
      <c r="Y485" s="163">
        <v>0</v>
      </c>
      <c r="Z485" s="163">
        <f t="shared" si="147"/>
        <v>0</v>
      </c>
      <c r="AA485" s="163">
        <v>0</v>
      </c>
      <c r="AB485" s="163">
        <f t="shared" si="148"/>
        <v>0</v>
      </c>
      <c r="AC485" s="163">
        <v>0</v>
      </c>
      <c r="AD485" s="164">
        <f t="shared" si="149"/>
        <v>0</v>
      </c>
      <c r="AR485" s="17" t="s">
        <v>164</v>
      </c>
      <c r="AT485" s="17" t="s">
        <v>161</v>
      </c>
      <c r="AU485" s="17" t="s">
        <v>99</v>
      </c>
      <c r="AY485" s="17" t="s">
        <v>160</v>
      </c>
      <c r="BE485" s="165">
        <f t="shared" si="150"/>
        <v>307440</v>
      </c>
      <c r="BF485" s="165">
        <f t="shared" si="151"/>
        <v>0</v>
      </c>
      <c r="BG485" s="165">
        <f t="shared" si="152"/>
        <v>0</v>
      </c>
      <c r="BH485" s="165">
        <f t="shared" si="153"/>
        <v>0</v>
      </c>
      <c r="BI485" s="165">
        <f t="shared" si="154"/>
        <v>0</v>
      </c>
      <c r="BJ485" s="17" t="s">
        <v>24</v>
      </c>
      <c r="BK485" s="165">
        <f t="shared" si="155"/>
        <v>307440</v>
      </c>
      <c r="BL485" s="17" t="s">
        <v>164</v>
      </c>
      <c r="BM485" s="17" t="s">
        <v>1111</v>
      </c>
    </row>
    <row r="486" spans="2:65" s="1" customFormat="1" ht="31.5" customHeight="1">
      <c r="B486" s="31"/>
      <c r="C486" s="157" t="s">
        <v>677</v>
      </c>
      <c r="D486" s="157" t="s">
        <v>161</v>
      </c>
      <c r="E486" s="158" t="s">
        <v>1112</v>
      </c>
      <c r="F486" s="230" t="s">
        <v>1113</v>
      </c>
      <c r="G486" s="230"/>
      <c r="H486" s="230"/>
      <c r="I486" s="230"/>
      <c r="J486" s="159" t="s">
        <v>174</v>
      </c>
      <c r="K486" s="160">
        <v>6</v>
      </c>
      <c r="L486" s="161">
        <v>3911</v>
      </c>
      <c r="M486" s="231">
        <v>130</v>
      </c>
      <c r="N486" s="231"/>
      <c r="O486" s="231"/>
      <c r="P486" s="231">
        <f t="shared" si="143"/>
        <v>24246</v>
      </c>
      <c r="Q486" s="231"/>
      <c r="R486" s="33"/>
      <c r="T486" s="162" t="s">
        <v>22</v>
      </c>
      <c r="U486" s="40" t="s">
        <v>44</v>
      </c>
      <c r="V486" s="108">
        <f t="shared" si="144"/>
        <v>4041</v>
      </c>
      <c r="W486" s="108">
        <f t="shared" si="145"/>
        <v>23466</v>
      </c>
      <c r="X486" s="108">
        <f t="shared" si="146"/>
        <v>780</v>
      </c>
      <c r="Y486" s="163">
        <v>0</v>
      </c>
      <c r="Z486" s="163">
        <f t="shared" si="147"/>
        <v>0</v>
      </c>
      <c r="AA486" s="163">
        <v>0</v>
      </c>
      <c r="AB486" s="163">
        <f t="shared" si="148"/>
        <v>0</v>
      </c>
      <c r="AC486" s="163">
        <v>0</v>
      </c>
      <c r="AD486" s="164">
        <f t="shared" si="149"/>
        <v>0</v>
      </c>
      <c r="AR486" s="17" t="s">
        <v>164</v>
      </c>
      <c r="AT486" s="17" t="s">
        <v>161</v>
      </c>
      <c r="AU486" s="17" t="s">
        <v>99</v>
      </c>
      <c r="AY486" s="17" t="s">
        <v>160</v>
      </c>
      <c r="BE486" s="165">
        <f t="shared" si="150"/>
        <v>24246</v>
      </c>
      <c r="BF486" s="165">
        <f t="shared" si="151"/>
        <v>0</v>
      </c>
      <c r="BG486" s="165">
        <f t="shared" si="152"/>
        <v>0</v>
      </c>
      <c r="BH486" s="165">
        <f t="shared" si="153"/>
        <v>0</v>
      </c>
      <c r="BI486" s="165">
        <f t="shared" si="154"/>
        <v>0</v>
      </c>
      <c r="BJ486" s="17" t="s">
        <v>24</v>
      </c>
      <c r="BK486" s="165">
        <f t="shared" si="155"/>
        <v>24246</v>
      </c>
      <c r="BL486" s="17" t="s">
        <v>164</v>
      </c>
      <c r="BM486" s="17" t="s">
        <v>1114</v>
      </c>
    </row>
    <row r="487" spans="2:65" s="1" customFormat="1" ht="31.5" customHeight="1">
      <c r="B487" s="31"/>
      <c r="C487" s="157" t="s">
        <v>1115</v>
      </c>
      <c r="D487" s="157" t="s">
        <v>161</v>
      </c>
      <c r="E487" s="158" t="s">
        <v>1116</v>
      </c>
      <c r="F487" s="230" t="s">
        <v>1117</v>
      </c>
      <c r="G487" s="230"/>
      <c r="H487" s="230"/>
      <c r="I487" s="230"/>
      <c r="J487" s="159" t="s">
        <v>174</v>
      </c>
      <c r="K487" s="160">
        <v>59</v>
      </c>
      <c r="L487" s="161">
        <v>2745</v>
      </c>
      <c r="M487" s="231">
        <v>130</v>
      </c>
      <c r="N487" s="231"/>
      <c r="O487" s="231"/>
      <c r="P487" s="231">
        <f t="shared" si="143"/>
        <v>169625</v>
      </c>
      <c r="Q487" s="231"/>
      <c r="R487" s="33"/>
      <c r="T487" s="162" t="s">
        <v>22</v>
      </c>
      <c r="U487" s="40" t="s">
        <v>44</v>
      </c>
      <c r="V487" s="108">
        <f t="shared" si="144"/>
        <v>2875</v>
      </c>
      <c r="W487" s="108">
        <f t="shared" si="145"/>
        <v>161955</v>
      </c>
      <c r="X487" s="108">
        <f t="shared" si="146"/>
        <v>7670</v>
      </c>
      <c r="Y487" s="163">
        <v>0</v>
      </c>
      <c r="Z487" s="163">
        <f t="shared" si="147"/>
        <v>0</v>
      </c>
      <c r="AA487" s="163">
        <v>0</v>
      </c>
      <c r="AB487" s="163">
        <f t="shared" si="148"/>
        <v>0</v>
      </c>
      <c r="AC487" s="163">
        <v>0</v>
      </c>
      <c r="AD487" s="164">
        <f t="shared" si="149"/>
        <v>0</v>
      </c>
      <c r="AR487" s="17" t="s">
        <v>164</v>
      </c>
      <c r="AT487" s="17" t="s">
        <v>161</v>
      </c>
      <c r="AU487" s="17" t="s">
        <v>99</v>
      </c>
      <c r="AY487" s="17" t="s">
        <v>160</v>
      </c>
      <c r="BE487" s="165">
        <f t="shared" si="150"/>
        <v>169625</v>
      </c>
      <c r="BF487" s="165">
        <f t="shared" si="151"/>
        <v>0</v>
      </c>
      <c r="BG487" s="165">
        <f t="shared" si="152"/>
        <v>0</v>
      </c>
      <c r="BH487" s="165">
        <f t="shared" si="153"/>
        <v>0</v>
      </c>
      <c r="BI487" s="165">
        <f t="shared" si="154"/>
        <v>0</v>
      </c>
      <c r="BJ487" s="17" t="s">
        <v>24</v>
      </c>
      <c r="BK487" s="165">
        <f t="shared" si="155"/>
        <v>169625</v>
      </c>
      <c r="BL487" s="17" t="s">
        <v>164</v>
      </c>
      <c r="BM487" s="17" t="s">
        <v>1118</v>
      </c>
    </row>
    <row r="488" spans="2:65" s="1" customFormat="1" ht="31.5" customHeight="1">
      <c r="B488" s="31"/>
      <c r="C488" s="157" t="s">
        <v>680</v>
      </c>
      <c r="D488" s="157" t="s">
        <v>161</v>
      </c>
      <c r="E488" s="158" t="s">
        <v>1119</v>
      </c>
      <c r="F488" s="230" t="s">
        <v>1120</v>
      </c>
      <c r="G488" s="230"/>
      <c r="H488" s="230"/>
      <c r="I488" s="230"/>
      <c r="J488" s="159" t="s">
        <v>174</v>
      </c>
      <c r="K488" s="160">
        <v>28</v>
      </c>
      <c r="L488" s="161">
        <v>2688</v>
      </c>
      <c r="M488" s="231">
        <v>130</v>
      </c>
      <c r="N488" s="231"/>
      <c r="O488" s="231"/>
      <c r="P488" s="231">
        <f t="shared" si="143"/>
        <v>78904</v>
      </c>
      <c r="Q488" s="231"/>
      <c r="R488" s="33"/>
      <c r="T488" s="162" t="s">
        <v>22</v>
      </c>
      <c r="U488" s="40" t="s">
        <v>44</v>
      </c>
      <c r="V488" s="108">
        <f t="shared" si="144"/>
        <v>2818</v>
      </c>
      <c r="W488" s="108">
        <f t="shared" si="145"/>
        <v>75264</v>
      </c>
      <c r="X488" s="108">
        <f t="shared" si="146"/>
        <v>3640</v>
      </c>
      <c r="Y488" s="163">
        <v>0</v>
      </c>
      <c r="Z488" s="163">
        <f t="shared" si="147"/>
        <v>0</v>
      </c>
      <c r="AA488" s="163">
        <v>0</v>
      </c>
      <c r="AB488" s="163">
        <f t="shared" si="148"/>
        <v>0</v>
      </c>
      <c r="AC488" s="163">
        <v>0</v>
      </c>
      <c r="AD488" s="164">
        <f t="shared" si="149"/>
        <v>0</v>
      </c>
      <c r="AR488" s="17" t="s">
        <v>164</v>
      </c>
      <c r="AT488" s="17" t="s">
        <v>161</v>
      </c>
      <c r="AU488" s="17" t="s">
        <v>99</v>
      </c>
      <c r="AY488" s="17" t="s">
        <v>160</v>
      </c>
      <c r="BE488" s="165">
        <f t="shared" si="150"/>
        <v>78904</v>
      </c>
      <c r="BF488" s="165">
        <f t="shared" si="151"/>
        <v>0</v>
      </c>
      <c r="BG488" s="165">
        <f t="shared" si="152"/>
        <v>0</v>
      </c>
      <c r="BH488" s="165">
        <f t="shared" si="153"/>
        <v>0</v>
      </c>
      <c r="BI488" s="165">
        <f t="shared" si="154"/>
        <v>0</v>
      </c>
      <c r="BJ488" s="17" t="s">
        <v>24</v>
      </c>
      <c r="BK488" s="165">
        <f t="shared" si="155"/>
        <v>78904</v>
      </c>
      <c r="BL488" s="17" t="s">
        <v>164</v>
      </c>
      <c r="BM488" s="17" t="s">
        <v>1121</v>
      </c>
    </row>
    <row r="489" spans="2:65" s="1" customFormat="1" ht="22.5" customHeight="1">
      <c r="B489" s="31"/>
      <c r="C489" s="157" t="s">
        <v>1122</v>
      </c>
      <c r="D489" s="157" t="s">
        <v>161</v>
      </c>
      <c r="E489" s="158" t="s">
        <v>1123</v>
      </c>
      <c r="F489" s="230" t="s">
        <v>1124</v>
      </c>
      <c r="G489" s="230"/>
      <c r="H489" s="230"/>
      <c r="I489" s="230"/>
      <c r="J489" s="159" t="s">
        <v>174</v>
      </c>
      <c r="K489" s="160">
        <v>3</v>
      </c>
      <c r="L489" s="161">
        <v>1894</v>
      </c>
      <c r="M489" s="231">
        <v>190</v>
      </c>
      <c r="N489" s="231"/>
      <c r="O489" s="231"/>
      <c r="P489" s="231">
        <f t="shared" si="143"/>
        <v>6252</v>
      </c>
      <c r="Q489" s="231"/>
      <c r="R489" s="33"/>
      <c r="T489" s="162" t="s">
        <v>22</v>
      </c>
      <c r="U489" s="40" t="s">
        <v>44</v>
      </c>
      <c r="V489" s="108">
        <f t="shared" si="144"/>
        <v>2084</v>
      </c>
      <c r="W489" s="108">
        <f t="shared" si="145"/>
        <v>5682</v>
      </c>
      <c r="X489" s="108">
        <f t="shared" si="146"/>
        <v>570</v>
      </c>
      <c r="Y489" s="163">
        <v>0</v>
      </c>
      <c r="Z489" s="163">
        <f t="shared" si="147"/>
        <v>0</v>
      </c>
      <c r="AA489" s="163">
        <v>0</v>
      </c>
      <c r="AB489" s="163">
        <f t="shared" si="148"/>
        <v>0</v>
      </c>
      <c r="AC489" s="163">
        <v>0</v>
      </c>
      <c r="AD489" s="164">
        <f t="shared" si="149"/>
        <v>0</v>
      </c>
      <c r="AR489" s="17" t="s">
        <v>164</v>
      </c>
      <c r="AT489" s="17" t="s">
        <v>161</v>
      </c>
      <c r="AU489" s="17" t="s">
        <v>99</v>
      </c>
      <c r="AY489" s="17" t="s">
        <v>160</v>
      </c>
      <c r="BE489" s="165">
        <f t="shared" si="150"/>
        <v>6252</v>
      </c>
      <c r="BF489" s="165">
        <f t="shared" si="151"/>
        <v>0</v>
      </c>
      <c r="BG489" s="165">
        <f t="shared" si="152"/>
        <v>0</v>
      </c>
      <c r="BH489" s="165">
        <f t="shared" si="153"/>
        <v>0</v>
      </c>
      <c r="BI489" s="165">
        <f t="shared" si="154"/>
        <v>0</v>
      </c>
      <c r="BJ489" s="17" t="s">
        <v>24</v>
      </c>
      <c r="BK489" s="165">
        <f t="shared" si="155"/>
        <v>6252</v>
      </c>
      <c r="BL489" s="17" t="s">
        <v>164</v>
      </c>
      <c r="BM489" s="17" t="s">
        <v>1125</v>
      </c>
    </row>
    <row r="490" spans="2:65" s="1" customFormat="1" ht="22.5" customHeight="1">
      <c r="B490" s="31"/>
      <c r="C490" s="157" t="s">
        <v>682</v>
      </c>
      <c r="D490" s="157" t="s">
        <v>161</v>
      </c>
      <c r="E490" s="158" t="s">
        <v>1126</v>
      </c>
      <c r="F490" s="230" t="s">
        <v>1127</v>
      </c>
      <c r="G490" s="230"/>
      <c r="H490" s="230"/>
      <c r="I490" s="230"/>
      <c r="J490" s="159" t="s">
        <v>174</v>
      </c>
      <c r="K490" s="160">
        <v>504</v>
      </c>
      <c r="L490" s="161">
        <v>8.4</v>
      </c>
      <c r="M490" s="231">
        <v>0</v>
      </c>
      <c r="N490" s="231"/>
      <c r="O490" s="231"/>
      <c r="P490" s="231">
        <f t="shared" si="143"/>
        <v>4233.6000000000004</v>
      </c>
      <c r="Q490" s="231"/>
      <c r="R490" s="33"/>
      <c r="T490" s="162" t="s">
        <v>22</v>
      </c>
      <c r="U490" s="40" t="s">
        <v>44</v>
      </c>
      <c r="V490" s="108">
        <f t="shared" si="144"/>
        <v>8.4</v>
      </c>
      <c r="W490" s="108">
        <f t="shared" si="145"/>
        <v>4233.6000000000004</v>
      </c>
      <c r="X490" s="108">
        <f t="shared" si="146"/>
        <v>0</v>
      </c>
      <c r="Y490" s="163">
        <v>0</v>
      </c>
      <c r="Z490" s="163">
        <f t="shared" si="147"/>
        <v>0</v>
      </c>
      <c r="AA490" s="163">
        <v>0</v>
      </c>
      <c r="AB490" s="163">
        <f t="shared" si="148"/>
        <v>0</v>
      </c>
      <c r="AC490" s="163">
        <v>0</v>
      </c>
      <c r="AD490" s="164">
        <f t="shared" si="149"/>
        <v>0</v>
      </c>
      <c r="AR490" s="17" t="s">
        <v>164</v>
      </c>
      <c r="AT490" s="17" t="s">
        <v>161</v>
      </c>
      <c r="AU490" s="17" t="s">
        <v>99</v>
      </c>
      <c r="AY490" s="17" t="s">
        <v>160</v>
      </c>
      <c r="BE490" s="165">
        <f t="shared" si="150"/>
        <v>4233.6000000000004</v>
      </c>
      <c r="BF490" s="165">
        <f t="shared" si="151"/>
        <v>0</v>
      </c>
      <c r="BG490" s="165">
        <f t="shared" si="152"/>
        <v>0</v>
      </c>
      <c r="BH490" s="165">
        <f t="shared" si="153"/>
        <v>0</v>
      </c>
      <c r="BI490" s="165">
        <f t="shared" si="154"/>
        <v>0</v>
      </c>
      <c r="BJ490" s="17" t="s">
        <v>24</v>
      </c>
      <c r="BK490" s="165">
        <f t="shared" si="155"/>
        <v>4233.6000000000004</v>
      </c>
      <c r="BL490" s="17" t="s">
        <v>164</v>
      </c>
      <c r="BM490" s="17" t="s">
        <v>1128</v>
      </c>
    </row>
    <row r="491" spans="2:65" s="1" customFormat="1" ht="22.5" customHeight="1">
      <c r="B491" s="31"/>
      <c r="C491" s="157" t="s">
        <v>1129</v>
      </c>
      <c r="D491" s="157" t="s">
        <v>161</v>
      </c>
      <c r="E491" s="158" t="s">
        <v>1130</v>
      </c>
      <c r="F491" s="230" t="s">
        <v>1131</v>
      </c>
      <c r="G491" s="230"/>
      <c r="H491" s="230"/>
      <c r="I491" s="230"/>
      <c r="J491" s="159" t="s">
        <v>174</v>
      </c>
      <c r="K491" s="160">
        <v>2</v>
      </c>
      <c r="L491" s="161">
        <v>450</v>
      </c>
      <c r="M491" s="231">
        <v>1120</v>
      </c>
      <c r="N491" s="231"/>
      <c r="O491" s="231"/>
      <c r="P491" s="231">
        <f t="shared" si="143"/>
        <v>3140</v>
      </c>
      <c r="Q491" s="231"/>
      <c r="R491" s="33"/>
      <c r="T491" s="162" t="s">
        <v>22</v>
      </c>
      <c r="U491" s="40" t="s">
        <v>44</v>
      </c>
      <c r="V491" s="108">
        <f t="shared" si="144"/>
        <v>1570</v>
      </c>
      <c r="W491" s="108">
        <f t="shared" si="145"/>
        <v>900</v>
      </c>
      <c r="X491" s="108">
        <f t="shared" si="146"/>
        <v>2240</v>
      </c>
      <c r="Y491" s="163">
        <v>0</v>
      </c>
      <c r="Z491" s="163">
        <f t="shared" si="147"/>
        <v>0</v>
      </c>
      <c r="AA491" s="163">
        <v>0</v>
      </c>
      <c r="AB491" s="163">
        <f t="shared" si="148"/>
        <v>0</v>
      </c>
      <c r="AC491" s="163">
        <v>0</v>
      </c>
      <c r="AD491" s="164">
        <f t="shared" si="149"/>
        <v>0</v>
      </c>
      <c r="AR491" s="17" t="s">
        <v>164</v>
      </c>
      <c r="AT491" s="17" t="s">
        <v>161</v>
      </c>
      <c r="AU491" s="17" t="s">
        <v>99</v>
      </c>
      <c r="AY491" s="17" t="s">
        <v>160</v>
      </c>
      <c r="BE491" s="165">
        <f t="shared" si="150"/>
        <v>3140</v>
      </c>
      <c r="BF491" s="165">
        <f t="shared" si="151"/>
        <v>0</v>
      </c>
      <c r="BG491" s="165">
        <f t="shared" si="152"/>
        <v>0</v>
      </c>
      <c r="BH491" s="165">
        <f t="shared" si="153"/>
        <v>0</v>
      </c>
      <c r="BI491" s="165">
        <f t="shared" si="154"/>
        <v>0</v>
      </c>
      <c r="BJ491" s="17" t="s">
        <v>24</v>
      </c>
      <c r="BK491" s="165">
        <f t="shared" si="155"/>
        <v>3140</v>
      </c>
      <c r="BL491" s="17" t="s">
        <v>164</v>
      </c>
      <c r="BM491" s="17" t="s">
        <v>1132</v>
      </c>
    </row>
    <row r="492" spans="2:65" s="9" customFormat="1" ht="29.85" customHeight="1">
      <c r="B492" s="145"/>
      <c r="C492" s="146"/>
      <c r="D492" s="156" t="s">
        <v>127</v>
      </c>
      <c r="E492" s="156"/>
      <c r="F492" s="156"/>
      <c r="G492" s="156"/>
      <c r="H492" s="156"/>
      <c r="I492" s="156"/>
      <c r="J492" s="156"/>
      <c r="K492" s="156"/>
      <c r="L492" s="156"/>
      <c r="M492" s="237">
        <f>BK492</f>
        <v>1947441</v>
      </c>
      <c r="N492" s="238"/>
      <c r="O492" s="238"/>
      <c r="P492" s="238"/>
      <c r="Q492" s="238"/>
      <c r="R492" s="148"/>
      <c r="T492" s="149"/>
      <c r="U492" s="146"/>
      <c r="V492" s="146"/>
      <c r="W492" s="150">
        <f>SUM(W493:W578)</f>
        <v>1144707</v>
      </c>
      <c r="X492" s="150">
        <f>SUM(X493:X578)</f>
        <v>802734</v>
      </c>
      <c r="Y492" s="146"/>
      <c r="Z492" s="151">
        <f>SUM(Z493:Z578)</f>
        <v>0</v>
      </c>
      <c r="AA492" s="146"/>
      <c r="AB492" s="151">
        <f>SUM(AB493:AB578)</f>
        <v>0</v>
      </c>
      <c r="AC492" s="146"/>
      <c r="AD492" s="152">
        <f>SUM(AD493:AD578)</f>
        <v>0</v>
      </c>
      <c r="AR492" s="153" t="s">
        <v>99</v>
      </c>
      <c r="AT492" s="154" t="s">
        <v>80</v>
      </c>
      <c r="AU492" s="154" t="s">
        <v>24</v>
      </c>
      <c r="AY492" s="153" t="s">
        <v>160</v>
      </c>
      <c r="BK492" s="155">
        <f>SUM(BK493:BK578)</f>
        <v>1947441</v>
      </c>
    </row>
    <row r="493" spans="2:65" s="1" customFormat="1" ht="22.5" customHeight="1">
      <c r="B493" s="31"/>
      <c r="C493" s="157" t="s">
        <v>685</v>
      </c>
      <c r="D493" s="157" t="s">
        <v>161</v>
      </c>
      <c r="E493" s="158" t="s">
        <v>1133</v>
      </c>
      <c r="F493" s="230" t="s">
        <v>1134</v>
      </c>
      <c r="G493" s="230"/>
      <c r="H493" s="230"/>
      <c r="I493" s="230"/>
      <c r="J493" s="159" t="s">
        <v>174</v>
      </c>
      <c r="K493" s="160">
        <v>17</v>
      </c>
      <c r="L493" s="161">
        <v>0</v>
      </c>
      <c r="M493" s="231">
        <v>124</v>
      </c>
      <c r="N493" s="231"/>
      <c r="O493" s="231"/>
      <c r="P493" s="231">
        <f t="shared" ref="P493:P524" si="156">ROUND(V493*K493,2)</f>
        <v>2108</v>
      </c>
      <c r="Q493" s="231"/>
      <c r="R493" s="33"/>
      <c r="T493" s="162" t="s">
        <v>22</v>
      </c>
      <c r="U493" s="40" t="s">
        <v>44</v>
      </c>
      <c r="V493" s="108">
        <f t="shared" ref="V493:V524" si="157">L493+M493</f>
        <v>124</v>
      </c>
      <c r="W493" s="108">
        <f t="shared" ref="W493:W524" si="158">ROUND(L493*K493,2)</f>
        <v>0</v>
      </c>
      <c r="X493" s="108">
        <f t="shared" ref="X493:X524" si="159">ROUND(M493*K493,2)</f>
        <v>2108</v>
      </c>
      <c r="Y493" s="163">
        <v>0</v>
      </c>
      <c r="Z493" s="163">
        <f t="shared" ref="Z493:Z524" si="160">Y493*K493</f>
        <v>0</v>
      </c>
      <c r="AA493" s="163">
        <v>0</v>
      </c>
      <c r="AB493" s="163">
        <f t="shared" ref="AB493:AB524" si="161">AA493*K493</f>
        <v>0</v>
      </c>
      <c r="AC493" s="163">
        <v>0</v>
      </c>
      <c r="AD493" s="164">
        <f t="shared" ref="AD493:AD524" si="162">AC493*K493</f>
        <v>0</v>
      </c>
      <c r="AR493" s="17" t="s">
        <v>164</v>
      </c>
      <c r="AT493" s="17" t="s">
        <v>161</v>
      </c>
      <c r="AU493" s="17" t="s">
        <v>99</v>
      </c>
      <c r="AY493" s="17" t="s">
        <v>160</v>
      </c>
      <c r="BE493" s="165">
        <f t="shared" ref="BE493:BE524" si="163">IF(U493="základní",P493,0)</f>
        <v>2108</v>
      </c>
      <c r="BF493" s="165">
        <f t="shared" ref="BF493:BF524" si="164">IF(U493="snížená",P493,0)</f>
        <v>0</v>
      </c>
      <c r="BG493" s="165">
        <f t="shared" ref="BG493:BG524" si="165">IF(U493="zákl. přenesená",P493,0)</f>
        <v>0</v>
      </c>
      <c r="BH493" s="165">
        <f t="shared" ref="BH493:BH524" si="166">IF(U493="sníž. přenesená",P493,0)</f>
        <v>0</v>
      </c>
      <c r="BI493" s="165">
        <f t="shared" ref="BI493:BI524" si="167">IF(U493="nulová",P493,0)</f>
        <v>0</v>
      </c>
      <c r="BJ493" s="17" t="s">
        <v>24</v>
      </c>
      <c r="BK493" s="165">
        <f t="shared" ref="BK493:BK524" si="168">ROUND(V493*K493,2)</f>
        <v>2108</v>
      </c>
      <c r="BL493" s="17" t="s">
        <v>164</v>
      </c>
      <c r="BM493" s="17" t="s">
        <v>1135</v>
      </c>
    </row>
    <row r="494" spans="2:65" s="1" customFormat="1" ht="31.5" customHeight="1">
      <c r="B494" s="31"/>
      <c r="C494" s="157" t="s">
        <v>1136</v>
      </c>
      <c r="D494" s="157" t="s">
        <v>161</v>
      </c>
      <c r="E494" s="158" t="s">
        <v>1137</v>
      </c>
      <c r="F494" s="230" t="s">
        <v>1138</v>
      </c>
      <c r="G494" s="230"/>
      <c r="H494" s="230"/>
      <c r="I494" s="230"/>
      <c r="J494" s="159" t="s">
        <v>174</v>
      </c>
      <c r="K494" s="160">
        <v>6</v>
      </c>
      <c r="L494" s="161">
        <v>1423</v>
      </c>
      <c r="M494" s="231">
        <v>110</v>
      </c>
      <c r="N494" s="231"/>
      <c r="O494" s="231"/>
      <c r="P494" s="231">
        <f t="shared" si="156"/>
        <v>9198</v>
      </c>
      <c r="Q494" s="231"/>
      <c r="R494" s="33"/>
      <c r="T494" s="162" t="s">
        <v>22</v>
      </c>
      <c r="U494" s="40" t="s">
        <v>44</v>
      </c>
      <c r="V494" s="108">
        <f t="shared" si="157"/>
        <v>1533</v>
      </c>
      <c r="W494" s="108">
        <f t="shared" si="158"/>
        <v>8538</v>
      </c>
      <c r="X494" s="108">
        <f t="shared" si="159"/>
        <v>660</v>
      </c>
      <c r="Y494" s="163">
        <v>0</v>
      </c>
      <c r="Z494" s="163">
        <f t="shared" si="160"/>
        <v>0</v>
      </c>
      <c r="AA494" s="163">
        <v>0</v>
      </c>
      <c r="AB494" s="163">
        <f t="shared" si="161"/>
        <v>0</v>
      </c>
      <c r="AC494" s="163">
        <v>0</v>
      </c>
      <c r="AD494" s="164">
        <f t="shared" si="162"/>
        <v>0</v>
      </c>
      <c r="AR494" s="17" t="s">
        <v>164</v>
      </c>
      <c r="AT494" s="17" t="s">
        <v>161</v>
      </c>
      <c r="AU494" s="17" t="s">
        <v>99</v>
      </c>
      <c r="AY494" s="17" t="s">
        <v>160</v>
      </c>
      <c r="BE494" s="165">
        <f t="shared" si="163"/>
        <v>9198</v>
      </c>
      <c r="BF494" s="165">
        <f t="shared" si="164"/>
        <v>0</v>
      </c>
      <c r="BG494" s="165">
        <f t="shared" si="165"/>
        <v>0</v>
      </c>
      <c r="BH494" s="165">
        <f t="shared" si="166"/>
        <v>0</v>
      </c>
      <c r="BI494" s="165">
        <f t="shared" si="167"/>
        <v>0</v>
      </c>
      <c r="BJ494" s="17" t="s">
        <v>24</v>
      </c>
      <c r="BK494" s="165">
        <f t="shared" si="168"/>
        <v>9198</v>
      </c>
      <c r="BL494" s="17" t="s">
        <v>164</v>
      </c>
      <c r="BM494" s="17" t="s">
        <v>1139</v>
      </c>
    </row>
    <row r="495" spans="2:65" s="1" customFormat="1" ht="31.5" customHeight="1">
      <c r="B495" s="31"/>
      <c r="C495" s="157" t="s">
        <v>687</v>
      </c>
      <c r="D495" s="157" t="s">
        <v>161</v>
      </c>
      <c r="E495" s="158" t="s">
        <v>1140</v>
      </c>
      <c r="F495" s="230" t="s">
        <v>1141</v>
      </c>
      <c r="G495" s="230"/>
      <c r="H495" s="230"/>
      <c r="I495" s="230"/>
      <c r="J495" s="159" t="s">
        <v>174</v>
      </c>
      <c r="K495" s="160">
        <v>51</v>
      </c>
      <c r="L495" s="161">
        <v>1512</v>
      </c>
      <c r="M495" s="231">
        <v>110</v>
      </c>
      <c r="N495" s="231"/>
      <c r="O495" s="231"/>
      <c r="P495" s="231">
        <f t="shared" si="156"/>
        <v>82722</v>
      </c>
      <c r="Q495" s="231"/>
      <c r="R495" s="33"/>
      <c r="T495" s="162" t="s">
        <v>22</v>
      </c>
      <c r="U495" s="40" t="s">
        <v>44</v>
      </c>
      <c r="V495" s="108">
        <f t="shared" si="157"/>
        <v>1622</v>
      </c>
      <c r="W495" s="108">
        <f t="shared" si="158"/>
        <v>77112</v>
      </c>
      <c r="X495" s="108">
        <f t="shared" si="159"/>
        <v>5610</v>
      </c>
      <c r="Y495" s="163">
        <v>0</v>
      </c>
      <c r="Z495" s="163">
        <f t="shared" si="160"/>
        <v>0</v>
      </c>
      <c r="AA495" s="163">
        <v>0</v>
      </c>
      <c r="AB495" s="163">
        <f t="shared" si="161"/>
        <v>0</v>
      </c>
      <c r="AC495" s="163">
        <v>0</v>
      </c>
      <c r="AD495" s="164">
        <f t="shared" si="162"/>
        <v>0</v>
      </c>
      <c r="AR495" s="17" t="s">
        <v>164</v>
      </c>
      <c r="AT495" s="17" t="s">
        <v>161</v>
      </c>
      <c r="AU495" s="17" t="s">
        <v>99</v>
      </c>
      <c r="AY495" s="17" t="s">
        <v>160</v>
      </c>
      <c r="BE495" s="165">
        <f t="shared" si="163"/>
        <v>82722</v>
      </c>
      <c r="BF495" s="165">
        <f t="shared" si="164"/>
        <v>0</v>
      </c>
      <c r="BG495" s="165">
        <f t="shared" si="165"/>
        <v>0</v>
      </c>
      <c r="BH495" s="165">
        <f t="shared" si="166"/>
        <v>0</v>
      </c>
      <c r="BI495" s="165">
        <f t="shared" si="167"/>
        <v>0</v>
      </c>
      <c r="BJ495" s="17" t="s">
        <v>24</v>
      </c>
      <c r="BK495" s="165">
        <f t="shared" si="168"/>
        <v>82722</v>
      </c>
      <c r="BL495" s="17" t="s">
        <v>164</v>
      </c>
      <c r="BM495" s="17" t="s">
        <v>1142</v>
      </c>
    </row>
    <row r="496" spans="2:65" s="1" customFormat="1" ht="31.5" customHeight="1">
      <c r="B496" s="31"/>
      <c r="C496" s="157" t="s">
        <v>1143</v>
      </c>
      <c r="D496" s="157" t="s">
        <v>161</v>
      </c>
      <c r="E496" s="158" t="s">
        <v>1144</v>
      </c>
      <c r="F496" s="230" t="s">
        <v>1145</v>
      </c>
      <c r="G496" s="230"/>
      <c r="H496" s="230"/>
      <c r="I496" s="230"/>
      <c r="J496" s="159" t="s">
        <v>174</v>
      </c>
      <c r="K496" s="160">
        <v>87</v>
      </c>
      <c r="L496" s="161">
        <v>184</v>
      </c>
      <c r="M496" s="231">
        <v>71</v>
      </c>
      <c r="N496" s="231"/>
      <c r="O496" s="231"/>
      <c r="P496" s="231">
        <f t="shared" si="156"/>
        <v>22185</v>
      </c>
      <c r="Q496" s="231"/>
      <c r="R496" s="33"/>
      <c r="T496" s="162" t="s">
        <v>22</v>
      </c>
      <c r="U496" s="40" t="s">
        <v>44</v>
      </c>
      <c r="V496" s="108">
        <f t="shared" si="157"/>
        <v>255</v>
      </c>
      <c r="W496" s="108">
        <f t="shared" si="158"/>
        <v>16008</v>
      </c>
      <c r="X496" s="108">
        <f t="shared" si="159"/>
        <v>6177</v>
      </c>
      <c r="Y496" s="163">
        <v>0</v>
      </c>
      <c r="Z496" s="163">
        <f t="shared" si="160"/>
        <v>0</v>
      </c>
      <c r="AA496" s="163">
        <v>0</v>
      </c>
      <c r="AB496" s="163">
        <f t="shared" si="161"/>
        <v>0</v>
      </c>
      <c r="AC496" s="163">
        <v>0</v>
      </c>
      <c r="AD496" s="164">
        <f t="shared" si="162"/>
        <v>0</v>
      </c>
      <c r="AR496" s="17" t="s">
        <v>164</v>
      </c>
      <c r="AT496" s="17" t="s">
        <v>161</v>
      </c>
      <c r="AU496" s="17" t="s">
        <v>99</v>
      </c>
      <c r="AY496" s="17" t="s">
        <v>160</v>
      </c>
      <c r="BE496" s="165">
        <f t="shared" si="163"/>
        <v>22185</v>
      </c>
      <c r="BF496" s="165">
        <f t="shared" si="164"/>
        <v>0</v>
      </c>
      <c r="BG496" s="165">
        <f t="shared" si="165"/>
        <v>0</v>
      </c>
      <c r="BH496" s="165">
        <f t="shared" si="166"/>
        <v>0</v>
      </c>
      <c r="BI496" s="165">
        <f t="shared" si="167"/>
        <v>0</v>
      </c>
      <c r="BJ496" s="17" t="s">
        <v>24</v>
      </c>
      <c r="BK496" s="165">
        <f t="shared" si="168"/>
        <v>22185</v>
      </c>
      <c r="BL496" s="17" t="s">
        <v>164</v>
      </c>
      <c r="BM496" s="17" t="s">
        <v>1146</v>
      </c>
    </row>
    <row r="497" spans="2:65" s="1" customFormat="1" ht="22.5" customHeight="1">
      <c r="B497" s="31"/>
      <c r="C497" s="157" t="s">
        <v>690</v>
      </c>
      <c r="D497" s="157" t="s">
        <v>161</v>
      </c>
      <c r="E497" s="158" t="s">
        <v>1147</v>
      </c>
      <c r="F497" s="230" t="s">
        <v>1148</v>
      </c>
      <c r="G497" s="230"/>
      <c r="H497" s="230"/>
      <c r="I497" s="230"/>
      <c r="J497" s="159" t="s">
        <v>174</v>
      </c>
      <c r="K497" s="160">
        <v>63</v>
      </c>
      <c r="L497" s="161">
        <v>171</v>
      </c>
      <c r="M497" s="231">
        <v>57</v>
      </c>
      <c r="N497" s="231"/>
      <c r="O497" s="231"/>
      <c r="P497" s="231">
        <f t="shared" si="156"/>
        <v>14364</v>
      </c>
      <c r="Q497" s="231"/>
      <c r="R497" s="33"/>
      <c r="T497" s="162" t="s">
        <v>22</v>
      </c>
      <c r="U497" s="40" t="s">
        <v>44</v>
      </c>
      <c r="V497" s="108">
        <f t="shared" si="157"/>
        <v>228</v>
      </c>
      <c r="W497" s="108">
        <f t="shared" si="158"/>
        <v>10773</v>
      </c>
      <c r="X497" s="108">
        <f t="shared" si="159"/>
        <v>3591</v>
      </c>
      <c r="Y497" s="163">
        <v>0</v>
      </c>
      <c r="Z497" s="163">
        <f t="shared" si="160"/>
        <v>0</v>
      </c>
      <c r="AA497" s="163">
        <v>0</v>
      </c>
      <c r="AB497" s="163">
        <f t="shared" si="161"/>
        <v>0</v>
      </c>
      <c r="AC497" s="163">
        <v>0</v>
      </c>
      <c r="AD497" s="164">
        <f t="shared" si="162"/>
        <v>0</v>
      </c>
      <c r="AR497" s="17" t="s">
        <v>164</v>
      </c>
      <c r="AT497" s="17" t="s">
        <v>161</v>
      </c>
      <c r="AU497" s="17" t="s">
        <v>99</v>
      </c>
      <c r="AY497" s="17" t="s">
        <v>160</v>
      </c>
      <c r="BE497" s="165">
        <f t="shared" si="163"/>
        <v>14364</v>
      </c>
      <c r="BF497" s="165">
        <f t="shared" si="164"/>
        <v>0</v>
      </c>
      <c r="BG497" s="165">
        <f t="shared" si="165"/>
        <v>0</v>
      </c>
      <c r="BH497" s="165">
        <f t="shared" si="166"/>
        <v>0</v>
      </c>
      <c r="BI497" s="165">
        <f t="shared" si="167"/>
        <v>0</v>
      </c>
      <c r="BJ497" s="17" t="s">
        <v>24</v>
      </c>
      <c r="BK497" s="165">
        <f t="shared" si="168"/>
        <v>14364</v>
      </c>
      <c r="BL497" s="17" t="s">
        <v>164</v>
      </c>
      <c r="BM497" s="17" t="s">
        <v>1149</v>
      </c>
    </row>
    <row r="498" spans="2:65" s="1" customFormat="1" ht="22.5" customHeight="1">
      <c r="B498" s="31"/>
      <c r="C498" s="157" t="s">
        <v>1150</v>
      </c>
      <c r="D498" s="157" t="s">
        <v>161</v>
      </c>
      <c r="E498" s="158" t="s">
        <v>1151</v>
      </c>
      <c r="F498" s="230" t="s">
        <v>1152</v>
      </c>
      <c r="G498" s="230"/>
      <c r="H498" s="230"/>
      <c r="I498" s="230"/>
      <c r="J498" s="159" t="s">
        <v>174</v>
      </c>
      <c r="K498" s="160">
        <v>23</v>
      </c>
      <c r="L498" s="161">
        <v>139</v>
      </c>
      <c r="M498" s="231">
        <v>57</v>
      </c>
      <c r="N498" s="231"/>
      <c r="O498" s="231"/>
      <c r="P498" s="231">
        <f t="shared" si="156"/>
        <v>4508</v>
      </c>
      <c r="Q498" s="231"/>
      <c r="R498" s="33"/>
      <c r="T498" s="162" t="s">
        <v>22</v>
      </c>
      <c r="U498" s="40" t="s">
        <v>44</v>
      </c>
      <c r="V498" s="108">
        <f t="shared" si="157"/>
        <v>196</v>
      </c>
      <c r="W498" s="108">
        <f t="shared" si="158"/>
        <v>3197</v>
      </c>
      <c r="X498" s="108">
        <f t="shared" si="159"/>
        <v>1311</v>
      </c>
      <c r="Y498" s="163">
        <v>0</v>
      </c>
      <c r="Z498" s="163">
        <f t="shared" si="160"/>
        <v>0</v>
      </c>
      <c r="AA498" s="163">
        <v>0</v>
      </c>
      <c r="AB498" s="163">
        <f t="shared" si="161"/>
        <v>0</v>
      </c>
      <c r="AC498" s="163">
        <v>0</v>
      </c>
      <c r="AD498" s="164">
        <f t="shared" si="162"/>
        <v>0</v>
      </c>
      <c r="AR498" s="17" t="s">
        <v>164</v>
      </c>
      <c r="AT498" s="17" t="s">
        <v>161</v>
      </c>
      <c r="AU498" s="17" t="s">
        <v>99</v>
      </c>
      <c r="AY498" s="17" t="s">
        <v>160</v>
      </c>
      <c r="BE498" s="165">
        <f t="shared" si="163"/>
        <v>4508</v>
      </c>
      <c r="BF498" s="165">
        <f t="shared" si="164"/>
        <v>0</v>
      </c>
      <c r="BG498" s="165">
        <f t="shared" si="165"/>
        <v>0</v>
      </c>
      <c r="BH498" s="165">
        <f t="shared" si="166"/>
        <v>0</v>
      </c>
      <c r="BI498" s="165">
        <f t="shared" si="167"/>
        <v>0</v>
      </c>
      <c r="BJ498" s="17" t="s">
        <v>24</v>
      </c>
      <c r="BK498" s="165">
        <f t="shared" si="168"/>
        <v>4508</v>
      </c>
      <c r="BL498" s="17" t="s">
        <v>164</v>
      </c>
      <c r="BM498" s="17" t="s">
        <v>1153</v>
      </c>
    </row>
    <row r="499" spans="2:65" s="1" customFormat="1" ht="22.5" customHeight="1">
      <c r="B499" s="31"/>
      <c r="C499" s="157" t="s">
        <v>692</v>
      </c>
      <c r="D499" s="157" t="s">
        <v>161</v>
      </c>
      <c r="E499" s="158" t="s">
        <v>1154</v>
      </c>
      <c r="F499" s="230" t="s">
        <v>1155</v>
      </c>
      <c r="G499" s="230"/>
      <c r="H499" s="230"/>
      <c r="I499" s="230"/>
      <c r="J499" s="159" t="s">
        <v>174</v>
      </c>
      <c r="K499" s="160">
        <v>2</v>
      </c>
      <c r="L499" s="161">
        <v>161</v>
      </c>
      <c r="M499" s="231">
        <v>57</v>
      </c>
      <c r="N499" s="231"/>
      <c r="O499" s="231"/>
      <c r="P499" s="231">
        <f t="shared" si="156"/>
        <v>436</v>
      </c>
      <c r="Q499" s="231"/>
      <c r="R499" s="33"/>
      <c r="T499" s="162" t="s">
        <v>22</v>
      </c>
      <c r="U499" s="40" t="s">
        <v>44</v>
      </c>
      <c r="V499" s="108">
        <f t="shared" si="157"/>
        <v>218</v>
      </c>
      <c r="W499" s="108">
        <f t="shared" si="158"/>
        <v>322</v>
      </c>
      <c r="X499" s="108">
        <f t="shared" si="159"/>
        <v>114</v>
      </c>
      <c r="Y499" s="163">
        <v>0</v>
      </c>
      <c r="Z499" s="163">
        <f t="shared" si="160"/>
        <v>0</v>
      </c>
      <c r="AA499" s="163">
        <v>0</v>
      </c>
      <c r="AB499" s="163">
        <f t="shared" si="161"/>
        <v>0</v>
      </c>
      <c r="AC499" s="163">
        <v>0</v>
      </c>
      <c r="AD499" s="164">
        <f t="shared" si="162"/>
        <v>0</v>
      </c>
      <c r="AR499" s="17" t="s">
        <v>164</v>
      </c>
      <c r="AT499" s="17" t="s">
        <v>161</v>
      </c>
      <c r="AU499" s="17" t="s">
        <v>99</v>
      </c>
      <c r="AY499" s="17" t="s">
        <v>160</v>
      </c>
      <c r="BE499" s="165">
        <f t="shared" si="163"/>
        <v>436</v>
      </c>
      <c r="BF499" s="165">
        <f t="shared" si="164"/>
        <v>0</v>
      </c>
      <c r="BG499" s="165">
        <f t="shared" si="165"/>
        <v>0</v>
      </c>
      <c r="BH499" s="165">
        <f t="shared" si="166"/>
        <v>0</v>
      </c>
      <c r="BI499" s="165">
        <f t="shared" si="167"/>
        <v>0</v>
      </c>
      <c r="BJ499" s="17" t="s">
        <v>24</v>
      </c>
      <c r="BK499" s="165">
        <f t="shared" si="168"/>
        <v>436</v>
      </c>
      <c r="BL499" s="17" t="s">
        <v>164</v>
      </c>
      <c r="BM499" s="17" t="s">
        <v>1156</v>
      </c>
    </row>
    <row r="500" spans="2:65" s="1" customFormat="1" ht="22.5" customHeight="1">
      <c r="B500" s="31"/>
      <c r="C500" s="157" t="s">
        <v>1157</v>
      </c>
      <c r="D500" s="157" t="s">
        <v>161</v>
      </c>
      <c r="E500" s="158" t="s">
        <v>1158</v>
      </c>
      <c r="F500" s="230" t="s">
        <v>1159</v>
      </c>
      <c r="G500" s="230"/>
      <c r="H500" s="230"/>
      <c r="I500" s="230"/>
      <c r="J500" s="159" t="s">
        <v>174</v>
      </c>
      <c r="K500" s="160">
        <v>6</v>
      </c>
      <c r="L500" s="161">
        <v>166</v>
      </c>
      <c r="M500" s="231">
        <v>57</v>
      </c>
      <c r="N500" s="231"/>
      <c r="O500" s="231"/>
      <c r="P500" s="231">
        <f t="shared" si="156"/>
        <v>1338</v>
      </c>
      <c r="Q500" s="231"/>
      <c r="R500" s="33"/>
      <c r="T500" s="162" t="s">
        <v>22</v>
      </c>
      <c r="U500" s="40" t="s">
        <v>44</v>
      </c>
      <c r="V500" s="108">
        <f t="shared" si="157"/>
        <v>223</v>
      </c>
      <c r="W500" s="108">
        <f t="shared" si="158"/>
        <v>996</v>
      </c>
      <c r="X500" s="108">
        <f t="shared" si="159"/>
        <v>342</v>
      </c>
      <c r="Y500" s="163">
        <v>0</v>
      </c>
      <c r="Z500" s="163">
        <f t="shared" si="160"/>
        <v>0</v>
      </c>
      <c r="AA500" s="163">
        <v>0</v>
      </c>
      <c r="AB500" s="163">
        <f t="shared" si="161"/>
        <v>0</v>
      </c>
      <c r="AC500" s="163">
        <v>0</v>
      </c>
      <c r="AD500" s="164">
        <f t="shared" si="162"/>
        <v>0</v>
      </c>
      <c r="AR500" s="17" t="s">
        <v>164</v>
      </c>
      <c r="AT500" s="17" t="s">
        <v>161</v>
      </c>
      <c r="AU500" s="17" t="s">
        <v>99</v>
      </c>
      <c r="AY500" s="17" t="s">
        <v>160</v>
      </c>
      <c r="BE500" s="165">
        <f t="shared" si="163"/>
        <v>1338</v>
      </c>
      <c r="BF500" s="165">
        <f t="shared" si="164"/>
        <v>0</v>
      </c>
      <c r="BG500" s="165">
        <f t="shared" si="165"/>
        <v>0</v>
      </c>
      <c r="BH500" s="165">
        <f t="shared" si="166"/>
        <v>0</v>
      </c>
      <c r="BI500" s="165">
        <f t="shared" si="167"/>
        <v>0</v>
      </c>
      <c r="BJ500" s="17" t="s">
        <v>24</v>
      </c>
      <c r="BK500" s="165">
        <f t="shared" si="168"/>
        <v>1338</v>
      </c>
      <c r="BL500" s="17" t="s">
        <v>164</v>
      </c>
      <c r="BM500" s="17" t="s">
        <v>1160</v>
      </c>
    </row>
    <row r="501" spans="2:65" s="1" customFormat="1" ht="31.5" customHeight="1">
      <c r="B501" s="31"/>
      <c r="C501" s="157" t="s">
        <v>695</v>
      </c>
      <c r="D501" s="157" t="s">
        <v>161</v>
      </c>
      <c r="E501" s="158" t="s">
        <v>1161</v>
      </c>
      <c r="F501" s="230" t="s">
        <v>1162</v>
      </c>
      <c r="G501" s="230"/>
      <c r="H501" s="230"/>
      <c r="I501" s="230"/>
      <c r="J501" s="159" t="s">
        <v>174</v>
      </c>
      <c r="K501" s="160">
        <v>13</v>
      </c>
      <c r="L501" s="161">
        <v>128</v>
      </c>
      <c r="M501" s="231">
        <v>71</v>
      </c>
      <c r="N501" s="231"/>
      <c r="O501" s="231"/>
      <c r="P501" s="231">
        <f t="shared" si="156"/>
        <v>2587</v>
      </c>
      <c r="Q501" s="231"/>
      <c r="R501" s="33"/>
      <c r="T501" s="162" t="s">
        <v>22</v>
      </c>
      <c r="U501" s="40" t="s">
        <v>44</v>
      </c>
      <c r="V501" s="108">
        <f t="shared" si="157"/>
        <v>199</v>
      </c>
      <c r="W501" s="108">
        <f t="shared" si="158"/>
        <v>1664</v>
      </c>
      <c r="X501" s="108">
        <f t="shared" si="159"/>
        <v>923</v>
      </c>
      <c r="Y501" s="163">
        <v>0</v>
      </c>
      <c r="Z501" s="163">
        <f t="shared" si="160"/>
        <v>0</v>
      </c>
      <c r="AA501" s="163">
        <v>0</v>
      </c>
      <c r="AB501" s="163">
        <f t="shared" si="161"/>
        <v>0</v>
      </c>
      <c r="AC501" s="163">
        <v>0</v>
      </c>
      <c r="AD501" s="164">
        <f t="shared" si="162"/>
        <v>0</v>
      </c>
      <c r="AR501" s="17" t="s">
        <v>164</v>
      </c>
      <c r="AT501" s="17" t="s">
        <v>161</v>
      </c>
      <c r="AU501" s="17" t="s">
        <v>99</v>
      </c>
      <c r="AY501" s="17" t="s">
        <v>160</v>
      </c>
      <c r="BE501" s="165">
        <f t="shared" si="163"/>
        <v>2587</v>
      </c>
      <c r="BF501" s="165">
        <f t="shared" si="164"/>
        <v>0</v>
      </c>
      <c r="BG501" s="165">
        <f t="shared" si="165"/>
        <v>0</v>
      </c>
      <c r="BH501" s="165">
        <f t="shared" si="166"/>
        <v>0</v>
      </c>
      <c r="BI501" s="165">
        <f t="shared" si="167"/>
        <v>0</v>
      </c>
      <c r="BJ501" s="17" t="s">
        <v>24</v>
      </c>
      <c r="BK501" s="165">
        <f t="shared" si="168"/>
        <v>2587</v>
      </c>
      <c r="BL501" s="17" t="s">
        <v>164</v>
      </c>
      <c r="BM501" s="17" t="s">
        <v>1163</v>
      </c>
    </row>
    <row r="502" spans="2:65" s="1" customFormat="1" ht="31.5" customHeight="1">
      <c r="B502" s="31"/>
      <c r="C502" s="157" t="s">
        <v>1164</v>
      </c>
      <c r="D502" s="157" t="s">
        <v>161</v>
      </c>
      <c r="E502" s="158" t="s">
        <v>1165</v>
      </c>
      <c r="F502" s="230" t="s">
        <v>1166</v>
      </c>
      <c r="G502" s="230"/>
      <c r="H502" s="230"/>
      <c r="I502" s="230"/>
      <c r="J502" s="159" t="s">
        <v>174</v>
      </c>
      <c r="K502" s="160">
        <v>29</v>
      </c>
      <c r="L502" s="161">
        <v>896</v>
      </c>
      <c r="M502" s="231">
        <v>81</v>
      </c>
      <c r="N502" s="231"/>
      <c r="O502" s="231"/>
      <c r="P502" s="231">
        <f t="shared" si="156"/>
        <v>28333</v>
      </c>
      <c r="Q502" s="231"/>
      <c r="R502" s="33"/>
      <c r="T502" s="162" t="s">
        <v>22</v>
      </c>
      <c r="U502" s="40" t="s">
        <v>44</v>
      </c>
      <c r="V502" s="108">
        <f t="shared" si="157"/>
        <v>977</v>
      </c>
      <c r="W502" s="108">
        <f t="shared" si="158"/>
        <v>25984</v>
      </c>
      <c r="X502" s="108">
        <f t="shared" si="159"/>
        <v>2349</v>
      </c>
      <c r="Y502" s="163">
        <v>0</v>
      </c>
      <c r="Z502" s="163">
        <f t="shared" si="160"/>
        <v>0</v>
      </c>
      <c r="AA502" s="163">
        <v>0</v>
      </c>
      <c r="AB502" s="163">
        <f t="shared" si="161"/>
        <v>0</v>
      </c>
      <c r="AC502" s="163">
        <v>0</v>
      </c>
      <c r="AD502" s="164">
        <f t="shared" si="162"/>
        <v>0</v>
      </c>
      <c r="AR502" s="17" t="s">
        <v>164</v>
      </c>
      <c r="AT502" s="17" t="s">
        <v>161</v>
      </c>
      <c r="AU502" s="17" t="s">
        <v>99</v>
      </c>
      <c r="AY502" s="17" t="s">
        <v>160</v>
      </c>
      <c r="BE502" s="165">
        <f t="shared" si="163"/>
        <v>28333</v>
      </c>
      <c r="BF502" s="165">
        <f t="shared" si="164"/>
        <v>0</v>
      </c>
      <c r="BG502" s="165">
        <f t="shared" si="165"/>
        <v>0</v>
      </c>
      <c r="BH502" s="165">
        <f t="shared" si="166"/>
        <v>0</v>
      </c>
      <c r="BI502" s="165">
        <f t="shared" si="167"/>
        <v>0</v>
      </c>
      <c r="BJ502" s="17" t="s">
        <v>24</v>
      </c>
      <c r="BK502" s="165">
        <f t="shared" si="168"/>
        <v>28333</v>
      </c>
      <c r="BL502" s="17" t="s">
        <v>164</v>
      </c>
      <c r="BM502" s="17" t="s">
        <v>1167</v>
      </c>
    </row>
    <row r="503" spans="2:65" s="1" customFormat="1" ht="31.5" customHeight="1">
      <c r="B503" s="31"/>
      <c r="C503" s="157" t="s">
        <v>697</v>
      </c>
      <c r="D503" s="157" t="s">
        <v>161</v>
      </c>
      <c r="E503" s="158" t="s">
        <v>1168</v>
      </c>
      <c r="F503" s="230" t="s">
        <v>1169</v>
      </c>
      <c r="G503" s="230"/>
      <c r="H503" s="230"/>
      <c r="I503" s="230"/>
      <c r="J503" s="159" t="s">
        <v>174</v>
      </c>
      <c r="K503" s="160">
        <v>127</v>
      </c>
      <c r="L503" s="161">
        <v>129</v>
      </c>
      <c r="M503" s="231">
        <v>81</v>
      </c>
      <c r="N503" s="231"/>
      <c r="O503" s="231"/>
      <c r="P503" s="231">
        <f t="shared" si="156"/>
        <v>26670</v>
      </c>
      <c r="Q503" s="231"/>
      <c r="R503" s="33"/>
      <c r="T503" s="162" t="s">
        <v>22</v>
      </c>
      <c r="U503" s="40" t="s">
        <v>44</v>
      </c>
      <c r="V503" s="108">
        <f t="shared" si="157"/>
        <v>210</v>
      </c>
      <c r="W503" s="108">
        <f t="shared" si="158"/>
        <v>16383</v>
      </c>
      <c r="X503" s="108">
        <f t="shared" si="159"/>
        <v>10287</v>
      </c>
      <c r="Y503" s="163">
        <v>0</v>
      </c>
      <c r="Z503" s="163">
        <f t="shared" si="160"/>
        <v>0</v>
      </c>
      <c r="AA503" s="163">
        <v>0</v>
      </c>
      <c r="AB503" s="163">
        <f t="shared" si="161"/>
        <v>0</v>
      </c>
      <c r="AC503" s="163">
        <v>0</v>
      </c>
      <c r="AD503" s="164">
        <f t="shared" si="162"/>
        <v>0</v>
      </c>
      <c r="AR503" s="17" t="s">
        <v>164</v>
      </c>
      <c r="AT503" s="17" t="s">
        <v>161</v>
      </c>
      <c r="AU503" s="17" t="s">
        <v>99</v>
      </c>
      <c r="AY503" s="17" t="s">
        <v>160</v>
      </c>
      <c r="BE503" s="165">
        <f t="shared" si="163"/>
        <v>26670</v>
      </c>
      <c r="BF503" s="165">
        <f t="shared" si="164"/>
        <v>0</v>
      </c>
      <c r="BG503" s="165">
        <f t="shared" si="165"/>
        <v>0</v>
      </c>
      <c r="BH503" s="165">
        <f t="shared" si="166"/>
        <v>0</v>
      </c>
      <c r="BI503" s="165">
        <f t="shared" si="167"/>
        <v>0</v>
      </c>
      <c r="BJ503" s="17" t="s">
        <v>24</v>
      </c>
      <c r="BK503" s="165">
        <f t="shared" si="168"/>
        <v>26670</v>
      </c>
      <c r="BL503" s="17" t="s">
        <v>164</v>
      </c>
      <c r="BM503" s="17" t="s">
        <v>1170</v>
      </c>
    </row>
    <row r="504" spans="2:65" s="1" customFormat="1" ht="22.5" customHeight="1">
      <c r="B504" s="31"/>
      <c r="C504" s="157" t="s">
        <v>1171</v>
      </c>
      <c r="D504" s="157" t="s">
        <v>161</v>
      </c>
      <c r="E504" s="158" t="s">
        <v>1172</v>
      </c>
      <c r="F504" s="230" t="s">
        <v>1173</v>
      </c>
      <c r="G504" s="230"/>
      <c r="H504" s="230"/>
      <c r="I504" s="230"/>
      <c r="J504" s="159" t="s">
        <v>174</v>
      </c>
      <c r="K504" s="160">
        <v>104</v>
      </c>
      <c r="L504" s="161">
        <v>131</v>
      </c>
      <c r="M504" s="231">
        <v>67</v>
      </c>
      <c r="N504" s="231"/>
      <c r="O504" s="231"/>
      <c r="P504" s="231">
        <f t="shared" si="156"/>
        <v>20592</v>
      </c>
      <c r="Q504" s="231"/>
      <c r="R504" s="33"/>
      <c r="T504" s="162" t="s">
        <v>22</v>
      </c>
      <c r="U504" s="40" t="s">
        <v>44</v>
      </c>
      <c r="V504" s="108">
        <f t="shared" si="157"/>
        <v>198</v>
      </c>
      <c r="W504" s="108">
        <f t="shared" si="158"/>
        <v>13624</v>
      </c>
      <c r="X504" s="108">
        <f t="shared" si="159"/>
        <v>6968</v>
      </c>
      <c r="Y504" s="163">
        <v>0</v>
      </c>
      <c r="Z504" s="163">
        <f t="shared" si="160"/>
        <v>0</v>
      </c>
      <c r="AA504" s="163">
        <v>0</v>
      </c>
      <c r="AB504" s="163">
        <f t="shared" si="161"/>
        <v>0</v>
      </c>
      <c r="AC504" s="163">
        <v>0</v>
      </c>
      <c r="AD504" s="164">
        <f t="shared" si="162"/>
        <v>0</v>
      </c>
      <c r="AR504" s="17" t="s">
        <v>164</v>
      </c>
      <c r="AT504" s="17" t="s">
        <v>161</v>
      </c>
      <c r="AU504" s="17" t="s">
        <v>99</v>
      </c>
      <c r="AY504" s="17" t="s">
        <v>160</v>
      </c>
      <c r="BE504" s="165">
        <f t="shared" si="163"/>
        <v>20592</v>
      </c>
      <c r="BF504" s="165">
        <f t="shared" si="164"/>
        <v>0</v>
      </c>
      <c r="BG504" s="165">
        <f t="shared" si="165"/>
        <v>0</v>
      </c>
      <c r="BH504" s="165">
        <f t="shared" si="166"/>
        <v>0</v>
      </c>
      <c r="BI504" s="165">
        <f t="shared" si="167"/>
        <v>0</v>
      </c>
      <c r="BJ504" s="17" t="s">
        <v>24</v>
      </c>
      <c r="BK504" s="165">
        <f t="shared" si="168"/>
        <v>20592</v>
      </c>
      <c r="BL504" s="17" t="s">
        <v>164</v>
      </c>
      <c r="BM504" s="17" t="s">
        <v>1174</v>
      </c>
    </row>
    <row r="505" spans="2:65" s="1" customFormat="1" ht="22.5" customHeight="1">
      <c r="B505" s="31"/>
      <c r="C505" s="157" t="s">
        <v>700</v>
      </c>
      <c r="D505" s="157" t="s">
        <v>161</v>
      </c>
      <c r="E505" s="158" t="s">
        <v>1175</v>
      </c>
      <c r="F505" s="230" t="s">
        <v>1176</v>
      </c>
      <c r="G505" s="230"/>
      <c r="H505" s="230"/>
      <c r="I505" s="230"/>
      <c r="J505" s="159" t="s">
        <v>174</v>
      </c>
      <c r="K505" s="160">
        <v>18</v>
      </c>
      <c r="L505" s="161">
        <v>896</v>
      </c>
      <c r="M505" s="231">
        <v>67</v>
      </c>
      <c r="N505" s="231"/>
      <c r="O505" s="231"/>
      <c r="P505" s="231">
        <f t="shared" si="156"/>
        <v>17334</v>
      </c>
      <c r="Q505" s="231"/>
      <c r="R505" s="33"/>
      <c r="T505" s="162" t="s">
        <v>22</v>
      </c>
      <c r="U505" s="40" t="s">
        <v>44</v>
      </c>
      <c r="V505" s="108">
        <f t="shared" si="157"/>
        <v>963</v>
      </c>
      <c r="W505" s="108">
        <f t="shared" si="158"/>
        <v>16128</v>
      </c>
      <c r="X505" s="108">
        <f t="shared" si="159"/>
        <v>1206</v>
      </c>
      <c r="Y505" s="163">
        <v>0</v>
      </c>
      <c r="Z505" s="163">
        <f t="shared" si="160"/>
        <v>0</v>
      </c>
      <c r="AA505" s="163">
        <v>0</v>
      </c>
      <c r="AB505" s="163">
        <f t="shared" si="161"/>
        <v>0</v>
      </c>
      <c r="AC505" s="163">
        <v>0</v>
      </c>
      <c r="AD505" s="164">
        <f t="shared" si="162"/>
        <v>0</v>
      </c>
      <c r="AR505" s="17" t="s">
        <v>164</v>
      </c>
      <c r="AT505" s="17" t="s">
        <v>161</v>
      </c>
      <c r="AU505" s="17" t="s">
        <v>99</v>
      </c>
      <c r="AY505" s="17" t="s">
        <v>160</v>
      </c>
      <c r="BE505" s="165">
        <f t="shared" si="163"/>
        <v>17334</v>
      </c>
      <c r="BF505" s="165">
        <f t="shared" si="164"/>
        <v>0</v>
      </c>
      <c r="BG505" s="165">
        <f t="shared" si="165"/>
        <v>0</v>
      </c>
      <c r="BH505" s="165">
        <f t="shared" si="166"/>
        <v>0</v>
      </c>
      <c r="BI505" s="165">
        <f t="shared" si="167"/>
        <v>0</v>
      </c>
      <c r="BJ505" s="17" t="s">
        <v>24</v>
      </c>
      <c r="BK505" s="165">
        <f t="shared" si="168"/>
        <v>17334</v>
      </c>
      <c r="BL505" s="17" t="s">
        <v>164</v>
      </c>
      <c r="BM505" s="17" t="s">
        <v>1177</v>
      </c>
    </row>
    <row r="506" spans="2:65" s="1" customFormat="1" ht="22.5" customHeight="1">
      <c r="B506" s="31"/>
      <c r="C506" s="157" t="s">
        <v>1178</v>
      </c>
      <c r="D506" s="157" t="s">
        <v>161</v>
      </c>
      <c r="E506" s="158" t="s">
        <v>1179</v>
      </c>
      <c r="F506" s="230" t="s">
        <v>1180</v>
      </c>
      <c r="G506" s="230"/>
      <c r="H506" s="230"/>
      <c r="I506" s="230"/>
      <c r="J506" s="159" t="s">
        <v>174</v>
      </c>
      <c r="K506" s="160">
        <v>75</v>
      </c>
      <c r="L506" s="161">
        <v>131</v>
      </c>
      <c r="M506" s="231">
        <v>67</v>
      </c>
      <c r="N506" s="231"/>
      <c r="O506" s="231"/>
      <c r="P506" s="231">
        <f t="shared" si="156"/>
        <v>14850</v>
      </c>
      <c r="Q506" s="231"/>
      <c r="R506" s="33"/>
      <c r="T506" s="162" t="s">
        <v>22</v>
      </c>
      <c r="U506" s="40" t="s">
        <v>44</v>
      </c>
      <c r="V506" s="108">
        <f t="shared" si="157"/>
        <v>198</v>
      </c>
      <c r="W506" s="108">
        <f t="shared" si="158"/>
        <v>9825</v>
      </c>
      <c r="X506" s="108">
        <f t="shared" si="159"/>
        <v>5025</v>
      </c>
      <c r="Y506" s="163">
        <v>0</v>
      </c>
      <c r="Z506" s="163">
        <f t="shared" si="160"/>
        <v>0</v>
      </c>
      <c r="AA506" s="163">
        <v>0</v>
      </c>
      <c r="AB506" s="163">
        <f t="shared" si="161"/>
        <v>0</v>
      </c>
      <c r="AC506" s="163">
        <v>0</v>
      </c>
      <c r="AD506" s="164">
        <f t="shared" si="162"/>
        <v>0</v>
      </c>
      <c r="AR506" s="17" t="s">
        <v>164</v>
      </c>
      <c r="AT506" s="17" t="s">
        <v>161</v>
      </c>
      <c r="AU506" s="17" t="s">
        <v>99</v>
      </c>
      <c r="AY506" s="17" t="s">
        <v>160</v>
      </c>
      <c r="BE506" s="165">
        <f t="shared" si="163"/>
        <v>14850</v>
      </c>
      <c r="BF506" s="165">
        <f t="shared" si="164"/>
        <v>0</v>
      </c>
      <c r="BG506" s="165">
        <f t="shared" si="165"/>
        <v>0</v>
      </c>
      <c r="BH506" s="165">
        <f t="shared" si="166"/>
        <v>0</v>
      </c>
      <c r="BI506" s="165">
        <f t="shared" si="167"/>
        <v>0</v>
      </c>
      <c r="BJ506" s="17" t="s">
        <v>24</v>
      </c>
      <c r="BK506" s="165">
        <f t="shared" si="168"/>
        <v>14850</v>
      </c>
      <c r="BL506" s="17" t="s">
        <v>164</v>
      </c>
      <c r="BM506" s="17" t="s">
        <v>1181</v>
      </c>
    </row>
    <row r="507" spans="2:65" s="1" customFormat="1" ht="31.5" customHeight="1">
      <c r="B507" s="31"/>
      <c r="C507" s="157" t="s">
        <v>702</v>
      </c>
      <c r="D507" s="157" t="s">
        <v>161</v>
      </c>
      <c r="E507" s="158" t="s">
        <v>1182</v>
      </c>
      <c r="F507" s="230" t="s">
        <v>1183</v>
      </c>
      <c r="G507" s="230"/>
      <c r="H507" s="230"/>
      <c r="I507" s="230"/>
      <c r="J507" s="159" t="s">
        <v>174</v>
      </c>
      <c r="K507" s="160">
        <v>29</v>
      </c>
      <c r="L507" s="161">
        <v>1055</v>
      </c>
      <c r="M507" s="231">
        <v>180</v>
      </c>
      <c r="N507" s="231"/>
      <c r="O507" s="231"/>
      <c r="P507" s="231">
        <f t="shared" si="156"/>
        <v>35815</v>
      </c>
      <c r="Q507" s="231"/>
      <c r="R507" s="33"/>
      <c r="T507" s="162" t="s">
        <v>22</v>
      </c>
      <c r="U507" s="40" t="s">
        <v>44</v>
      </c>
      <c r="V507" s="108">
        <f t="shared" si="157"/>
        <v>1235</v>
      </c>
      <c r="W507" s="108">
        <f t="shared" si="158"/>
        <v>30595</v>
      </c>
      <c r="X507" s="108">
        <f t="shared" si="159"/>
        <v>5220</v>
      </c>
      <c r="Y507" s="163">
        <v>0</v>
      </c>
      <c r="Z507" s="163">
        <f t="shared" si="160"/>
        <v>0</v>
      </c>
      <c r="AA507" s="163">
        <v>0</v>
      </c>
      <c r="AB507" s="163">
        <f t="shared" si="161"/>
        <v>0</v>
      </c>
      <c r="AC507" s="163">
        <v>0</v>
      </c>
      <c r="AD507" s="164">
        <f t="shared" si="162"/>
        <v>0</v>
      </c>
      <c r="AR507" s="17" t="s">
        <v>164</v>
      </c>
      <c r="AT507" s="17" t="s">
        <v>161</v>
      </c>
      <c r="AU507" s="17" t="s">
        <v>99</v>
      </c>
      <c r="AY507" s="17" t="s">
        <v>160</v>
      </c>
      <c r="BE507" s="165">
        <f t="shared" si="163"/>
        <v>35815</v>
      </c>
      <c r="BF507" s="165">
        <f t="shared" si="164"/>
        <v>0</v>
      </c>
      <c r="BG507" s="165">
        <f t="shared" si="165"/>
        <v>0</v>
      </c>
      <c r="BH507" s="165">
        <f t="shared" si="166"/>
        <v>0</v>
      </c>
      <c r="BI507" s="165">
        <f t="shared" si="167"/>
        <v>0</v>
      </c>
      <c r="BJ507" s="17" t="s">
        <v>24</v>
      </c>
      <c r="BK507" s="165">
        <f t="shared" si="168"/>
        <v>35815</v>
      </c>
      <c r="BL507" s="17" t="s">
        <v>164</v>
      </c>
      <c r="BM507" s="17" t="s">
        <v>1184</v>
      </c>
    </row>
    <row r="508" spans="2:65" s="1" customFormat="1" ht="31.5" customHeight="1">
      <c r="B508" s="31"/>
      <c r="C508" s="157" t="s">
        <v>1185</v>
      </c>
      <c r="D508" s="157" t="s">
        <v>161</v>
      </c>
      <c r="E508" s="158" t="s">
        <v>1186</v>
      </c>
      <c r="F508" s="230" t="s">
        <v>1187</v>
      </c>
      <c r="G508" s="230"/>
      <c r="H508" s="230"/>
      <c r="I508" s="230"/>
      <c r="J508" s="159" t="s">
        <v>174</v>
      </c>
      <c r="K508" s="160">
        <v>5</v>
      </c>
      <c r="L508" s="161">
        <v>657</v>
      </c>
      <c r="M508" s="231">
        <v>145</v>
      </c>
      <c r="N508" s="231"/>
      <c r="O508" s="231"/>
      <c r="P508" s="231">
        <f t="shared" si="156"/>
        <v>4010</v>
      </c>
      <c r="Q508" s="231"/>
      <c r="R508" s="33"/>
      <c r="T508" s="162" t="s">
        <v>22</v>
      </c>
      <c r="U508" s="40" t="s">
        <v>44</v>
      </c>
      <c r="V508" s="108">
        <f t="shared" si="157"/>
        <v>802</v>
      </c>
      <c r="W508" s="108">
        <f t="shared" si="158"/>
        <v>3285</v>
      </c>
      <c r="X508" s="108">
        <f t="shared" si="159"/>
        <v>725</v>
      </c>
      <c r="Y508" s="163">
        <v>0</v>
      </c>
      <c r="Z508" s="163">
        <f t="shared" si="160"/>
        <v>0</v>
      </c>
      <c r="AA508" s="163">
        <v>0</v>
      </c>
      <c r="AB508" s="163">
        <f t="shared" si="161"/>
        <v>0</v>
      </c>
      <c r="AC508" s="163">
        <v>0</v>
      </c>
      <c r="AD508" s="164">
        <f t="shared" si="162"/>
        <v>0</v>
      </c>
      <c r="AR508" s="17" t="s">
        <v>164</v>
      </c>
      <c r="AT508" s="17" t="s">
        <v>161</v>
      </c>
      <c r="AU508" s="17" t="s">
        <v>99</v>
      </c>
      <c r="AY508" s="17" t="s">
        <v>160</v>
      </c>
      <c r="BE508" s="165">
        <f t="shared" si="163"/>
        <v>4010</v>
      </c>
      <c r="BF508" s="165">
        <f t="shared" si="164"/>
        <v>0</v>
      </c>
      <c r="BG508" s="165">
        <f t="shared" si="165"/>
        <v>0</v>
      </c>
      <c r="BH508" s="165">
        <f t="shared" si="166"/>
        <v>0</v>
      </c>
      <c r="BI508" s="165">
        <f t="shared" si="167"/>
        <v>0</v>
      </c>
      <c r="BJ508" s="17" t="s">
        <v>24</v>
      </c>
      <c r="BK508" s="165">
        <f t="shared" si="168"/>
        <v>4010</v>
      </c>
      <c r="BL508" s="17" t="s">
        <v>164</v>
      </c>
      <c r="BM508" s="17" t="s">
        <v>1188</v>
      </c>
    </row>
    <row r="509" spans="2:65" s="1" customFormat="1" ht="31.5" customHeight="1">
      <c r="B509" s="31"/>
      <c r="C509" s="157" t="s">
        <v>705</v>
      </c>
      <c r="D509" s="157" t="s">
        <v>161</v>
      </c>
      <c r="E509" s="158" t="s">
        <v>1189</v>
      </c>
      <c r="F509" s="230" t="s">
        <v>1190</v>
      </c>
      <c r="G509" s="230"/>
      <c r="H509" s="230"/>
      <c r="I509" s="230"/>
      <c r="J509" s="159" t="s">
        <v>174</v>
      </c>
      <c r="K509" s="160">
        <v>37</v>
      </c>
      <c r="L509" s="161">
        <v>8420</v>
      </c>
      <c r="M509" s="231">
        <v>255</v>
      </c>
      <c r="N509" s="231"/>
      <c r="O509" s="231"/>
      <c r="P509" s="231">
        <f t="shared" si="156"/>
        <v>320975</v>
      </c>
      <c r="Q509" s="231"/>
      <c r="R509" s="33"/>
      <c r="T509" s="162" t="s">
        <v>22</v>
      </c>
      <c r="U509" s="40" t="s">
        <v>44</v>
      </c>
      <c r="V509" s="108">
        <f t="shared" si="157"/>
        <v>8675</v>
      </c>
      <c r="W509" s="108">
        <f t="shared" si="158"/>
        <v>311540</v>
      </c>
      <c r="X509" s="108">
        <f t="shared" si="159"/>
        <v>9435</v>
      </c>
      <c r="Y509" s="163">
        <v>0</v>
      </c>
      <c r="Z509" s="163">
        <f t="shared" si="160"/>
        <v>0</v>
      </c>
      <c r="AA509" s="163">
        <v>0</v>
      </c>
      <c r="AB509" s="163">
        <f t="shared" si="161"/>
        <v>0</v>
      </c>
      <c r="AC509" s="163">
        <v>0</v>
      </c>
      <c r="AD509" s="164">
        <f t="shared" si="162"/>
        <v>0</v>
      </c>
      <c r="AR509" s="17" t="s">
        <v>164</v>
      </c>
      <c r="AT509" s="17" t="s">
        <v>161</v>
      </c>
      <c r="AU509" s="17" t="s">
        <v>99</v>
      </c>
      <c r="AY509" s="17" t="s">
        <v>160</v>
      </c>
      <c r="BE509" s="165">
        <f t="shared" si="163"/>
        <v>320975</v>
      </c>
      <c r="BF509" s="165">
        <f t="shared" si="164"/>
        <v>0</v>
      </c>
      <c r="BG509" s="165">
        <f t="shared" si="165"/>
        <v>0</v>
      </c>
      <c r="BH509" s="165">
        <f t="shared" si="166"/>
        <v>0</v>
      </c>
      <c r="BI509" s="165">
        <f t="shared" si="167"/>
        <v>0</v>
      </c>
      <c r="BJ509" s="17" t="s">
        <v>24</v>
      </c>
      <c r="BK509" s="165">
        <f t="shared" si="168"/>
        <v>320975</v>
      </c>
      <c r="BL509" s="17" t="s">
        <v>164</v>
      </c>
      <c r="BM509" s="17" t="s">
        <v>1191</v>
      </c>
    </row>
    <row r="510" spans="2:65" s="1" customFormat="1" ht="22.5" customHeight="1">
      <c r="B510" s="31"/>
      <c r="C510" s="157" t="s">
        <v>1192</v>
      </c>
      <c r="D510" s="157" t="s">
        <v>161</v>
      </c>
      <c r="E510" s="158" t="s">
        <v>1193</v>
      </c>
      <c r="F510" s="230" t="s">
        <v>1194</v>
      </c>
      <c r="G510" s="230"/>
      <c r="H510" s="230"/>
      <c r="I510" s="230"/>
      <c r="J510" s="159" t="s">
        <v>174</v>
      </c>
      <c r="K510" s="160">
        <v>85</v>
      </c>
      <c r="L510" s="161">
        <v>71</v>
      </c>
      <c r="M510" s="231">
        <v>69</v>
      </c>
      <c r="N510" s="231"/>
      <c r="O510" s="231"/>
      <c r="P510" s="231">
        <f t="shared" si="156"/>
        <v>11900</v>
      </c>
      <c r="Q510" s="231"/>
      <c r="R510" s="33"/>
      <c r="T510" s="162" t="s">
        <v>22</v>
      </c>
      <c r="U510" s="40" t="s">
        <v>44</v>
      </c>
      <c r="V510" s="108">
        <f t="shared" si="157"/>
        <v>140</v>
      </c>
      <c r="W510" s="108">
        <f t="shared" si="158"/>
        <v>6035</v>
      </c>
      <c r="X510" s="108">
        <f t="shared" si="159"/>
        <v>5865</v>
      </c>
      <c r="Y510" s="163">
        <v>0</v>
      </c>
      <c r="Z510" s="163">
        <f t="shared" si="160"/>
        <v>0</v>
      </c>
      <c r="AA510" s="163">
        <v>0</v>
      </c>
      <c r="AB510" s="163">
        <f t="shared" si="161"/>
        <v>0</v>
      </c>
      <c r="AC510" s="163">
        <v>0</v>
      </c>
      <c r="AD510" s="164">
        <f t="shared" si="162"/>
        <v>0</v>
      </c>
      <c r="AR510" s="17" t="s">
        <v>164</v>
      </c>
      <c r="AT510" s="17" t="s">
        <v>161</v>
      </c>
      <c r="AU510" s="17" t="s">
        <v>99</v>
      </c>
      <c r="AY510" s="17" t="s">
        <v>160</v>
      </c>
      <c r="BE510" s="165">
        <f t="shared" si="163"/>
        <v>11900</v>
      </c>
      <c r="BF510" s="165">
        <f t="shared" si="164"/>
        <v>0</v>
      </c>
      <c r="BG510" s="165">
        <f t="shared" si="165"/>
        <v>0</v>
      </c>
      <c r="BH510" s="165">
        <f t="shared" si="166"/>
        <v>0</v>
      </c>
      <c r="BI510" s="165">
        <f t="shared" si="167"/>
        <v>0</v>
      </c>
      <c r="BJ510" s="17" t="s">
        <v>24</v>
      </c>
      <c r="BK510" s="165">
        <f t="shared" si="168"/>
        <v>11900</v>
      </c>
      <c r="BL510" s="17" t="s">
        <v>164</v>
      </c>
      <c r="BM510" s="17" t="s">
        <v>1195</v>
      </c>
    </row>
    <row r="511" spans="2:65" s="1" customFormat="1" ht="22.5" customHeight="1">
      <c r="B511" s="31"/>
      <c r="C511" s="157" t="s">
        <v>707</v>
      </c>
      <c r="D511" s="157" t="s">
        <v>161</v>
      </c>
      <c r="E511" s="158" t="s">
        <v>1196</v>
      </c>
      <c r="F511" s="230" t="s">
        <v>1197</v>
      </c>
      <c r="G511" s="230"/>
      <c r="H511" s="230"/>
      <c r="I511" s="230"/>
      <c r="J511" s="159" t="s">
        <v>174</v>
      </c>
      <c r="K511" s="160">
        <v>11</v>
      </c>
      <c r="L511" s="161">
        <v>196</v>
      </c>
      <c r="M511" s="231">
        <v>81</v>
      </c>
      <c r="N511" s="231"/>
      <c r="O511" s="231"/>
      <c r="P511" s="231">
        <f t="shared" si="156"/>
        <v>3047</v>
      </c>
      <c r="Q511" s="231"/>
      <c r="R511" s="33"/>
      <c r="T511" s="162" t="s">
        <v>22</v>
      </c>
      <c r="U511" s="40" t="s">
        <v>44</v>
      </c>
      <c r="V511" s="108">
        <f t="shared" si="157"/>
        <v>277</v>
      </c>
      <c r="W511" s="108">
        <f t="shared" si="158"/>
        <v>2156</v>
      </c>
      <c r="X511" s="108">
        <f t="shared" si="159"/>
        <v>891</v>
      </c>
      <c r="Y511" s="163">
        <v>0</v>
      </c>
      <c r="Z511" s="163">
        <f t="shared" si="160"/>
        <v>0</v>
      </c>
      <c r="AA511" s="163">
        <v>0</v>
      </c>
      <c r="AB511" s="163">
        <f t="shared" si="161"/>
        <v>0</v>
      </c>
      <c r="AC511" s="163">
        <v>0</v>
      </c>
      <c r="AD511" s="164">
        <f t="shared" si="162"/>
        <v>0</v>
      </c>
      <c r="AR511" s="17" t="s">
        <v>164</v>
      </c>
      <c r="AT511" s="17" t="s">
        <v>161</v>
      </c>
      <c r="AU511" s="17" t="s">
        <v>99</v>
      </c>
      <c r="AY511" s="17" t="s">
        <v>160</v>
      </c>
      <c r="BE511" s="165">
        <f t="shared" si="163"/>
        <v>3047</v>
      </c>
      <c r="BF511" s="165">
        <f t="shared" si="164"/>
        <v>0</v>
      </c>
      <c r="BG511" s="165">
        <f t="shared" si="165"/>
        <v>0</v>
      </c>
      <c r="BH511" s="165">
        <f t="shared" si="166"/>
        <v>0</v>
      </c>
      <c r="BI511" s="165">
        <f t="shared" si="167"/>
        <v>0</v>
      </c>
      <c r="BJ511" s="17" t="s">
        <v>24</v>
      </c>
      <c r="BK511" s="165">
        <f t="shared" si="168"/>
        <v>3047</v>
      </c>
      <c r="BL511" s="17" t="s">
        <v>164</v>
      </c>
      <c r="BM511" s="17" t="s">
        <v>1198</v>
      </c>
    </row>
    <row r="512" spans="2:65" s="1" customFormat="1" ht="22.5" customHeight="1">
      <c r="B512" s="31"/>
      <c r="C512" s="157" t="s">
        <v>1199</v>
      </c>
      <c r="D512" s="157" t="s">
        <v>161</v>
      </c>
      <c r="E512" s="158" t="s">
        <v>1200</v>
      </c>
      <c r="F512" s="230" t="s">
        <v>1201</v>
      </c>
      <c r="G512" s="230"/>
      <c r="H512" s="230"/>
      <c r="I512" s="230"/>
      <c r="J512" s="159" t="s">
        <v>174</v>
      </c>
      <c r="K512" s="160">
        <v>75</v>
      </c>
      <c r="L512" s="161">
        <v>7.5</v>
      </c>
      <c r="M512" s="231">
        <v>19</v>
      </c>
      <c r="N512" s="231"/>
      <c r="O512" s="231"/>
      <c r="P512" s="231">
        <f t="shared" si="156"/>
        <v>1987.5</v>
      </c>
      <c r="Q512" s="231"/>
      <c r="R512" s="33"/>
      <c r="T512" s="162" t="s">
        <v>22</v>
      </c>
      <c r="U512" s="40" t="s">
        <v>44</v>
      </c>
      <c r="V512" s="108">
        <f t="shared" si="157"/>
        <v>26.5</v>
      </c>
      <c r="W512" s="108">
        <f t="shared" si="158"/>
        <v>562.5</v>
      </c>
      <c r="X512" s="108">
        <f t="shared" si="159"/>
        <v>1425</v>
      </c>
      <c r="Y512" s="163">
        <v>0</v>
      </c>
      <c r="Z512" s="163">
        <f t="shared" si="160"/>
        <v>0</v>
      </c>
      <c r="AA512" s="163">
        <v>0</v>
      </c>
      <c r="AB512" s="163">
        <f t="shared" si="161"/>
        <v>0</v>
      </c>
      <c r="AC512" s="163">
        <v>0</v>
      </c>
      <c r="AD512" s="164">
        <f t="shared" si="162"/>
        <v>0</v>
      </c>
      <c r="AR512" s="17" t="s">
        <v>164</v>
      </c>
      <c r="AT512" s="17" t="s">
        <v>161</v>
      </c>
      <c r="AU512" s="17" t="s">
        <v>99</v>
      </c>
      <c r="AY512" s="17" t="s">
        <v>160</v>
      </c>
      <c r="BE512" s="165">
        <f t="shared" si="163"/>
        <v>1987.5</v>
      </c>
      <c r="BF512" s="165">
        <f t="shared" si="164"/>
        <v>0</v>
      </c>
      <c r="BG512" s="165">
        <f t="shared" si="165"/>
        <v>0</v>
      </c>
      <c r="BH512" s="165">
        <f t="shared" si="166"/>
        <v>0</v>
      </c>
      <c r="BI512" s="165">
        <f t="shared" si="167"/>
        <v>0</v>
      </c>
      <c r="BJ512" s="17" t="s">
        <v>24</v>
      </c>
      <c r="BK512" s="165">
        <f t="shared" si="168"/>
        <v>1987.5</v>
      </c>
      <c r="BL512" s="17" t="s">
        <v>164</v>
      </c>
      <c r="BM512" s="17" t="s">
        <v>1202</v>
      </c>
    </row>
    <row r="513" spans="2:65" s="1" customFormat="1" ht="22.5" customHeight="1">
      <c r="B513" s="31"/>
      <c r="C513" s="157" t="s">
        <v>710</v>
      </c>
      <c r="D513" s="157" t="s">
        <v>161</v>
      </c>
      <c r="E513" s="158" t="s">
        <v>1203</v>
      </c>
      <c r="F513" s="230" t="s">
        <v>1204</v>
      </c>
      <c r="G513" s="230"/>
      <c r="H513" s="230"/>
      <c r="I513" s="230"/>
      <c r="J513" s="159" t="s">
        <v>174</v>
      </c>
      <c r="K513" s="160">
        <v>398</v>
      </c>
      <c r="L513" s="161">
        <v>5</v>
      </c>
      <c r="M513" s="231">
        <v>15</v>
      </c>
      <c r="N513" s="231"/>
      <c r="O513" s="231"/>
      <c r="P513" s="231">
        <f t="shared" si="156"/>
        <v>7960</v>
      </c>
      <c r="Q513" s="231"/>
      <c r="R513" s="33"/>
      <c r="T513" s="162" t="s">
        <v>22</v>
      </c>
      <c r="U513" s="40" t="s">
        <v>44</v>
      </c>
      <c r="V513" s="108">
        <f t="shared" si="157"/>
        <v>20</v>
      </c>
      <c r="W513" s="108">
        <f t="shared" si="158"/>
        <v>1990</v>
      </c>
      <c r="X513" s="108">
        <f t="shared" si="159"/>
        <v>5970</v>
      </c>
      <c r="Y513" s="163">
        <v>0</v>
      </c>
      <c r="Z513" s="163">
        <f t="shared" si="160"/>
        <v>0</v>
      </c>
      <c r="AA513" s="163">
        <v>0</v>
      </c>
      <c r="AB513" s="163">
        <f t="shared" si="161"/>
        <v>0</v>
      </c>
      <c r="AC513" s="163">
        <v>0</v>
      </c>
      <c r="AD513" s="164">
        <f t="shared" si="162"/>
        <v>0</v>
      </c>
      <c r="AR513" s="17" t="s">
        <v>164</v>
      </c>
      <c r="AT513" s="17" t="s">
        <v>161</v>
      </c>
      <c r="AU513" s="17" t="s">
        <v>99</v>
      </c>
      <c r="AY513" s="17" t="s">
        <v>160</v>
      </c>
      <c r="BE513" s="165">
        <f t="shared" si="163"/>
        <v>7960</v>
      </c>
      <c r="BF513" s="165">
        <f t="shared" si="164"/>
        <v>0</v>
      </c>
      <c r="BG513" s="165">
        <f t="shared" si="165"/>
        <v>0</v>
      </c>
      <c r="BH513" s="165">
        <f t="shared" si="166"/>
        <v>0</v>
      </c>
      <c r="BI513" s="165">
        <f t="shared" si="167"/>
        <v>0</v>
      </c>
      <c r="BJ513" s="17" t="s">
        <v>24</v>
      </c>
      <c r="BK513" s="165">
        <f t="shared" si="168"/>
        <v>7960</v>
      </c>
      <c r="BL513" s="17" t="s">
        <v>164</v>
      </c>
      <c r="BM513" s="17" t="s">
        <v>1205</v>
      </c>
    </row>
    <row r="514" spans="2:65" s="1" customFormat="1" ht="22.5" customHeight="1">
      <c r="B514" s="31"/>
      <c r="C514" s="157" t="s">
        <v>1206</v>
      </c>
      <c r="D514" s="157" t="s">
        <v>161</v>
      </c>
      <c r="E514" s="158" t="s">
        <v>1207</v>
      </c>
      <c r="F514" s="230" t="s">
        <v>1208</v>
      </c>
      <c r="G514" s="230"/>
      <c r="H514" s="230"/>
      <c r="I514" s="230"/>
      <c r="J514" s="159" t="s">
        <v>174</v>
      </c>
      <c r="K514" s="160">
        <v>145</v>
      </c>
      <c r="L514" s="161">
        <v>9.6999999999999993</v>
      </c>
      <c r="M514" s="231">
        <v>69</v>
      </c>
      <c r="N514" s="231"/>
      <c r="O514" s="231"/>
      <c r="P514" s="231">
        <f t="shared" si="156"/>
        <v>11411.5</v>
      </c>
      <c r="Q514" s="231"/>
      <c r="R514" s="33"/>
      <c r="T514" s="162" t="s">
        <v>22</v>
      </c>
      <c r="U514" s="40" t="s">
        <v>44</v>
      </c>
      <c r="V514" s="108">
        <f t="shared" si="157"/>
        <v>78.7</v>
      </c>
      <c r="W514" s="108">
        <f t="shared" si="158"/>
        <v>1406.5</v>
      </c>
      <c r="X514" s="108">
        <f t="shared" si="159"/>
        <v>10005</v>
      </c>
      <c r="Y514" s="163">
        <v>0</v>
      </c>
      <c r="Z514" s="163">
        <f t="shared" si="160"/>
        <v>0</v>
      </c>
      <c r="AA514" s="163">
        <v>0</v>
      </c>
      <c r="AB514" s="163">
        <f t="shared" si="161"/>
        <v>0</v>
      </c>
      <c r="AC514" s="163">
        <v>0</v>
      </c>
      <c r="AD514" s="164">
        <f t="shared" si="162"/>
        <v>0</v>
      </c>
      <c r="AR514" s="17" t="s">
        <v>164</v>
      </c>
      <c r="AT514" s="17" t="s">
        <v>161</v>
      </c>
      <c r="AU514" s="17" t="s">
        <v>99</v>
      </c>
      <c r="AY514" s="17" t="s">
        <v>160</v>
      </c>
      <c r="BE514" s="165">
        <f t="shared" si="163"/>
        <v>11411.5</v>
      </c>
      <c r="BF514" s="165">
        <f t="shared" si="164"/>
        <v>0</v>
      </c>
      <c r="BG514" s="165">
        <f t="shared" si="165"/>
        <v>0</v>
      </c>
      <c r="BH514" s="165">
        <f t="shared" si="166"/>
        <v>0</v>
      </c>
      <c r="BI514" s="165">
        <f t="shared" si="167"/>
        <v>0</v>
      </c>
      <c r="BJ514" s="17" t="s">
        <v>24</v>
      </c>
      <c r="BK514" s="165">
        <f t="shared" si="168"/>
        <v>11411.5</v>
      </c>
      <c r="BL514" s="17" t="s">
        <v>164</v>
      </c>
      <c r="BM514" s="17" t="s">
        <v>1209</v>
      </c>
    </row>
    <row r="515" spans="2:65" s="1" customFormat="1" ht="22.5" customHeight="1">
      <c r="B515" s="31"/>
      <c r="C515" s="157" t="s">
        <v>712</v>
      </c>
      <c r="D515" s="157" t="s">
        <v>161</v>
      </c>
      <c r="E515" s="158" t="s">
        <v>1210</v>
      </c>
      <c r="F515" s="230" t="s">
        <v>1211</v>
      </c>
      <c r="G515" s="230"/>
      <c r="H515" s="230"/>
      <c r="I515" s="230"/>
      <c r="J515" s="159" t="s">
        <v>189</v>
      </c>
      <c r="K515" s="160">
        <v>8</v>
      </c>
      <c r="L515" s="161">
        <v>1335</v>
      </c>
      <c r="M515" s="231">
        <v>94</v>
      </c>
      <c r="N515" s="231"/>
      <c r="O515" s="231"/>
      <c r="P515" s="231">
        <f t="shared" si="156"/>
        <v>11432</v>
      </c>
      <c r="Q515" s="231"/>
      <c r="R515" s="33"/>
      <c r="T515" s="162" t="s">
        <v>22</v>
      </c>
      <c r="U515" s="40" t="s">
        <v>44</v>
      </c>
      <c r="V515" s="108">
        <f t="shared" si="157"/>
        <v>1429</v>
      </c>
      <c r="W515" s="108">
        <f t="shared" si="158"/>
        <v>10680</v>
      </c>
      <c r="X515" s="108">
        <f t="shared" si="159"/>
        <v>752</v>
      </c>
      <c r="Y515" s="163">
        <v>0</v>
      </c>
      <c r="Z515" s="163">
        <f t="shared" si="160"/>
        <v>0</v>
      </c>
      <c r="AA515" s="163">
        <v>0</v>
      </c>
      <c r="AB515" s="163">
        <f t="shared" si="161"/>
        <v>0</v>
      </c>
      <c r="AC515" s="163">
        <v>0</v>
      </c>
      <c r="AD515" s="164">
        <f t="shared" si="162"/>
        <v>0</v>
      </c>
      <c r="AR515" s="17" t="s">
        <v>164</v>
      </c>
      <c r="AT515" s="17" t="s">
        <v>161</v>
      </c>
      <c r="AU515" s="17" t="s">
        <v>99</v>
      </c>
      <c r="AY515" s="17" t="s">
        <v>160</v>
      </c>
      <c r="BE515" s="165">
        <f t="shared" si="163"/>
        <v>11432</v>
      </c>
      <c r="BF515" s="165">
        <f t="shared" si="164"/>
        <v>0</v>
      </c>
      <c r="BG515" s="165">
        <f t="shared" si="165"/>
        <v>0</v>
      </c>
      <c r="BH515" s="165">
        <f t="shared" si="166"/>
        <v>0</v>
      </c>
      <c r="BI515" s="165">
        <f t="shared" si="167"/>
        <v>0</v>
      </c>
      <c r="BJ515" s="17" t="s">
        <v>24</v>
      </c>
      <c r="BK515" s="165">
        <f t="shared" si="168"/>
        <v>11432</v>
      </c>
      <c r="BL515" s="17" t="s">
        <v>164</v>
      </c>
      <c r="BM515" s="17" t="s">
        <v>1212</v>
      </c>
    </row>
    <row r="516" spans="2:65" s="1" customFormat="1" ht="22.5" customHeight="1">
      <c r="B516" s="31"/>
      <c r="C516" s="157" t="s">
        <v>1213</v>
      </c>
      <c r="D516" s="157" t="s">
        <v>161</v>
      </c>
      <c r="E516" s="158" t="s">
        <v>1214</v>
      </c>
      <c r="F516" s="230" t="s">
        <v>1215</v>
      </c>
      <c r="G516" s="230"/>
      <c r="H516" s="230"/>
      <c r="I516" s="230"/>
      <c r="J516" s="159" t="s">
        <v>189</v>
      </c>
      <c r="K516" s="160">
        <v>4250</v>
      </c>
      <c r="L516" s="161">
        <v>11</v>
      </c>
      <c r="M516" s="231">
        <v>19</v>
      </c>
      <c r="N516" s="231"/>
      <c r="O516" s="231"/>
      <c r="P516" s="231">
        <f t="shared" si="156"/>
        <v>127500</v>
      </c>
      <c r="Q516" s="231"/>
      <c r="R516" s="33"/>
      <c r="T516" s="162" t="s">
        <v>22</v>
      </c>
      <c r="U516" s="40" t="s">
        <v>44</v>
      </c>
      <c r="V516" s="108">
        <f t="shared" si="157"/>
        <v>30</v>
      </c>
      <c r="W516" s="108">
        <f t="shared" si="158"/>
        <v>46750</v>
      </c>
      <c r="X516" s="108">
        <f t="shared" si="159"/>
        <v>80750</v>
      </c>
      <c r="Y516" s="163">
        <v>0</v>
      </c>
      <c r="Z516" s="163">
        <f t="shared" si="160"/>
        <v>0</v>
      </c>
      <c r="AA516" s="163">
        <v>0</v>
      </c>
      <c r="AB516" s="163">
        <f t="shared" si="161"/>
        <v>0</v>
      </c>
      <c r="AC516" s="163">
        <v>0</v>
      </c>
      <c r="AD516" s="164">
        <f t="shared" si="162"/>
        <v>0</v>
      </c>
      <c r="AR516" s="17" t="s">
        <v>164</v>
      </c>
      <c r="AT516" s="17" t="s">
        <v>161</v>
      </c>
      <c r="AU516" s="17" t="s">
        <v>99</v>
      </c>
      <c r="AY516" s="17" t="s">
        <v>160</v>
      </c>
      <c r="BE516" s="165">
        <f t="shared" si="163"/>
        <v>127500</v>
      </c>
      <c r="BF516" s="165">
        <f t="shared" si="164"/>
        <v>0</v>
      </c>
      <c r="BG516" s="165">
        <f t="shared" si="165"/>
        <v>0</v>
      </c>
      <c r="BH516" s="165">
        <f t="shared" si="166"/>
        <v>0</v>
      </c>
      <c r="BI516" s="165">
        <f t="shared" si="167"/>
        <v>0</v>
      </c>
      <c r="BJ516" s="17" t="s">
        <v>24</v>
      </c>
      <c r="BK516" s="165">
        <f t="shared" si="168"/>
        <v>127500</v>
      </c>
      <c r="BL516" s="17" t="s">
        <v>164</v>
      </c>
      <c r="BM516" s="17" t="s">
        <v>1216</v>
      </c>
    </row>
    <row r="517" spans="2:65" s="1" customFormat="1" ht="22.5" customHeight="1">
      <c r="B517" s="31"/>
      <c r="C517" s="157" t="s">
        <v>715</v>
      </c>
      <c r="D517" s="157" t="s">
        <v>161</v>
      </c>
      <c r="E517" s="158" t="s">
        <v>1217</v>
      </c>
      <c r="F517" s="230" t="s">
        <v>1218</v>
      </c>
      <c r="G517" s="230"/>
      <c r="H517" s="230"/>
      <c r="I517" s="230"/>
      <c r="J517" s="159" t="s">
        <v>189</v>
      </c>
      <c r="K517" s="160">
        <v>340</v>
      </c>
      <c r="L517" s="161">
        <v>11</v>
      </c>
      <c r="M517" s="231">
        <v>19</v>
      </c>
      <c r="N517" s="231"/>
      <c r="O517" s="231"/>
      <c r="P517" s="231">
        <f t="shared" si="156"/>
        <v>10200</v>
      </c>
      <c r="Q517" s="231"/>
      <c r="R517" s="33"/>
      <c r="T517" s="162" t="s">
        <v>22</v>
      </c>
      <c r="U517" s="40" t="s">
        <v>44</v>
      </c>
      <c r="V517" s="108">
        <f t="shared" si="157"/>
        <v>30</v>
      </c>
      <c r="W517" s="108">
        <f t="shared" si="158"/>
        <v>3740</v>
      </c>
      <c r="X517" s="108">
        <f t="shared" si="159"/>
        <v>6460</v>
      </c>
      <c r="Y517" s="163">
        <v>0</v>
      </c>
      <c r="Z517" s="163">
        <f t="shared" si="160"/>
        <v>0</v>
      </c>
      <c r="AA517" s="163">
        <v>0</v>
      </c>
      <c r="AB517" s="163">
        <f t="shared" si="161"/>
        <v>0</v>
      </c>
      <c r="AC517" s="163">
        <v>0</v>
      </c>
      <c r="AD517" s="164">
        <f t="shared" si="162"/>
        <v>0</v>
      </c>
      <c r="AR517" s="17" t="s">
        <v>164</v>
      </c>
      <c r="AT517" s="17" t="s">
        <v>161</v>
      </c>
      <c r="AU517" s="17" t="s">
        <v>99</v>
      </c>
      <c r="AY517" s="17" t="s">
        <v>160</v>
      </c>
      <c r="BE517" s="165">
        <f t="shared" si="163"/>
        <v>10200</v>
      </c>
      <c r="BF517" s="165">
        <f t="shared" si="164"/>
        <v>0</v>
      </c>
      <c r="BG517" s="165">
        <f t="shared" si="165"/>
        <v>0</v>
      </c>
      <c r="BH517" s="165">
        <f t="shared" si="166"/>
        <v>0</v>
      </c>
      <c r="BI517" s="165">
        <f t="shared" si="167"/>
        <v>0</v>
      </c>
      <c r="BJ517" s="17" t="s">
        <v>24</v>
      </c>
      <c r="BK517" s="165">
        <f t="shared" si="168"/>
        <v>10200</v>
      </c>
      <c r="BL517" s="17" t="s">
        <v>164</v>
      </c>
      <c r="BM517" s="17" t="s">
        <v>1219</v>
      </c>
    </row>
    <row r="518" spans="2:65" s="1" customFormat="1" ht="22.5" customHeight="1">
      <c r="B518" s="31"/>
      <c r="C518" s="157" t="s">
        <v>1220</v>
      </c>
      <c r="D518" s="157" t="s">
        <v>161</v>
      </c>
      <c r="E518" s="158" t="s">
        <v>1221</v>
      </c>
      <c r="F518" s="230" t="s">
        <v>1222</v>
      </c>
      <c r="G518" s="230"/>
      <c r="H518" s="230"/>
      <c r="I518" s="230"/>
      <c r="J518" s="159" t="s">
        <v>189</v>
      </c>
      <c r="K518" s="160">
        <v>2680</v>
      </c>
      <c r="L518" s="161">
        <v>22.4</v>
      </c>
      <c r="M518" s="231">
        <v>19</v>
      </c>
      <c r="N518" s="231"/>
      <c r="O518" s="231"/>
      <c r="P518" s="231">
        <f t="shared" si="156"/>
        <v>110952</v>
      </c>
      <c r="Q518" s="231"/>
      <c r="R518" s="33"/>
      <c r="T518" s="162" t="s">
        <v>22</v>
      </c>
      <c r="U518" s="40" t="s">
        <v>44</v>
      </c>
      <c r="V518" s="108">
        <f t="shared" si="157"/>
        <v>41.4</v>
      </c>
      <c r="W518" s="108">
        <f t="shared" si="158"/>
        <v>60032</v>
      </c>
      <c r="X518" s="108">
        <f t="shared" si="159"/>
        <v>50920</v>
      </c>
      <c r="Y518" s="163">
        <v>0</v>
      </c>
      <c r="Z518" s="163">
        <f t="shared" si="160"/>
        <v>0</v>
      </c>
      <c r="AA518" s="163">
        <v>0</v>
      </c>
      <c r="AB518" s="163">
        <f t="shared" si="161"/>
        <v>0</v>
      </c>
      <c r="AC518" s="163">
        <v>0</v>
      </c>
      <c r="AD518" s="164">
        <f t="shared" si="162"/>
        <v>0</v>
      </c>
      <c r="AR518" s="17" t="s">
        <v>164</v>
      </c>
      <c r="AT518" s="17" t="s">
        <v>161</v>
      </c>
      <c r="AU518" s="17" t="s">
        <v>99</v>
      </c>
      <c r="AY518" s="17" t="s">
        <v>160</v>
      </c>
      <c r="BE518" s="165">
        <f t="shared" si="163"/>
        <v>110952</v>
      </c>
      <c r="BF518" s="165">
        <f t="shared" si="164"/>
        <v>0</v>
      </c>
      <c r="BG518" s="165">
        <f t="shared" si="165"/>
        <v>0</v>
      </c>
      <c r="BH518" s="165">
        <f t="shared" si="166"/>
        <v>0</v>
      </c>
      <c r="BI518" s="165">
        <f t="shared" si="167"/>
        <v>0</v>
      </c>
      <c r="BJ518" s="17" t="s">
        <v>24</v>
      </c>
      <c r="BK518" s="165">
        <f t="shared" si="168"/>
        <v>110952</v>
      </c>
      <c r="BL518" s="17" t="s">
        <v>164</v>
      </c>
      <c r="BM518" s="17" t="s">
        <v>1223</v>
      </c>
    </row>
    <row r="519" spans="2:65" s="1" customFormat="1" ht="22.5" customHeight="1">
      <c r="B519" s="31"/>
      <c r="C519" s="157" t="s">
        <v>717</v>
      </c>
      <c r="D519" s="157" t="s">
        <v>161</v>
      </c>
      <c r="E519" s="158" t="s">
        <v>1224</v>
      </c>
      <c r="F519" s="230" t="s">
        <v>1225</v>
      </c>
      <c r="G519" s="230"/>
      <c r="H519" s="230"/>
      <c r="I519" s="230"/>
      <c r="J519" s="159" t="s">
        <v>189</v>
      </c>
      <c r="K519" s="160">
        <v>3360</v>
      </c>
      <c r="L519" s="161">
        <v>18</v>
      </c>
      <c r="M519" s="231">
        <v>19</v>
      </c>
      <c r="N519" s="231"/>
      <c r="O519" s="231"/>
      <c r="P519" s="231">
        <f t="shared" si="156"/>
        <v>124320</v>
      </c>
      <c r="Q519" s="231"/>
      <c r="R519" s="33"/>
      <c r="T519" s="162" t="s">
        <v>22</v>
      </c>
      <c r="U519" s="40" t="s">
        <v>44</v>
      </c>
      <c r="V519" s="108">
        <f t="shared" si="157"/>
        <v>37</v>
      </c>
      <c r="W519" s="108">
        <f t="shared" si="158"/>
        <v>60480</v>
      </c>
      <c r="X519" s="108">
        <f t="shared" si="159"/>
        <v>63840</v>
      </c>
      <c r="Y519" s="163">
        <v>0</v>
      </c>
      <c r="Z519" s="163">
        <f t="shared" si="160"/>
        <v>0</v>
      </c>
      <c r="AA519" s="163">
        <v>0</v>
      </c>
      <c r="AB519" s="163">
        <f t="shared" si="161"/>
        <v>0</v>
      </c>
      <c r="AC519" s="163">
        <v>0</v>
      </c>
      <c r="AD519" s="164">
        <f t="shared" si="162"/>
        <v>0</v>
      </c>
      <c r="AR519" s="17" t="s">
        <v>164</v>
      </c>
      <c r="AT519" s="17" t="s">
        <v>161</v>
      </c>
      <c r="AU519" s="17" t="s">
        <v>99</v>
      </c>
      <c r="AY519" s="17" t="s">
        <v>160</v>
      </c>
      <c r="BE519" s="165">
        <f t="shared" si="163"/>
        <v>124320</v>
      </c>
      <c r="BF519" s="165">
        <f t="shared" si="164"/>
        <v>0</v>
      </c>
      <c r="BG519" s="165">
        <f t="shared" si="165"/>
        <v>0</v>
      </c>
      <c r="BH519" s="165">
        <f t="shared" si="166"/>
        <v>0</v>
      </c>
      <c r="BI519" s="165">
        <f t="shared" si="167"/>
        <v>0</v>
      </c>
      <c r="BJ519" s="17" t="s">
        <v>24</v>
      </c>
      <c r="BK519" s="165">
        <f t="shared" si="168"/>
        <v>124320</v>
      </c>
      <c r="BL519" s="17" t="s">
        <v>164</v>
      </c>
      <c r="BM519" s="17" t="s">
        <v>1226</v>
      </c>
    </row>
    <row r="520" spans="2:65" s="1" customFormat="1" ht="22.5" customHeight="1">
      <c r="B520" s="31"/>
      <c r="C520" s="157" t="s">
        <v>1227</v>
      </c>
      <c r="D520" s="157" t="s">
        <v>161</v>
      </c>
      <c r="E520" s="158" t="s">
        <v>1228</v>
      </c>
      <c r="F520" s="230" t="s">
        <v>1229</v>
      </c>
      <c r="G520" s="230"/>
      <c r="H520" s="230"/>
      <c r="I520" s="230"/>
      <c r="J520" s="159" t="s">
        <v>189</v>
      </c>
      <c r="K520" s="160">
        <v>760</v>
      </c>
      <c r="L520" s="161">
        <v>28</v>
      </c>
      <c r="M520" s="231">
        <v>19</v>
      </c>
      <c r="N520" s="231"/>
      <c r="O520" s="231"/>
      <c r="P520" s="231">
        <f t="shared" si="156"/>
        <v>35720</v>
      </c>
      <c r="Q520" s="231"/>
      <c r="R520" s="33"/>
      <c r="T520" s="162" t="s">
        <v>22</v>
      </c>
      <c r="U520" s="40" t="s">
        <v>44</v>
      </c>
      <c r="V520" s="108">
        <f t="shared" si="157"/>
        <v>47</v>
      </c>
      <c r="W520" s="108">
        <f t="shared" si="158"/>
        <v>21280</v>
      </c>
      <c r="X520" s="108">
        <f t="shared" si="159"/>
        <v>14440</v>
      </c>
      <c r="Y520" s="163">
        <v>0</v>
      </c>
      <c r="Z520" s="163">
        <f t="shared" si="160"/>
        <v>0</v>
      </c>
      <c r="AA520" s="163">
        <v>0</v>
      </c>
      <c r="AB520" s="163">
        <f t="shared" si="161"/>
        <v>0</v>
      </c>
      <c r="AC520" s="163">
        <v>0</v>
      </c>
      <c r="AD520" s="164">
        <f t="shared" si="162"/>
        <v>0</v>
      </c>
      <c r="AR520" s="17" t="s">
        <v>164</v>
      </c>
      <c r="AT520" s="17" t="s">
        <v>161</v>
      </c>
      <c r="AU520" s="17" t="s">
        <v>99</v>
      </c>
      <c r="AY520" s="17" t="s">
        <v>160</v>
      </c>
      <c r="BE520" s="165">
        <f t="shared" si="163"/>
        <v>35720</v>
      </c>
      <c r="BF520" s="165">
        <f t="shared" si="164"/>
        <v>0</v>
      </c>
      <c r="BG520" s="165">
        <f t="shared" si="165"/>
        <v>0</v>
      </c>
      <c r="BH520" s="165">
        <f t="shared" si="166"/>
        <v>0</v>
      </c>
      <c r="BI520" s="165">
        <f t="shared" si="167"/>
        <v>0</v>
      </c>
      <c r="BJ520" s="17" t="s">
        <v>24</v>
      </c>
      <c r="BK520" s="165">
        <f t="shared" si="168"/>
        <v>35720</v>
      </c>
      <c r="BL520" s="17" t="s">
        <v>164</v>
      </c>
      <c r="BM520" s="17" t="s">
        <v>1230</v>
      </c>
    </row>
    <row r="521" spans="2:65" s="1" customFormat="1" ht="22.5" customHeight="1">
      <c r="B521" s="31"/>
      <c r="C521" s="157" t="s">
        <v>720</v>
      </c>
      <c r="D521" s="157" t="s">
        <v>161</v>
      </c>
      <c r="E521" s="158" t="s">
        <v>1231</v>
      </c>
      <c r="F521" s="230" t="s">
        <v>1232</v>
      </c>
      <c r="G521" s="230"/>
      <c r="H521" s="230"/>
      <c r="I521" s="230"/>
      <c r="J521" s="159" t="s">
        <v>189</v>
      </c>
      <c r="K521" s="160">
        <v>210</v>
      </c>
      <c r="L521" s="161">
        <v>47</v>
      </c>
      <c r="M521" s="231">
        <v>19</v>
      </c>
      <c r="N521" s="231"/>
      <c r="O521" s="231"/>
      <c r="P521" s="231">
        <f t="shared" si="156"/>
        <v>13860</v>
      </c>
      <c r="Q521" s="231"/>
      <c r="R521" s="33"/>
      <c r="T521" s="162" t="s">
        <v>22</v>
      </c>
      <c r="U521" s="40" t="s">
        <v>44</v>
      </c>
      <c r="V521" s="108">
        <f t="shared" si="157"/>
        <v>66</v>
      </c>
      <c r="W521" s="108">
        <f t="shared" si="158"/>
        <v>9870</v>
      </c>
      <c r="X521" s="108">
        <f t="shared" si="159"/>
        <v>3990</v>
      </c>
      <c r="Y521" s="163">
        <v>0</v>
      </c>
      <c r="Z521" s="163">
        <f t="shared" si="160"/>
        <v>0</v>
      </c>
      <c r="AA521" s="163">
        <v>0</v>
      </c>
      <c r="AB521" s="163">
        <f t="shared" si="161"/>
        <v>0</v>
      </c>
      <c r="AC521" s="163">
        <v>0</v>
      </c>
      <c r="AD521" s="164">
        <f t="shared" si="162"/>
        <v>0</v>
      </c>
      <c r="AR521" s="17" t="s">
        <v>164</v>
      </c>
      <c r="AT521" s="17" t="s">
        <v>161</v>
      </c>
      <c r="AU521" s="17" t="s">
        <v>99</v>
      </c>
      <c r="AY521" s="17" t="s">
        <v>160</v>
      </c>
      <c r="BE521" s="165">
        <f t="shared" si="163"/>
        <v>13860</v>
      </c>
      <c r="BF521" s="165">
        <f t="shared" si="164"/>
        <v>0</v>
      </c>
      <c r="BG521" s="165">
        <f t="shared" si="165"/>
        <v>0</v>
      </c>
      <c r="BH521" s="165">
        <f t="shared" si="166"/>
        <v>0</v>
      </c>
      <c r="BI521" s="165">
        <f t="shared" si="167"/>
        <v>0</v>
      </c>
      <c r="BJ521" s="17" t="s">
        <v>24</v>
      </c>
      <c r="BK521" s="165">
        <f t="shared" si="168"/>
        <v>13860</v>
      </c>
      <c r="BL521" s="17" t="s">
        <v>164</v>
      </c>
      <c r="BM521" s="17" t="s">
        <v>1233</v>
      </c>
    </row>
    <row r="522" spans="2:65" s="1" customFormat="1" ht="22.5" customHeight="1">
      <c r="B522" s="31"/>
      <c r="C522" s="157" t="s">
        <v>1234</v>
      </c>
      <c r="D522" s="157" t="s">
        <v>161</v>
      </c>
      <c r="E522" s="158" t="s">
        <v>1235</v>
      </c>
      <c r="F522" s="230" t="s">
        <v>1236</v>
      </c>
      <c r="G522" s="230"/>
      <c r="H522" s="230"/>
      <c r="I522" s="230"/>
      <c r="J522" s="159" t="s">
        <v>189</v>
      </c>
      <c r="K522" s="160">
        <v>690</v>
      </c>
      <c r="L522" s="161">
        <v>74</v>
      </c>
      <c r="M522" s="231">
        <v>23</v>
      </c>
      <c r="N522" s="231"/>
      <c r="O522" s="231"/>
      <c r="P522" s="231">
        <f t="shared" si="156"/>
        <v>66930</v>
      </c>
      <c r="Q522" s="231"/>
      <c r="R522" s="33"/>
      <c r="T522" s="162" t="s">
        <v>22</v>
      </c>
      <c r="U522" s="40" t="s">
        <v>44</v>
      </c>
      <c r="V522" s="108">
        <f t="shared" si="157"/>
        <v>97</v>
      </c>
      <c r="W522" s="108">
        <f t="shared" si="158"/>
        <v>51060</v>
      </c>
      <c r="X522" s="108">
        <f t="shared" si="159"/>
        <v>15870</v>
      </c>
      <c r="Y522" s="163">
        <v>0</v>
      </c>
      <c r="Z522" s="163">
        <f t="shared" si="160"/>
        <v>0</v>
      </c>
      <c r="AA522" s="163">
        <v>0</v>
      </c>
      <c r="AB522" s="163">
        <f t="shared" si="161"/>
        <v>0</v>
      </c>
      <c r="AC522" s="163">
        <v>0</v>
      </c>
      <c r="AD522" s="164">
        <f t="shared" si="162"/>
        <v>0</v>
      </c>
      <c r="AR522" s="17" t="s">
        <v>164</v>
      </c>
      <c r="AT522" s="17" t="s">
        <v>161</v>
      </c>
      <c r="AU522" s="17" t="s">
        <v>99</v>
      </c>
      <c r="AY522" s="17" t="s">
        <v>160</v>
      </c>
      <c r="BE522" s="165">
        <f t="shared" si="163"/>
        <v>66930</v>
      </c>
      <c r="BF522" s="165">
        <f t="shared" si="164"/>
        <v>0</v>
      </c>
      <c r="BG522" s="165">
        <f t="shared" si="165"/>
        <v>0</v>
      </c>
      <c r="BH522" s="165">
        <f t="shared" si="166"/>
        <v>0</v>
      </c>
      <c r="BI522" s="165">
        <f t="shared" si="167"/>
        <v>0</v>
      </c>
      <c r="BJ522" s="17" t="s">
        <v>24</v>
      </c>
      <c r="BK522" s="165">
        <f t="shared" si="168"/>
        <v>66930</v>
      </c>
      <c r="BL522" s="17" t="s">
        <v>164</v>
      </c>
      <c r="BM522" s="17" t="s">
        <v>1237</v>
      </c>
    </row>
    <row r="523" spans="2:65" s="1" customFormat="1" ht="22.5" customHeight="1">
      <c r="B523" s="31"/>
      <c r="C523" s="157" t="s">
        <v>722</v>
      </c>
      <c r="D523" s="157" t="s">
        <v>161</v>
      </c>
      <c r="E523" s="158" t="s">
        <v>1238</v>
      </c>
      <c r="F523" s="230" t="s">
        <v>1239</v>
      </c>
      <c r="G523" s="230"/>
      <c r="H523" s="230"/>
      <c r="I523" s="230"/>
      <c r="J523" s="159" t="s">
        <v>189</v>
      </c>
      <c r="K523" s="160">
        <v>230</v>
      </c>
      <c r="L523" s="161">
        <v>121</v>
      </c>
      <c r="M523" s="231">
        <v>23</v>
      </c>
      <c r="N523" s="231"/>
      <c r="O523" s="231"/>
      <c r="P523" s="231">
        <f t="shared" si="156"/>
        <v>33120</v>
      </c>
      <c r="Q523" s="231"/>
      <c r="R523" s="33"/>
      <c r="T523" s="162" t="s">
        <v>22</v>
      </c>
      <c r="U523" s="40" t="s">
        <v>44</v>
      </c>
      <c r="V523" s="108">
        <f t="shared" si="157"/>
        <v>144</v>
      </c>
      <c r="W523" s="108">
        <f t="shared" si="158"/>
        <v>27830</v>
      </c>
      <c r="X523" s="108">
        <f t="shared" si="159"/>
        <v>5290</v>
      </c>
      <c r="Y523" s="163">
        <v>0</v>
      </c>
      <c r="Z523" s="163">
        <f t="shared" si="160"/>
        <v>0</v>
      </c>
      <c r="AA523" s="163">
        <v>0</v>
      </c>
      <c r="AB523" s="163">
        <f t="shared" si="161"/>
        <v>0</v>
      </c>
      <c r="AC523" s="163">
        <v>0</v>
      </c>
      <c r="AD523" s="164">
        <f t="shared" si="162"/>
        <v>0</v>
      </c>
      <c r="AR523" s="17" t="s">
        <v>164</v>
      </c>
      <c r="AT523" s="17" t="s">
        <v>161</v>
      </c>
      <c r="AU523" s="17" t="s">
        <v>99</v>
      </c>
      <c r="AY523" s="17" t="s">
        <v>160</v>
      </c>
      <c r="BE523" s="165">
        <f t="shared" si="163"/>
        <v>33120</v>
      </c>
      <c r="BF523" s="165">
        <f t="shared" si="164"/>
        <v>0</v>
      </c>
      <c r="BG523" s="165">
        <f t="shared" si="165"/>
        <v>0</v>
      </c>
      <c r="BH523" s="165">
        <f t="shared" si="166"/>
        <v>0</v>
      </c>
      <c r="BI523" s="165">
        <f t="shared" si="167"/>
        <v>0</v>
      </c>
      <c r="BJ523" s="17" t="s">
        <v>24</v>
      </c>
      <c r="BK523" s="165">
        <f t="shared" si="168"/>
        <v>33120</v>
      </c>
      <c r="BL523" s="17" t="s">
        <v>164</v>
      </c>
      <c r="BM523" s="17" t="s">
        <v>1240</v>
      </c>
    </row>
    <row r="524" spans="2:65" s="1" customFormat="1" ht="22.5" customHeight="1">
      <c r="B524" s="31"/>
      <c r="C524" s="157" t="s">
        <v>1241</v>
      </c>
      <c r="D524" s="157" t="s">
        <v>161</v>
      </c>
      <c r="E524" s="158" t="s">
        <v>1242</v>
      </c>
      <c r="F524" s="230" t="s">
        <v>1243</v>
      </c>
      <c r="G524" s="230"/>
      <c r="H524" s="230"/>
      <c r="I524" s="230"/>
      <c r="J524" s="159" t="s">
        <v>189</v>
      </c>
      <c r="K524" s="160">
        <v>230</v>
      </c>
      <c r="L524" s="161">
        <v>192</v>
      </c>
      <c r="M524" s="231">
        <v>27</v>
      </c>
      <c r="N524" s="231"/>
      <c r="O524" s="231"/>
      <c r="P524" s="231">
        <f t="shared" si="156"/>
        <v>50370</v>
      </c>
      <c r="Q524" s="231"/>
      <c r="R524" s="33"/>
      <c r="T524" s="162" t="s">
        <v>22</v>
      </c>
      <c r="U524" s="40" t="s">
        <v>44</v>
      </c>
      <c r="V524" s="108">
        <f t="shared" si="157"/>
        <v>219</v>
      </c>
      <c r="W524" s="108">
        <f t="shared" si="158"/>
        <v>44160</v>
      </c>
      <c r="X524" s="108">
        <f t="shared" si="159"/>
        <v>6210</v>
      </c>
      <c r="Y524" s="163">
        <v>0</v>
      </c>
      <c r="Z524" s="163">
        <f t="shared" si="160"/>
        <v>0</v>
      </c>
      <c r="AA524" s="163">
        <v>0</v>
      </c>
      <c r="AB524" s="163">
        <f t="shared" si="161"/>
        <v>0</v>
      </c>
      <c r="AC524" s="163">
        <v>0</v>
      </c>
      <c r="AD524" s="164">
        <f t="shared" si="162"/>
        <v>0</v>
      </c>
      <c r="AR524" s="17" t="s">
        <v>164</v>
      </c>
      <c r="AT524" s="17" t="s">
        <v>161</v>
      </c>
      <c r="AU524" s="17" t="s">
        <v>99</v>
      </c>
      <c r="AY524" s="17" t="s">
        <v>160</v>
      </c>
      <c r="BE524" s="165">
        <f t="shared" si="163"/>
        <v>50370</v>
      </c>
      <c r="BF524" s="165">
        <f t="shared" si="164"/>
        <v>0</v>
      </c>
      <c r="BG524" s="165">
        <f t="shared" si="165"/>
        <v>0</v>
      </c>
      <c r="BH524" s="165">
        <f t="shared" si="166"/>
        <v>0</v>
      </c>
      <c r="BI524" s="165">
        <f t="shared" si="167"/>
        <v>0</v>
      </c>
      <c r="BJ524" s="17" t="s">
        <v>24</v>
      </c>
      <c r="BK524" s="165">
        <f t="shared" si="168"/>
        <v>50370</v>
      </c>
      <c r="BL524" s="17" t="s">
        <v>164</v>
      </c>
      <c r="BM524" s="17" t="s">
        <v>1244</v>
      </c>
    </row>
    <row r="525" spans="2:65" s="1" customFormat="1" ht="22.5" customHeight="1">
      <c r="B525" s="31"/>
      <c r="C525" s="157" t="s">
        <v>725</v>
      </c>
      <c r="D525" s="157" t="s">
        <v>161</v>
      </c>
      <c r="E525" s="158" t="s">
        <v>1245</v>
      </c>
      <c r="F525" s="230" t="s">
        <v>1246</v>
      </c>
      <c r="G525" s="230"/>
      <c r="H525" s="230"/>
      <c r="I525" s="230"/>
      <c r="J525" s="159" t="s">
        <v>189</v>
      </c>
      <c r="K525" s="160">
        <v>100</v>
      </c>
      <c r="L525" s="161">
        <v>30</v>
      </c>
      <c r="M525" s="231">
        <v>19</v>
      </c>
      <c r="N525" s="231"/>
      <c r="O525" s="231"/>
      <c r="P525" s="231">
        <f t="shared" ref="P525:P556" si="169">ROUND(V525*K525,2)</f>
        <v>4900</v>
      </c>
      <c r="Q525" s="231"/>
      <c r="R525" s="33"/>
      <c r="T525" s="162" t="s">
        <v>22</v>
      </c>
      <c r="U525" s="40" t="s">
        <v>44</v>
      </c>
      <c r="V525" s="108">
        <f t="shared" ref="V525:V556" si="170">L525+M525</f>
        <v>49</v>
      </c>
      <c r="W525" s="108">
        <f t="shared" ref="W525:W556" si="171">ROUND(L525*K525,2)</f>
        <v>3000</v>
      </c>
      <c r="X525" s="108">
        <f t="shared" ref="X525:X556" si="172">ROUND(M525*K525,2)</f>
        <v>1900</v>
      </c>
      <c r="Y525" s="163">
        <v>0</v>
      </c>
      <c r="Z525" s="163">
        <f t="shared" ref="Z525:Z556" si="173">Y525*K525</f>
        <v>0</v>
      </c>
      <c r="AA525" s="163">
        <v>0</v>
      </c>
      <c r="AB525" s="163">
        <f t="shared" ref="AB525:AB556" si="174">AA525*K525</f>
        <v>0</v>
      </c>
      <c r="AC525" s="163">
        <v>0</v>
      </c>
      <c r="AD525" s="164">
        <f t="shared" ref="AD525:AD556" si="175">AC525*K525</f>
        <v>0</v>
      </c>
      <c r="AR525" s="17" t="s">
        <v>164</v>
      </c>
      <c r="AT525" s="17" t="s">
        <v>161</v>
      </c>
      <c r="AU525" s="17" t="s">
        <v>99</v>
      </c>
      <c r="AY525" s="17" t="s">
        <v>160</v>
      </c>
      <c r="BE525" s="165">
        <f t="shared" ref="BE525:BE556" si="176">IF(U525="základní",P525,0)</f>
        <v>4900</v>
      </c>
      <c r="BF525" s="165">
        <f t="shared" ref="BF525:BF556" si="177">IF(U525="snížená",P525,0)</f>
        <v>0</v>
      </c>
      <c r="BG525" s="165">
        <f t="shared" ref="BG525:BG556" si="178">IF(U525="zákl. přenesená",P525,0)</f>
        <v>0</v>
      </c>
      <c r="BH525" s="165">
        <f t="shared" ref="BH525:BH556" si="179">IF(U525="sníž. přenesená",P525,0)</f>
        <v>0</v>
      </c>
      <c r="BI525" s="165">
        <f t="shared" ref="BI525:BI556" si="180">IF(U525="nulová",P525,0)</f>
        <v>0</v>
      </c>
      <c r="BJ525" s="17" t="s">
        <v>24</v>
      </c>
      <c r="BK525" s="165">
        <f t="shared" ref="BK525:BK556" si="181">ROUND(V525*K525,2)</f>
        <v>4900</v>
      </c>
      <c r="BL525" s="17" t="s">
        <v>164</v>
      </c>
      <c r="BM525" s="17" t="s">
        <v>1247</v>
      </c>
    </row>
    <row r="526" spans="2:65" s="1" customFormat="1" ht="22.5" customHeight="1">
      <c r="B526" s="31"/>
      <c r="C526" s="157" t="s">
        <v>1248</v>
      </c>
      <c r="D526" s="157" t="s">
        <v>161</v>
      </c>
      <c r="E526" s="158" t="s">
        <v>1249</v>
      </c>
      <c r="F526" s="230" t="s">
        <v>1250</v>
      </c>
      <c r="G526" s="230"/>
      <c r="H526" s="230"/>
      <c r="I526" s="230"/>
      <c r="J526" s="159" t="s">
        <v>189</v>
      </c>
      <c r="K526" s="160">
        <v>100</v>
      </c>
      <c r="L526" s="161">
        <v>10</v>
      </c>
      <c r="M526" s="231">
        <v>19</v>
      </c>
      <c r="N526" s="231"/>
      <c r="O526" s="231"/>
      <c r="P526" s="231">
        <f t="shared" si="169"/>
        <v>2900</v>
      </c>
      <c r="Q526" s="231"/>
      <c r="R526" s="33"/>
      <c r="T526" s="162" t="s">
        <v>22</v>
      </c>
      <c r="U526" s="40" t="s">
        <v>44</v>
      </c>
      <c r="V526" s="108">
        <f t="shared" si="170"/>
        <v>29</v>
      </c>
      <c r="W526" s="108">
        <f t="shared" si="171"/>
        <v>1000</v>
      </c>
      <c r="X526" s="108">
        <f t="shared" si="172"/>
        <v>1900</v>
      </c>
      <c r="Y526" s="163">
        <v>0</v>
      </c>
      <c r="Z526" s="163">
        <f t="shared" si="173"/>
        <v>0</v>
      </c>
      <c r="AA526" s="163">
        <v>0</v>
      </c>
      <c r="AB526" s="163">
        <f t="shared" si="174"/>
        <v>0</v>
      </c>
      <c r="AC526" s="163">
        <v>0</v>
      </c>
      <c r="AD526" s="164">
        <f t="shared" si="175"/>
        <v>0</v>
      </c>
      <c r="AR526" s="17" t="s">
        <v>164</v>
      </c>
      <c r="AT526" s="17" t="s">
        <v>161</v>
      </c>
      <c r="AU526" s="17" t="s">
        <v>99</v>
      </c>
      <c r="AY526" s="17" t="s">
        <v>160</v>
      </c>
      <c r="BE526" s="165">
        <f t="shared" si="176"/>
        <v>2900</v>
      </c>
      <c r="BF526" s="165">
        <f t="shared" si="177"/>
        <v>0</v>
      </c>
      <c r="BG526" s="165">
        <f t="shared" si="178"/>
        <v>0</v>
      </c>
      <c r="BH526" s="165">
        <f t="shared" si="179"/>
        <v>0</v>
      </c>
      <c r="BI526" s="165">
        <f t="shared" si="180"/>
        <v>0</v>
      </c>
      <c r="BJ526" s="17" t="s">
        <v>24</v>
      </c>
      <c r="BK526" s="165">
        <f t="shared" si="181"/>
        <v>2900</v>
      </c>
      <c r="BL526" s="17" t="s">
        <v>164</v>
      </c>
      <c r="BM526" s="17" t="s">
        <v>1251</v>
      </c>
    </row>
    <row r="527" spans="2:65" s="1" customFormat="1" ht="22.5" customHeight="1">
      <c r="B527" s="31"/>
      <c r="C527" s="157" t="s">
        <v>727</v>
      </c>
      <c r="D527" s="157" t="s">
        <v>161</v>
      </c>
      <c r="E527" s="158" t="s">
        <v>1252</v>
      </c>
      <c r="F527" s="230" t="s">
        <v>1253</v>
      </c>
      <c r="G527" s="230"/>
      <c r="H527" s="230"/>
      <c r="I527" s="230"/>
      <c r="J527" s="159" t="s">
        <v>189</v>
      </c>
      <c r="K527" s="160">
        <v>100</v>
      </c>
      <c r="L527" s="161">
        <v>17.2</v>
      </c>
      <c r="M527" s="231">
        <v>19.000000000000004</v>
      </c>
      <c r="N527" s="231"/>
      <c r="O527" s="231"/>
      <c r="P527" s="231">
        <f t="shared" si="169"/>
        <v>3620</v>
      </c>
      <c r="Q527" s="231"/>
      <c r="R527" s="33"/>
      <c r="T527" s="162" t="s">
        <v>22</v>
      </c>
      <c r="U527" s="40" t="s">
        <v>44</v>
      </c>
      <c r="V527" s="108">
        <f t="shared" si="170"/>
        <v>36.200000000000003</v>
      </c>
      <c r="W527" s="108">
        <f t="shared" si="171"/>
        <v>1720</v>
      </c>
      <c r="X527" s="108">
        <f t="shared" si="172"/>
        <v>1900</v>
      </c>
      <c r="Y527" s="163">
        <v>0</v>
      </c>
      <c r="Z527" s="163">
        <f t="shared" si="173"/>
        <v>0</v>
      </c>
      <c r="AA527" s="163">
        <v>0</v>
      </c>
      <c r="AB527" s="163">
        <f t="shared" si="174"/>
        <v>0</v>
      </c>
      <c r="AC527" s="163">
        <v>0</v>
      </c>
      <c r="AD527" s="164">
        <f t="shared" si="175"/>
        <v>0</v>
      </c>
      <c r="AR527" s="17" t="s">
        <v>164</v>
      </c>
      <c r="AT527" s="17" t="s">
        <v>161</v>
      </c>
      <c r="AU527" s="17" t="s">
        <v>99</v>
      </c>
      <c r="AY527" s="17" t="s">
        <v>160</v>
      </c>
      <c r="BE527" s="165">
        <f t="shared" si="176"/>
        <v>3620</v>
      </c>
      <c r="BF527" s="165">
        <f t="shared" si="177"/>
        <v>0</v>
      </c>
      <c r="BG527" s="165">
        <f t="shared" si="178"/>
        <v>0</v>
      </c>
      <c r="BH527" s="165">
        <f t="shared" si="179"/>
        <v>0</v>
      </c>
      <c r="BI527" s="165">
        <f t="shared" si="180"/>
        <v>0</v>
      </c>
      <c r="BJ527" s="17" t="s">
        <v>24</v>
      </c>
      <c r="BK527" s="165">
        <f t="shared" si="181"/>
        <v>3620</v>
      </c>
      <c r="BL527" s="17" t="s">
        <v>164</v>
      </c>
      <c r="BM527" s="17" t="s">
        <v>1254</v>
      </c>
    </row>
    <row r="528" spans="2:65" s="1" customFormat="1" ht="22.5" customHeight="1">
      <c r="B528" s="31"/>
      <c r="C528" s="157" t="s">
        <v>1255</v>
      </c>
      <c r="D528" s="157" t="s">
        <v>161</v>
      </c>
      <c r="E528" s="158" t="s">
        <v>1256</v>
      </c>
      <c r="F528" s="230" t="s">
        <v>1257</v>
      </c>
      <c r="G528" s="230"/>
      <c r="H528" s="230"/>
      <c r="I528" s="230"/>
      <c r="J528" s="159" t="s">
        <v>189</v>
      </c>
      <c r="K528" s="160">
        <v>290</v>
      </c>
      <c r="L528" s="161">
        <v>39.5</v>
      </c>
      <c r="M528" s="231">
        <v>19</v>
      </c>
      <c r="N528" s="231"/>
      <c r="O528" s="231"/>
      <c r="P528" s="231">
        <f t="shared" si="169"/>
        <v>16965</v>
      </c>
      <c r="Q528" s="231"/>
      <c r="R528" s="33"/>
      <c r="T528" s="162" t="s">
        <v>22</v>
      </c>
      <c r="U528" s="40" t="s">
        <v>44</v>
      </c>
      <c r="V528" s="108">
        <f t="shared" si="170"/>
        <v>58.5</v>
      </c>
      <c r="W528" s="108">
        <f t="shared" si="171"/>
        <v>11455</v>
      </c>
      <c r="X528" s="108">
        <f t="shared" si="172"/>
        <v>5510</v>
      </c>
      <c r="Y528" s="163">
        <v>0</v>
      </c>
      <c r="Z528" s="163">
        <f t="shared" si="173"/>
        <v>0</v>
      </c>
      <c r="AA528" s="163">
        <v>0</v>
      </c>
      <c r="AB528" s="163">
        <f t="shared" si="174"/>
        <v>0</v>
      </c>
      <c r="AC528" s="163">
        <v>0</v>
      </c>
      <c r="AD528" s="164">
        <f t="shared" si="175"/>
        <v>0</v>
      </c>
      <c r="AR528" s="17" t="s">
        <v>164</v>
      </c>
      <c r="AT528" s="17" t="s">
        <v>161</v>
      </c>
      <c r="AU528" s="17" t="s">
        <v>99</v>
      </c>
      <c r="AY528" s="17" t="s">
        <v>160</v>
      </c>
      <c r="BE528" s="165">
        <f t="shared" si="176"/>
        <v>16965</v>
      </c>
      <c r="BF528" s="165">
        <f t="shared" si="177"/>
        <v>0</v>
      </c>
      <c r="BG528" s="165">
        <f t="shared" si="178"/>
        <v>0</v>
      </c>
      <c r="BH528" s="165">
        <f t="shared" si="179"/>
        <v>0</v>
      </c>
      <c r="BI528" s="165">
        <f t="shared" si="180"/>
        <v>0</v>
      </c>
      <c r="BJ528" s="17" t="s">
        <v>24</v>
      </c>
      <c r="BK528" s="165">
        <f t="shared" si="181"/>
        <v>16965</v>
      </c>
      <c r="BL528" s="17" t="s">
        <v>164</v>
      </c>
      <c r="BM528" s="17" t="s">
        <v>1258</v>
      </c>
    </row>
    <row r="529" spans="2:65" s="1" customFormat="1" ht="22.5" customHeight="1">
      <c r="B529" s="31"/>
      <c r="C529" s="157" t="s">
        <v>730</v>
      </c>
      <c r="D529" s="157" t="s">
        <v>161</v>
      </c>
      <c r="E529" s="158" t="s">
        <v>1259</v>
      </c>
      <c r="F529" s="230" t="s">
        <v>1260</v>
      </c>
      <c r="G529" s="230"/>
      <c r="H529" s="230"/>
      <c r="I529" s="230"/>
      <c r="J529" s="159" t="s">
        <v>189</v>
      </c>
      <c r="K529" s="160">
        <v>130</v>
      </c>
      <c r="L529" s="161">
        <v>51.2</v>
      </c>
      <c r="M529" s="231">
        <v>19</v>
      </c>
      <c r="N529" s="231"/>
      <c r="O529" s="231"/>
      <c r="P529" s="231">
        <f t="shared" si="169"/>
        <v>9126</v>
      </c>
      <c r="Q529" s="231"/>
      <c r="R529" s="33"/>
      <c r="T529" s="162" t="s">
        <v>22</v>
      </c>
      <c r="U529" s="40" t="s">
        <v>44</v>
      </c>
      <c r="V529" s="108">
        <f t="shared" si="170"/>
        <v>70.2</v>
      </c>
      <c r="W529" s="108">
        <f t="shared" si="171"/>
        <v>6656</v>
      </c>
      <c r="X529" s="108">
        <f t="shared" si="172"/>
        <v>2470</v>
      </c>
      <c r="Y529" s="163">
        <v>0</v>
      </c>
      <c r="Z529" s="163">
        <f t="shared" si="173"/>
        <v>0</v>
      </c>
      <c r="AA529" s="163">
        <v>0</v>
      </c>
      <c r="AB529" s="163">
        <f t="shared" si="174"/>
        <v>0</v>
      </c>
      <c r="AC529" s="163">
        <v>0</v>
      </c>
      <c r="AD529" s="164">
        <f t="shared" si="175"/>
        <v>0</v>
      </c>
      <c r="AR529" s="17" t="s">
        <v>164</v>
      </c>
      <c r="AT529" s="17" t="s">
        <v>161</v>
      </c>
      <c r="AU529" s="17" t="s">
        <v>99</v>
      </c>
      <c r="AY529" s="17" t="s">
        <v>160</v>
      </c>
      <c r="BE529" s="165">
        <f t="shared" si="176"/>
        <v>9126</v>
      </c>
      <c r="BF529" s="165">
        <f t="shared" si="177"/>
        <v>0</v>
      </c>
      <c r="BG529" s="165">
        <f t="shared" si="178"/>
        <v>0</v>
      </c>
      <c r="BH529" s="165">
        <f t="shared" si="179"/>
        <v>0</v>
      </c>
      <c r="BI529" s="165">
        <f t="shared" si="180"/>
        <v>0</v>
      </c>
      <c r="BJ529" s="17" t="s">
        <v>24</v>
      </c>
      <c r="BK529" s="165">
        <f t="shared" si="181"/>
        <v>9126</v>
      </c>
      <c r="BL529" s="17" t="s">
        <v>164</v>
      </c>
      <c r="BM529" s="17" t="s">
        <v>1261</v>
      </c>
    </row>
    <row r="530" spans="2:65" s="1" customFormat="1" ht="22.5" customHeight="1">
      <c r="B530" s="31"/>
      <c r="C530" s="157" t="s">
        <v>1262</v>
      </c>
      <c r="D530" s="157" t="s">
        <v>161</v>
      </c>
      <c r="E530" s="158" t="s">
        <v>1263</v>
      </c>
      <c r="F530" s="230" t="s">
        <v>1264</v>
      </c>
      <c r="G530" s="230"/>
      <c r="H530" s="230"/>
      <c r="I530" s="230"/>
      <c r="J530" s="159" t="s">
        <v>189</v>
      </c>
      <c r="K530" s="160">
        <v>45</v>
      </c>
      <c r="L530" s="161">
        <v>86</v>
      </c>
      <c r="M530" s="231">
        <v>42</v>
      </c>
      <c r="N530" s="231"/>
      <c r="O530" s="231"/>
      <c r="P530" s="231">
        <f t="shared" si="169"/>
        <v>5760</v>
      </c>
      <c r="Q530" s="231"/>
      <c r="R530" s="33"/>
      <c r="T530" s="162" t="s">
        <v>22</v>
      </c>
      <c r="U530" s="40" t="s">
        <v>44</v>
      </c>
      <c r="V530" s="108">
        <f t="shared" si="170"/>
        <v>128</v>
      </c>
      <c r="W530" s="108">
        <f t="shared" si="171"/>
        <v>3870</v>
      </c>
      <c r="X530" s="108">
        <f t="shared" si="172"/>
        <v>1890</v>
      </c>
      <c r="Y530" s="163">
        <v>0</v>
      </c>
      <c r="Z530" s="163">
        <f t="shared" si="173"/>
        <v>0</v>
      </c>
      <c r="AA530" s="163">
        <v>0</v>
      </c>
      <c r="AB530" s="163">
        <f t="shared" si="174"/>
        <v>0</v>
      </c>
      <c r="AC530" s="163">
        <v>0</v>
      </c>
      <c r="AD530" s="164">
        <f t="shared" si="175"/>
        <v>0</v>
      </c>
      <c r="AR530" s="17" t="s">
        <v>164</v>
      </c>
      <c r="AT530" s="17" t="s">
        <v>161</v>
      </c>
      <c r="AU530" s="17" t="s">
        <v>99</v>
      </c>
      <c r="AY530" s="17" t="s">
        <v>160</v>
      </c>
      <c r="BE530" s="165">
        <f t="shared" si="176"/>
        <v>5760</v>
      </c>
      <c r="BF530" s="165">
        <f t="shared" si="177"/>
        <v>0</v>
      </c>
      <c r="BG530" s="165">
        <f t="shared" si="178"/>
        <v>0</v>
      </c>
      <c r="BH530" s="165">
        <f t="shared" si="179"/>
        <v>0</v>
      </c>
      <c r="BI530" s="165">
        <f t="shared" si="180"/>
        <v>0</v>
      </c>
      <c r="BJ530" s="17" t="s">
        <v>24</v>
      </c>
      <c r="BK530" s="165">
        <f t="shared" si="181"/>
        <v>5760</v>
      </c>
      <c r="BL530" s="17" t="s">
        <v>164</v>
      </c>
      <c r="BM530" s="17" t="s">
        <v>1265</v>
      </c>
    </row>
    <row r="531" spans="2:65" s="1" customFormat="1" ht="22.5" customHeight="1">
      <c r="B531" s="31"/>
      <c r="C531" s="157" t="s">
        <v>732</v>
      </c>
      <c r="D531" s="157" t="s">
        <v>161</v>
      </c>
      <c r="E531" s="158" t="s">
        <v>1266</v>
      </c>
      <c r="F531" s="230" t="s">
        <v>1267</v>
      </c>
      <c r="G531" s="230"/>
      <c r="H531" s="230"/>
      <c r="I531" s="230"/>
      <c r="J531" s="159" t="s">
        <v>189</v>
      </c>
      <c r="K531" s="160">
        <v>180</v>
      </c>
      <c r="L531" s="161">
        <v>110</v>
      </c>
      <c r="M531" s="231">
        <v>55</v>
      </c>
      <c r="N531" s="231"/>
      <c r="O531" s="231"/>
      <c r="P531" s="231">
        <f t="shared" si="169"/>
        <v>29700</v>
      </c>
      <c r="Q531" s="231"/>
      <c r="R531" s="33"/>
      <c r="T531" s="162" t="s">
        <v>22</v>
      </c>
      <c r="U531" s="40" t="s">
        <v>44</v>
      </c>
      <c r="V531" s="108">
        <f t="shared" si="170"/>
        <v>165</v>
      </c>
      <c r="W531" s="108">
        <f t="shared" si="171"/>
        <v>19800</v>
      </c>
      <c r="X531" s="108">
        <f t="shared" si="172"/>
        <v>9900</v>
      </c>
      <c r="Y531" s="163">
        <v>0</v>
      </c>
      <c r="Z531" s="163">
        <f t="shared" si="173"/>
        <v>0</v>
      </c>
      <c r="AA531" s="163">
        <v>0</v>
      </c>
      <c r="AB531" s="163">
        <f t="shared" si="174"/>
        <v>0</v>
      </c>
      <c r="AC531" s="163">
        <v>0</v>
      </c>
      <c r="AD531" s="164">
        <f t="shared" si="175"/>
        <v>0</v>
      </c>
      <c r="AR531" s="17" t="s">
        <v>164</v>
      </c>
      <c r="AT531" s="17" t="s">
        <v>161</v>
      </c>
      <c r="AU531" s="17" t="s">
        <v>99</v>
      </c>
      <c r="AY531" s="17" t="s">
        <v>160</v>
      </c>
      <c r="BE531" s="165">
        <f t="shared" si="176"/>
        <v>29700</v>
      </c>
      <c r="BF531" s="165">
        <f t="shared" si="177"/>
        <v>0</v>
      </c>
      <c r="BG531" s="165">
        <f t="shared" si="178"/>
        <v>0</v>
      </c>
      <c r="BH531" s="165">
        <f t="shared" si="179"/>
        <v>0</v>
      </c>
      <c r="BI531" s="165">
        <f t="shared" si="180"/>
        <v>0</v>
      </c>
      <c r="BJ531" s="17" t="s">
        <v>24</v>
      </c>
      <c r="BK531" s="165">
        <f t="shared" si="181"/>
        <v>29700</v>
      </c>
      <c r="BL531" s="17" t="s">
        <v>164</v>
      </c>
      <c r="BM531" s="17" t="s">
        <v>1268</v>
      </c>
    </row>
    <row r="532" spans="2:65" s="1" customFormat="1" ht="22.5" customHeight="1">
      <c r="B532" s="31"/>
      <c r="C532" s="157" t="s">
        <v>1269</v>
      </c>
      <c r="D532" s="157" t="s">
        <v>161</v>
      </c>
      <c r="E532" s="158" t="s">
        <v>1270</v>
      </c>
      <c r="F532" s="230" t="s">
        <v>1271</v>
      </c>
      <c r="G532" s="230"/>
      <c r="H532" s="230"/>
      <c r="I532" s="230"/>
      <c r="J532" s="159" t="s">
        <v>189</v>
      </c>
      <c r="K532" s="160">
        <v>60</v>
      </c>
      <c r="L532" s="161">
        <v>157</v>
      </c>
      <c r="M532" s="231">
        <v>55</v>
      </c>
      <c r="N532" s="231"/>
      <c r="O532" s="231"/>
      <c r="P532" s="231">
        <f t="shared" si="169"/>
        <v>12720</v>
      </c>
      <c r="Q532" s="231"/>
      <c r="R532" s="33"/>
      <c r="T532" s="162" t="s">
        <v>22</v>
      </c>
      <c r="U532" s="40" t="s">
        <v>44</v>
      </c>
      <c r="V532" s="108">
        <f t="shared" si="170"/>
        <v>212</v>
      </c>
      <c r="W532" s="108">
        <f t="shared" si="171"/>
        <v>9420</v>
      </c>
      <c r="X532" s="108">
        <f t="shared" si="172"/>
        <v>3300</v>
      </c>
      <c r="Y532" s="163">
        <v>0</v>
      </c>
      <c r="Z532" s="163">
        <f t="shared" si="173"/>
        <v>0</v>
      </c>
      <c r="AA532" s="163">
        <v>0</v>
      </c>
      <c r="AB532" s="163">
        <f t="shared" si="174"/>
        <v>0</v>
      </c>
      <c r="AC532" s="163">
        <v>0</v>
      </c>
      <c r="AD532" s="164">
        <f t="shared" si="175"/>
        <v>0</v>
      </c>
      <c r="AR532" s="17" t="s">
        <v>164</v>
      </c>
      <c r="AT532" s="17" t="s">
        <v>161</v>
      </c>
      <c r="AU532" s="17" t="s">
        <v>99</v>
      </c>
      <c r="AY532" s="17" t="s">
        <v>160</v>
      </c>
      <c r="BE532" s="165">
        <f t="shared" si="176"/>
        <v>12720</v>
      </c>
      <c r="BF532" s="165">
        <f t="shared" si="177"/>
        <v>0</v>
      </c>
      <c r="BG532" s="165">
        <f t="shared" si="178"/>
        <v>0</v>
      </c>
      <c r="BH532" s="165">
        <f t="shared" si="179"/>
        <v>0</v>
      </c>
      <c r="BI532" s="165">
        <f t="shared" si="180"/>
        <v>0</v>
      </c>
      <c r="BJ532" s="17" t="s">
        <v>24</v>
      </c>
      <c r="BK532" s="165">
        <f t="shared" si="181"/>
        <v>12720</v>
      </c>
      <c r="BL532" s="17" t="s">
        <v>164</v>
      </c>
      <c r="BM532" s="17" t="s">
        <v>1272</v>
      </c>
    </row>
    <row r="533" spans="2:65" s="1" customFormat="1" ht="22.5" customHeight="1">
      <c r="B533" s="31"/>
      <c r="C533" s="157" t="s">
        <v>735</v>
      </c>
      <c r="D533" s="157" t="s">
        <v>161</v>
      </c>
      <c r="E533" s="158" t="s">
        <v>1273</v>
      </c>
      <c r="F533" s="230" t="s">
        <v>1274</v>
      </c>
      <c r="G533" s="230"/>
      <c r="H533" s="230"/>
      <c r="I533" s="230"/>
      <c r="J533" s="159" t="s">
        <v>189</v>
      </c>
      <c r="K533" s="160">
        <v>80</v>
      </c>
      <c r="L533" s="161">
        <v>215</v>
      </c>
      <c r="M533" s="231">
        <v>61</v>
      </c>
      <c r="N533" s="231"/>
      <c r="O533" s="231"/>
      <c r="P533" s="231">
        <f t="shared" si="169"/>
        <v>22080</v>
      </c>
      <c r="Q533" s="231"/>
      <c r="R533" s="33"/>
      <c r="T533" s="162" t="s">
        <v>22</v>
      </c>
      <c r="U533" s="40" t="s">
        <v>44</v>
      </c>
      <c r="V533" s="108">
        <f t="shared" si="170"/>
        <v>276</v>
      </c>
      <c r="W533" s="108">
        <f t="shared" si="171"/>
        <v>17200</v>
      </c>
      <c r="X533" s="108">
        <f t="shared" si="172"/>
        <v>4880</v>
      </c>
      <c r="Y533" s="163">
        <v>0</v>
      </c>
      <c r="Z533" s="163">
        <f t="shared" si="173"/>
        <v>0</v>
      </c>
      <c r="AA533" s="163">
        <v>0</v>
      </c>
      <c r="AB533" s="163">
        <f t="shared" si="174"/>
        <v>0</v>
      </c>
      <c r="AC533" s="163">
        <v>0</v>
      </c>
      <c r="AD533" s="164">
        <f t="shared" si="175"/>
        <v>0</v>
      </c>
      <c r="AR533" s="17" t="s">
        <v>164</v>
      </c>
      <c r="AT533" s="17" t="s">
        <v>161</v>
      </c>
      <c r="AU533" s="17" t="s">
        <v>99</v>
      </c>
      <c r="AY533" s="17" t="s">
        <v>160</v>
      </c>
      <c r="BE533" s="165">
        <f t="shared" si="176"/>
        <v>22080</v>
      </c>
      <c r="BF533" s="165">
        <f t="shared" si="177"/>
        <v>0</v>
      </c>
      <c r="BG533" s="165">
        <f t="shared" si="178"/>
        <v>0</v>
      </c>
      <c r="BH533" s="165">
        <f t="shared" si="179"/>
        <v>0</v>
      </c>
      <c r="BI533" s="165">
        <f t="shared" si="180"/>
        <v>0</v>
      </c>
      <c r="BJ533" s="17" t="s">
        <v>24</v>
      </c>
      <c r="BK533" s="165">
        <f t="shared" si="181"/>
        <v>22080</v>
      </c>
      <c r="BL533" s="17" t="s">
        <v>164</v>
      </c>
      <c r="BM533" s="17" t="s">
        <v>1275</v>
      </c>
    </row>
    <row r="534" spans="2:65" s="1" customFormat="1" ht="22.5" customHeight="1">
      <c r="B534" s="31"/>
      <c r="C534" s="157" t="s">
        <v>1276</v>
      </c>
      <c r="D534" s="157" t="s">
        <v>161</v>
      </c>
      <c r="E534" s="158" t="s">
        <v>1277</v>
      </c>
      <c r="F534" s="230" t="s">
        <v>1278</v>
      </c>
      <c r="G534" s="230"/>
      <c r="H534" s="230"/>
      <c r="I534" s="230"/>
      <c r="J534" s="159" t="s">
        <v>174</v>
      </c>
      <c r="K534" s="160">
        <v>390</v>
      </c>
      <c r="L534" s="161">
        <v>41.5</v>
      </c>
      <c r="M534" s="231">
        <v>21</v>
      </c>
      <c r="N534" s="231"/>
      <c r="O534" s="231"/>
      <c r="P534" s="231">
        <f t="shared" si="169"/>
        <v>24375</v>
      </c>
      <c r="Q534" s="231"/>
      <c r="R534" s="33"/>
      <c r="T534" s="162" t="s">
        <v>22</v>
      </c>
      <c r="U534" s="40" t="s">
        <v>44</v>
      </c>
      <c r="V534" s="108">
        <f t="shared" si="170"/>
        <v>62.5</v>
      </c>
      <c r="W534" s="108">
        <f t="shared" si="171"/>
        <v>16185</v>
      </c>
      <c r="X534" s="108">
        <f t="shared" si="172"/>
        <v>8190</v>
      </c>
      <c r="Y534" s="163">
        <v>0</v>
      </c>
      <c r="Z534" s="163">
        <f t="shared" si="173"/>
        <v>0</v>
      </c>
      <c r="AA534" s="163">
        <v>0</v>
      </c>
      <c r="AB534" s="163">
        <f t="shared" si="174"/>
        <v>0</v>
      </c>
      <c r="AC534" s="163">
        <v>0</v>
      </c>
      <c r="AD534" s="164">
        <f t="shared" si="175"/>
        <v>0</v>
      </c>
      <c r="AR534" s="17" t="s">
        <v>164</v>
      </c>
      <c r="AT534" s="17" t="s">
        <v>161</v>
      </c>
      <c r="AU534" s="17" t="s">
        <v>99</v>
      </c>
      <c r="AY534" s="17" t="s">
        <v>160</v>
      </c>
      <c r="BE534" s="165">
        <f t="shared" si="176"/>
        <v>24375</v>
      </c>
      <c r="BF534" s="165">
        <f t="shared" si="177"/>
        <v>0</v>
      </c>
      <c r="BG534" s="165">
        <f t="shared" si="178"/>
        <v>0</v>
      </c>
      <c r="BH534" s="165">
        <f t="shared" si="179"/>
        <v>0</v>
      </c>
      <c r="BI534" s="165">
        <f t="shared" si="180"/>
        <v>0</v>
      </c>
      <c r="BJ534" s="17" t="s">
        <v>24</v>
      </c>
      <c r="BK534" s="165">
        <f t="shared" si="181"/>
        <v>24375</v>
      </c>
      <c r="BL534" s="17" t="s">
        <v>164</v>
      </c>
      <c r="BM534" s="17" t="s">
        <v>1279</v>
      </c>
    </row>
    <row r="535" spans="2:65" s="1" customFormat="1" ht="22.5" customHeight="1">
      <c r="B535" s="31"/>
      <c r="C535" s="157" t="s">
        <v>737</v>
      </c>
      <c r="D535" s="157" t="s">
        <v>161</v>
      </c>
      <c r="E535" s="158" t="s">
        <v>1280</v>
      </c>
      <c r="F535" s="230" t="s">
        <v>1281</v>
      </c>
      <c r="G535" s="230"/>
      <c r="H535" s="230"/>
      <c r="I535" s="230"/>
      <c r="J535" s="159" t="s">
        <v>174</v>
      </c>
      <c r="K535" s="160">
        <v>290</v>
      </c>
      <c r="L535" s="161">
        <v>50.7</v>
      </c>
      <c r="M535" s="231">
        <v>27</v>
      </c>
      <c r="N535" s="231"/>
      <c r="O535" s="231"/>
      <c r="P535" s="231">
        <f t="shared" si="169"/>
        <v>22533</v>
      </c>
      <c r="Q535" s="231"/>
      <c r="R535" s="33"/>
      <c r="T535" s="162" t="s">
        <v>22</v>
      </c>
      <c r="U535" s="40" t="s">
        <v>44</v>
      </c>
      <c r="V535" s="108">
        <f t="shared" si="170"/>
        <v>77.7</v>
      </c>
      <c r="W535" s="108">
        <f t="shared" si="171"/>
        <v>14703</v>
      </c>
      <c r="X535" s="108">
        <f t="shared" si="172"/>
        <v>7830</v>
      </c>
      <c r="Y535" s="163">
        <v>0</v>
      </c>
      <c r="Z535" s="163">
        <f t="shared" si="173"/>
        <v>0</v>
      </c>
      <c r="AA535" s="163">
        <v>0</v>
      </c>
      <c r="AB535" s="163">
        <f t="shared" si="174"/>
        <v>0</v>
      </c>
      <c r="AC535" s="163">
        <v>0</v>
      </c>
      <c r="AD535" s="164">
        <f t="shared" si="175"/>
        <v>0</v>
      </c>
      <c r="AR535" s="17" t="s">
        <v>164</v>
      </c>
      <c r="AT535" s="17" t="s">
        <v>161</v>
      </c>
      <c r="AU535" s="17" t="s">
        <v>99</v>
      </c>
      <c r="AY535" s="17" t="s">
        <v>160</v>
      </c>
      <c r="BE535" s="165">
        <f t="shared" si="176"/>
        <v>22533</v>
      </c>
      <c r="BF535" s="165">
        <f t="shared" si="177"/>
        <v>0</v>
      </c>
      <c r="BG535" s="165">
        <f t="shared" si="178"/>
        <v>0</v>
      </c>
      <c r="BH535" s="165">
        <f t="shared" si="179"/>
        <v>0</v>
      </c>
      <c r="BI535" s="165">
        <f t="shared" si="180"/>
        <v>0</v>
      </c>
      <c r="BJ535" s="17" t="s">
        <v>24</v>
      </c>
      <c r="BK535" s="165">
        <f t="shared" si="181"/>
        <v>22533</v>
      </c>
      <c r="BL535" s="17" t="s">
        <v>164</v>
      </c>
      <c r="BM535" s="17" t="s">
        <v>1282</v>
      </c>
    </row>
    <row r="536" spans="2:65" s="1" customFormat="1" ht="22.5" customHeight="1">
      <c r="B536" s="31"/>
      <c r="C536" s="157" t="s">
        <v>1283</v>
      </c>
      <c r="D536" s="157" t="s">
        <v>161</v>
      </c>
      <c r="E536" s="158" t="s">
        <v>1284</v>
      </c>
      <c r="F536" s="230" t="s">
        <v>1285</v>
      </c>
      <c r="G536" s="230"/>
      <c r="H536" s="230"/>
      <c r="I536" s="230"/>
      <c r="J536" s="159" t="s">
        <v>174</v>
      </c>
      <c r="K536" s="160">
        <v>92</v>
      </c>
      <c r="L536" s="161">
        <v>251</v>
      </c>
      <c r="M536" s="231">
        <v>54</v>
      </c>
      <c r="N536" s="231"/>
      <c r="O536" s="231"/>
      <c r="P536" s="231">
        <f t="shared" si="169"/>
        <v>28060</v>
      </c>
      <c r="Q536" s="231"/>
      <c r="R536" s="33"/>
      <c r="T536" s="162" t="s">
        <v>22</v>
      </c>
      <c r="U536" s="40" t="s">
        <v>44</v>
      </c>
      <c r="V536" s="108">
        <f t="shared" si="170"/>
        <v>305</v>
      </c>
      <c r="W536" s="108">
        <f t="shared" si="171"/>
        <v>23092</v>
      </c>
      <c r="X536" s="108">
        <f t="shared" si="172"/>
        <v>4968</v>
      </c>
      <c r="Y536" s="163">
        <v>0</v>
      </c>
      <c r="Z536" s="163">
        <f t="shared" si="173"/>
        <v>0</v>
      </c>
      <c r="AA536" s="163">
        <v>0</v>
      </c>
      <c r="AB536" s="163">
        <f t="shared" si="174"/>
        <v>0</v>
      </c>
      <c r="AC536" s="163">
        <v>0</v>
      </c>
      <c r="AD536" s="164">
        <f t="shared" si="175"/>
        <v>0</v>
      </c>
      <c r="AR536" s="17" t="s">
        <v>164</v>
      </c>
      <c r="AT536" s="17" t="s">
        <v>161</v>
      </c>
      <c r="AU536" s="17" t="s">
        <v>99</v>
      </c>
      <c r="AY536" s="17" t="s">
        <v>160</v>
      </c>
      <c r="BE536" s="165">
        <f t="shared" si="176"/>
        <v>28060</v>
      </c>
      <c r="BF536" s="165">
        <f t="shared" si="177"/>
        <v>0</v>
      </c>
      <c r="BG536" s="165">
        <f t="shared" si="178"/>
        <v>0</v>
      </c>
      <c r="BH536" s="165">
        <f t="shared" si="179"/>
        <v>0</v>
      </c>
      <c r="BI536" s="165">
        <f t="shared" si="180"/>
        <v>0</v>
      </c>
      <c r="BJ536" s="17" t="s">
        <v>24</v>
      </c>
      <c r="BK536" s="165">
        <f t="shared" si="181"/>
        <v>28060</v>
      </c>
      <c r="BL536" s="17" t="s">
        <v>164</v>
      </c>
      <c r="BM536" s="17" t="s">
        <v>1286</v>
      </c>
    </row>
    <row r="537" spans="2:65" s="1" customFormat="1" ht="22.5" customHeight="1">
      <c r="B537" s="31"/>
      <c r="C537" s="157" t="s">
        <v>740</v>
      </c>
      <c r="D537" s="157" t="s">
        <v>161</v>
      </c>
      <c r="E537" s="158" t="s">
        <v>1287</v>
      </c>
      <c r="F537" s="230" t="s">
        <v>1288</v>
      </c>
      <c r="G537" s="230"/>
      <c r="H537" s="230"/>
      <c r="I537" s="230"/>
      <c r="J537" s="159" t="s">
        <v>189</v>
      </c>
      <c r="K537" s="160">
        <v>60</v>
      </c>
      <c r="L537" s="161">
        <v>47</v>
      </c>
      <c r="M537" s="231">
        <v>31</v>
      </c>
      <c r="N537" s="231"/>
      <c r="O537" s="231"/>
      <c r="P537" s="231">
        <f t="shared" si="169"/>
        <v>4680</v>
      </c>
      <c r="Q537" s="231"/>
      <c r="R537" s="33"/>
      <c r="T537" s="162" t="s">
        <v>22</v>
      </c>
      <c r="U537" s="40" t="s">
        <v>44</v>
      </c>
      <c r="V537" s="108">
        <f t="shared" si="170"/>
        <v>78</v>
      </c>
      <c r="W537" s="108">
        <f t="shared" si="171"/>
        <v>2820</v>
      </c>
      <c r="X537" s="108">
        <f t="shared" si="172"/>
        <v>1860</v>
      </c>
      <c r="Y537" s="163">
        <v>0</v>
      </c>
      <c r="Z537" s="163">
        <f t="shared" si="173"/>
        <v>0</v>
      </c>
      <c r="AA537" s="163">
        <v>0</v>
      </c>
      <c r="AB537" s="163">
        <f t="shared" si="174"/>
        <v>0</v>
      </c>
      <c r="AC537" s="163">
        <v>0</v>
      </c>
      <c r="AD537" s="164">
        <f t="shared" si="175"/>
        <v>0</v>
      </c>
      <c r="AR537" s="17" t="s">
        <v>164</v>
      </c>
      <c r="AT537" s="17" t="s">
        <v>161</v>
      </c>
      <c r="AU537" s="17" t="s">
        <v>99</v>
      </c>
      <c r="AY537" s="17" t="s">
        <v>160</v>
      </c>
      <c r="BE537" s="165">
        <f t="shared" si="176"/>
        <v>4680</v>
      </c>
      <c r="BF537" s="165">
        <f t="shared" si="177"/>
        <v>0</v>
      </c>
      <c r="BG537" s="165">
        <f t="shared" si="178"/>
        <v>0</v>
      </c>
      <c r="BH537" s="165">
        <f t="shared" si="179"/>
        <v>0</v>
      </c>
      <c r="BI537" s="165">
        <f t="shared" si="180"/>
        <v>0</v>
      </c>
      <c r="BJ537" s="17" t="s">
        <v>24</v>
      </c>
      <c r="BK537" s="165">
        <f t="shared" si="181"/>
        <v>4680</v>
      </c>
      <c r="BL537" s="17" t="s">
        <v>164</v>
      </c>
      <c r="BM537" s="17" t="s">
        <v>1289</v>
      </c>
    </row>
    <row r="538" spans="2:65" s="1" customFormat="1" ht="22.5" customHeight="1">
      <c r="B538" s="31"/>
      <c r="C538" s="157" t="s">
        <v>1290</v>
      </c>
      <c r="D538" s="157" t="s">
        <v>161</v>
      </c>
      <c r="E538" s="158" t="s">
        <v>1291</v>
      </c>
      <c r="F538" s="230" t="s">
        <v>1292</v>
      </c>
      <c r="G538" s="230"/>
      <c r="H538" s="230"/>
      <c r="I538" s="230"/>
      <c r="J538" s="159" t="s">
        <v>174</v>
      </c>
      <c r="K538" s="160">
        <v>480</v>
      </c>
      <c r="L538" s="161">
        <v>6.8</v>
      </c>
      <c r="M538" s="231">
        <v>22</v>
      </c>
      <c r="N538" s="231"/>
      <c r="O538" s="231"/>
      <c r="P538" s="231">
        <f t="shared" si="169"/>
        <v>13824</v>
      </c>
      <c r="Q538" s="231"/>
      <c r="R538" s="33"/>
      <c r="T538" s="162" t="s">
        <v>22</v>
      </c>
      <c r="U538" s="40" t="s">
        <v>44</v>
      </c>
      <c r="V538" s="108">
        <f t="shared" si="170"/>
        <v>28.8</v>
      </c>
      <c r="W538" s="108">
        <f t="shared" si="171"/>
        <v>3264</v>
      </c>
      <c r="X538" s="108">
        <f t="shared" si="172"/>
        <v>10560</v>
      </c>
      <c r="Y538" s="163">
        <v>0</v>
      </c>
      <c r="Z538" s="163">
        <f t="shared" si="173"/>
        <v>0</v>
      </c>
      <c r="AA538" s="163">
        <v>0</v>
      </c>
      <c r="AB538" s="163">
        <f t="shared" si="174"/>
        <v>0</v>
      </c>
      <c r="AC538" s="163">
        <v>0</v>
      </c>
      <c r="AD538" s="164">
        <f t="shared" si="175"/>
        <v>0</v>
      </c>
      <c r="AR538" s="17" t="s">
        <v>164</v>
      </c>
      <c r="AT538" s="17" t="s">
        <v>161</v>
      </c>
      <c r="AU538" s="17" t="s">
        <v>99</v>
      </c>
      <c r="AY538" s="17" t="s">
        <v>160</v>
      </c>
      <c r="BE538" s="165">
        <f t="shared" si="176"/>
        <v>13824</v>
      </c>
      <c r="BF538" s="165">
        <f t="shared" si="177"/>
        <v>0</v>
      </c>
      <c r="BG538" s="165">
        <f t="shared" si="178"/>
        <v>0</v>
      </c>
      <c r="BH538" s="165">
        <f t="shared" si="179"/>
        <v>0</v>
      </c>
      <c r="BI538" s="165">
        <f t="shared" si="180"/>
        <v>0</v>
      </c>
      <c r="BJ538" s="17" t="s">
        <v>24</v>
      </c>
      <c r="BK538" s="165">
        <f t="shared" si="181"/>
        <v>13824</v>
      </c>
      <c r="BL538" s="17" t="s">
        <v>164</v>
      </c>
      <c r="BM538" s="17" t="s">
        <v>1293</v>
      </c>
    </row>
    <row r="539" spans="2:65" s="1" customFormat="1" ht="31.5" customHeight="1">
      <c r="B539" s="31"/>
      <c r="C539" s="157" t="s">
        <v>742</v>
      </c>
      <c r="D539" s="157" t="s">
        <v>161</v>
      </c>
      <c r="E539" s="158" t="s">
        <v>1294</v>
      </c>
      <c r="F539" s="230" t="s">
        <v>1295</v>
      </c>
      <c r="G539" s="230"/>
      <c r="H539" s="230"/>
      <c r="I539" s="230"/>
      <c r="J539" s="159" t="s">
        <v>174</v>
      </c>
      <c r="K539" s="160">
        <v>45</v>
      </c>
      <c r="L539" s="161">
        <v>40</v>
      </c>
      <c r="M539" s="231">
        <v>69</v>
      </c>
      <c r="N539" s="231"/>
      <c r="O539" s="231"/>
      <c r="P539" s="231">
        <f t="shared" si="169"/>
        <v>4905</v>
      </c>
      <c r="Q539" s="231"/>
      <c r="R539" s="33"/>
      <c r="T539" s="162" t="s">
        <v>22</v>
      </c>
      <c r="U539" s="40" t="s">
        <v>44</v>
      </c>
      <c r="V539" s="108">
        <f t="shared" si="170"/>
        <v>109</v>
      </c>
      <c r="W539" s="108">
        <f t="shared" si="171"/>
        <v>1800</v>
      </c>
      <c r="X539" s="108">
        <f t="shared" si="172"/>
        <v>3105</v>
      </c>
      <c r="Y539" s="163">
        <v>0</v>
      </c>
      <c r="Z539" s="163">
        <f t="shared" si="173"/>
        <v>0</v>
      </c>
      <c r="AA539" s="163">
        <v>0</v>
      </c>
      <c r="AB539" s="163">
        <f t="shared" si="174"/>
        <v>0</v>
      </c>
      <c r="AC539" s="163">
        <v>0</v>
      </c>
      <c r="AD539" s="164">
        <f t="shared" si="175"/>
        <v>0</v>
      </c>
      <c r="AR539" s="17" t="s">
        <v>164</v>
      </c>
      <c r="AT539" s="17" t="s">
        <v>161</v>
      </c>
      <c r="AU539" s="17" t="s">
        <v>99</v>
      </c>
      <c r="AY539" s="17" t="s">
        <v>160</v>
      </c>
      <c r="BE539" s="165">
        <f t="shared" si="176"/>
        <v>4905</v>
      </c>
      <c r="BF539" s="165">
        <f t="shared" si="177"/>
        <v>0</v>
      </c>
      <c r="BG539" s="165">
        <f t="shared" si="178"/>
        <v>0</v>
      </c>
      <c r="BH539" s="165">
        <f t="shared" si="179"/>
        <v>0</v>
      </c>
      <c r="BI539" s="165">
        <f t="shared" si="180"/>
        <v>0</v>
      </c>
      <c r="BJ539" s="17" t="s">
        <v>24</v>
      </c>
      <c r="BK539" s="165">
        <f t="shared" si="181"/>
        <v>4905</v>
      </c>
      <c r="BL539" s="17" t="s">
        <v>164</v>
      </c>
      <c r="BM539" s="17" t="s">
        <v>1296</v>
      </c>
    </row>
    <row r="540" spans="2:65" s="1" customFormat="1" ht="22.5" customHeight="1">
      <c r="B540" s="31"/>
      <c r="C540" s="157" t="s">
        <v>1297</v>
      </c>
      <c r="D540" s="157" t="s">
        <v>161</v>
      </c>
      <c r="E540" s="158" t="s">
        <v>1298</v>
      </c>
      <c r="F540" s="230" t="s">
        <v>1299</v>
      </c>
      <c r="G540" s="230"/>
      <c r="H540" s="230"/>
      <c r="I540" s="230"/>
      <c r="J540" s="159" t="s">
        <v>189</v>
      </c>
      <c r="K540" s="160">
        <v>260</v>
      </c>
      <c r="L540" s="161">
        <v>14.2</v>
      </c>
      <c r="M540" s="231">
        <v>15</v>
      </c>
      <c r="N540" s="231"/>
      <c r="O540" s="231"/>
      <c r="P540" s="231">
        <f t="shared" si="169"/>
        <v>7592</v>
      </c>
      <c r="Q540" s="231"/>
      <c r="R540" s="33"/>
      <c r="T540" s="162" t="s">
        <v>22</v>
      </c>
      <c r="U540" s="40" t="s">
        <v>44</v>
      </c>
      <c r="V540" s="108">
        <f t="shared" si="170"/>
        <v>29.2</v>
      </c>
      <c r="W540" s="108">
        <f t="shared" si="171"/>
        <v>3692</v>
      </c>
      <c r="X540" s="108">
        <f t="shared" si="172"/>
        <v>3900</v>
      </c>
      <c r="Y540" s="163">
        <v>0</v>
      </c>
      <c r="Z540" s="163">
        <f t="shared" si="173"/>
        <v>0</v>
      </c>
      <c r="AA540" s="163">
        <v>0</v>
      </c>
      <c r="AB540" s="163">
        <f t="shared" si="174"/>
        <v>0</v>
      </c>
      <c r="AC540" s="163">
        <v>0</v>
      </c>
      <c r="AD540" s="164">
        <f t="shared" si="175"/>
        <v>0</v>
      </c>
      <c r="AR540" s="17" t="s">
        <v>164</v>
      </c>
      <c r="AT540" s="17" t="s">
        <v>161</v>
      </c>
      <c r="AU540" s="17" t="s">
        <v>99</v>
      </c>
      <c r="AY540" s="17" t="s">
        <v>160</v>
      </c>
      <c r="BE540" s="165">
        <f t="shared" si="176"/>
        <v>7592</v>
      </c>
      <c r="BF540" s="165">
        <f t="shared" si="177"/>
        <v>0</v>
      </c>
      <c r="BG540" s="165">
        <f t="shared" si="178"/>
        <v>0</v>
      </c>
      <c r="BH540" s="165">
        <f t="shared" si="179"/>
        <v>0</v>
      </c>
      <c r="BI540" s="165">
        <f t="shared" si="180"/>
        <v>0</v>
      </c>
      <c r="BJ540" s="17" t="s">
        <v>24</v>
      </c>
      <c r="BK540" s="165">
        <f t="shared" si="181"/>
        <v>7592</v>
      </c>
      <c r="BL540" s="17" t="s">
        <v>164</v>
      </c>
      <c r="BM540" s="17" t="s">
        <v>1300</v>
      </c>
    </row>
    <row r="541" spans="2:65" s="1" customFormat="1" ht="22.5" customHeight="1">
      <c r="B541" s="31"/>
      <c r="C541" s="157" t="s">
        <v>745</v>
      </c>
      <c r="D541" s="157" t="s">
        <v>161</v>
      </c>
      <c r="E541" s="158" t="s">
        <v>1301</v>
      </c>
      <c r="F541" s="230" t="s">
        <v>1302</v>
      </c>
      <c r="G541" s="230"/>
      <c r="H541" s="230"/>
      <c r="I541" s="230"/>
      <c r="J541" s="159" t="s">
        <v>189</v>
      </c>
      <c r="K541" s="160">
        <v>130</v>
      </c>
      <c r="L541" s="161">
        <v>19.2</v>
      </c>
      <c r="M541" s="231">
        <v>15.000000000000004</v>
      </c>
      <c r="N541" s="231"/>
      <c r="O541" s="231"/>
      <c r="P541" s="231">
        <f t="shared" si="169"/>
        <v>4446</v>
      </c>
      <c r="Q541" s="231"/>
      <c r="R541" s="33"/>
      <c r="T541" s="162" t="s">
        <v>22</v>
      </c>
      <c r="U541" s="40" t="s">
        <v>44</v>
      </c>
      <c r="V541" s="108">
        <f t="shared" si="170"/>
        <v>34.200000000000003</v>
      </c>
      <c r="W541" s="108">
        <f t="shared" si="171"/>
        <v>2496</v>
      </c>
      <c r="X541" s="108">
        <f t="shared" si="172"/>
        <v>1950</v>
      </c>
      <c r="Y541" s="163">
        <v>0</v>
      </c>
      <c r="Z541" s="163">
        <f t="shared" si="173"/>
        <v>0</v>
      </c>
      <c r="AA541" s="163">
        <v>0</v>
      </c>
      <c r="AB541" s="163">
        <f t="shared" si="174"/>
        <v>0</v>
      </c>
      <c r="AC541" s="163">
        <v>0</v>
      </c>
      <c r="AD541" s="164">
        <f t="shared" si="175"/>
        <v>0</v>
      </c>
      <c r="AR541" s="17" t="s">
        <v>164</v>
      </c>
      <c r="AT541" s="17" t="s">
        <v>161</v>
      </c>
      <c r="AU541" s="17" t="s">
        <v>99</v>
      </c>
      <c r="AY541" s="17" t="s">
        <v>160</v>
      </c>
      <c r="BE541" s="165">
        <f t="shared" si="176"/>
        <v>4446</v>
      </c>
      <c r="BF541" s="165">
        <f t="shared" si="177"/>
        <v>0</v>
      </c>
      <c r="BG541" s="165">
        <f t="shared" si="178"/>
        <v>0</v>
      </c>
      <c r="BH541" s="165">
        <f t="shared" si="179"/>
        <v>0</v>
      </c>
      <c r="BI541" s="165">
        <f t="shared" si="180"/>
        <v>0</v>
      </c>
      <c r="BJ541" s="17" t="s">
        <v>24</v>
      </c>
      <c r="BK541" s="165">
        <f t="shared" si="181"/>
        <v>4446</v>
      </c>
      <c r="BL541" s="17" t="s">
        <v>164</v>
      </c>
      <c r="BM541" s="17" t="s">
        <v>1303</v>
      </c>
    </row>
    <row r="542" spans="2:65" s="1" customFormat="1" ht="22.5" customHeight="1">
      <c r="B542" s="31"/>
      <c r="C542" s="157" t="s">
        <v>1304</v>
      </c>
      <c r="D542" s="157" t="s">
        <v>161</v>
      </c>
      <c r="E542" s="158" t="s">
        <v>1305</v>
      </c>
      <c r="F542" s="230" t="s">
        <v>1306</v>
      </c>
      <c r="G542" s="230"/>
      <c r="H542" s="230"/>
      <c r="I542" s="230"/>
      <c r="J542" s="159" t="s">
        <v>189</v>
      </c>
      <c r="K542" s="160">
        <v>110</v>
      </c>
      <c r="L542" s="161">
        <v>27.6</v>
      </c>
      <c r="M542" s="231">
        <v>15</v>
      </c>
      <c r="N542" s="231"/>
      <c r="O542" s="231"/>
      <c r="P542" s="231">
        <f t="shared" si="169"/>
        <v>4686</v>
      </c>
      <c r="Q542" s="231"/>
      <c r="R542" s="33"/>
      <c r="T542" s="162" t="s">
        <v>22</v>
      </c>
      <c r="U542" s="40" t="s">
        <v>44</v>
      </c>
      <c r="V542" s="108">
        <f t="shared" si="170"/>
        <v>42.6</v>
      </c>
      <c r="W542" s="108">
        <f t="shared" si="171"/>
        <v>3036</v>
      </c>
      <c r="X542" s="108">
        <f t="shared" si="172"/>
        <v>1650</v>
      </c>
      <c r="Y542" s="163">
        <v>0</v>
      </c>
      <c r="Z542" s="163">
        <f t="shared" si="173"/>
        <v>0</v>
      </c>
      <c r="AA542" s="163">
        <v>0</v>
      </c>
      <c r="AB542" s="163">
        <f t="shared" si="174"/>
        <v>0</v>
      </c>
      <c r="AC542" s="163">
        <v>0</v>
      </c>
      <c r="AD542" s="164">
        <f t="shared" si="175"/>
        <v>0</v>
      </c>
      <c r="AR542" s="17" t="s">
        <v>164</v>
      </c>
      <c r="AT542" s="17" t="s">
        <v>161</v>
      </c>
      <c r="AU542" s="17" t="s">
        <v>99</v>
      </c>
      <c r="AY542" s="17" t="s">
        <v>160</v>
      </c>
      <c r="BE542" s="165">
        <f t="shared" si="176"/>
        <v>4686</v>
      </c>
      <c r="BF542" s="165">
        <f t="shared" si="177"/>
        <v>0</v>
      </c>
      <c r="BG542" s="165">
        <f t="shared" si="178"/>
        <v>0</v>
      </c>
      <c r="BH542" s="165">
        <f t="shared" si="179"/>
        <v>0</v>
      </c>
      <c r="BI542" s="165">
        <f t="shared" si="180"/>
        <v>0</v>
      </c>
      <c r="BJ542" s="17" t="s">
        <v>24</v>
      </c>
      <c r="BK542" s="165">
        <f t="shared" si="181"/>
        <v>4686</v>
      </c>
      <c r="BL542" s="17" t="s">
        <v>164</v>
      </c>
      <c r="BM542" s="17" t="s">
        <v>1307</v>
      </c>
    </row>
    <row r="543" spans="2:65" s="1" customFormat="1" ht="22.5" customHeight="1">
      <c r="B543" s="31"/>
      <c r="C543" s="157" t="s">
        <v>747</v>
      </c>
      <c r="D543" s="157" t="s">
        <v>161</v>
      </c>
      <c r="E543" s="158" t="s">
        <v>1308</v>
      </c>
      <c r="F543" s="230" t="s">
        <v>1309</v>
      </c>
      <c r="G543" s="230"/>
      <c r="H543" s="230"/>
      <c r="I543" s="230"/>
      <c r="J543" s="159" t="s">
        <v>174</v>
      </c>
      <c r="K543" s="160">
        <v>260</v>
      </c>
      <c r="L543" s="161">
        <v>6.8</v>
      </c>
      <c r="M543" s="231">
        <v>22</v>
      </c>
      <c r="N543" s="231"/>
      <c r="O543" s="231"/>
      <c r="P543" s="231">
        <f t="shared" si="169"/>
        <v>7488</v>
      </c>
      <c r="Q543" s="231"/>
      <c r="R543" s="33"/>
      <c r="T543" s="162" t="s">
        <v>22</v>
      </c>
      <c r="U543" s="40" t="s">
        <v>44</v>
      </c>
      <c r="V543" s="108">
        <f t="shared" si="170"/>
        <v>28.8</v>
      </c>
      <c r="W543" s="108">
        <f t="shared" si="171"/>
        <v>1768</v>
      </c>
      <c r="X543" s="108">
        <f t="shared" si="172"/>
        <v>5720</v>
      </c>
      <c r="Y543" s="163">
        <v>0</v>
      </c>
      <c r="Z543" s="163">
        <f t="shared" si="173"/>
        <v>0</v>
      </c>
      <c r="AA543" s="163">
        <v>0</v>
      </c>
      <c r="AB543" s="163">
        <f t="shared" si="174"/>
        <v>0</v>
      </c>
      <c r="AC543" s="163">
        <v>0</v>
      </c>
      <c r="AD543" s="164">
        <f t="shared" si="175"/>
        <v>0</v>
      </c>
      <c r="AR543" s="17" t="s">
        <v>164</v>
      </c>
      <c r="AT543" s="17" t="s">
        <v>161</v>
      </c>
      <c r="AU543" s="17" t="s">
        <v>99</v>
      </c>
      <c r="AY543" s="17" t="s">
        <v>160</v>
      </c>
      <c r="BE543" s="165">
        <f t="shared" si="176"/>
        <v>7488</v>
      </c>
      <c r="BF543" s="165">
        <f t="shared" si="177"/>
        <v>0</v>
      </c>
      <c r="BG543" s="165">
        <f t="shared" si="178"/>
        <v>0</v>
      </c>
      <c r="BH543" s="165">
        <f t="shared" si="179"/>
        <v>0</v>
      </c>
      <c r="BI543" s="165">
        <f t="shared" si="180"/>
        <v>0</v>
      </c>
      <c r="BJ543" s="17" t="s">
        <v>24</v>
      </c>
      <c r="BK543" s="165">
        <f t="shared" si="181"/>
        <v>7488</v>
      </c>
      <c r="BL543" s="17" t="s">
        <v>164</v>
      </c>
      <c r="BM543" s="17" t="s">
        <v>1310</v>
      </c>
    </row>
    <row r="544" spans="2:65" s="1" customFormat="1" ht="22.5" customHeight="1">
      <c r="B544" s="31"/>
      <c r="C544" s="157" t="s">
        <v>1311</v>
      </c>
      <c r="D544" s="157" t="s">
        <v>161</v>
      </c>
      <c r="E544" s="158" t="s">
        <v>1312</v>
      </c>
      <c r="F544" s="230" t="s">
        <v>1313</v>
      </c>
      <c r="G544" s="230"/>
      <c r="H544" s="230"/>
      <c r="I544" s="230"/>
      <c r="J544" s="159" t="s">
        <v>174</v>
      </c>
      <c r="K544" s="160">
        <v>130</v>
      </c>
      <c r="L544" s="161">
        <v>7.8</v>
      </c>
      <c r="M544" s="231">
        <v>22</v>
      </c>
      <c r="N544" s="231"/>
      <c r="O544" s="231"/>
      <c r="P544" s="231">
        <f t="shared" si="169"/>
        <v>3874</v>
      </c>
      <c r="Q544" s="231"/>
      <c r="R544" s="33"/>
      <c r="T544" s="162" t="s">
        <v>22</v>
      </c>
      <c r="U544" s="40" t="s">
        <v>44</v>
      </c>
      <c r="V544" s="108">
        <f t="shared" si="170"/>
        <v>29.8</v>
      </c>
      <c r="W544" s="108">
        <f t="shared" si="171"/>
        <v>1014</v>
      </c>
      <c r="X544" s="108">
        <f t="shared" si="172"/>
        <v>2860</v>
      </c>
      <c r="Y544" s="163">
        <v>0</v>
      </c>
      <c r="Z544" s="163">
        <f t="shared" si="173"/>
        <v>0</v>
      </c>
      <c r="AA544" s="163">
        <v>0</v>
      </c>
      <c r="AB544" s="163">
        <f t="shared" si="174"/>
        <v>0</v>
      </c>
      <c r="AC544" s="163">
        <v>0</v>
      </c>
      <c r="AD544" s="164">
        <f t="shared" si="175"/>
        <v>0</v>
      </c>
      <c r="AR544" s="17" t="s">
        <v>164</v>
      </c>
      <c r="AT544" s="17" t="s">
        <v>161</v>
      </c>
      <c r="AU544" s="17" t="s">
        <v>99</v>
      </c>
      <c r="AY544" s="17" t="s">
        <v>160</v>
      </c>
      <c r="BE544" s="165">
        <f t="shared" si="176"/>
        <v>3874</v>
      </c>
      <c r="BF544" s="165">
        <f t="shared" si="177"/>
        <v>0</v>
      </c>
      <c r="BG544" s="165">
        <f t="shared" si="178"/>
        <v>0</v>
      </c>
      <c r="BH544" s="165">
        <f t="shared" si="179"/>
        <v>0</v>
      </c>
      <c r="BI544" s="165">
        <f t="shared" si="180"/>
        <v>0</v>
      </c>
      <c r="BJ544" s="17" t="s">
        <v>24</v>
      </c>
      <c r="BK544" s="165">
        <f t="shared" si="181"/>
        <v>3874</v>
      </c>
      <c r="BL544" s="17" t="s">
        <v>164</v>
      </c>
      <c r="BM544" s="17" t="s">
        <v>1314</v>
      </c>
    </row>
    <row r="545" spans="2:65" s="1" customFormat="1" ht="22.5" customHeight="1">
      <c r="B545" s="31"/>
      <c r="C545" s="157" t="s">
        <v>750</v>
      </c>
      <c r="D545" s="157" t="s">
        <v>161</v>
      </c>
      <c r="E545" s="158" t="s">
        <v>1315</v>
      </c>
      <c r="F545" s="230" t="s">
        <v>1316</v>
      </c>
      <c r="G545" s="230"/>
      <c r="H545" s="230"/>
      <c r="I545" s="230"/>
      <c r="J545" s="159" t="s">
        <v>174</v>
      </c>
      <c r="K545" s="160">
        <v>110</v>
      </c>
      <c r="L545" s="161">
        <v>9.1</v>
      </c>
      <c r="M545" s="231">
        <v>22</v>
      </c>
      <c r="N545" s="231"/>
      <c r="O545" s="231"/>
      <c r="P545" s="231">
        <f t="shared" si="169"/>
        <v>3421</v>
      </c>
      <c r="Q545" s="231"/>
      <c r="R545" s="33"/>
      <c r="T545" s="162" t="s">
        <v>22</v>
      </c>
      <c r="U545" s="40" t="s">
        <v>44</v>
      </c>
      <c r="V545" s="108">
        <f t="shared" si="170"/>
        <v>31.1</v>
      </c>
      <c r="W545" s="108">
        <f t="shared" si="171"/>
        <v>1001</v>
      </c>
      <c r="X545" s="108">
        <f t="shared" si="172"/>
        <v>2420</v>
      </c>
      <c r="Y545" s="163">
        <v>0</v>
      </c>
      <c r="Z545" s="163">
        <f t="shared" si="173"/>
        <v>0</v>
      </c>
      <c r="AA545" s="163">
        <v>0</v>
      </c>
      <c r="AB545" s="163">
        <f t="shared" si="174"/>
        <v>0</v>
      </c>
      <c r="AC545" s="163">
        <v>0</v>
      </c>
      <c r="AD545" s="164">
        <f t="shared" si="175"/>
        <v>0</v>
      </c>
      <c r="AR545" s="17" t="s">
        <v>164</v>
      </c>
      <c r="AT545" s="17" t="s">
        <v>161</v>
      </c>
      <c r="AU545" s="17" t="s">
        <v>99</v>
      </c>
      <c r="AY545" s="17" t="s">
        <v>160</v>
      </c>
      <c r="BE545" s="165">
        <f t="shared" si="176"/>
        <v>3421</v>
      </c>
      <c r="BF545" s="165">
        <f t="shared" si="177"/>
        <v>0</v>
      </c>
      <c r="BG545" s="165">
        <f t="shared" si="178"/>
        <v>0</v>
      </c>
      <c r="BH545" s="165">
        <f t="shared" si="179"/>
        <v>0</v>
      </c>
      <c r="BI545" s="165">
        <f t="shared" si="180"/>
        <v>0</v>
      </c>
      <c r="BJ545" s="17" t="s">
        <v>24</v>
      </c>
      <c r="BK545" s="165">
        <f t="shared" si="181"/>
        <v>3421</v>
      </c>
      <c r="BL545" s="17" t="s">
        <v>164</v>
      </c>
      <c r="BM545" s="17" t="s">
        <v>1317</v>
      </c>
    </row>
    <row r="546" spans="2:65" s="1" customFormat="1" ht="22.5" customHeight="1">
      <c r="B546" s="31"/>
      <c r="C546" s="157" t="s">
        <v>1318</v>
      </c>
      <c r="D546" s="157" t="s">
        <v>161</v>
      </c>
      <c r="E546" s="158" t="s">
        <v>1319</v>
      </c>
      <c r="F546" s="230" t="s">
        <v>1320</v>
      </c>
      <c r="G546" s="230"/>
      <c r="H546" s="230"/>
      <c r="I546" s="230"/>
      <c r="J546" s="159" t="s">
        <v>189</v>
      </c>
      <c r="K546" s="160">
        <v>130</v>
      </c>
      <c r="L546" s="161">
        <v>11.2</v>
      </c>
      <c r="M546" s="231">
        <v>15</v>
      </c>
      <c r="N546" s="231"/>
      <c r="O546" s="231"/>
      <c r="P546" s="231">
        <f t="shared" si="169"/>
        <v>3406</v>
      </c>
      <c r="Q546" s="231"/>
      <c r="R546" s="33"/>
      <c r="T546" s="162" t="s">
        <v>22</v>
      </c>
      <c r="U546" s="40" t="s">
        <v>44</v>
      </c>
      <c r="V546" s="108">
        <f t="shared" si="170"/>
        <v>26.2</v>
      </c>
      <c r="W546" s="108">
        <f t="shared" si="171"/>
        <v>1456</v>
      </c>
      <c r="X546" s="108">
        <f t="shared" si="172"/>
        <v>1950</v>
      </c>
      <c r="Y546" s="163">
        <v>0</v>
      </c>
      <c r="Z546" s="163">
        <f t="shared" si="173"/>
        <v>0</v>
      </c>
      <c r="AA546" s="163">
        <v>0</v>
      </c>
      <c r="AB546" s="163">
        <f t="shared" si="174"/>
        <v>0</v>
      </c>
      <c r="AC546" s="163">
        <v>0</v>
      </c>
      <c r="AD546" s="164">
        <f t="shared" si="175"/>
        <v>0</v>
      </c>
      <c r="AR546" s="17" t="s">
        <v>164</v>
      </c>
      <c r="AT546" s="17" t="s">
        <v>161</v>
      </c>
      <c r="AU546" s="17" t="s">
        <v>99</v>
      </c>
      <c r="AY546" s="17" t="s">
        <v>160</v>
      </c>
      <c r="BE546" s="165">
        <f t="shared" si="176"/>
        <v>3406</v>
      </c>
      <c r="BF546" s="165">
        <f t="shared" si="177"/>
        <v>0</v>
      </c>
      <c r="BG546" s="165">
        <f t="shared" si="178"/>
        <v>0</v>
      </c>
      <c r="BH546" s="165">
        <f t="shared" si="179"/>
        <v>0</v>
      </c>
      <c r="BI546" s="165">
        <f t="shared" si="180"/>
        <v>0</v>
      </c>
      <c r="BJ546" s="17" t="s">
        <v>24</v>
      </c>
      <c r="BK546" s="165">
        <f t="shared" si="181"/>
        <v>3406</v>
      </c>
      <c r="BL546" s="17" t="s">
        <v>164</v>
      </c>
      <c r="BM546" s="17" t="s">
        <v>1321</v>
      </c>
    </row>
    <row r="547" spans="2:65" s="1" customFormat="1" ht="31.5" customHeight="1">
      <c r="B547" s="31"/>
      <c r="C547" s="157" t="s">
        <v>752</v>
      </c>
      <c r="D547" s="157" t="s">
        <v>161</v>
      </c>
      <c r="E547" s="158" t="s">
        <v>1322</v>
      </c>
      <c r="F547" s="230" t="s">
        <v>1323</v>
      </c>
      <c r="G547" s="230"/>
      <c r="H547" s="230"/>
      <c r="I547" s="230"/>
      <c r="J547" s="159" t="s">
        <v>189</v>
      </c>
      <c r="K547" s="160">
        <v>30</v>
      </c>
      <c r="L547" s="161">
        <v>22</v>
      </c>
      <c r="M547" s="231">
        <v>15</v>
      </c>
      <c r="N547" s="231"/>
      <c r="O547" s="231"/>
      <c r="P547" s="231">
        <f t="shared" si="169"/>
        <v>1110</v>
      </c>
      <c r="Q547" s="231"/>
      <c r="R547" s="33"/>
      <c r="T547" s="162" t="s">
        <v>22</v>
      </c>
      <c r="U547" s="40" t="s">
        <v>44</v>
      </c>
      <c r="V547" s="108">
        <f t="shared" si="170"/>
        <v>37</v>
      </c>
      <c r="W547" s="108">
        <f t="shared" si="171"/>
        <v>660</v>
      </c>
      <c r="X547" s="108">
        <f t="shared" si="172"/>
        <v>450</v>
      </c>
      <c r="Y547" s="163">
        <v>0</v>
      </c>
      <c r="Z547" s="163">
        <f t="shared" si="173"/>
        <v>0</v>
      </c>
      <c r="AA547" s="163">
        <v>0</v>
      </c>
      <c r="AB547" s="163">
        <f t="shared" si="174"/>
        <v>0</v>
      </c>
      <c r="AC547" s="163">
        <v>0</v>
      </c>
      <c r="AD547" s="164">
        <f t="shared" si="175"/>
        <v>0</v>
      </c>
      <c r="AR547" s="17" t="s">
        <v>164</v>
      </c>
      <c r="AT547" s="17" t="s">
        <v>161</v>
      </c>
      <c r="AU547" s="17" t="s">
        <v>99</v>
      </c>
      <c r="AY547" s="17" t="s">
        <v>160</v>
      </c>
      <c r="BE547" s="165">
        <f t="shared" si="176"/>
        <v>1110</v>
      </c>
      <c r="BF547" s="165">
        <f t="shared" si="177"/>
        <v>0</v>
      </c>
      <c r="BG547" s="165">
        <f t="shared" si="178"/>
        <v>0</v>
      </c>
      <c r="BH547" s="165">
        <f t="shared" si="179"/>
        <v>0</v>
      </c>
      <c r="BI547" s="165">
        <f t="shared" si="180"/>
        <v>0</v>
      </c>
      <c r="BJ547" s="17" t="s">
        <v>24</v>
      </c>
      <c r="BK547" s="165">
        <f t="shared" si="181"/>
        <v>1110</v>
      </c>
      <c r="BL547" s="17" t="s">
        <v>164</v>
      </c>
      <c r="BM547" s="17" t="s">
        <v>1324</v>
      </c>
    </row>
    <row r="548" spans="2:65" s="1" customFormat="1" ht="22.5" customHeight="1">
      <c r="B548" s="31"/>
      <c r="C548" s="157" t="s">
        <v>1325</v>
      </c>
      <c r="D548" s="157" t="s">
        <v>161</v>
      </c>
      <c r="E548" s="158" t="s">
        <v>1326</v>
      </c>
      <c r="F548" s="230" t="s">
        <v>1327</v>
      </c>
      <c r="G548" s="230"/>
      <c r="H548" s="230"/>
      <c r="I548" s="230"/>
      <c r="J548" s="159" t="s">
        <v>189</v>
      </c>
      <c r="K548" s="160">
        <v>40</v>
      </c>
      <c r="L548" s="161">
        <v>43.5</v>
      </c>
      <c r="M548" s="231">
        <v>13</v>
      </c>
      <c r="N548" s="231"/>
      <c r="O548" s="231"/>
      <c r="P548" s="231">
        <f t="shared" si="169"/>
        <v>2260</v>
      </c>
      <c r="Q548" s="231"/>
      <c r="R548" s="33"/>
      <c r="T548" s="162" t="s">
        <v>22</v>
      </c>
      <c r="U548" s="40" t="s">
        <v>44</v>
      </c>
      <c r="V548" s="108">
        <f t="shared" si="170"/>
        <v>56.5</v>
      </c>
      <c r="W548" s="108">
        <f t="shared" si="171"/>
        <v>1740</v>
      </c>
      <c r="X548" s="108">
        <f t="shared" si="172"/>
        <v>520</v>
      </c>
      <c r="Y548" s="163">
        <v>0</v>
      </c>
      <c r="Z548" s="163">
        <f t="shared" si="173"/>
        <v>0</v>
      </c>
      <c r="AA548" s="163">
        <v>0</v>
      </c>
      <c r="AB548" s="163">
        <f t="shared" si="174"/>
        <v>0</v>
      </c>
      <c r="AC548" s="163">
        <v>0</v>
      </c>
      <c r="AD548" s="164">
        <f t="shared" si="175"/>
        <v>0</v>
      </c>
      <c r="AR548" s="17" t="s">
        <v>164</v>
      </c>
      <c r="AT548" s="17" t="s">
        <v>161</v>
      </c>
      <c r="AU548" s="17" t="s">
        <v>99</v>
      </c>
      <c r="AY548" s="17" t="s">
        <v>160</v>
      </c>
      <c r="BE548" s="165">
        <f t="shared" si="176"/>
        <v>2260</v>
      </c>
      <c r="BF548" s="165">
        <f t="shared" si="177"/>
        <v>0</v>
      </c>
      <c r="BG548" s="165">
        <f t="shared" si="178"/>
        <v>0</v>
      </c>
      <c r="BH548" s="165">
        <f t="shared" si="179"/>
        <v>0</v>
      </c>
      <c r="BI548" s="165">
        <f t="shared" si="180"/>
        <v>0</v>
      </c>
      <c r="BJ548" s="17" t="s">
        <v>24</v>
      </c>
      <c r="BK548" s="165">
        <f t="shared" si="181"/>
        <v>2260</v>
      </c>
      <c r="BL548" s="17" t="s">
        <v>164</v>
      </c>
      <c r="BM548" s="17" t="s">
        <v>1328</v>
      </c>
    </row>
    <row r="549" spans="2:65" s="1" customFormat="1" ht="22.5" customHeight="1">
      <c r="B549" s="31"/>
      <c r="C549" s="157" t="s">
        <v>755</v>
      </c>
      <c r="D549" s="157" t="s">
        <v>161</v>
      </c>
      <c r="E549" s="158" t="s">
        <v>1329</v>
      </c>
      <c r="F549" s="230" t="s">
        <v>1330</v>
      </c>
      <c r="G549" s="230"/>
      <c r="H549" s="230"/>
      <c r="I549" s="230"/>
      <c r="J549" s="159" t="s">
        <v>189</v>
      </c>
      <c r="K549" s="160">
        <v>50</v>
      </c>
      <c r="L549" s="161">
        <v>61.3</v>
      </c>
      <c r="M549" s="231">
        <v>13</v>
      </c>
      <c r="N549" s="231"/>
      <c r="O549" s="231"/>
      <c r="P549" s="231">
        <f t="shared" si="169"/>
        <v>3715</v>
      </c>
      <c r="Q549" s="231"/>
      <c r="R549" s="33"/>
      <c r="T549" s="162" t="s">
        <v>22</v>
      </c>
      <c r="U549" s="40" t="s">
        <v>44</v>
      </c>
      <c r="V549" s="108">
        <f t="shared" si="170"/>
        <v>74.3</v>
      </c>
      <c r="W549" s="108">
        <f t="shared" si="171"/>
        <v>3065</v>
      </c>
      <c r="X549" s="108">
        <f t="shared" si="172"/>
        <v>650</v>
      </c>
      <c r="Y549" s="163">
        <v>0</v>
      </c>
      <c r="Z549" s="163">
        <f t="shared" si="173"/>
        <v>0</v>
      </c>
      <c r="AA549" s="163">
        <v>0</v>
      </c>
      <c r="AB549" s="163">
        <f t="shared" si="174"/>
        <v>0</v>
      </c>
      <c r="AC549" s="163">
        <v>0</v>
      </c>
      <c r="AD549" s="164">
        <f t="shared" si="175"/>
        <v>0</v>
      </c>
      <c r="AR549" s="17" t="s">
        <v>164</v>
      </c>
      <c r="AT549" s="17" t="s">
        <v>161</v>
      </c>
      <c r="AU549" s="17" t="s">
        <v>99</v>
      </c>
      <c r="AY549" s="17" t="s">
        <v>160</v>
      </c>
      <c r="BE549" s="165">
        <f t="shared" si="176"/>
        <v>3715</v>
      </c>
      <c r="BF549" s="165">
        <f t="shared" si="177"/>
        <v>0</v>
      </c>
      <c r="BG549" s="165">
        <f t="shared" si="178"/>
        <v>0</v>
      </c>
      <c r="BH549" s="165">
        <f t="shared" si="179"/>
        <v>0</v>
      </c>
      <c r="BI549" s="165">
        <f t="shared" si="180"/>
        <v>0</v>
      </c>
      <c r="BJ549" s="17" t="s">
        <v>24</v>
      </c>
      <c r="BK549" s="165">
        <f t="shared" si="181"/>
        <v>3715</v>
      </c>
      <c r="BL549" s="17" t="s">
        <v>164</v>
      </c>
      <c r="BM549" s="17" t="s">
        <v>1331</v>
      </c>
    </row>
    <row r="550" spans="2:65" s="1" customFormat="1" ht="22.5" customHeight="1">
      <c r="B550" s="31"/>
      <c r="C550" s="157" t="s">
        <v>1332</v>
      </c>
      <c r="D550" s="157" t="s">
        <v>161</v>
      </c>
      <c r="E550" s="158" t="s">
        <v>1333</v>
      </c>
      <c r="F550" s="230" t="s">
        <v>1334</v>
      </c>
      <c r="G550" s="230"/>
      <c r="H550" s="230"/>
      <c r="I550" s="230"/>
      <c r="J550" s="159" t="s">
        <v>189</v>
      </c>
      <c r="K550" s="160">
        <v>40</v>
      </c>
      <c r="L550" s="161">
        <v>19.2</v>
      </c>
      <c r="M550" s="231">
        <v>15.000000000000004</v>
      </c>
      <c r="N550" s="231"/>
      <c r="O550" s="231"/>
      <c r="P550" s="231">
        <f t="shared" si="169"/>
        <v>1368</v>
      </c>
      <c r="Q550" s="231"/>
      <c r="R550" s="33"/>
      <c r="T550" s="162" t="s">
        <v>22</v>
      </c>
      <c r="U550" s="40" t="s">
        <v>44</v>
      </c>
      <c r="V550" s="108">
        <f t="shared" si="170"/>
        <v>34.200000000000003</v>
      </c>
      <c r="W550" s="108">
        <f t="shared" si="171"/>
        <v>768</v>
      </c>
      <c r="X550" s="108">
        <f t="shared" si="172"/>
        <v>600</v>
      </c>
      <c r="Y550" s="163">
        <v>0</v>
      </c>
      <c r="Z550" s="163">
        <f t="shared" si="173"/>
        <v>0</v>
      </c>
      <c r="AA550" s="163">
        <v>0</v>
      </c>
      <c r="AB550" s="163">
        <f t="shared" si="174"/>
        <v>0</v>
      </c>
      <c r="AC550" s="163">
        <v>0</v>
      </c>
      <c r="AD550" s="164">
        <f t="shared" si="175"/>
        <v>0</v>
      </c>
      <c r="AR550" s="17" t="s">
        <v>164</v>
      </c>
      <c r="AT550" s="17" t="s">
        <v>161</v>
      </c>
      <c r="AU550" s="17" t="s">
        <v>99</v>
      </c>
      <c r="AY550" s="17" t="s">
        <v>160</v>
      </c>
      <c r="BE550" s="165">
        <f t="shared" si="176"/>
        <v>1368</v>
      </c>
      <c r="BF550" s="165">
        <f t="shared" si="177"/>
        <v>0</v>
      </c>
      <c r="BG550" s="165">
        <f t="shared" si="178"/>
        <v>0</v>
      </c>
      <c r="BH550" s="165">
        <f t="shared" si="179"/>
        <v>0</v>
      </c>
      <c r="BI550" s="165">
        <f t="shared" si="180"/>
        <v>0</v>
      </c>
      <c r="BJ550" s="17" t="s">
        <v>24</v>
      </c>
      <c r="BK550" s="165">
        <f t="shared" si="181"/>
        <v>1368</v>
      </c>
      <c r="BL550" s="17" t="s">
        <v>164</v>
      </c>
      <c r="BM550" s="17" t="s">
        <v>1335</v>
      </c>
    </row>
    <row r="551" spans="2:65" s="1" customFormat="1" ht="22.5" customHeight="1">
      <c r="B551" s="31"/>
      <c r="C551" s="157" t="s">
        <v>757</v>
      </c>
      <c r="D551" s="157" t="s">
        <v>161</v>
      </c>
      <c r="E551" s="158" t="s">
        <v>1336</v>
      </c>
      <c r="F551" s="230" t="s">
        <v>1337</v>
      </c>
      <c r="G551" s="230"/>
      <c r="H551" s="230"/>
      <c r="I551" s="230"/>
      <c r="J551" s="159" t="s">
        <v>189</v>
      </c>
      <c r="K551" s="160">
        <v>30</v>
      </c>
      <c r="L551" s="161">
        <v>27.5</v>
      </c>
      <c r="M551" s="231">
        <v>100</v>
      </c>
      <c r="N551" s="231"/>
      <c r="O551" s="231"/>
      <c r="P551" s="231">
        <f t="shared" si="169"/>
        <v>3825</v>
      </c>
      <c r="Q551" s="231"/>
      <c r="R551" s="33"/>
      <c r="T551" s="162" t="s">
        <v>22</v>
      </c>
      <c r="U551" s="40" t="s">
        <v>44</v>
      </c>
      <c r="V551" s="108">
        <f t="shared" si="170"/>
        <v>127.5</v>
      </c>
      <c r="W551" s="108">
        <f t="shared" si="171"/>
        <v>825</v>
      </c>
      <c r="X551" s="108">
        <f t="shared" si="172"/>
        <v>3000</v>
      </c>
      <c r="Y551" s="163">
        <v>0</v>
      </c>
      <c r="Z551" s="163">
        <f t="shared" si="173"/>
        <v>0</v>
      </c>
      <c r="AA551" s="163">
        <v>0</v>
      </c>
      <c r="AB551" s="163">
        <f t="shared" si="174"/>
        <v>0</v>
      </c>
      <c r="AC551" s="163">
        <v>0</v>
      </c>
      <c r="AD551" s="164">
        <f t="shared" si="175"/>
        <v>0</v>
      </c>
      <c r="AR551" s="17" t="s">
        <v>164</v>
      </c>
      <c r="AT551" s="17" t="s">
        <v>161</v>
      </c>
      <c r="AU551" s="17" t="s">
        <v>99</v>
      </c>
      <c r="AY551" s="17" t="s">
        <v>160</v>
      </c>
      <c r="BE551" s="165">
        <f t="shared" si="176"/>
        <v>3825</v>
      </c>
      <c r="BF551" s="165">
        <f t="shared" si="177"/>
        <v>0</v>
      </c>
      <c r="BG551" s="165">
        <f t="shared" si="178"/>
        <v>0</v>
      </c>
      <c r="BH551" s="165">
        <f t="shared" si="179"/>
        <v>0</v>
      </c>
      <c r="BI551" s="165">
        <f t="shared" si="180"/>
        <v>0</v>
      </c>
      <c r="BJ551" s="17" t="s">
        <v>24</v>
      </c>
      <c r="BK551" s="165">
        <f t="shared" si="181"/>
        <v>3825</v>
      </c>
      <c r="BL551" s="17" t="s">
        <v>164</v>
      </c>
      <c r="BM551" s="17" t="s">
        <v>1338</v>
      </c>
    </row>
    <row r="552" spans="2:65" s="1" customFormat="1" ht="31.5" customHeight="1">
      <c r="B552" s="31"/>
      <c r="C552" s="157" t="s">
        <v>1339</v>
      </c>
      <c r="D552" s="157" t="s">
        <v>161</v>
      </c>
      <c r="E552" s="158" t="s">
        <v>1340</v>
      </c>
      <c r="F552" s="230" t="s">
        <v>1341</v>
      </c>
      <c r="G552" s="230"/>
      <c r="H552" s="230"/>
      <c r="I552" s="230"/>
      <c r="J552" s="159" t="s">
        <v>189</v>
      </c>
      <c r="K552" s="160">
        <v>5070</v>
      </c>
      <c r="L552" s="161">
        <v>8</v>
      </c>
      <c r="M552" s="231">
        <v>17</v>
      </c>
      <c r="N552" s="231"/>
      <c r="O552" s="231"/>
      <c r="P552" s="231">
        <f t="shared" si="169"/>
        <v>126750</v>
      </c>
      <c r="Q552" s="231"/>
      <c r="R552" s="33"/>
      <c r="T552" s="162" t="s">
        <v>22</v>
      </c>
      <c r="U552" s="40" t="s">
        <v>44</v>
      </c>
      <c r="V552" s="108">
        <f t="shared" si="170"/>
        <v>25</v>
      </c>
      <c r="W552" s="108">
        <f t="shared" si="171"/>
        <v>40560</v>
      </c>
      <c r="X552" s="108">
        <f t="shared" si="172"/>
        <v>86190</v>
      </c>
      <c r="Y552" s="163">
        <v>0</v>
      </c>
      <c r="Z552" s="163">
        <f t="shared" si="173"/>
        <v>0</v>
      </c>
      <c r="AA552" s="163">
        <v>0</v>
      </c>
      <c r="AB552" s="163">
        <f t="shared" si="174"/>
        <v>0</v>
      </c>
      <c r="AC552" s="163">
        <v>0</v>
      </c>
      <c r="AD552" s="164">
        <f t="shared" si="175"/>
        <v>0</v>
      </c>
      <c r="AR552" s="17" t="s">
        <v>164</v>
      </c>
      <c r="AT552" s="17" t="s">
        <v>161</v>
      </c>
      <c r="AU552" s="17" t="s">
        <v>99</v>
      </c>
      <c r="AY552" s="17" t="s">
        <v>160</v>
      </c>
      <c r="BE552" s="165">
        <f t="shared" si="176"/>
        <v>126750</v>
      </c>
      <c r="BF552" s="165">
        <f t="shared" si="177"/>
        <v>0</v>
      </c>
      <c r="BG552" s="165">
        <f t="shared" si="178"/>
        <v>0</v>
      </c>
      <c r="BH552" s="165">
        <f t="shared" si="179"/>
        <v>0</v>
      </c>
      <c r="BI552" s="165">
        <f t="shared" si="180"/>
        <v>0</v>
      </c>
      <c r="BJ552" s="17" t="s">
        <v>24</v>
      </c>
      <c r="BK552" s="165">
        <f t="shared" si="181"/>
        <v>126750</v>
      </c>
      <c r="BL552" s="17" t="s">
        <v>164</v>
      </c>
      <c r="BM552" s="17" t="s">
        <v>1342</v>
      </c>
    </row>
    <row r="553" spans="2:65" s="1" customFormat="1" ht="22.5" customHeight="1">
      <c r="B553" s="31"/>
      <c r="C553" s="157" t="s">
        <v>760</v>
      </c>
      <c r="D553" s="157" t="s">
        <v>161</v>
      </c>
      <c r="E553" s="158" t="s">
        <v>1343</v>
      </c>
      <c r="F553" s="230" t="s">
        <v>1344</v>
      </c>
      <c r="G553" s="230"/>
      <c r="H553" s="230"/>
      <c r="I553" s="230"/>
      <c r="J553" s="159" t="s">
        <v>189</v>
      </c>
      <c r="K553" s="160">
        <v>1000</v>
      </c>
      <c r="L553" s="161">
        <v>5.4</v>
      </c>
      <c r="M553" s="231">
        <v>17</v>
      </c>
      <c r="N553" s="231"/>
      <c r="O553" s="231"/>
      <c r="P553" s="231">
        <f t="shared" si="169"/>
        <v>22400</v>
      </c>
      <c r="Q553" s="231"/>
      <c r="R553" s="33"/>
      <c r="T553" s="162" t="s">
        <v>22</v>
      </c>
      <c r="U553" s="40" t="s">
        <v>44</v>
      </c>
      <c r="V553" s="108">
        <f t="shared" si="170"/>
        <v>22.4</v>
      </c>
      <c r="W553" s="108">
        <f t="shared" si="171"/>
        <v>5400</v>
      </c>
      <c r="X553" s="108">
        <f t="shared" si="172"/>
        <v>17000</v>
      </c>
      <c r="Y553" s="163">
        <v>0</v>
      </c>
      <c r="Z553" s="163">
        <f t="shared" si="173"/>
        <v>0</v>
      </c>
      <c r="AA553" s="163">
        <v>0</v>
      </c>
      <c r="AB553" s="163">
        <f t="shared" si="174"/>
        <v>0</v>
      </c>
      <c r="AC553" s="163">
        <v>0</v>
      </c>
      <c r="AD553" s="164">
        <f t="shared" si="175"/>
        <v>0</v>
      </c>
      <c r="AR553" s="17" t="s">
        <v>164</v>
      </c>
      <c r="AT553" s="17" t="s">
        <v>161</v>
      </c>
      <c r="AU553" s="17" t="s">
        <v>99</v>
      </c>
      <c r="AY553" s="17" t="s">
        <v>160</v>
      </c>
      <c r="BE553" s="165">
        <f t="shared" si="176"/>
        <v>22400</v>
      </c>
      <c r="BF553" s="165">
        <f t="shared" si="177"/>
        <v>0</v>
      </c>
      <c r="BG553" s="165">
        <f t="shared" si="178"/>
        <v>0</v>
      </c>
      <c r="BH553" s="165">
        <f t="shared" si="179"/>
        <v>0</v>
      </c>
      <c r="BI553" s="165">
        <f t="shared" si="180"/>
        <v>0</v>
      </c>
      <c r="BJ553" s="17" t="s">
        <v>24</v>
      </c>
      <c r="BK553" s="165">
        <f t="shared" si="181"/>
        <v>22400</v>
      </c>
      <c r="BL553" s="17" t="s">
        <v>164</v>
      </c>
      <c r="BM553" s="17" t="s">
        <v>1345</v>
      </c>
    </row>
    <row r="554" spans="2:65" s="1" customFormat="1" ht="31.5" customHeight="1">
      <c r="B554" s="31"/>
      <c r="C554" s="157" t="s">
        <v>1346</v>
      </c>
      <c r="D554" s="157" t="s">
        <v>161</v>
      </c>
      <c r="E554" s="158" t="s">
        <v>1347</v>
      </c>
      <c r="F554" s="230" t="s">
        <v>1348</v>
      </c>
      <c r="G554" s="230"/>
      <c r="H554" s="230"/>
      <c r="I554" s="230"/>
      <c r="J554" s="159" t="s">
        <v>174</v>
      </c>
      <c r="K554" s="160">
        <v>25</v>
      </c>
      <c r="L554" s="161">
        <v>231</v>
      </c>
      <c r="M554" s="231">
        <v>115</v>
      </c>
      <c r="N554" s="231"/>
      <c r="O554" s="231"/>
      <c r="P554" s="231">
        <f t="shared" si="169"/>
        <v>8650</v>
      </c>
      <c r="Q554" s="231"/>
      <c r="R554" s="33"/>
      <c r="T554" s="162" t="s">
        <v>22</v>
      </c>
      <c r="U554" s="40" t="s">
        <v>44</v>
      </c>
      <c r="V554" s="108">
        <f t="shared" si="170"/>
        <v>346</v>
      </c>
      <c r="W554" s="108">
        <f t="shared" si="171"/>
        <v>5775</v>
      </c>
      <c r="X554" s="108">
        <f t="shared" si="172"/>
        <v>2875</v>
      </c>
      <c r="Y554" s="163">
        <v>0</v>
      </c>
      <c r="Z554" s="163">
        <f t="shared" si="173"/>
        <v>0</v>
      </c>
      <c r="AA554" s="163">
        <v>0</v>
      </c>
      <c r="AB554" s="163">
        <f t="shared" si="174"/>
        <v>0</v>
      </c>
      <c r="AC554" s="163">
        <v>0</v>
      </c>
      <c r="AD554" s="164">
        <f t="shared" si="175"/>
        <v>0</v>
      </c>
      <c r="AR554" s="17" t="s">
        <v>164</v>
      </c>
      <c r="AT554" s="17" t="s">
        <v>161</v>
      </c>
      <c r="AU554" s="17" t="s">
        <v>99</v>
      </c>
      <c r="AY554" s="17" t="s">
        <v>160</v>
      </c>
      <c r="BE554" s="165">
        <f t="shared" si="176"/>
        <v>8650</v>
      </c>
      <c r="BF554" s="165">
        <f t="shared" si="177"/>
        <v>0</v>
      </c>
      <c r="BG554" s="165">
        <f t="shared" si="178"/>
        <v>0</v>
      </c>
      <c r="BH554" s="165">
        <f t="shared" si="179"/>
        <v>0</v>
      </c>
      <c r="BI554" s="165">
        <f t="shared" si="180"/>
        <v>0</v>
      </c>
      <c r="BJ554" s="17" t="s">
        <v>24</v>
      </c>
      <c r="BK554" s="165">
        <f t="shared" si="181"/>
        <v>8650</v>
      </c>
      <c r="BL554" s="17" t="s">
        <v>164</v>
      </c>
      <c r="BM554" s="17" t="s">
        <v>1349</v>
      </c>
    </row>
    <row r="555" spans="2:65" s="1" customFormat="1" ht="31.5" customHeight="1">
      <c r="B555" s="31"/>
      <c r="C555" s="157" t="s">
        <v>762</v>
      </c>
      <c r="D555" s="157" t="s">
        <v>161</v>
      </c>
      <c r="E555" s="158" t="s">
        <v>1350</v>
      </c>
      <c r="F555" s="230" t="s">
        <v>1351</v>
      </c>
      <c r="G555" s="230"/>
      <c r="H555" s="230"/>
      <c r="I555" s="230"/>
      <c r="J555" s="159" t="s">
        <v>174</v>
      </c>
      <c r="K555" s="160">
        <v>37</v>
      </c>
      <c r="L555" s="161">
        <v>212</v>
      </c>
      <c r="M555" s="231">
        <v>105</v>
      </c>
      <c r="N555" s="231"/>
      <c r="O555" s="231"/>
      <c r="P555" s="231">
        <f t="shared" si="169"/>
        <v>11729</v>
      </c>
      <c r="Q555" s="231"/>
      <c r="R555" s="33"/>
      <c r="T555" s="162" t="s">
        <v>22</v>
      </c>
      <c r="U555" s="40" t="s">
        <v>44</v>
      </c>
      <c r="V555" s="108">
        <f t="shared" si="170"/>
        <v>317</v>
      </c>
      <c r="W555" s="108">
        <f t="shared" si="171"/>
        <v>7844</v>
      </c>
      <c r="X555" s="108">
        <f t="shared" si="172"/>
        <v>3885</v>
      </c>
      <c r="Y555" s="163">
        <v>0</v>
      </c>
      <c r="Z555" s="163">
        <f t="shared" si="173"/>
        <v>0</v>
      </c>
      <c r="AA555" s="163">
        <v>0</v>
      </c>
      <c r="AB555" s="163">
        <f t="shared" si="174"/>
        <v>0</v>
      </c>
      <c r="AC555" s="163">
        <v>0</v>
      </c>
      <c r="AD555" s="164">
        <f t="shared" si="175"/>
        <v>0</v>
      </c>
      <c r="AR555" s="17" t="s">
        <v>164</v>
      </c>
      <c r="AT555" s="17" t="s">
        <v>161</v>
      </c>
      <c r="AU555" s="17" t="s">
        <v>99</v>
      </c>
      <c r="AY555" s="17" t="s">
        <v>160</v>
      </c>
      <c r="BE555" s="165">
        <f t="shared" si="176"/>
        <v>11729</v>
      </c>
      <c r="BF555" s="165">
        <f t="shared" si="177"/>
        <v>0</v>
      </c>
      <c r="BG555" s="165">
        <f t="shared" si="178"/>
        <v>0</v>
      </c>
      <c r="BH555" s="165">
        <f t="shared" si="179"/>
        <v>0</v>
      </c>
      <c r="BI555" s="165">
        <f t="shared" si="180"/>
        <v>0</v>
      </c>
      <c r="BJ555" s="17" t="s">
        <v>24</v>
      </c>
      <c r="BK555" s="165">
        <f t="shared" si="181"/>
        <v>11729</v>
      </c>
      <c r="BL555" s="17" t="s">
        <v>164</v>
      </c>
      <c r="BM555" s="17" t="s">
        <v>1352</v>
      </c>
    </row>
    <row r="556" spans="2:65" s="1" customFormat="1" ht="22.5" customHeight="1">
      <c r="B556" s="31"/>
      <c r="C556" s="157" t="s">
        <v>1353</v>
      </c>
      <c r="D556" s="157" t="s">
        <v>161</v>
      </c>
      <c r="E556" s="158" t="s">
        <v>1354</v>
      </c>
      <c r="F556" s="230" t="s">
        <v>1355</v>
      </c>
      <c r="G556" s="230"/>
      <c r="H556" s="230"/>
      <c r="I556" s="230"/>
      <c r="J556" s="159" t="s">
        <v>174</v>
      </c>
      <c r="K556" s="160">
        <v>40</v>
      </c>
      <c r="L556" s="161">
        <v>9.5</v>
      </c>
      <c r="M556" s="231">
        <v>24</v>
      </c>
      <c r="N556" s="231"/>
      <c r="O556" s="231"/>
      <c r="P556" s="231">
        <f t="shared" si="169"/>
        <v>1340</v>
      </c>
      <c r="Q556" s="231"/>
      <c r="R556" s="33"/>
      <c r="T556" s="162" t="s">
        <v>22</v>
      </c>
      <c r="U556" s="40" t="s">
        <v>44</v>
      </c>
      <c r="V556" s="108">
        <f t="shared" si="170"/>
        <v>33.5</v>
      </c>
      <c r="W556" s="108">
        <f t="shared" si="171"/>
        <v>380</v>
      </c>
      <c r="X556" s="108">
        <f t="shared" si="172"/>
        <v>960</v>
      </c>
      <c r="Y556" s="163">
        <v>0</v>
      </c>
      <c r="Z556" s="163">
        <f t="shared" si="173"/>
        <v>0</v>
      </c>
      <c r="AA556" s="163">
        <v>0</v>
      </c>
      <c r="AB556" s="163">
        <f t="shared" si="174"/>
        <v>0</v>
      </c>
      <c r="AC556" s="163">
        <v>0</v>
      </c>
      <c r="AD556" s="164">
        <f t="shared" si="175"/>
        <v>0</v>
      </c>
      <c r="AR556" s="17" t="s">
        <v>164</v>
      </c>
      <c r="AT556" s="17" t="s">
        <v>161</v>
      </c>
      <c r="AU556" s="17" t="s">
        <v>99</v>
      </c>
      <c r="AY556" s="17" t="s">
        <v>160</v>
      </c>
      <c r="BE556" s="165">
        <f t="shared" si="176"/>
        <v>1340</v>
      </c>
      <c r="BF556" s="165">
        <f t="shared" si="177"/>
        <v>0</v>
      </c>
      <c r="BG556" s="165">
        <f t="shared" si="178"/>
        <v>0</v>
      </c>
      <c r="BH556" s="165">
        <f t="shared" si="179"/>
        <v>0</v>
      </c>
      <c r="BI556" s="165">
        <f t="shared" si="180"/>
        <v>0</v>
      </c>
      <c r="BJ556" s="17" t="s">
        <v>24</v>
      </c>
      <c r="BK556" s="165">
        <f t="shared" si="181"/>
        <v>1340</v>
      </c>
      <c r="BL556" s="17" t="s">
        <v>164</v>
      </c>
      <c r="BM556" s="17" t="s">
        <v>1356</v>
      </c>
    </row>
    <row r="557" spans="2:65" s="1" customFormat="1" ht="22.5" customHeight="1">
      <c r="B557" s="31"/>
      <c r="C557" s="157" t="s">
        <v>765</v>
      </c>
      <c r="D557" s="157" t="s">
        <v>161</v>
      </c>
      <c r="E557" s="158" t="s">
        <v>1357</v>
      </c>
      <c r="F557" s="230" t="s">
        <v>1358</v>
      </c>
      <c r="G557" s="230"/>
      <c r="H557" s="230"/>
      <c r="I557" s="230"/>
      <c r="J557" s="159" t="s">
        <v>189</v>
      </c>
      <c r="K557" s="160">
        <v>110</v>
      </c>
      <c r="L557" s="161">
        <v>41</v>
      </c>
      <c r="M557" s="231">
        <v>13</v>
      </c>
      <c r="N557" s="231"/>
      <c r="O557" s="231"/>
      <c r="P557" s="231">
        <f t="shared" ref="P557:P578" si="182">ROUND(V557*K557,2)</f>
        <v>5940</v>
      </c>
      <c r="Q557" s="231"/>
      <c r="R557" s="33"/>
      <c r="T557" s="162" t="s">
        <v>22</v>
      </c>
      <c r="U557" s="40" t="s">
        <v>44</v>
      </c>
      <c r="V557" s="108">
        <f t="shared" ref="V557:V578" si="183">L557+M557</f>
        <v>54</v>
      </c>
      <c r="W557" s="108">
        <f t="shared" ref="W557:W578" si="184">ROUND(L557*K557,2)</f>
        <v>4510</v>
      </c>
      <c r="X557" s="108">
        <f t="shared" ref="X557:X578" si="185">ROUND(M557*K557,2)</f>
        <v>1430</v>
      </c>
      <c r="Y557" s="163">
        <v>0</v>
      </c>
      <c r="Z557" s="163">
        <f t="shared" ref="Z557:Z588" si="186">Y557*K557</f>
        <v>0</v>
      </c>
      <c r="AA557" s="163">
        <v>0</v>
      </c>
      <c r="AB557" s="163">
        <f t="shared" ref="AB557:AB588" si="187">AA557*K557</f>
        <v>0</v>
      </c>
      <c r="AC557" s="163">
        <v>0</v>
      </c>
      <c r="AD557" s="164">
        <f t="shared" ref="AD557:AD588" si="188">AC557*K557</f>
        <v>0</v>
      </c>
      <c r="AR557" s="17" t="s">
        <v>164</v>
      </c>
      <c r="AT557" s="17" t="s">
        <v>161</v>
      </c>
      <c r="AU557" s="17" t="s">
        <v>99</v>
      </c>
      <c r="AY557" s="17" t="s">
        <v>160</v>
      </c>
      <c r="BE557" s="165">
        <f t="shared" ref="BE557:BE578" si="189">IF(U557="základní",P557,0)</f>
        <v>5940</v>
      </c>
      <c r="BF557" s="165">
        <f t="shared" ref="BF557:BF578" si="190">IF(U557="snížená",P557,0)</f>
        <v>0</v>
      </c>
      <c r="BG557" s="165">
        <f t="shared" ref="BG557:BG578" si="191">IF(U557="zákl. přenesená",P557,0)</f>
        <v>0</v>
      </c>
      <c r="BH557" s="165">
        <f t="shared" ref="BH557:BH578" si="192">IF(U557="sníž. přenesená",P557,0)</f>
        <v>0</v>
      </c>
      <c r="BI557" s="165">
        <f t="shared" ref="BI557:BI578" si="193">IF(U557="nulová",P557,0)</f>
        <v>0</v>
      </c>
      <c r="BJ557" s="17" t="s">
        <v>24</v>
      </c>
      <c r="BK557" s="165">
        <f t="shared" ref="BK557:BK578" si="194">ROUND(V557*K557,2)</f>
        <v>5940</v>
      </c>
      <c r="BL557" s="17" t="s">
        <v>164</v>
      </c>
      <c r="BM557" s="17" t="s">
        <v>1359</v>
      </c>
    </row>
    <row r="558" spans="2:65" s="1" customFormat="1" ht="22.5" customHeight="1">
      <c r="B558" s="31"/>
      <c r="C558" s="157" t="s">
        <v>1360</v>
      </c>
      <c r="D558" s="157" t="s">
        <v>161</v>
      </c>
      <c r="E558" s="158" t="s">
        <v>1361</v>
      </c>
      <c r="F558" s="230" t="s">
        <v>1362</v>
      </c>
      <c r="G558" s="230"/>
      <c r="H558" s="230"/>
      <c r="I558" s="230"/>
      <c r="J558" s="159" t="s">
        <v>189</v>
      </c>
      <c r="K558" s="160">
        <v>140</v>
      </c>
      <c r="L558" s="161">
        <v>7.6</v>
      </c>
      <c r="M558" s="231">
        <v>17</v>
      </c>
      <c r="N558" s="231"/>
      <c r="O558" s="231"/>
      <c r="P558" s="231">
        <f t="shared" si="182"/>
        <v>3444</v>
      </c>
      <c r="Q558" s="231"/>
      <c r="R558" s="33"/>
      <c r="T558" s="162" t="s">
        <v>22</v>
      </c>
      <c r="U558" s="40" t="s">
        <v>44</v>
      </c>
      <c r="V558" s="108">
        <f t="shared" si="183"/>
        <v>24.6</v>
      </c>
      <c r="W558" s="108">
        <f t="shared" si="184"/>
        <v>1064</v>
      </c>
      <c r="X558" s="108">
        <f t="shared" si="185"/>
        <v>2380</v>
      </c>
      <c r="Y558" s="163">
        <v>0</v>
      </c>
      <c r="Z558" s="163">
        <f t="shared" si="186"/>
        <v>0</v>
      </c>
      <c r="AA558" s="163">
        <v>0</v>
      </c>
      <c r="AB558" s="163">
        <f t="shared" si="187"/>
        <v>0</v>
      </c>
      <c r="AC558" s="163">
        <v>0</v>
      </c>
      <c r="AD558" s="164">
        <f t="shared" si="188"/>
        <v>0</v>
      </c>
      <c r="AR558" s="17" t="s">
        <v>164</v>
      </c>
      <c r="AT558" s="17" t="s">
        <v>161</v>
      </c>
      <c r="AU558" s="17" t="s">
        <v>99</v>
      </c>
      <c r="AY558" s="17" t="s">
        <v>160</v>
      </c>
      <c r="BE558" s="165">
        <f t="shared" si="189"/>
        <v>3444</v>
      </c>
      <c r="BF558" s="165">
        <f t="shared" si="190"/>
        <v>0</v>
      </c>
      <c r="BG558" s="165">
        <f t="shared" si="191"/>
        <v>0</v>
      </c>
      <c r="BH558" s="165">
        <f t="shared" si="192"/>
        <v>0</v>
      </c>
      <c r="BI558" s="165">
        <f t="shared" si="193"/>
        <v>0</v>
      </c>
      <c r="BJ558" s="17" t="s">
        <v>24</v>
      </c>
      <c r="BK558" s="165">
        <f t="shared" si="194"/>
        <v>3444</v>
      </c>
      <c r="BL558" s="17" t="s">
        <v>164</v>
      </c>
      <c r="BM558" s="17" t="s">
        <v>1363</v>
      </c>
    </row>
    <row r="559" spans="2:65" s="1" customFormat="1" ht="22.5" customHeight="1">
      <c r="B559" s="31"/>
      <c r="C559" s="157" t="s">
        <v>767</v>
      </c>
      <c r="D559" s="157" t="s">
        <v>161</v>
      </c>
      <c r="E559" s="158" t="s">
        <v>1364</v>
      </c>
      <c r="F559" s="230" t="s">
        <v>1365</v>
      </c>
      <c r="G559" s="230"/>
      <c r="H559" s="230"/>
      <c r="I559" s="230"/>
      <c r="J559" s="159" t="s">
        <v>189</v>
      </c>
      <c r="K559" s="160">
        <v>415</v>
      </c>
      <c r="L559" s="161">
        <v>11.2</v>
      </c>
      <c r="M559" s="231">
        <v>17</v>
      </c>
      <c r="N559" s="231"/>
      <c r="O559" s="231"/>
      <c r="P559" s="231">
        <f t="shared" si="182"/>
        <v>11703</v>
      </c>
      <c r="Q559" s="231"/>
      <c r="R559" s="33"/>
      <c r="T559" s="162" t="s">
        <v>22</v>
      </c>
      <c r="U559" s="40" t="s">
        <v>44</v>
      </c>
      <c r="V559" s="108">
        <f t="shared" si="183"/>
        <v>28.2</v>
      </c>
      <c r="W559" s="108">
        <f t="shared" si="184"/>
        <v>4648</v>
      </c>
      <c r="X559" s="108">
        <f t="shared" si="185"/>
        <v>7055</v>
      </c>
      <c r="Y559" s="163">
        <v>0</v>
      </c>
      <c r="Z559" s="163">
        <f t="shared" si="186"/>
        <v>0</v>
      </c>
      <c r="AA559" s="163">
        <v>0</v>
      </c>
      <c r="AB559" s="163">
        <f t="shared" si="187"/>
        <v>0</v>
      </c>
      <c r="AC559" s="163">
        <v>0</v>
      </c>
      <c r="AD559" s="164">
        <f t="shared" si="188"/>
        <v>0</v>
      </c>
      <c r="AR559" s="17" t="s">
        <v>164</v>
      </c>
      <c r="AT559" s="17" t="s">
        <v>161</v>
      </c>
      <c r="AU559" s="17" t="s">
        <v>99</v>
      </c>
      <c r="AY559" s="17" t="s">
        <v>160</v>
      </c>
      <c r="BE559" s="165">
        <f t="shared" si="189"/>
        <v>11703</v>
      </c>
      <c r="BF559" s="165">
        <f t="shared" si="190"/>
        <v>0</v>
      </c>
      <c r="BG559" s="165">
        <f t="shared" si="191"/>
        <v>0</v>
      </c>
      <c r="BH559" s="165">
        <f t="shared" si="192"/>
        <v>0</v>
      </c>
      <c r="BI559" s="165">
        <f t="shared" si="193"/>
        <v>0</v>
      </c>
      <c r="BJ559" s="17" t="s">
        <v>24</v>
      </c>
      <c r="BK559" s="165">
        <f t="shared" si="194"/>
        <v>11703</v>
      </c>
      <c r="BL559" s="17" t="s">
        <v>164</v>
      </c>
      <c r="BM559" s="17" t="s">
        <v>1366</v>
      </c>
    </row>
    <row r="560" spans="2:65" s="1" customFormat="1" ht="22.5" customHeight="1">
      <c r="B560" s="31"/>
      <c r="C560" s="157" t="s">
        <v>1367</v>
      </c>
      <c r="D560" s="157" t="s">
        <v>161</v>
      </c>
      <c r="E560" s="158" t="s">
        <v>1368</v>
      </c>
      <c r="F560" s="230" t="s">
        <v>1369</v>
      </c>
      <c r="G560" s="230"/>
      <c r="H560" s="230"/>
      <c r="I560" s="230"/>
      <c r="J560" s="159" t="s">
        <v>163</v>
      </c>
      <c r="K560" s="160">
        <v>48</v>
      </c>
      <c r="L560" s="161">
        <v>0</v>
      </c>
      <c r="M560" s="231">
        <v>240</v>
      </c>
      <c r="N560" s="231"/>
      <c r="O560" s="231"/>
      <c r="P560" s="231">
        <f t="shared" si="182"/>
        <v>11520</v>
      </c>
      <c r="Q560" s="231"/>
      <c r="R560" s="33"/>
      <c r="T560" s="162" t="s">
        <v>22</v>
      </c>
      <c r="U560" s="40" t="s">
        <v>44</v>
      </c>
      <c r="V560" s="108">
        <f t="shared" si="183"/>
        <v>240</v>
      </c>
      <c r="W560" s="108">
        <f t="shared" si="184"/>
        <v>0</v>
      </c>
      <c r="X560" s="108">
        <f t="shared" si="185"/>
        <v>11520</v>
      </c>
      <c r="Y560" s="163">
        <v>0</v>
      </c>
      <c r="Z560" s="163">
        <f t="shared" si="186"/>
        <v>0</v>
      </c>
      <c r="AA560" s="163">
        <v>0</v>
      </c>
      <c r="AB560" s="163">
        <f t="shared" si="187"/>
        <v>0</v>
      </c>
      <c r="AC560" s="163">
        <v>0</v>
      </c>
      <c r="AD560" s="164">
        <f t="shared" si="188"/>
        <v>0</v>
      </c>
      <c r="AR560" s="17" t="s">
        <v>164</v>
      </c>
      <c r="AT560" s="17" t="s">
        <v>161</v>
      </c>
      <c r="AU560" s="17" t="s">
        <v>99</v>
      </c>
      <c r="AY560" s="17" t="s">
        <v>160</v>
      </c>
      <c r="BE560" s="165">
        <f t="shared" si="189"/>
        <v>11520</v>
      </c>
      <c r="BF560" s="165">
        <f t="shared" si="190"/>
        <v>0</v>
      </c>
      <c r="BG560" s="165">
        <f t="shared" si="191"/>
        <v>0</v>
      </c>
      <c r="BH560" s="165">
        <f t="shared" si="192"/>
        <v>0</v>
      </c>
      <c r="BI560" s="165">
        <f t="shared" si="193"/>
        <v>0</v>
      </c>
      <c r="BJ560" s="17" t="s">
        <v>24</v>
      </c>
      <c r="BK560" s="165">
        <f t="shared" si="194"/>
        <v>11520</v>
      </c>
      <c r="BL560" s="17" t="s">
        <v>164</v>
      </c>
      <c r="BM560" s="17" t="s">
        <v>1370</v>
      </c>
    </row>
    <row r="561" spans="2:65" s="1" customFormat="1" ht="31.5" customHeight="1">
      <c r="B561" s="31"/>
      <c r="C561" s="157" t="s">
        <v>770</v>
      </c>
      <c r="D561" s="157" t="s">
        <v>161</v>
      </c>
      <c r="E561" s="158" t="s">
        <v>1371</v>
      </c>
      <c r="F561" s="230" t="s">
        <v>1372</v>
      </c>
      <c r="G561" s="230"/>
      <c r="H561" s="230"/>
      <c r="I561" s="230"/>
      <c r="J561" s="159" t="s">
        <v>163</v>
      </c>
      <c r="K561" s="160">
        <v>24</v>
      </c>
      <c r="L561" s="161">
        <v>0</v>
      </c>
      <c r="M561" s="231">
        <v>240</v>
      </c>
      <c r="N561" s="231"/>
      <c r="O561" s="231"/>
      <c r="P561" s="231">
        <f t="shared" si="182"/>
        <v>5760</v>
      </c>
      <c r="Q561" s="231"/>
      <c r="R561" s="33"/>
      <c r="T561" s="162" t="s">
        <v>22</v>
      </c>
      <c r="U561" s="40" t="s">
        <v>44</v>
      </c>
      <c r="V561" s="108">
        <f t="shared" si="183"/>
        <v>240</v>
      </c>
      <c r="W561" s="108">
        <f t="shared" si="184"/>
        <v>0</v>
      </c>
      <c r="X561" s="108">
        <f t="shared" si="185"/>
        <v>5760</v>
      </c>
      <c r="Y561" s="163">
        <v>0</v>
      </c>
      <c r="Z561" s="163">
        <f t="shared" si="186"/>
        <v>0</v>
      </c>
      <c r="AA561" s="163">
        <v>0</v>
      </c>
      <c r="AB561" s="163">
        <f t="shared" si="187"/>
        <v>0</v>
      </c>
      <c r="AC561" s="163">
        <v>0</v>
      </c>
      <c r="AD561" s="164">
        <f t="shared" si="188"/>
        <v>0</v>
      </c>
      <c r="AR561" s="17" t="s">
        <v>164</v>
      </c>
      <c r="AT561" s="17" t="s">
        <v>161</v>
      </c>
      <c r="AU561" s="17" t="s">
        <v>99</v>
      </c>
      <c r="AY561" s="17" t="s">
        <v>160</v>
      </c>
      <c r="BE561" s="165">
        <f t="shared" si="189"/>
        <v>5760</v>
      </c>
      <c r="BF561" s="165">
        <f t="shared" si="190"/>
        <v>0</v>
      </c>
      <c r="BG561" s="165">
        <f t="shared" si="191"/>
        <v>0</v>
      </c>
      <c r="BH561" s="165">
        <f t="shared" si="192"/>
        <v>0</v>
      </c>
      <c r="BI561" s="165">
        <f t="shared" si="193"/>
        <v>0</v>
      </c>
      <c r="BJ561" s="17" t="s">
        <v>24</v>
      </c>
      <c r="BK561" s="165">
        <f t="shared" si="194"/>
        <v>5760</v>
      </c>
      <c r="BL561" s="17" t="s">
        <v>164</v>
      </c>
      <c r="BM561" s="17" t="s">
        <v>1373</v>
      </c>
    </row>
    <row r="562" spans="2:65" s="1" customFormat="1" ht="22.5" customHeight="1">
      <c r="B562" s="31"/>
      <c r="C562" s="157" t="s">
        <v>1374</v>
      </c>
      <c r="D562" s="157" t="s">
        <v>161</v>
      </c>
      <c r="E562" s="158" t="s">
        <v>1375</v>
      </c>
      <c r="F562" s="230" t="s">
        <v>1376</v>
      </c>
      <c r="G562" s="230"/>
      <c r="H562" s="230"/>
      <c r="I562" s="230"/>
      <c r="J562" s="159" t="s">
        <v>163</v>
      </c>
      <c r="K562" s="160">
        <v>80</v>
      </c>
      <c r="L562" s="161">
        <v>0</v>
      </c>
      <c r="M562" s="231">
        <v>320</v>
      </c>
      <c r="N562" s="231"/>
      <c r="O562" s="231"/>
      <c r="P562" s="231">
        <f t="shared" si="182"/>
        <v>25600</v>
      </c>
      <c r="Q562" s="231"/>
      <c r="R562" s="33"/>
      <c r="T562" s="162" t="s">
        <v>22</v>
      </c>
      <c r="U562" s="40" t="s">
        <v>44</v>
      </c>
      <c r="V562" s="108">
        <f t="shared" si="183"/>
        <v>320</v>
      </c>
      <c r="W562" s="108">
        <f t="shared" si="184"/>
        <v>0</v>
      </c>
      <c r="X562" s="108">
        <f t="shared" si="185"/>
        <v>25600</v>
      </c>
      <c r="Y562" s="163">
        <v>0</v>
      </c>
      <c r="Z562" s="163">
        <f t="shared" si="186"/>
        <v>0</v>
      </c>
      <c r="AA562" s="163">
        <v>0</v>
      </c>
      <c r="AB562" s="163">
        <f t="shared" si="187"/>
        <v>0</v>
      </c>
      <c r="AC562" s="163">
        <v>0</v>
      </c>
      <c r="AD562" s="164">
        <f t="shared" si="188"/>
        <v>0</v>
      </c>
      <c r="AR562" s="17" t="s">
        <v>164</v>
      </c>
      <c r="AT562" s="17" t="s">
        <v>161</v>
      </c>
      <c r="AU562" s="17" t="s">
        <v>99</v>
      </c>
      <c r="AY562" s="17" t="s">
        <v>160</v>
      </c>
      <c r="BE562" s="165">
        <f t="shared" si="189"/>
        <v>25600</v>
      </c>
      <c r="BF562" s="165">
        <f t="shared" si="190"/>
        <v>0</v>
      </c>
      <c r="BG562" s="165">
        <f t="shared" si="191"/>
        <v>0</v>
      </c>
      <c r="BH562" s="165">
        <f t="shared" si="192"/>
        <v>0</v>
      </c>
      <c r="BI562" s="165">
        <f t="shared" si="193"/>
        <v>0</v>
      </c>
      <c r="BJ562" s="17" t="s">
        <v>24</v>
      </c>
      <c r="BK562" s="165">
        <f t="shared" si="194"/>
        <v>25600</v>
      </c>
      <c r="BL562" s="17" t="s">
        <v>164</v>
      </c>
      <c r="BM562" s="17" t="s">
        <v>1377</v>
      </c>
    </row>
    <row r="563" spans="2:65" s="1" customFormat="1" ht="22.5" customHeight="1">
      <c r="B563" s="31"/>
      <c r="C563" s="157" t="s">
        <v>772</v>
      </c>
      <c r="D563" s="157" t="s">
        <v>161</v>
      </c>
      <c r="E563" s="158" t="s">
        <v>1378</v>
      </c>
      <c r="F563" s="230" t="s">
        <v>1379</v>
      </c>
      <c r="G563" s="230"/>
      <c r="H563" s="230"/>
      <c r="I563" s="230"/>
      <c r="J563" s="159" t="s">
        <v>163</v>
      </c>
      <c r="K563" s="160">
        <v>40</v>
      </c>
      <c r="L563" s="161">
        <v>0</v>
      </c>
      <c r="M563" s="231">
        <v>240</v>
      </c>
      <c r="N563" s="231"/>
      <c r="O563" s="231"/>
      <c r="P563" s="231">
        <f t="shared" si="182"/>
        <v>9600</v>
      </c>
      <c r="Q563" s="231"/>
      <c r="R563" s="33"/>
      <c r="T563" s="162" t="s">
        <v>22</v>
      </c>
      <c r="U563" s="40" t="s">
        <v>44</v>
      </c>
      <c r="V563" s="108">
        <f t="shared" si="183"/>
        <v>240</v>
      </c>
      <c r="W563" s="108">
        <f t="shared" si="184"/>
        <v>0</v>
      </c>
      <c r="X563" s="108">
        <f t="shared" si="185"/>
        <v>9600</v>
      </c>
      <c r="Y563" s="163">
        <v>0</v>
      </c>
      <c r="Z563" s="163">
        <f t="shared" si="186"/>
        <v>0</v>
      </c>
      <c r="AA563" s="163">
        <v>0</v>
      </c>
      <c r="AB563" s="163">
        <f t="shared" si="187"/>
        <v>0</v>
      </c>
      <c r="AC563" s="163">
        <v>0</v>
      </c>
      <c r="AD563" s="164">
        <f t="shared" si="188"/>
        <v>0</v>
      </c>
      <c r="AR563" s="17" t="s">
        <v>164</v>
      </c>
      <c r="AT563" s="17" t="s">
        <v>161</v>
      </c>
      <c r="AU563" s="17" t="s">
        <v>99</v>
      </c>
      <c r="AY563" s="17" t="s">
        <v>160</v>
      </c>
      <c r="BE563" s="165">
        <f t="shared" si="189"/>
        <v>9600</v>
      </c>
      <c r="BF563" s="165">
        <f t="shared" si="190"/>
        <v>0</v>
      </c>
      <c r="BG563" s="165">
        <f t="shared" si="191"/>
        <v>0</v>
      </c>
      <c r="BH563" s="165">
        <f t="shared" si="192"/>
        <v>0</v>
      </c>
      <c r="BI563" s="165">
        <f t="shared" si="193"/>
        <v>0</v>
      </c>
      <c r="BJ563" s="17" t="s">
        <v>24</v>
      </c>
      <c r="BK563" s="165">
        <f t="shared" si="194"/>
        <v>9600</v>
      </c>
      <c r="BL563" s="17" t="s">
        <v>164</v>
      </c>
      <c r="BM563" s="17" t="s">
        <v>1380</v>
      </c>
    </row>
    <row r="564" spans="2:65" s="1" customFormat="1" ht="31.5" customHeight="1">
      <c r="B564" s="31"/>
      <c r="C564" s="157" t="s">
        <v>1381</v>
      </c>
      <c r="D564" s="157" t="s">
        <v>161</v>
      </c>
      <c r="E564" s="158" t="s">
        <v>1382</v>
      </c>
      <c r="F564" s="230" t="s">
        <v>1383</v>
      </c>
      <c r="G564" s="230"/>
      <c r="H564" s="230"/>
      <c r="I564" s="230"/>
      <c r="J564" s="159" t="s">
        <v>1384</v>
      </c>
      <c r="K564" s="160">
        <v>2</v>
      </c>
      <c r="L564" s="161">
        <v>0</v>
      </c>
      <c r="M564" s="231">
        <v>11191</v>
      </c>
      <c r="N564" s="231"/>
      <c r="O564" s="231"/>
      <c r="P564" s="231">
        <f t="shared" si="182"/>
        <v>22382</v>
      </c>
      <c r="Q564" s="231"/>
      <c r="R564" s="33"/>
      <c r="T564" s="162" t="s">
        <v>22</v>
      </c>
      <c r="U564" s="40" t="s">
        <v>44</v>
      </c>
      <c r="V564" s="108">
        <f t="shared" si="183"/>
        <v>11191</v>
      </c>
      <c r="W564" s="108">
        <f t="shared" si="184"/>
        <v>0</v>
      </c>
      <c r="X564" s="108">
        <f t="shared" si="185"/>
        <v>22382</v>
      </c>
      <c r="Y564" s="163">
        <v>0</v>
      </c>
      <c r="Z564" s="163">
        <f t="shared" si="186"/>
        <v>0</v>
      </c>
      <c r="AA564" s="163">
        <v>0</v>
      </c>
      <c r="AB564" s="163">
        <f t="shared" si="187"/>
        <v>0</v>
      </c>
      <c r="AC564" s="163">
        <v>0</v>
      </c>
      <c r="AD564" s="164">
        <f t="shared" si="188"/>
        <v>0</v>
      </c>
      <c r="AR564" s="17" t="s">
        <v>164</v>
      </c>
      <c r="AT564" s="17" t="s">
        <v>161</v>
      </c>
      <c r="AU564" s="17" t="s">
        <v>99</v>
      </c>
      <c r="AY564" s="17" t="s">
        <v>160</v>
      </c>
      <c r="BE564" s="165">
        <f t="shared" si="189"/>
        <v>22382</v>
      </c>
      <c r="BF564" s="165">
        <f t="shared" si="190"/>
        <v>0</v>
      </c>
      <c r="BG564" s="165">
        <f t="shared" si="191"/>
        <v>0</v>
      </c>
      <c r="BH564" s="165">
        <f t="shared" si="192"/>
        <v>0</v>
      </c>
      <c r="BI564" s="165">
        <f t="shared" si="193"/>
        <v>0</v>
      </c>
      <c r="BJ564" s="17" t="s">
        <v>24</v>
      </c>
      <c r="BK564" s="165">
        <f t="shared" si="194"/>
        <v>22382</v>
      </c>
      <c r="BL564" s="17" t="s">
        <v>164</v>
      </c>
      <c r="BM564" s="17" t="s">
        <v>1385</v>
      </c>
    </row>
    <row r="565" spans="2:65" s="1" customFormat="1" ht="31.5" customHeight="1">
      <c r="B565" s="31"/>
      <c r="C565" s="157" t="s">
        <v>775</v>
      </c>
      <c r="D565" s="157" t="s">
        <v>161</v>
      </c>
      <c r="E565" s="158" t="s">
        <v>1386</v>
      </c>
      <c r="F565" s="230" t="s">
        <v>1387</v>
      </c>
      <c r="G565" s="230"/>
      <c r="H565" s="230"/>
      <c r="I565" s="230"/>
      <c r="J565" s="159" t="s">
        <v>1384</v>
      </c>
      <c r="K565" s="160">
        <v>2</v>
      </c>
      <c r="L565" s="161">
        <v>0</v>
      </c>
      <c r="M565" s="231">
        <v>11191</v>
      </c>
      <c r="N565" s="231"/>
      <c r="O565" s="231"/>
      <c r="P565" s="231">
        <f t="shared" si="182"/>
        <v>22382</v>
      </c>
      <c r="Q565" s="231"/>
      <c r="R565" s="33"/>
      <c r="T565" s="162" t="s">
        <v>22</v>
      </c>
      <c r="U565" s="40" t="s">
        <v>44</v>
      </c>
      <c r="V565" s="108">
        <f t="shared" si="183"/>
        <v>11191</v>
      </c>
      <c r="W565" s="108">
        <f t="shared" si="184"/>
        <v>0</v>
      </c>
      <c r="X565" s="108">
        <f t="shared" si="185"/>
        <v>22382</v>
      </c>
      <c r="Y565" s="163">
        <v>0</v>
      </c>
      <c r="Z565" s="163">
        <f t="shared" si="186"/>
        <v>0</v>
      </c>
      <c r="AA565" s="163">
        <v>0</v>
      </c>
      <c r="AB565" s="163">
        <f t="shared" si="187"/>
        <v>0</v>
      </c>
      <c r="AC565" s="163">
        <v>0</v>
      </c>
      <c r="AD565" s="164">
        <f t="shared" si="188"/>
        <v>0</v>
      </c>
      <c r="AR565" s="17" t="s">
        <v>164</v>
      </c>
      <c r="AT565" s="17" t="s">
        <v>161</v>
      </c>
      <c r="AU565" s="17" t="s">
        <v>99</v>
      </c>
      <c r="AY565" s="17" t="s">
        <v>160</v>
      </c>
      <c r="BE565" s="165">
        <f t="shared" si="189"/>
        <v>22382</v>
      </c>
      <c r="BF565" s="165">
        <f t="shared" si="190"/>
        <v>0</v>
      </c>
      <c r="BG565" s="165">
        <f t="shared" si="191"/>
        <v>0</v>
      </c>
      <c r="BH565" s="165">
        <f t="shared" si="192"/>
        <v>0</v>
      </c>
      <c r="BI565" s="165">
        <f t="shared" si="193"/>
        <v>0</v>
      </c>
      <c r="BJ565" s="17" t="s">
        <v>24</v>
      </c>
      <c r="BK565" s="165">
        <f t="shared" si="194"/>
        <v>22382</v>
      </c>
      <c r="BL565" s="17" t="s">
        <v>164</v>
      </c>
      <c r="BM565" s="17" t="s">
        <v>1388</v>
      </c>
    </row>
    <row r="566" spans="2:65" s="1" customFormat="1" ht="22.5" customHeight="1">
      <c r="B566" s="31"/>
      <c r="C566" s="157" t="s">
        <v>1389</v>
      </c>
      <c r="D566" s="157" t="s">
        <v>161</v>
      </c>
      <c r="E566" s="158" t="s">
        <v>1390</v>
      </c>
      <c r="F566" s="230" t="s">
        <v>1391</v>
      </c>
      <c r="G566" s="230"/>
      <c r="H566" s="230"/>
      <c r="I566" s="230"/>
      <c r="J566" s="159" t="s">
        <v>174</v>
      </c>
      <c r="K566" s="160">
        <v>1</v>
      </c>
      <c r="L566" s="161">
        <v>0</v>
      </c>
      <c r="M566" s="231">
        <v>3500</v>
      </c>
      <c r="N566" s="231"/>
      <c r="O566" s="231"/>
      <c r="P566" s="231">
        <f t="shared" si="182"/>
        <v>3500</v>
      </c>
      <c r="Q566" s="231"/>
      <c r="R566" s="33"/>
      <c r="T566" s="162" t="s">
        <v>22</v>
      </c>
      <c r="U566" s="40" t="s">
        <v>44</v>
      </c>
      <c r="V566" s="108">
        <f t="shared" si="183"/>
        <v>3500</v>
      </c>
      <c r="W566" s="108">
        <f t="shared" si="184"/>
        <v>0</v>
      </c>
      <c r="X566" s="108">
        <f t="shared" si="185"/>
        <v>3500</v>
      </c>
      <c r="Y566" s="163">
        <v>0</v>
      </c>
      <c r="Z566" s="163">
        <f t="shared" si="186"/>
        <v>0</v>
      </c>
      <c r="AA566" s="163">
        <v>0</v>
      </c>
      <c r="AB566" s="163">
        <f t="shared" si="187"/>
        <v>0</v>
      </c>
      <c r="AC566" s="163">
        <v>0</v>
      </c>
      <c r="AD566" s="164">
        <f t="shared" si="188"/>
        <v>0</v>
      </c>
      <c r="AR566" s="17" t="s">
        <v>164</v>
      </c>
      <c r="AT566" s="17" t="s">
        <v>161</v>
      </c>
      <c r="AU566" s="17" t="s">
        <v>99</v>
      </c>
      <c r="AY566" s="17" t="s">
        <v>160</v>
      </c>
      <c r="BE566" s="165">
        <f t="shared" si="189"/>
        <v>3500</v>
      </c>
      <c r="BF566" s="165">
        <f t="shared" si="190"/>
        <v>0</v>
      </c>
      <c r="BG566" s="165">
        <f t="shared" si="191"/>
        <v>0</v>
      </c>
      <c r="BH566" s="165">
        <f t="shared" si="192"/>
        <v>0</v>
      </c>
      <c r="BI566" s="165">
        <f t="shared" si="193"/>
        <v>0</v>
      </c>
      <c r="BJ566" s="17" t="s">
        <v>24</v>
      </c>
      <c r="BK566" s="165">
        <f t="shared" si="194"/>
        <v>3500</v>
      </c>
      <c r="BL566" s="17" t="s">
        <v>164</v>
      </c>
      <c r="BM566" s="17" t="s">
        <v>1392</v>
      </c>
    </row>
    <row r="567" spans="2:65" s="1" customFormat="1" ht="31.5" customHeight="1">
      <c r="B567" s="31"/>
      <c r="C567" s="157" t="s">
        <v>777</v>
      </c>
      <c r="D567" s="157" t="s">
        <v>161</v>
      </c>
      <c r="E567" s="158" t="s">
        <v>1393</v>
      </c>
      <c r="F567" s="230" t="s">
        <v>1394</v>
      </c>
      <c r="G567" s="230"/>
      <c r="H567" s="230"/>
      <c r="I567" s="230"/>
      <c r="J567" s="159" t="s">
        <v>174</v>
      </c>
      <c r="K567" s="160">
        <v>17</v>
      </c>
      <c r="L567" s="161">
        <v>210</v>
      </c>
      <c r="M567" s="231">
        <v>300</v>
      </c>
      <c r="N567" s="231"/>
      <c r="O567" s="231"/>
      <c r="P567" s="231">
        <f t="shared" si="182"/>
        <v>8670</v>
      </c>
      <c r="Q567" s="231"/>
      <c r="R567" s="33"/>
      <c r="T567" s="162" t="s">
        <v>22</v>
      </c>
      <c r="U567" s="40" t="s">
        <v>44</v>
      </c>
      <c r="V567" s="108">
        <f t="shared" si="183"/>
        <v>510</v>
      </c>
      <c r="W567" s="108">
        <f t="shared" si="184"/>
        <v>3570</v>
      </c>
      <c r="X567" s="108">
        <f t="shared" si="185"/>
        <v>5100</v>
      </c>
      <c r="Y567" s="163">
        <v>0</v>
      </c>
      <c r="Z567" s="163">
        <f t="shared" si="186"/>
        <v>0</v>
      </c>
      <c r="AA567" s="163">
        <v>0</v>
      </c>
      <c r="AB567" s="163">
        <f t="shared" si="187"/>
        <v>0</v>
      </c>
      <c r="AC567" s="163">
        <v>0</v>
      </c>
      <c r="AD567" s="164">
        <f t="shared" si="188"/>
        <v>0</v>
      </c>
      <c r="AR567" s="17" t="s">
        <v>164</v>
      </c>
      <c r="AT567" s="17" t="s">
        <v>161</v>
      </c>
      <c r="AU567" s="17" t="s">
        <v>99</v>
      </c>
      <c r="AY567" s="17" t="s">
        <v>160</v>
      </c>
      <c r="BE567" s="165">
        <f t="shared" si="189"/>
        <v>8670</v>
      </c>
      <c r="BF567" s="165">
        <f t="shared" si="190"/>
        <v>0</v>
      </c>
      <c r="BG567" s="165">
        <f t="shared" si="191"/>
        <v>0</v>
      </c>
      <c r="BH567" s="165">
        <f t="shared" si="192"/>
        <v>0</v>
      </c>
      <c r="BI567" s="165">
        <f t="shared" si="193"/>
        <v>0</v>
      </c>
      <c r="BJ567" s="17" t="s">
        <v>24</v>
      </c>
      <c r="BK567" s="165">
        <f t="shared" si="194"/>
        <v>8670</v>
      </c>
      <c r="BL567" s="17" t="s">
        <v>164</v>
      </c>
      <c r="BM567" s="17" t="s">
        <v>1395</v>
      </c>
    </row>
    <row r="568" spans="2:65" s="1" customFormat="1" ht="31.5" customHeight="1">
      <c r="B568" s="31"/>
      <c r="C568" s="157" t="s">
        <v>1396</v>
      </c>
      <c r="D568" s="157" t="s">
        <v>161</v>
      </c>
      <c r="E568" s="158" t="s">
        <v>1397</v>
      </c>
      <c r="F568" s="230" t="s">
        <v>1398</v>
      </c>
      <c r="G568" s="230"/>
      <c r="H568" s="230"/>
      <c r="I568" s="230"/>
      <c r="J568" s="159" t="s">
        <v>174</v>
      </c>
      <c r="K568" s="160">
        <v>7</v>
      </c>
      <c r="L568" s="161">
        <v>650</v>
      </c>
      <c r="M568" s="231">
        <v>720</v>
      </c>
      <c r="N568" s="231"/>
      <c r="O568" s="231"/>
      <c r="P568" s="231">
        <f t="shared" si="182"/>
        <v>9590</v>
      </c>
      <c r="Q568" s="231"/>
      <c r="R568" s="33"/>
      <c r="T568" s="162" t="s">
        <v>22</v>
      </c>
      <c r="U568" s="40" t="s">
        <v>44</v>
      </c>
      <c r="V568" s="108">
        <f t="shared" si="183"/>
        <v>1370</v>
      </c>
      <c r="W568" s="108">
        <f t="shared" si="184"/>
        <v>4550</v>
      </c>
      <c r="X568" s="108">
        <f t="shared" si="185"/>
        <v>5040</v>
      </c>
      <c r="Y568" s="163">
        <v>0</v>
      </c>
      <c r="Z568" s="163">
        <f t="shared" si="186"/>
        <v>0</v>
      </c>
      <c r="AA568" s="163">
        <v>0</v>
      </c>
      <c r="AB568" s="163">
        <f t="shared" si="187"/>
        <v>0</v>
      </c>
      <c r="AC568" s="163">
        <v>0</v>
      </c>
      <c r="AD568" s="164">
        <f t="shared" si="188"/>
        <v>0</v>
      </c>
      <c r="AR568" s="17" t="s">
        <v>164</v>
      </c>
      <c r="AT568" s="17" t="s">
        <v>161</v>
      </c>
      <c r="AU568" s="17" t="s">
        <v>99</v>
      </c>
      <c r="AY568" s="17" t="s">
        <v>160</v>
      </c>
      <c r="BE568" s="165">
        <f t="shared" si="189"/>
        <v>9590</v>
      </c>
      <c r="BF568" s="165">
        <f t="shared" si="190"/>
        <v>0</v>
      </c>
      <c r="BG568" s="165">
        <f t="shared" si="191"/>
        <v>0</v>
      </c>
      <c r="BH568" s="165">
        <f t="shared" si="192"/>
        <v>0</v>
      </c>
      <c r="BI568" s="165">
        <f t="shared" si="193"/>
        <v>0</v>
      </c>
      <c r="BJ568" s="17" t="s">
        <v>24</v>
      </c>
      <c r="BK568" s="165">
        <f t="shared" si="194"/>
        <v>9590</v>
      </c>
      <c r="BL568" s="17" t="s">
        <v>164</v>
      </c>
      <c r="BM568" s="17" t="s">
        <v>1399</v>
      </c>
    </row>
    <row r="569" spans="2:65" s="1" customFormat="1" ht="22.5" customHeight="1">
      <c r="B569" s="31"/>
      <c r="C569" s="157" t="s">
        <v>780</v>
      </c>
      <c r="D569" s="157" t="s">
        <v>161</v>
      </c>
      <c r="E569" s="158" t="s">
        <v>1400</v>
      </c>
      <c r="F569" s="230" t="s">
        <v>1401</v>
      </c>
      <c r="G569" s="230"/>
      <c r="H569" s="230"/>
      <c r="I569" s="230"/>
      <c r="J569" s="159" t="s">
        <v>1384</v>
      </c>
      <c r="K569" s="160">
        <v>3</v>
      </c>
      <c r="L569" s="161">
        <v>0</v>
      </c>
      <c r="M569" s="231">
        <v>11270</v>
      </c>
      <c r="N569" s="231"/>
      <c r="O569" s="231"/>
      <c r="P569" s="231">
        <f t="shared" si="182"/>
        <v>33810</v>
      </c>
      <c r="Q569" s="231"/>
      <c r="R569" s="33"/>
      <c r="T569" s="162" t="s">
        <v>22</v>
      </c>
      <c r="U569" s="40" t="s">
        <v>44</v>
      </c>
      <c r="V569" s="108">
        <f t="shared" si="183"/>
        <v>11270</v>
      </c>
      <c r="W569" s="108">
        <f t="shared" si="184"/>
        <v>0</v>
      </c>
      <c r="X569" s="108">
        <f t="shared" si="185"/>
        <v>33810</v>
      </c>
      <c r="Y569" s="163">
        <v>0</v>
      </c>
      <c r="Z569" s="163">
        <f t="shared" si="186"/>
        <v>0</v>
      </c>
      <c r="AA569" s="163">
        <v>0</v>
      </c>
      <c r="AB569" s="163">
        <f t="shared" si="187"/>
        <v>0</v>
      </c>
      <c r="AC569" s="163">
        <v>0</v>
      </c>
      <c r="AD569" s="164">
        <f t="shared" si="188"/>
        <v>0</v>
      </c>
      <c r="AR569" s="17" t="s">
        <v>164</v>
      </c>
      <c r="AT569" s="17" t="s">
        <v>161</v>
      </c>
      <c r="AU569" s="17" t="s">
        <v>99</v>
      </c>
      <c r="AY569" s="17" t="s">
        <v>160</v>
      </c>
      <c r="BE569" s="165">
        <f t="shared" si="189"/>
        <v>33810</v>
      </c>
      <c r="BF569" s="165">
        <f t="shared" si="190"/>
        <v>0</v>
      </c>
      <c r="BG569" s="165">
        <f t="shared" si="191"/>
        <v>0</v>
      </c>
      <c r="BH569" s="165">
        <f t="shared" si="192"/>
        <v>0</v>
      </c>
      <c r="BI569" s="165">
        <f t="shared" si="193"/>
        <v>0</v>
      </c>
      <c r="BJ569" s="17" t="s">
        <v>24</v>
      </c>
      <c r="BK569" s="165">
        <f t="shared" si="194"/>
        <v>33810</v>
      </c>
      <c r="BL569" s="17" t="s">
        <v>164</v>
      </c>
      <c r="BM569" s="17" t="s">
        <v>1402</v>
      </c>
    </row>
    <row r="570" spans="2:65" s="1" customFormat="1" ht="31.5" customHeight="1">
      <c r="B570" s="31"/>
      <c r="C570" s="157" t="s">
        <v>1403</v>
      </c>
      <c r="D570" s="157" t="s">
        <v>161</v>
      </c>
      <c r="E570" s="158" t="s">
        <v>1404</v>
      </c>
      <c r="F570" s="230" t="s">
        <v>1405</v>
      </c>
      <c r="G570" s="230"/>
      <c r="H570" s="230"/>
      <c r="I570" s="230"/>
      <c r="J570" s="159" t="s">
        <v>1384</v>
      </c>
      <c r="K570" s="160">
        <v>5</v>
      </c>
      <c r="L570" s="161">
        <v>0</v>
      </c>
      <c r="M570" s="231">
        <v>11270</v>
      </c>
      <c r="N570" s="231"/>
      <c r="O570" s="231"/>
      <c r="P570" s="231">
        <f t="shared" si="182"/>
        <v>56350</v>
      </c>
      <c r="Q570" s="231"/>
      <c r="R570" s="33"/>
      <c r="T570" s="162" t="s">
        <v>22</v>
      </c>
      <c r="U570" s="40" t="s">
        <v>44</v>
      </c>
      <c r="V570" s="108">
        <f t="shared" si="183"/>
        <v>11270</v>
      </c>
      <c r="W570" s="108">
        <f t="shared" si="184"/>
        <v>0</v>
      </c>
      <c r="X570" s="108">
        <f t="shared" si="185"/>
        <v>56350</v>
      </c>
      <c r="Y570" s="163">
        <v>0</v>
      </c>
      <c r="Z570" s="163">
        <f t="shared" si="186"/>
        <v>0</v>
      </c>
      <c r="AA570" s="163">
        <v>0</v>
      </c>
      <c r="AB570" s="163">
        <f t="shared" si="187"/>
        <v>0</v>
      </c>
      <c r="AC570" s="163">
        <v>0</v>
      </c>
      <c r="AD570" s="164">
        <f t="shared" si="188"/>
        <v>0</v>
      </c>
      <c r="AR570" s="17" t="s">
        <v>164</v>
      </c>
      <c r="AT570" s="17" t="s">
        <v>161</v>
      </c>
      <c r="AU570" s="17" t="s">
        <v>99</v>
      </c>
      <c r="AY570" s="17" t="s">
        <v>160</v>
      </c>
      <c r="BE570" s="165">
        <f t="shared" si="189"/>
        <v>56350</v>
      </c>
      <c r="BF570" s="165">
        <f t="shared" si="190"/>
        <v>0</v>
      </c>
      <c r="BG570" s="165">
        <f t="shared" si="191"/>
        <v>0</v>
      </c>
      <c r="BH570" s="165">
        <f t="shared" si="192"/>
        <v>0</v>
      </c>
      <c r="BI570" s="165">
        <f t="shared" si="193"/>
        <v>0</v>
      </c>
      <c r="BJ570" s="17" t="s">
        <v>24</v>
      </c>
      <c r="BK570" s="165">
        <f t="shared" si="194"/>
        <v>56350</v>
      </c>
      <c r="BL570" s="17" t="s">
        <v>164</v>
      </c>
      <c r="BM570" s="17" t="s">
        <v>1406</v>
      </c>
    </row>
    <row r="571" spans="2:65" s="1" customFormat="1" ht="22.5" customHeight="1">
      <c r="B571" s="31"/>
      <c r="C571" s="157" t="s">
        <v>782</v>
      </c>
      <c r="D571" s="157" t="s">
        <v>161</v>
      </c>
      <c r="E571" s="158" t="s">
        <v>1407</v>
      </c>
      <c r="F571" s="230" t="s">
        <v>1408</v>
      </c>
      <c r="G571" s="230"/>
      <c r="H571" s="230"/>
      <c r="I571" s="230"/>
      <c r="J571" s="159" t="s">
        <v>174</v>
      </c>
      <c r="K571" s="160">
        <v>2</v>
      </c>
      <c r="L571" s="161">
        <v>0</v>
      </c>
      <c r="M571" s="231">
        <v>620</v>
      </c>
      <c r="N571" s="231"/>
      <c r="O571" s="231"/>
      <c r="P571" s="231">
        <f t="shared" si="182"/>
        <v>1240</v>
      </c>
      <c r="Q571" s="231"/>
      <c r="R571" s="33"/>
      <c r="T571" s="162" t="s">
        <v>22</v>
      </c>
      <c r="U571" s="40" t="s">
        <v>44</v>
      </c>
      <c r="V571" s="108">
        <f t="shared" si="183"/>
        <v>620</v>
      </c>
      <c r="W571" s="108">
        <f t="shared" si="184"/>
        <v>0</v>
      </c>
      <c r="X571" s="108">
        <f t="shared" si="185"/>
        <v>1240</v>
      </c>
      <c r="Y571" s="163">
        <v>0</v>
      </c>
      <c r="Z571" s="163">
        <f t="shared" si="186"/>
        <v>0</v>
      </c>
      <c r="AA571" s="163">
        <v>0</v>
      </c>
      <c r="AB571" s="163">
        <f t="shared" si="187"/>
        <v>0</v>
      </c>
      <c r="AC571" s="163">
        <v>0</v>
      </c>
      <c r="AD571" s="164">
        <f t="shared" si="188"/>
        <v>0</v>
      </c>
      <c r="AR571" s="17" t="s">
        <v>164</v>
      </c>
      <c r="AT571" s="17" t="s">
        <v>161</v>
      </c>
      <c r="AU571" s="17" t="s">
        <v>99</v>
      </c>
      <c r="AY571" s="17" t="s">
        <v>160</v>
      </c>
      <c r="BE571" s="165">
        <f t="shared" si="189"/>
        <v>1240</v>
      </c>
      <c r="BF571" s="165">
        <f t="shared" si="190"/>
        <v>0</v>
      </c>
      <c r="BG571" s="165">
        <f t="shared" si="191"/>
        <v>0</v>
      </c>
      <c r="BH571" s="165">
        <f t="shared" si="192"/>
        <v>0</v>
      </c>
      <c r="BI571" s="165">
        <f t="shared" si="193"/>
        <v>0</v>
      </c>
      <c r="BJ571" s="17" t="s">
        <v>24</v>
      </c>
      <c r="BK571" s="165">
        <f t="shared" si="194"/>
        <v>1240</v>
      </c>
      <c r="BL571" s="17" t="s">
        <v>164</v>
      </c>
      <c r="BM571" s="17" t="s">
        <v>1409</v>
      </c>
    </row>
    <row r="572" spans="2:65" s="1" customFormat="1" ht="22.5" customHeight="1">
      <c r="B572" s="31"/>
      <c r="C572" s="157" t="s">
        <v>1410</v>
      </c>
      <c r="D572" s="157" t="s">
        <v>161</v>
      </c>
      <c r="E572" s="158" t="s">
        <v>1411</v>
      </c>
      <c r="F572" s="230" t="s">
        <v>1412</v>
      </c>
      <c r="G572" s="230"/>
      <c r="H572" s="230"/>
      <c r="I572" s="230"/>
      <c r="J572" s="159" t="s">
        <v>174</v>
      </c>
      <c r="K572" s="160">
        <v>8</v>
      </c>
      <c r="L572" s="161">
        <v>0</v>
      </c>
      <c r="M572" s="231">
        <v>1120</v>
      </c>
      <c r="N572" s="231"/>
      <c r="O572" s="231"/>
      <c r="P572" s="231">
        <f t="shared" si="182"/>
        <v>8960</v>
      </c>
      <c r="Q572" s="231"/>
      <c r="R572" s="33"/>
      <c r="T572" s="162" t="s">
        <v>22</v>
      </c>
      <c r="U572" s="40" t="s">
        <v>44</v>
      </c>
      <c r="V572" s="108">
        <f t="shared" si="183"/>
        <v>1120</v>
      </c>
      <c r="W572" s="108">
        <f t="shared" si="184"/>
        <v>0</v>
      </c>
      <c r="X572" s="108">
        <f t="shared" si="185"/>
        <v>8960</v>
      </c>
      <c r="Y572" s="163">
        <v>0</v>
      </c>
      <c r="Z572" s="163">
        <f t="shared" si="186"/>
        <v>0</v>
      </c>
      <c r="AA572" s="163">
        <v>0</v>
      </c>
      <c r="AB572" s="163">
        <f t="shared" si="187"/>
        <v>0</v>
      </c>
      <c r="AC572" s="163">
        <v>0</v>
      </c>
      <c r="AD572" s="164">
        <f t="shared" si="188"/>
        <v>0</v>
      </c>
      <c r="AR572" s="17" t="s">
        <v>164</v>
      </c>
      <c r="AT572" s="17" t="s">
        <v>161</v>
      </c>
      <c r="AU572" s="17" t="s">
        <v>99</v>
      </c>
      <c r="AY572" s="17" t="s">
        <v>160</v>
      </c>
      <c r="BE572" s="165">
        <f t="shared" si="189"/>
        <v>8960</v>
      </c>
      <c r="BF572" s="165">
        <f t="shared" si="190"/>
        <v>0</v>
      </c>
      <c r="BG572" s="165">
        <f t="shared" si="191"/>
        <v>0</v>
      </c>
      <c r="BH572" s="165">
        <f t="shared" si="192"/>
        <v>0</v>
      </c>
      <c r="BI572" s="165">
        <f t="shared" si="193"/>
        <v>0</v>
      </c>
      <c r="BJ572" s="17" t="s">
        <v>24</v>
      </c>
      <c r="BK572" s="165">
        <f t="shared" si="194"/>
        <v>8960</v>
      </c>
      <c r="BL572" s="17" t="s">
        <v>164</v>
      </c>
      <c r="BM572" s="17" t="s">
        <v>1413</v>
      </c>
    </row>
    <row r="573" spans="2:65" s="1" customFormat="1" ht="22.5" customHeight="1">
      <c r="B573" s="31"/>
      <c r="C573" s="157" t="s">
        <v>785</v>
      </c>
      <c r="D573" s="157" t="s">
        <v>161</v>
      </c>
      <c r="E573" s="158" t="s">
        <v>1414</v>
      </c>
      <c r="F573" s="230" t="s">
        <v>1415</v>
      </c>
      <c r="G573" s="230"/>
      <c r="H573" s="230"/>
      <c r="I573" s="230"/>
      <c r="J573" s="159" t="s">
        <v>174</v>
      </c>
      <c r="K573" s="160">
        <v>378</v>
      </c>
      <c r="L573" s="161">
        <v>0</v>
      </c>
      <c r="M573" s="231">
        <v>41</v>
      </c>
      <c r="N573" s="231"/>
      <c r="O573" s="231"/>
      <c r="P573" s="231">
        <f t="shared" si="182"/>
        <v>15498</v>
      </c>
      <c r="Q573" s="231"/>
      <c r="R573" s="33"/>
      <c r="T573" s="162" t="s">
        <v>22</v>
      </c>
      <c r="U573" s="40" t="s">
        <v>44</v>
      </c>
      <c r="V573" s="108">
        <f t="shared" si="183"/>
        <v>41</v>
      </c>
      <c r="W573" s="108">
        <f t="shared" si="184"/>
        <v>0</v>
      </c>
      <c r="X573" s="108">
        <f t="shared" si="185"/>
        <v>15498</v>
      </c>
      <c r="Y573" s="163">
        <v>0</v>
      </c>
      <c r="Z573" s="163">
        <f t="shared" si="186"/>
        <v>0</v>
      </c>
      <c r="AA573" s="163">
        <v>0</v>
      </c>
      <c r="AB573" s="163">
        <f t="shared" si="187"/>
        <v>0</v>
      </c>
      <c r="AC573" s="163">
        <v>0</v>
      </c>
      <c r="AD573" s="164">
        <f t="shared" si="188"/>
        <v>0</v>
      </c>
      <c r="AR573" s="17" t="s">
        <v>164</v>
      </c>
      <c r="AT573" s="17" t="s">
        <v>161</v>
      </c>
      <c r="AU573" s="17" t="s">
        <v>99</v>
      </c>
      <c r="AY573" s="17" t="s">
        <v>160</v>
      </c>
      <c r="BE573" s="165">
        <f t="shared" si="189"/>
        <v>15498</v>
      </c>
      <c r="BF573" s="165">
        <f t="shared" si="190"/>
        <v>0</v>
      </c>
      <c r="BG573" s="165">
        <f t="shared" si="191"/>
        <v>0</v>
      </c>
      <c r="BH573" s="165">
        <f t="shared" si="192"/>
        <v>0</v>
      </c>
      <c r="BI573" s="165">
        <f t="shared" si="193"/>
        <v>0</v>
      </c>
      <c r="BJ573" s="17" t="s">
        <v>24</v>
      </c>
      <c r="BK573" s="165">
        <f t="shared" si="194"/>
        <v>15498</v>
      </c>
      <c r="BL573" s="17" t="s">
        <v>164</v>
      </c>
      <c r="BM573" s="17" t="s">
        <v>1416</v>
      </c>
    </row>
    <row r="574" spans="2:65" s="1" customFormat="1" ht="22.5" customHeight="1">
      <c r="B574" s="31"/>
      <c r="C574" s="157" t="s">
        <v>1417</v>
      </c>
      <c r="D574" s="157" t="s">
        <v>161</v>
      </c>
      <c r="E574" s="158" t="s">
        <v>1418</v>
      </c>
      <c r="F574" s="230" t="s">
        <v>1419</v>
      </c>
      <c r="G574" s="230"/>
      <c r="H574" s="230"/>
      <c r="I574" s="230"/>
      <c r="J574" s="159" t="s">
        <v>174</v>
      </c>
      <c r="K574" s="160">
        <v>1325</v>
      </c>
      <c r="L574" s="161">
        <v>0</v>
      </c>
      <c r="M574" s="231">
        <v>17</v>
      </c>
      <c r="N574" s="231"/>
      <c r="O574" s="231"/>
      <c r="P574" s="231">
        <f t="shared" si="182"/>
        <v>22525</v>
      </c>
      <c r="Q574" s="231"/>
      <c r="R574" s="33"/>
      <c r="T574" s="162" t="s">
        <v>22</v>
      </c>
      <c r="U574" s="40" t="s">
        <v>44</v>
      </c>
      <c r="V574" s="108">
        <f t="shared" si="183"/>
        <v>17</v>
      </c>
      <c r="W574" s="108">
        <f t="shared" si="184"/>
        <v>0</v>
      </c>
      <c r="X574" s="108">
        <f t="shared" si="185"/>
        <v>22525</v>
      </c>
      <c r="Y574" s="163">
        <v>0</v>
      </c>
      <c r="Z574" s="163">
        <f t="shared" si="186"/>
        <v>0</v>
      </c>
      <c r="AA574" s="163">
        <v>0</v>
      </c>
      <c r="AB574" s="163">
        <f t="shared" si="187"/>
        <v>0</v>
      </c>
      <c r="AC574" s="163">
        <v>0</v>
      </c>
      <c r="AD574" s="164">
        <f t="shared" si="188"/>
        <v>0</v>
      </c>
      <c r="AR574" s="17" t="s">
        <v>164</v>
      </c>
      <c r="AT574" s="17" t="s">
        <v>161</v>
      </c>
      <c r="AU574" s="17" t="s">
        <v>99</v>
      </c>
      <c r="AY574" s="17" t="s">
        <v>160</v>
      </c>
      <c r="BE574" s="165">
        <f t="shared" si="189"/>
        <v>22525</v>
      </c>
      <c r="BF574" s="165">
        <f t="shared" si="190"/>
        <v>0</v>
      </c>
      <c r="BG574" s="165">
        <f t="shared" si="191"/>
        <v>0</v>
      </c>
      <c r="BH574" s="165">
        <f t="shared" si="192"/>
        <v>0</v>
      </c>
      <c r="BI574" s="165">
        <f t="shared" si="193"/>
        <v>0</v>
      </c>
      <c r="BJ574" s="17" t="s">
        <v>24</v>
      </c>
      <c r="BK574" s="165">
        <f t="shared" si="194"/>
        <v>22525</v>
      </c>
      <c r="BL574" s="17" t="s">
        <v>164</v>
      </c>
      <c r="BM574" s="17" t="s">
        <v>1420</v>
      </c>
    </row>
    <row r="575" spans="2:65" s="1" customFormat="1" ht="31.5" customHeight="1">
      <c r="B575" s="31"/>
      <c r="C575" s="157" t="s">
        <v>1421</v>
      </c>
      <c r="D575" s="157" t="s">
        <v>161</v>
      </c>
      <c r="E575" s="158" t="s">
        <v>1422</v>
      </c>
      <c r="F575" s="230" t="s">
        <v>1423</v>
      </c>
      <c r="G575" s="230"/>
      <c r="H575" s="230"/>
      <c r="I575" s="230"/>
      <c r="J575" s="159" t="s">
        <v>174</v>
      </c>
      <c r="K575" s="160">
        <v>2</v>
      </c>
      <c r="L575" s="161">
        <v>1375</v>
      </c>
      <c r="M575" s="231">
        <v>110</v>
      </c>
      <c r="N575" s="231"/>
      <c r="O575" s="231"/>
      <c r="P575" s="231">
        <f t="shared" si="182"/>
        <v>2970</v>
      </c>
      <c r="Q575" s="231"/>
      <c r="R575" s="33"/>
      <c r="T575" s="162" t="s">
        <v>22</v>
      </c>
      <c r="U575" s="40" t="s">
        <v>44</v>
      </c>
      <c r="V575" s="108">
        <f t="shared" si="183"/>
        <v>1485</v>
      </c>
      <c r="W575" s="108">
        <f t="shared" si="184"/>
        <v>2750</v>
      </c>
      <c r="X575" s="108">
        <f t="shared" si="185"/>
        <v>220</v>
      </c>
      <c r="Y575" s="163">
        <v>0</v>
      </c>
      <c r="Z575" s="163">
        <f t="shared" si="186"/>
        <v>0</v>
      </c>
      <c r="AA575" s="163">
        <v>0</v>
      </c>
      <c r="AB575" s="163">
        <f t="shared" si="187"/>
        <v>0</v>
      </c>
      <c r="AC575" s="163">
        <v>0</v>
      </c>
      <c r="AD575" s="164">
        <f t="shared" si="188"/>
        <v>0</v>
      </c>
      <c r="AR575" s="17" t="s">
        <v>164</v>
      </c>
      <c r="AT575" s="17" t="s">
        <v>161</v>
      </c>
      <c r="AU575" s="17" t="s">
        <v>99</v>
      </c>
      <c r="AY575" s="17" t="s">
        <v>160</v>
      </c>
      <c r="BE575" s="165">
        <f t="shared" si="189"/>
        <v>2970</v>
      </c>
      <c r="BF575" s="165">
        <f t="shared" si="190"/>
        <v>0</v>
      </c>
      <c r="BG575" s="165">
        <f t="shared" si="191"/>
        <v>0</v>
      </c>
      <c r="BH575" s="165">
        <f t="shared" si="192"/>
        <v>0</v>
      </c>
      <c r="BI575" s="165">
        <f t="shared" si="193"/>
        <v>0</v>
      </c>
      <c r="BJ575" s="17" t="s">
        <v>24</v>
      </c>
      <c r="BK575" s="165">
        <f t="shared" si="194"/>
        <v>2970</v>
      </c>
      <c r="BL575" s="17" t="s">
        <v>164</v>
      </c>
      <c r="BM575" s="17" t="s">
        <v>1424</v>
      </c>
    </row>
    <row r="576" spans="2:65" s="1" customFormat="1" ht="31.5" customHeight="1">
      <c r="B576" s="31"/>
      <c r="C576" s="157" t="s">
        <v>907</v>
      </c>
      <c r="D576" s="157" t="s">
        <v>161</v>
      </c>
      <c r="E576" s="158" t="s">
        <v>1425</v>
      </c>
      <c r="F576" s="230" t="s">
        <v>1426</v>
      </c>
      <c r="G576" s="230"/>
      <c r="H576" s="230"/>
      <c r="I576" s="230"/>
      <c r="J576" s="159" t="s">
        <v>174</v>
      </c>
      <c r="K576" s="160">
        <v>2</v>
      </c>
      <c r="L576" s="161">
        <v>2118</v>
      </c>
      <c r="M576" s="231">
        <v>125</v>
      </c>
      <c r="N576" s="231"/>
      <c r="O576" s="231"/>
      <c r="P576" s="231">
        <f t="shared" si="182"/>
        <v>4486</v>
      </c>
      <c r="Q576" s="231"/>
      <c r="R576" s="33"/>
      <c r="T576" s="162" t="s">
        <v>22</v>
      </c>
      <c r="U576" s="40" t="s">
        <v>44</v>
      </c>
      <c r="V576" s="108">
        <f t="shared" si="183"/>
        <v>2243</v>
      </c>
      <c r="W576" s="108">
        <f t="shared" si="184"/>
        <v>4236</v>
      </c>
      <c r="X576" s="108">
        <f t="shared" si="185"/>
        <v>250</v>
      </c>
      <c r="Y576" s="163">
        <v>0</v>
      </c>
      <c r="Z576" s="163">
        <f t="shared" si="186"/>
        <v>0</v>
      </c>
      <c r="AA576" s="163">
        <v>0</v>
      </c>
      <c r="AB576" s="163">
        <f t="shared" si="187"/>
        <v>0</v>
      </c>
      <c r="AC576" s="163">
        <v>0</v>
      </c>
      <c r="AD576" s="164">
        <f t="shared" si="188"/>
        <v>0</v>
      </c>
      <c r="AR576" s="17" t="s">
        <v>164</v>
      </c>
      <c r="AT576" s="17" t="s">
        <v>161</v>
      </c>
      <c r="AU576" s="17" t="s">
        <v>99</v>
      </c>
      <c r="AY576" s="17" t="s">
        <v>160</v>
      </c>
      <c r="BE576" s="165">
        <f t="shared" si="189"/>
        <v>4486</v>
      </c>
      <c r="BF576" s="165">
        <f t="shared" si="190"/>
        <v>0</v>
      </c>
      <c r="BG576" s="165">
        <f t="shared" si="191"/>
        <v>0</v>
      </c>
      <c r="BH576" s="165">
        <f t="shared" si="192"/>
        <v>0</v>
      </c>
      <c r="BI576" s="165">
        <f t="shared" si="193"/>
        <v>0</v>
      </c>
      <c r="BJ576" s="17" t="s">
        <v>24</v>
      </c>
      <c r="BK576" s="165">
        <f t="shared" si="194"/>
        <v>4486</v>
      </c>
      <c r="BL576" s="17" t="s">
        <v>164</v>
      </c>
      <c r="BM576" s="17" t="s">
        <v>1427</v>
      </c>
    </row>
    <row r="577" spans="2:65" s="1" customFormat="1" ht="31.5" customHeight="1">
      <c r="B577" s="31"/>
      <c r="C577" s="157" t="s">
        <v>1428</v>
      </c>
      <c r="D577" s="157" t="s">
        <v>161</v>
      </c>
      <c r="E577" s="158" t="s">
        <v>1429</v>
      </c>
      <c r="F577" s="230" t="s">
        <v>1430</v>
      </c>
      <c r="G577" s="230"/>
      <c r="H577" s="230"/>
      <c r="I577" s="230"/>
      <c r="J577" s="159" t="s">
        <v>174</v>
      </c>
      <c r="K577" s="160">
        <v>4</v>
      </c>
      <c r="L577" s="161">
        <v>1298</v>
      </c>
      <c r="M577" s="231">
        <v>110</v>
      </c>
      <c r="N577" s="231"/>
      <c r="O577" s="231"/>
      <c r="P577" s="231">
        <f t="shared" si="182"/>
        <v>5632</v>
      </c>
      <c r="Q577" s="231"/>
      <c r="R577" s="33"/>
      <c r="T577" s="162" t="s">
        <v>22</v>
      </c>
      <c r="U577" s="40" t="s">
        <v>44</v>
      </c>
      <c r="V577" s="108">
        <f t="shared" si="183"/>
        <v>1408</v>
      </c>
      <c r="W577" s="108">
        <f t="shared" si="184"/>
        <v>5192</v>
      </c>
      <c r="X577" s="108">
        <f t="shared" si="185"/>
        <v>440</v>
      </c>
      <c r="Y577" s="163">
        <v>0</v>
      </c>
      <c r="Z577" s="163">
        <f t="shared" si="186"/>
        <v>0</v>
      </c>
      <c r="AA577" s="163">
        <v>0</v>
      </c>
      <c r="AB577" s="163">
        <f t="shared" si="187"/>
        <v>0</v>
      </c>
      <c r="AC577" s="163">
        <v>0</v>
      </c>
      <c r="AD577" s="164">
        <f t="shared" si="188"/>
        <v>0</v>
      </c>
      <c r="AR577" s="17" t="s">
        <v>164</v>
      </c>
      <c r="AT577" s="17" t="s">
        <v>161</v>
      </c>
      <c r="AU577" s="17" t="s">
        <v>99</v>
      </c>
      <c r="AY577" s="17" t="s">
        <v>160</v>
      </c>
      <c r="BE577" s="165">
        <f t="shared" si="189"/>
        <v>5632</v>
      </c>
      <c r="BF577" s="165">
        <f t="shared" si="190"/>
        <v>0</v>
      </c>
      <c r="BG577" s="165">
        <f t="shared" si="191"/>
        <v>0</v>
      </c>
      <c r="BH577" s="165">
        <f t="shared" si="192"/>
        <v>0</v>
      </c>
      <c r="BI577" s="165">
        <f t="shared" si="193"/>
        <v>0</v>
      </c>
      <c r="BJ577" s="17" t="s">
        <v>24</v>
      </c>
      <c r="BK577" s="165">
        <f t="shared" si="194"/>
        <v>5632</v>
      </c>
      <c r="BL577" s="17" t="s">
        <v>164</v>
      </c>
      <c r="BM577" s="17" t="s">
        <v>1431</v>
      </c>
    </row>
    <row r="578" spans="2:65" s="1" customFormat="1" ht="31.5" customHeight="1">
      <c r="B578" s="31"/>
      <c r="C578" s="157" t="s">
        <v>910</v>
      </c>
      <c r="D578" s="157" t="s">
        <v>161</v>
      </c>
      <c r="E578" s="158" t="s">
        <v>1432</v>
      </c>
      <c r="F578" s="230" t="s">
        <v>1433</v>
      </c>
      <c r="G578" s="230"/>
      <c r="H578" s="230"/>
      <c r="I578" s="230"/>
      <c r="J578" s="159" t="s">
        <v>174</v>
      </c>
      <c r="K578" s="160">
        <v>2</v>
      </c>
      <c r="L578" s="161">
        <v>1358</v>
      </c>
      <c r="M578" s="231">
        <v>110</v>
      </c>
      <c r="N578" s="231"/>
      <c r="O578" s="231"/>
      <c r="P578" s="231">
        <f t="shared" si="182"/>
        <v>2936</v>
      </c>
      <c r="Q578" s="231"/>
      <c r="R578" s="33"/>
      <c r="T578" s="162" t="s">
        <v>22</v>
      </c>
      <c r="U578" s="40" t="s">
        <v>44</v>
      </c>
      <c r="V578" s="108">
        <f t="shared" si="183"/>
        <v>1468</v>
      </c>
      <c r="W578" s="108">
        <f t="shared" si="184"/>
        <v>2716</v>
      </c>
      <c r="X578" s="108">
        <f t="shared" si="185"/>
        <v>220</v>
      </c>
      <c r="Y578" s="163">
        <v>0</v>
      </c>
      <c r="Z578" s="163">
        <f t="shared" si="186"/>
        <v>0</v>
      </c>
      <c r="AA578" s="163">
        <v>0</v>
      </c>
      <c r="AB578" s="163">
        <f t="shared" si="187"/>
        <v>0</v>
      </c>
      <c r="AC578" s="163">
        <v>0</v>
      </c>
      <c r="AD578" s="164">
        <f t="shared" si="188"/>
        <v>0</v>
      </c>
      <c r="AR578" s="17" t="s">
        <v>164</v>
      </c>
      <c r="AT578" s="17" t="s">
        <v>161</v>
      </c>
      <c r="AU578" s="17" t="s">
        <v>99</v>
      </c>
      <c r="AY578" s="17" t="s">
        <v>160</v>
      </c>
      <c r="BE578" s="165">
        <f t="shared" si="189"/>
        <v>2936</v>
      </c>
      <c r="BF578" s="165">
        <f t="shared" si="190"/>
        <v>0</v>
      </c>
      <c r="BG578" s="165">
        <f t="shared" si="191"/>
        <v>0</v>
      </c>
      <c r="BH578" s="165">
        <f t="shared" si="192"/>
        <v>0</v>
      </c>
      <c r="BI578" s="165">
        <f t="shared" si="193"/>
        <v>0</v>
      </c>
      <c r="BJ578" s="17" t="s">
        <v>24</v>
      </c>
      <c r="BK578" s="165">
        <f t="shared" si="194"/>
        <v>2936</v>
      </c>
      <c r="BL578" s="17" t="s">
        <v>164</v>
      </c>
      <c r="BM578" s="17" t="s">
        <v>1434</v>
      </c>
    </row>
    <row r="579" spans="2:65" s="9" customFormat="1" ht="29.85" customHeight="1">
      <c r="B579" s="145"/>
      <c r="C579" s="146"/>
      <c r="D579" s="156" t="s">
        <v>128</v>
      </c>
      <c r="E579" s="156"/>
      <c r="F579" s="156"/>
      <c r="G579" s="156"/>
      <c r="H579" s="156"/>
      <c r="I579" s="156"/>
      <c r="J579" s="156"/>
      <c r="K579" s="156"/>
      <c r="L579" s="156"/>
      <c r="M579" s="239">
        <f>BK579</f>
        <v>440785.6</v>
      </c>
      <c r="N579" s="240"/>
      <c r="O579" s="240"/>
      <c r="P579" s="240"/>
      <c r="Q579" s="240"/>
      <c r="R579" s="148"/>
      <c r="T579" s="149"/>
      <c r="U579" s="146"/>
      <c r="V579" s="146"/>
      <c r="W579" s="150">
        <f>W580+W586+W596+W601+W614+W626</f>
        <v>377805.6</v>
      </c>
      <c r="X579" s="150">
        <f>X580+X586+X596+X601+X614+X626</f>
        <v>62980</v>
      </c>
      <c r="Y579" s="146"/>
      <c r="Z579" s="151">
        <f>Z580+Z586+Z596+Z601+Z614+Z626</f>
        <v>0</v>
      </c>
      <c r="AA579" s="146"/>
      <c r="AB579" s="151">
        <f>AB580+AB586+AB596+AB601+AB614+AB626</f>
        <v>0</v>
      </c>
      <c r="AC579" s="146"/>
      <c r="AD579" s="152">
        <f>AD580+AD586+AD596+AD601+AD614+AD626</f>
        <v>0</v>
      </c>
      <c r="AR579" s="153" t="s">
        <v>99</v>
      </c>
      <c r="AT579" s="154" t="s">
        <v>80</v>
      </c>
      <c r="AU579" s="154" t="s">
        <v>24</v>
      </c>
      <c r="AY579" s="153" t="s">
        <v>160</v>
      </c>
      <c r="BK579" s="155">
        <f>BK580+BK586+BK596+BK601+BK614+BK626</f>
        <v>440785.6</v>
      </c>
    </row>
    <row r="580" spans="2:65" s="9" customFormat="1" ht="14.85" customHeight="1">
      <c r="B580" s="145"/>
      <c r="C580" s="146"/>
      <c r="D580" s="156" t="s">
        <v>129</v>
      </c>
      <c r="E580" s="156"/>
      <c r="F580" s="156"/>
      <c r="G580" s="156"/>
      <c r="H580" s="156"/>
      <c r="I580" s="156"/>
      <c r="J580" s="156"/>
      <c r="K580" s="156"/>
      <c r="L580" s="156"/>
      <c r="M580" s="235">
        <f>BK580</f>
        <v>205708</v>
      </c>
      <c r="N580" s="236"/>
      <c r="O580" s="236"/>
      <c r="P580" s="236"/>
      <c r="Q580" s="236"/>
      <c r="R580" s="148"/>
      <c r="T580" s="149"/>
      <c r="U580" s="146"/>
      <c r="V580" s="146"/>
      <c r="W580" s="150">
        <f>SUM(W581:W585)</f>
        <v>190328</v>
      </c>
      <c r="X580" s="150">
        <f>SUM(X581:X585)</f>
        <v>15380</v>
      </c>
      <c r="Y580" s="146"/>
      <c r="Z580" s="151">
        <f>SUM(Z581:Z585)</f>
        <v>0</v>
      </c>
      <c r="AA580" s="146"/>
      <c r="AB580" s="151">
        <f>SUM(AB581:AB585)</f>
        <v>0</v>
      </c>
      <c r="AC580" s="146"/>
      <c r="AD580" s="152">
        <f>SUM(AD581:AD585)</f>
        <v>0</v>
      </c>
      <c r="AR580" s="153" t="s">
        <v>99</v>
      </c>
      <c r="AT580" s="154" t="s">
        <v>80</v>
      </c>
      <c r="AU580" s="154" t="s">
        <v>99</v>
      </c>
      <c r="AY580" s="153" t="s">
        <v>160</v>
      </c>
      <c r="BK580" s="155">
        <f>SUM(BK581:BK585)</f>
        <v>205708</v>
      </c>
    </row>
    <row r="581" spans="2:65" s="1" customFormat="1" ht="22.5" customHeight="1">
      <c r="B581" s="31"/>
      <c r="C581" s="157" t="s">
        <v>787</v>
      </c>
      <c r="D581" s="157" t="s">
        <v>161</v>
      </c>
      <c r="E581" s="158" t="s">
        <v>1435</v>
      </c>
      <c r="F581" s="230" t="s">
        <v>1436</v>
      </c>
      <c r="G581" s="230"/>
      <c r="H581" s="230"/>
      <c r="I581" s="230"/>
      <c r="J581" s="159" t="s">
        <v>174</v>
      </c>
      <c r="K581" s="160">
        <v>25</v>
      </c>
      <c r="L581" s="161">
        <v>6028</v>
      </c>
      <c r="M581" s="231">
        <v>325</v>
      </c>
      <c r="N581" s="231"/>
      <c r="O581" s="231"/>
      <c r="P581" s="231">
        <f>ROUND(V581*K581,2)</f>
        <v>158825</v>
      </c>
      <c r="Q581" s="231"/>
      <c r="R581" s="33"/>
      <c r="T581" s="162" t="s">
        <v>22</v>
      </c>
      <c r="U581" s="40" t="s">
        <v>44</v>
      </c>
      <c r="V581" s="108">
        <f>L581+M581</f>
        <v>6353</v>
      </c>
      <c r="W581" s="108">
        <f>ROUND(L581*K581,2)</f>
        <v>150700</v>
      </c>
      <c r="X581" s="108">
        <f>ROUND(M581*K581,2)</f>
        <v>8125</v>
      </c>
      <c r="Y581" s="163">
        <v>0</v>
      </c>
      <c r="Z581" s="163">
        <f>Y581*K581</f>
        <v>0</v>
      </c>
      <c r="AA581" s="163">
        <v>0</v>
      </c>
      <c r="AB581" s="163">
        <f>AA581*K581</f>
        <v>0</v>
      </c>
      <c r="AC581" s="163">
        <v>0</v>
      </c>
      <c r="AD581" s="164">
        <f>AC581*K581</f>
        <v>0</v>
      </c>
      <c r="AR581" s="17" t="s">
        <v>164</v>
      </c>
      <c r="AT581" s="17" t="s">
        <v>161</v>
      </c>
      <c r="AU581" s="17" t="s">
        <v>168</v>
      </c>
      <c r="AY581" s="17" t="s">
        <v>160</v>
      </c>
      <c r="BE581" s="165">
        <f>IF(U581="základní",P581,0)</f>
        <v>158825</v>
      </c>
      <c r="BF581" s="165">
        <f>IF(U581="snížená",P581,0)</f>
        <v>0</v>
      </c>
      <c r="BG581" s="165">
        <f>IF(U581="zákl. přenesená",P581,0)</f>
        <v>0</v>
      </c>
      <c r="BH581" s="165">
        <f>IF(U581="sníž. přenesená",P581,0)</f>
        <v>0</v>
      </c>
      <c r="BI581" s="165">
        <f>IF(U581="nulová",P581,0)</f>
        <v>0</v>
      </c>
      <c r="BJ581" s="17" t="s">
        <v>24</v>
      </c>
      <c r="BK581" s="165">
        <f>ROUND(V581*K581,2)</f>
        <v>158825</v>
      </c>
      <c r="BL581" s="17" t="s">
        <v>164</v>
      </c>
      <c r="BM581" s="17" t="s">
        <v>1437</v>
      </c>
    </row>
    <row r="582" spans="2:65" s="1" customFormat="1" ht="31.5" customHeight="1">
      <c r="B582" s="31"/>
      <c r="C582" s="157" t="s">
        <v>1438</v>
      </c>
      <c r="D582" s="157" t="s">
        <v>161</v>
      </c>
      <c r="E582" s="158" t="s">
        <v>1439</v>
      </c>
      <c r="F582" s="230" t="s">
        <v>1440</v>
      </c>
      <c r="G582" s="230"/>
      <c r="H582" s="230"/>
      <c r="I582" s="230"/>
      <c r="J582" s="159" t="s">
        <v>174</v>
      </c>
      <c r="K582" s="160">
        <v>1</v>
      </c>
      <c r="L582" s="161">
        <v>6028</v>
      </c>
      <c r="M582" s="231">
        <v>325</v>
      </c>
      <c r="N582" s="231"/>
      <c r="O582" s="231"/>
      <c r="P582" s="231">
        <f>ROUND(V582*K582,2)</f>
        <v>6353</v>
      </c>
      <c r="Q582" s="231"/>
      <c r="R582" s="33"/>
      <c r="T582" s="162" t="s">
        <v>22</v>
      </c>
      <c r="U582" s="40" t="s">
        <v>44</v>
      </c>
      <c r="V582" s="108">
        <f>L582+M582</f>
        <v>6353</v>
      </c>
      <c r="W582" s="108">
        <f>ROUND(L582*K582,2)</f>
        <v>6028</v>
      </c>
      <c r="X582" s="108">
        <f>ROUND(M582*K582,2)</f>
        <v>325</v>
      </c>
      <c r="Y582" s="163">
        <v>0</v>
      </c>
      <c r="Z582" s="163">
        <f>Y582*K582</f>
        <v>0</v>
      </c>
      <c r="AA582" s="163">
        <v>0</v>
      </c>
      <c r="AB582" s="163">
        <f>AA582*K582</f>
        <v>0</v>
      </c>
      <c r="AC582" s="163">
        <v>0</v>
      </c>
      <c r="AD582" s="164">
        <f>AC582*K582</f>
        <v>0</v>
      </c>
      <c r="AR582" s="17" t="s">
        <v>164</v>
      </c>
      <c r="AT582" s="17" t="s">
        <v>161</v>
      </c>
      <c r="AU582" s="17" t="s">
        <v>168</v>
      </c>
      <c r="AY582" s="17" t="s">
        <v>160</v>
      </c>
      <c r="BE582" s="165">
        <f>IF(U582="základní",P582,0)</f>
        <v>6353</v>
      </c>
      <c r="BF582" s="165">
        <f>IF(U582="snížená",P582,0)</f>
        <v>0</v>
      </c>
      <c r="BG582" s="165">
        <f>IF(U582="zákl. přenesená",P582,0)</f>
        <v>0</v>
      </c>
      <c r="BH582" s="165">
        <f>IF(U582="sníž. přenesená",P582,0)</f>
        <v>0</v>
      </c>
      <c r="BI582" s="165">
        <f>IF(U582="nulová",P582,0)</f>
        <v>0</v>
      </c>
      <c r="BJ582" s="17" t="s">
        <v>24</v>
      </c>
      <c r="BK582" s="165">
        <f>ROUND(V582*K582,2)</f>
        <v>6353</v>
      </c>
      <c r="BL582" s="17" t="s">
        <v>164</v>
      </c>
      <c r="BM582" s="17" t="s">
        <v>1441</v>
      </c>
    </row>
    <row r="583" spans="2:65" s="1" customFormat="1" ht="31.5" customHeight="1">
      <c r="B583" s="31"/>
      <c r="C583" s="157" t="s">
        <v>790</v>
      </c>
      <c r="D583" s="157" t="s">
        <v>161</v>
      </c>
      <c r="E583" s="158" t="s">
        <v>1442</v>
      </c>
      <c r="F583" s="230" t="s">
        <v>1443</v>
      </c>
      <c r="G583" s="230"/>
      <c r="H583" s="230"/>
      <c r="I583" s="230"/>
      <c r="J583" s="159" t="s">
        <v>174</v>
      </c>
      <c r="K583" s="160">
        <v>30</v>
      </c>
      <c r="L583" s="161">
        <v>12</v>
      </c>
      <c r="M583" s="231">
        <v>45</v>
      </c>
      <c r="N583" s="231"/>
      <c r="O583" s="231"/>
      <c r="P583" s="231">
        <f>ROUND(V583*K583,2)</f>
        <v>1710</v>
      </c>
      <c r="Q583" s="231"/>
      <c r="R583" s="33"/>
      <c r="T583" s="162" t="s">
        <v>22</v>
      </c>
      <c r="U583" s="40" t="s">
        <v>44</v>
      </c>
      <c r="V583" s="108">
        <f>L583+M583</f>
        <v>57</v>
      </c>
      <c r="W583" s="108">
        <f>ROUND(L583*K583,2)</f>
        <v>360</v>
      </c>
      <c r="X583" s="108">
        <f>ROUND(M583*K583,2)</f>
        <v>1350</v>
      </c>
      <c r="Y583" s="163">
        <v>0</v>
      </c>
      <c r="Z583" s="163">
        <f>Y583*K583</f>
        <v>0</v>
      </c>
      <c r="AA583" s="163">
        <v>0</v>
      </c>
      <c r="AB583" s="163">
        <f>AA583*K583</f>
        <v>0</v>
      </c>
      <c r="AC583" s="163">
        <v>0</v>
      </c>
      <c r="AD583" s="164">
        <f>AC583*K583</f>
        <v>0</v>
      </c>
      <c r="AR583" s="17" t="s">
        <v>164</v>
      </c>
      <c r="AT583" s="17" t="s">
        <v>161</v>
      </c>
      <c r="AU583" s="17" t="s">
        <v>168</v>
      </c>
      <c r="AY583" s="17" t="s">
        <v>160</v>
      </c>
      <c r="BE583" s="165">
        <f>IF(U583="základní",P583,0)</f>
        <v>1710</v>
      </c>
      <c r="BF583" s="165">
        <f>IF(U583="snížená",P583,0)</f>
        <v>0</v>
      </c>
      <c r="BG583" s="165">
        <f>IF(U583="zákl. přenesená",P583,0)</f>
        <v>0</v>
      </c>
      <c r="BH583" s="165">
        <f>IF(U583="sníž. přenesená",P583,0)</f>
        <v>0</v>
      </c>
      <c r="BI583" s="165">
        <f>IF(U583="nulová",P583,0)</f>
        <v>0</v>
      </c>
      <c r="BJ583" s="17" t="s">
        <v>24</v>
      </c>
      <c r="BK583" s="165">
        <f>ROUND(V583*K583,2)</f>
        <v>1710</v>
      </c>
      <c r="BL583" s="17" t="s">
        <v>164</v>
      </c>
      <c r="BM583" s="17" t="s">
        <v>1444</v>
      </c>
    </row>
    <row r="584" spans="2:65" s="1" customFormat="1" ht="31.5" customHeight="1">
      <c r="B584" s="31"/>
      <c r="C584" s="157" t="s">
        <v>1445</v>
      </c>
      <c r="D584" s="157" t="s">
        <v>161</v>
      </c>
      <c r="E584" s="158" t="s">
        <v>1446</v>
      </c>
      <c r="F584" s="230" t="s">
        <v>1447</v>
      </c>
      <c r="G584" s="230"/>
      <c r="H584" s="230"/>
      <c r="I584" s="230"/>
      <c r="J584" s="159" t="s">
        <v>174</v>
      </c>
      <c r="K584" s="160">
        <v>30</v>
      </c>
      <c r="L584" s="161">
        <v>896</v>
      </c>
      <c r="M584" s="231">
        <v>81</v>
      </c>
      <c r="N584" s="231"/>
      <c r="O584" s="231"/>
      <c r="P584" s="231">
        <f>ROUND(V584*K584,2)</f>
        <v>29310</v>
      </c>
      <c r="Q584" s="231"/>
      <c r="R584" s="33"/>
      <c r="T584" s="162" t="s">
        <v>22</v>
      </c>
      <c r="U584" s="40" t="s">
        <v>44</v>
      </c>
      <c r="V584" s="108">
        <f>L584+M584</f>
        <v>977</v>
      </c>
      <c r="W584" s="108">
        <f>ROUND(L584*K584,2)</f>
        <v>26880</v>
      </c>
      <c r="X584" s="108">
        <f>ROUND(M584*K584,2)</f>
        <v>2430</v>
      </c>
      <c r="Y584" s="163">
        <v>0</v>
      </c>
      <c r="Z584" s="163">
        <f>Y584*K584</f>
        <v>0</v>
      </c>
      <c r="AA584" s="163">
        <v>0</v>
      </c>
      <c r="AB584" s="163">
        <f>AA584*K584</f>
        <v>0</v>
      </c>
      <c r="AC584" s="163">
        <v>0</v>
      </c>
      <c r="AD584" s="164">
        <f>AC584*K584</f>
        <v>0</v>
      </c>
      <c r="AR584" s="17" t="s">
        <v>164</v>
      </c>
      <c r="AT584" s="17" t="s">
        <v>161</v>
      </c>
      <c r="AU584" s="17" t="s">
        <v>168</v>
      </c>
      <c r="AY584" s="17" t="s">
        <v>160</v>
      </c>
      <c r="BE584" s="165">
        <f>IF(U584="základní",P584,0)</f>
        <v>29310</v>
      </c>
      <c r="BF584" s="165">
        <f>IF(U584="snížená",P584,0)</f>
        <v>0</v>
      </c>
      <c r="BG584" s="165">
        <f>IF(U584="zákl. přenesená",P584,0)</f>
        <v>0</v>
      </c>
      <c r="BH584" s="165">
        <f>IF(U584="sníž. přenesená",P584,0)</f>
        <v>0</v>
      </c>
      <c r="BI584" s="165">
        <f>IF(U584="nulová",P584,0)</f>
        <v>0</v>
      </c>
      <c r="BJ584" s="17" t="s">
        <v>24</v>
      </c>
      <c r="BK584" s="165">
        <f>ROUND(V584*K584,2)</f>
        <v>29310</v>
      </c>
      <c r="BL584" s="17" t="s">
        <v>164</v>
      </c>
      <c r="BM584" s="17" t="s">
        <v>1448</v>
      </c>
    </row>
    <row r="585" spans="2:65" s="1" customFormat="1" ht="31.5" customHeight="1">
      <c r="B585" s="31"/>
      <c r="C585" s="157" t="s">
        <v>792</v>
      </c>
      <c r="D585" s="157" t="s">
        <v>161</v>
      </c>
      <c r="E585" s="158" t="s">
        <v>1449</v>
      </c>
      <c r="F585" s="230" t="s">
        <v>1351</v>
      </c>
      <c r="G585" s="230"/>
      <c r="H585" s="230"/>
      <c r="I585" s="230"/>
      <c r="J585" s="159" t="s">
        <v>174</v>
      </c>
      <c r="K585" s="160">
        <v>30</v>
      </c>
      <c r="L585" s="161">
        <v>212</v>
      </c>
      <c r="M585" s="231">
        <v>105</v>
      </c>
      <c r="N585" s="231"/>
      <c r="O585" s="231"/>
      <c r="P585" s="231">
        <f>ROUND(V585*K585,2)</f>
        <v>9510</v>
      </c>
      <c r="Q585" s="231"/>
      <c r="R585" s="33"/>
      <c r="T585" s="162" t="s">
        <v>22</v>
      </c>
      <c r="U585" s="40" t="s">
        <v>44</v>
      </c>
      <c r="V585" s="108">
        <f>L585+M585</f>
        <v>317</v>
      </c>
      <c r="W585" s="108">
        <f>ROUND(L585*K585,2)</f>
        <v>6360</v>
      </c>
      <c r="X585" s="108">
        <f>ROUND(M585*K585,2)</f>
        <v>3150</v>
      </c>
      <c r="Y585" s="163">
        <v>0</v>
      </c>
      <c r="Z585" s="163">
        <f>Y585*K585</f>
        <v>0</v>
      </c>
      <c r="AA585" s="163">
        <v>0</v>
      </c>
      <c r="AB585" s="163">
        <f>AA585*K585</f>
        <v>0</v>
      </c>
      <c r="AC585" s="163">
        <v>0</v>
      </c>
      <c r="AD585" s="164">
        <f>AC585*K585</f>
        <v>0</v>
      </c>
      <c r="AR585" s="17" t="s">
        <v>164</v>
      </c>
      <c r="AT585" s="17" t="s">
        <v>161</v>
      </c>
      <c r="AU585" s="17" t="s">
        <v>168</v>
      </c>
      <c r="AY585" s="17" t="s">
        <v>160</v>
      </c>
      <c r="BE585" s="165">
        <f>IF(U585="základní",P585,0)</f>
        <v>9510</v>
      </c>
      <c r="BF585" s="165">
        <f>IF(U585="snížená",P585,0)</f>
        <v>0</v>
      </c>
      <c r="BG585" s="165">
        <f>IF(U585="zákl. přenesená",P585,0)</f>
        <v>0</v>
      </c>
      <c r="BH585" s="165">
        <f>IF(U585="sníž. přenesená",P585,0)</f>
        <v>0</v>
      </c>
      <c r="BI585" s="165">
        <f>IF(U585="nulová",P585,0)</f>
        <v>0</v>
      </c>
      <c r="BJ585" s="17" t="s">
        <v>24</v>
      </c>
      <c r="BK585" s="165">
        <f>ROUND(V585*K585,2)</f>
        <v>9510</v>
      </c>
      <c r="BL585" s="17" t="s">
        <v>164</v>
      </c>
      <c r="BM585" s="17" t="s">
        <v>1450</v>
      </c>
    </row>
    <row r="586" spans="2:65" s="9" customFormat="1" ht="22.35" customHeight="1">
      <c r="B586" s="145"/>
      <c r="C586" s="146"/>
      <c r="D586" s="156" t="s">
        <v>130</v>
      </c>
      <c r="E586" s="156"/>
      <c r="F586" s="156"/>
      <c r="G586" s="156"/>
      <c r="H586" s="156"/>
      <c r="I586" s="156"/>
      <c r="J586" s="156"/>
      <c r="K586" s="156"/>
      <c r="L586" s="156"/>
      <c r="M586" s="237">
        <f>BK586</f>
        <v>24239.3</v>
      </c>
      <c r="N586" s="238"/>
      <c r="O586" s="238"/>
      <c r="P586" s="238"/>
      <c r="Q586" s="238"/>
      <c r="R586" s="148"/>
      <c r="T586" s="149"/>
      <c r="U586" s="146"/>
      <c r="V586" s="146"/>
      <c r="W586" s="150">
        <f>SUM(W587:W595)</f>
        <v>19199.3</v>
      </c>
      <c r="X586" s="150">
        <f>SUM(X587:X595)</f>
        <v>5040</v>
      </c>
      <c r="Y586" s="146"/>
      <c r="Z586" s="151">
        <f>SUM(Z587:Z595)</f>
        <v>0</v>
      </c>
      <c r="AA586" s="146"/>
      <c r="AB586" s="151">
        <f>SUM(AB587:AB595)</f>
        <v>0</v>
      </c>
      <c r="AC586" s="146"/>
      <c r="AD586" s="152">
        <f>SUM(AD587:AD595)</f>
        <v>0</v>
      </c>
      <c r="AR586" s="153" t="s">
        <v>99</v>
      </c>
      <c r="AT586" s="154" t="s">
        <v>80</v>
      </c>
      <c r="AU586" s="154" t="s">
        <v>99</v>
      </c>
      <c r="AY586" s="153" t="s">
        <v>160</v>
      </c>
      <c r="BK586" s="155">
        <f>SUM(BK587:BK595)</f>
        <v>24239.3</v>
      </c>
    </row>
    <row r="587" spans="2:65" s="1" customFormat="1" ht="22.5" customHeight="1">
      <c r="B587" s="31"/>
      <c r="C587" s="157" t="s">
        <v>1451</v>
      </c>
      <c r="D587" s="157" t="s">
        <v>161</v>
      </c>
      <c r="E587" s="158" t="s">
        <v>1452</v>
      </c>
      <c r="F587" s="230" t="s">
        <v>1453</v>
      </c>
      <c r="G587" s="230"/>
      <c r="H587" s="230"/>
      <c r="I587" s="230"/>
      <c r="J587" s="159" t="s">
        <v>174</v>
      </c>
      <c r="K587" s="160">
        <v>9</v>
      </c>
      <c r="L587" s="161">
        <v>604</v>
      </c>
      <c r="M587" s="231">
        <v>560</v>
      </c>
      <c r="N587" s="231"/>
      <c r="O587" s="231"/>
      <c r="P587" s="231">
        <f t="shared" ref="P587:P595" si="195">ROUND(V587*K587,2)</f>
        <v>10476</v>
      </c>
      <c r="Q587" s="231"/>
      <c r="R587" s="33"/>
      <c r="T587" s="162" t="s">
        <v>22</v>
      </c>
      <c r="U587" s="40" t="s">
        <v>44</v>
      </c>
      <c r="V587" s="108">
        <f t="shared" ref="V587:V595" si="196">L587+M587</f>
        <v>1164</v>
      </c>
      <c r="W587" s="108">
        <f t="shared" ref="W587:W595" si="197">ROUND(L587*K587,2)</f>
        <v>5436</v>
      </c>
      <c r="X587" s="108">
        <f t="shared" ref="X587:X595" si="198">ROUND(M587*K587,2)</f>
        <v>5040</v>
      </c>
      <c r="Y587" s="163">
        <v>0</v>
      </c>
      <c r="Z587" s="163">
        <f t="shared" ref="Z587:Z595" si="199">Y587*K587</f>
        <v>0</v>
      </c>
      <c r="AA587" s="163">
        <v>0</v>
      </c>
      <c r="AB587" s="163">
        <f t="shared" ref="AB587:AB595" si="200">AA587*K587</f>
        <v>0</v>
      </c>
      <c r="AC587" s="163">
        <v>0</v>
      </c>
      <c r="AD587" s="164">
        <f t="shared" ref="AD587:AD595" si="201">AC587*K587</f>
        <v>0</v>
      </c>
      <c r="AR587" s="17" t="s">
        <v>164</v>
      </c>
      <c r="AT587" s="17" t="s">
        <v>161</v>
      </c>
      <c r="AU587" s="17" t="s">
        <v>168</v>
      </c>
      <c r="AY587" s="17" t="s">
        <v>160</v>
      </c>
      <c r="BE587" s="165">
        <f t="shared" ref="BE587:BE595" si="202">IF(U587="základní",P587,0)</f>
        <v>10476</v>
      </c>
      <c r="BF587" s="165">
        <f t="shared" ref="BF587:BF595" si="203">IF(U587="snížená",P587,0)</f>
        <v>0</v>
      </c>
      <c r="BG587" s="165">
        <f t="shared" ref="BG587:BG595" si="204">IF(U587="zákl. přenesená",P587,0)</f>
        <v>0</v>
      </c>
      <c r="BH587" s="165">
        <f t="shared" ref="BH587:BH595" si="205">IF(U587="sníž. přenesená",P587,0)</f>
        <v>0</v>
      </c>
      <c r="BI587" s="165">
        <f t="shared" ref="BI587:BI595" si="206">IF(U587="nulová",P587,0)</f>
        <v>0</v>
      </c>
      <c r="BJ587" s="17" t="s">
        <v>24</v>
      </c>
      <c r="BK587" s="165">
        <f t="shared" ref="BK587:BK595" si="207">ROUND(V587*K587,2)</f>
        <v>10476</v>
      </c>
      <c r="BL587" s="17" t="s">
        <v>164</v>
      </c>
      <c r="BM587" s="17" t="s">
        <v>1454</v>
      </c>
    </row>
    <row r="588" spans="2:65" s="1" customFormat="1" ht="22.5" customHeight="1">
      <c r="B588" s="31"/>
      <c r="C588" s="157" t="s">
        <v>795</v>
      </c>
      <c r="D588" s="157" t="s">
        <v>161</v>
      </c>
      <c r="E588" s="158" t="s">
        <v>1455</v>
      </c>
      <c r="F588" s="230" t="s">
        <v>1456</v>
      </c>
      <c r="G588" s="230"/>
      <c r="H588" s="230"/>
      <c r="I588" s="230"/>
      <c r="J588" s="159" t="s">
        <v>174</v>
      </c>
      <c r="K588" s="160">
        <v>9</v>
      </c>
      <c r="L588" s="161">
        <v>188</v>
      </c>
      <c r="M588" s="231">
        <v>0</v>
      </c>
      <c r="N588" s="231"/>
      <c r="O588" s="231"/>
      <c r="P588" s="231">
        <f t="shared" si="195"/>
        <v>1692</v>
      </c>
      <c r="Q588" s="231"/>
      <c r="R588" s="33"/>
      <c r="T588" s="162" t="s">
        <v>22</v>
      </c>
      <c r="U588" s="40" t="s">
        <v>44</v>
      </c>
      <c r="V588" s="108">
        <f t="shared" si="196"/>
        <v>188</v>
      </c>
      <c r="W588" s="108">
        <f t="shared" si="197"/>
        <v>1692</v>
      </c>
      <c r="X588" s="108">
        <f t="shared" si="198"/>
        <v>0</v>
      </c>
      <c r="Y588" s="163">
        <v>0</v>
      </c>
      <c r="Z588" s="163">
        <f t="shared" si="199"/>
        <v>0</v>
      </c>
      <c r="AA588" s="163">
        <v>0</v>
      </c>
      <c r="AB588" s="163">
        <f t="shared" si="200"/>
        <v>0</v>
      </c>
      <c r="AC588" s="163">
        <v>0</v>
      </c>
      <c r="AD588" s="164">
        <f t="shared" si="201"/>
        <v>0</v>
      </c>
      <c r="AR588" s="17" t="s">
        <v>164</v>
      </c>
      <c r="AT588" s="17" t="s">
        <v>161</v>
      </c>
      <c r="AU588" s="17" t="s">
        <v>168</v>
      </c>
      <c r="AY588" s="17" t="s">
        <v>160</v>
      </c>
      <c r="BE588" s="165">
        <f t="shared" si="202"/>
        <v>1692</v>
      </c>
      <c r="BF588" s="165">
        <f t="shared" si="203"/>
        <v>0</v>
      </c>
      <c r="BG588" s="165">
        <f t="shared" si="204"/>
        <v>0</v>
      </c>
      <c r="BH588" s="165">
        <f t="shared" si="205"/>
        <v>0</v>
      </c>
      <c r="BI588" s="165">
        <f t="shared" si="206"/>
        <v>0</v>
      </c>
      <c r="BJ588" s="17" t="s">
        <v>24</v>
      </c>
      <c r="BK588" s="165">
        <f t="shared" si="207"/>
        <v>1692</v>
      </c>
      <c r="BL588" s="17" t="s">
        <v>164</v>
      </c>
      <c r="BM588" s="17" t="s">
        <v>1457</v>
      </c>
    </row>
    <row r="589" spans="2:65" s="1" customFormat="1" ht="22.5" customHeight="1">
      <c r="B589" s="31"/>
      <c r="C589" s="157" t="s">
        <v>1458</v>
      </c>
      <c r="D589" s="157" t="s">
        <v>161</v>
      </c>
      <c r="E589" s="158" t="s">
        <v>1459</v>
      </c>
      <c r="F589" s="230" t="s">
        <v>1460</v>
      </c>
      <c r="G589" s="230"/>
      <c r="H589" s="230"/>
      <c r="I589" s="230"/>
      <c r="J589" s="159" t="s">
        <v>174</v>
      </c>
      <c r="K589" s="160">
        <v>9</v>
      </c>
      <c r="L589" s="161">
        <v>959</v>
      </c>
      <c r="M589" s="231">
        <v>0</v>
      </c>
      <c r="N589" s="231"/>
      <c r="O589" s="231"/>
      <c r="P589" s="231">
        <f t="shared" si="195"/>
        <v>8631</v>
      </c>
      <c r="Q589" s="231"/>
      <c r="R589" s="33"/>
      <c r="T589" s="162" t="s">
        <v>22</v>
      </c>
      <c r="U589" s="40" t="s">
        <v>44</v>
      </c>
      <c r="V589" s="108">
        <f t="shared" si="196"/>
        <v>959</v>
      </c>
      <c r="W589" s="108">
        <f t="shared" si="197"/>
        <v>8631</v>
      </c>
      <c r="X589" s="108">
        <f t="shared" si="198"/>
        <v>0</v>
      </c>
      <c r="Y589" s="163">
        <v>0</v>
      </c>
      <c r="Z589" s="163">
        <f t="shared" si="199"/>
        <v>0</v>
      </c>
      <c r="AA589" s="163">
        <v>0</v>
      </c>
      <c r="AB589" s="163">
        <f t="shared" si="200"/>
        <v>0</v>
      </c>
      <c r="AC589" s="163">
        <v>0</v>
      </c>
      <c r="AD589" s="164">
        <f t="shared" si="201"/>
        <v>0</v>
      </c>
      <c r="AR589" s="17" t="s">
        <v>164</v>
      </c>
      <c r="AT589" s="17" t="s">
        <v>161</v>
      </c>
      <c r="AU589" s="17" t="s">
        <v>168</v>
      </c>
      <c r="AY589" s="17" t="s">
        <v>160</v>
      </c>
      <c r="BE589" s="165">
        <f t="shared" si="202"/>
        <v>8631</v>
      </c>
      <c r="BF589" s="165">
        <f t="shared" si="203"/>
        <v>0</v>
      </c>
      <c r="BG589" s="165">
        <f t="shared" si="204"/>
        <v>0</v>
      </c>
      <c r="BH589" s="165">
        <f t="shared" si="205"/>
        <v>0</v>
      </c>
      <c r="BI589" s="165">
        <f t="shared" si="206"/>
        <v>0</v>
      </c>
      <c r="BJ589" s="17" t="s">
        <v>24</v>
      </c>
      <c r="BK589" s="165">
        <f t="shared" si="207"/>
        <v>8631</v>
      </c>
      <c r="BL589" s="17" t="s">
        <v>164</v>
      </c>
      <c r="BM589" s="17" t="s">
        <v>1461</v>
      </c>
    </row>
    <row r="590" spans="2:65" s="1" customFormat="1" ht="22.5" customHeight="1">
      <c r="B590" s="31"/>
      <c r="C590" s="157" t="s">
        <v>797</v>
      </c>
      <c r="D590" s="157" t="s">
        <v>161</v>
      </c>
      <c r="E590" s="158" t="s">
        <v>1462</v>
      </c>
      <c r="F590" s="230" t="s">
        <v>1463</v>
      </c>
      <c r="G590" s="230"/>
      <c r="H590" s="230"/>
      <c r="I590" s="230"/>
      <c r="J590" s="159" t="s">
        <v>174</v>
      </c>
      <c r="K590" s="160">
        <v>9</v>
      </c>
      <c r="L590" s="161">
        <v>28.7</v>
      </c>
      <c r="M590" s="231">
        <v>0</v>
      </c>
      <c r="N590" s="231"/>
      <c r="O590" s="231"/>
      <c r="P590" s="231">
        <f t="shared" si="195"/>
        <v>258.3</v>
      </c>
      <c r="Q590" s="231"/>
      <c r="R590" s="33"/>
      <c r="T590" s="162" t="s">
        <v>22</v>
      </c>
      <c r="U590" s="40" t="s">
        <v>44</v>
      </c>
      <c r="V590" s="108">
        <f t="shared" si="196"/>
        <v>28.7</v>
      </c>
      <c r="W590" s="108">
        <f t="shared" si="197"/>
        <v>258.3</v>
      </c>
      <c r="X590" s="108">
        <f t="shared" si="198"/>
        <v>0</v>
      </c>
      <c r="Y590" s="163">
        <v>0</v>
      </c>
      <c r="Z590" s="163">
        <f t="shared" si="199"/>
        <v>0</v>
      </c>
      <c r="AA590" s="163">
        <v>0</v>
      </c>
      <c r="AB590" s="163">
        <f t="shared" si="200"/>
        <v>0</v>
      </c>
      <c r="AC590" s="163">
        <v>0</v>
      </c>
      <c r="AD590" s="164">
        <f t="shared" si="201"/>
        <v>0</v>
      </c>
      <c r="AR590" s="17" t="s">
        <v>164</v>
      </c>
      <c r="AT590" s="17" t="s">
        <v>161</v>
      </c>
      <c r="AU590" s="17" t="s">
        <v>168</v>
      </c>
      <c r="AY590" s="17" t="s">
        <v>160</v>
      </c>
      <c r="BE590" s="165">
        <f t="shared" si="202"/>
        <v>258.3</v>
      </c>
      <c r="BF590" s="165">
        <f t="shared" si="203"/>
        <v>0</v>
      </c>
      <c r="BG590" s="165">
        <f t="shared" si="204"/>
        <v>0</v>
      </c>
      <c r="BH590" s="165">
        <f t="shared" si="205"/>
        <v>0</v>
      </c>
      <c r="BI590" s="165">
        <f t="shared" si="206"/>
        <v>0</v>
      </c>
      <c r="BJ590" s="17" t="s">
        <v>24</v>
      </c>
      <c r="BK590" s="165">
        <f t="shared" si="207"/>
        <v>258.3</v>
      </c>
      <c r="BL590" s="17" t="s">
        <v>164</v>
      </c>
      <c r="BM590" s="17" t="s">
        <v>1464</v>
      </c>
    </row>
    <row r="591" spans="2:65" s="1" customFormat="1" ht="22.5" customHeight="1">
      <c r="B591" s="31"/>
      <c r="C591" s="157" t="s">
        <v>1465</v>
      </c>
      <c r="D591" s="157" t="s">
        <v>161</v>
      </c>
      <c r="E591" s="158" t="s">
        <v>1466</v>
      </c>
      <c r="F591" s="230" t="s">
        <v>1467</v>
      </c>
      <c r="G591" s="230"/>
      <c r="H591" s="230"/>
      <c r="I591" s="230"/>
      <c r="J591" s="159" t="s">
        <v>174</v>
      </c>
      <c r="K591" s="160">
        <v>1</v>
      </c>
      <c r="L591" s="161">
        <v>1328</v>
      </c>
      <c r="M591" s="231">
        <v>0</v>
      </c>
      <c r="N591" s="231"/>
      <c r="O591" s="231"/>
      <c r="P591" s="231">
        <f t="shared" si="195"/>
        <v>1328</v>
      </c>
      <c r="Q591" s="231"/>
      <c r="R591" s="33"/>
      <c r="T591" s="162" t="s">
        <v>22</v>
      </c>
      <c r="U591" s="40" t="s">
        <v>44</v>
      </c>
      <c r="V591" s="108">
        <f t="shared" si="196"/>
        <v>1328</v>
      </c>
      <c r="W591" s="108">
        <f t="shared" si="197"/>
        <v>1328</v>
      </c>
      <c r="X591" s="108">
        <f t="shared" si="198"/>
        <v>0</v>
      </c>
      <c r="Y591" s="163">
        <v>0</v>
      </c>
      <c r="Z591" s="163">
        <f t="shared" si="199"/>
        <v>0</v>
      </c>
      <c r="AA591" s="163">
        <v>0</v>
      </c>
      <c r="AB591" s="163">
        <f t="shared" si="200"/>
        <v>0</v>
      </c>
      <c r="AC591" s="163">
        <v>0</v>
      </c>
      <c r="AD591" s="164">
        <f t="shared" si="201"/>
        <v>0</v>
      </c>
      <c r="AR591" s="17" t="s">
        <v>164</v>
      </c>
      <c r="AT591" s="17" t="s">
        <v>161</v>
      </c>
      <c r="AU591" s="17" t="s">
        <v>168</v>
      </c>
      <c r="AY591" s="17" t="s">
        <v>160</v>
      </c>
      <c r="BE591" s="165">
        <f t="shared" si="202"/>
        <v>1328</v>
      </c>
      <c r="BF591" s="165">
        <f t="shared" si="203"/>
        <v>0</v>
      </c>
      <c r="BG591" s="165">
        <f t="shared" si="204"/>
        <v>0</v>
      </c>
      <c r="BH591" s="165">
        <f t="shared" si="205"/>
        <v>0</v>
      </c>
      <c r="BI591" s="165">
        <f t="shared" si="206"/>
        <v>0</v>
      </c>
      <c r="BJ591" s="17" t="s">
        <v>24</v>
      </c>
      <c r="BK591" s="165">
        <f t="shared" si="207"/>
        <v>1328</v>
      </c>
      <c r="BL591" s="17" t="s">
        <v>164</v>
      </c>
      <c r="BM591" s="17" t="s">
        <v>1468</v>
      </c>
    </row>
    <row r="592" spans="2:65" s="1" customFormat="1" ht="22.5" customHeight="1">
      <c r="B592" s="31"/>
      <c r="C592" s="157" t="s">
        <v>800</v>
      </c>
      <c r="D592" s="157" t="s">
        <v>161</v>
      </c>
      <c r="E592" s="158" t="s">
        <v>1469</v>
      </c>
      <c r="F592" s="230" t="s">
        <v>1470</v>
      </c>
      <c r="G592" s="230"/>
      <c r="H592" s="230"/>
      <c r="I592" s="230"/>
      <c r="J592" s="159" t="s">
        <v>174</v>
      </c>
      <c r="K592" s="160">
        <v>1</v>
      </c>
      <c r="L592" s="161">
        <v>303</v>
      </c>
      <c r="M592" s="231">
        <v>0</v>
      </c>
      <c r="N592" s="231"/>
      <c r="O592" s="231"/>
      <c r="P592" s="231">
        <f t="shared" si="195"/>
        <v>303</v>
      </c>
      <c r="Q592" s="231"/>
      <c r="R592" s="33"/>
      <c r="T592" s="162" t="s">
        <v>22</v>
      </c>
      <c r="U592" s="40" t="s">
        <v>44</v>
      </c>
      <c r="V592" s="108">
        <f t="shared" si="196"/>
        <v>303</v>
      </c>
      <c r="W592" s="108">
        <f t="shared" si="197"/>
        <v>303</v>
      </c>
      <c r="X592" s="108">
        <f t="shared" si="198"/>
        <v>0</v>
      </c>
      <c r="Y592" s="163">
        <v>0</v>
      </c>
      <c r="Z592" s="163">
        <f t="shared" si="199"/>
        <v>0</v>
      </c>
      <c r="AA592" s="163">
        <v>0</v>
      </c>
      <c r="AB592" s="163">
        <f t="shared" si="200"/>
        <v>0</v>
      </c>
      <c r="AC592" s="163">
        <v>0</v>
      </c>
      <c r="AD592" s="164">
        <f t="shared" si="201"/>
        <v>0</v>
      </c>
      <c r="AR592" s="17" t="s">
        <v>164</v>
      </c>
      <c r="AT592" s="17" t="s">
        <v>161</v>
      </c>
      <c r="AU592" s="17" t="s">
        <v>168</v>
      </c>
      <c r="AY592" s="17" t="s">
        <v>160</v>
      </c>
      <c r="BE592" s="165">
        <f t="shared" si="202"/>
        <v>303</v>
      </c>
      <c r="BF592" s="165">
        <f t="shared" si="203"/>
        <v>0</v>
      </c>
      <c r="BG592" s="165">
        <f t="shared" si="204"/>
        <v>0</v>
      </c>
      <c r="BH592" s="165">
        <f t="shared" si="205"/>
        <v>0</v>
      </c>
      <c r="BI592" s="165">
        <f t="shared" si="206"/>
        <v>0</v>
      </c>
      <c r="BJ592" s="17" t="s">
        <v>24</v>
      </c>
      <c r="BK592" s="165">
        <f t="shared" si="207"/>
        <v>303</v>
      </c>
      <c r="BL592" s="17" t="s">
        <v>164</v>
      </c>
      <c r="BM592" s="17" t="s">
        <v>1471</v>
      </c>
    </row>
    <row r="593" spans="2:65" s="1" customFormat="1" ht="22.5" customHeight="1">
      <c r="B593" s="31"/>
      <c r="C593" s="157" t="s">
        <v>1472</v>
      </c>
      <c r="D593" s="157" t="s">
        <v>161</v>
      </c>
      <c r="E593" s="158" t="s">
        <v>1473</v>
      </c>
      <c r="F593" s="230" t="s">
        <v>1460</v>
      </c>
      <c r="G593" s="230"/>
      <c r="H593" s="230"/>
      <c r="I593" s="230"/>
      <c r="J593" s="159" t="s">
        <v>174</v>
      </c>
      <c r="K593" s="160">
        <v>1</v>
      </c>
      <c r="L593" s="161">
        <v>959</v>
      </c>
      <c r="M593" s="231">
        <v>0</v>
      </c>
      <c r="N593" s="231"/>
      <c r="O593" s="231"/>
      <c r="P593" s="231">
        <f t="shared" si="195"/>
        <v>959</v>
      </c>
      <c r="Q593" s="231"/>
      <c r="R593" s="33"/>
      <c r="T593" s="162" t="s">
        <v>22</v>
      </c>
      <c r="U593" s="40" t="s">
        <v>44</v>
      </c>
      <c r="V593" s="108">
        <f t="shared" si="196"/>
        <v>959</v>
      </c>
      <c r="W593" s="108">
        <f t="shared" si="197"/>
        <v>959</v>
      </c>
      <c r="X593" s="108">
        <f t="shared" si="198"/>
        <v>0</v>
      </c>
      <c r="Y593" s="163">
        <v>0</v>
      </c>
      <c r="Z593" s="163">
        <f t="shared" si="199"/>
        <v>0</v>
      </c>
      <c r="AA593" s="163">
        <v>0</v>
      </c>
      <c r="AB593" s="163">
        <f t="shared" si="200"/>
        <v>0</v>
      </c>
      <c r="AC593" s="163">
        <v>0</v>
      </c>
      <c r="AD593" s="164">
        <f t="shared" si="201"/>
        <v>0</v>
      </c>
      <c r="AR593" s="17" t="s">
        <v>164</v>
      </c>
      <c r="AT593" s="17" t="s">
        <v>161</v>
      </c>
      <c r="AU593" s="17" t="s">
        <v>168</v>
      </c>
      <c r="AY593" s="17" t="s">
        <v>160</v>
      </c>
      <c r="BE593" s="165">
        <f t="shared" si="202"/>
        <v>959</v>
      </c>
      <c r="BF593" s="165">
        <f t="shared" si="203"/>
        <v>0</v>
      </c>
      <c r="BG593" s="165">
        <f t="shared" si="204"/>
        <v>0</v>
      </c>
      <c r="BH593" s="165">
        <f t="shared" si="205"/>
        <v>0</v>
      </c>
      <c r="BI593" s="165">
        <f t="shared" si="206"/>
        <v>0</v>
      </c>
      <c r="BJ593" s="17" t="s">
        <v>24</v>
      </c>
      <c r="BK593" s="165">
        <f t="shared" si="207"/>
        <v>959</v>
      </c>
      <c r="BL593" s="17" t="s">
        <v>164</v>
      </c>
      <c r="BM593" s="17" t="s">
        <v>1474</v>
      </c>
    </row>
    <row r="594" spans="2:65" s="1" customFormat="1" ht="22.5" customHeight="1">
      <c r="B594" s="31"/>
      <c r="C594" s="157" t="s">
        <v>802</v>
      </c>
      <c r="D594" s="157" t="s">
        <v>161</v>
      </c>
      <c r="E594" s="158" t="s">
        <v>1475</v>
      </c>
      <c r="F594" s="230" t="s">
        <v>1476</v>
      </c>
      <c r="G594" s="230"/>
      <c r="H594" s="230"/>
      <c r="I594" s="230"/>
      <c r="J594" s="159" t="s">
        <v>174</v>
      </c>
      <c r="K594" s="160">
        <v>1</v>
      </c>
      <c r="L594" s="161">
        <v>72</v>
      </c>
      <c r="M594" s="231">
        <v>0</v>
      </c>
      <c r="N594" s="231"/>
      <c r="O594" s="231"/>
      <c r="P594" s="231">
        <f t="shared" si="195"/>
        <v>72</v>
      </c>
      <c r="Q594" s="231"/>
      <c r="R594" s="33"/>
      <c r="T594" s="162" t="s">
        <v>22</v>
      </c>
      <c r="U594" s="40" t="s">
        <v>44</v>
      </c>
      <c r="V594" s="108">
        <f t="shared" si="196"/>
        <v>72</v>
      </c>
      <c r="W594" s="108">
        <f t="shared" si="197"/>
        <v>72</v>
      </c>
      <c r="X594" s="108">
        <f t="shared" si="198"/>
        <v>0</v>
      </c>
      <c r="Y594" s="163">
        <v>0</v>
      </c>
      <c r="Z594" s="163">
        <f t="shared" si="199"/>
        <v>0</v>
      </c>
      <c r="AA594" s="163">
        <v>0</v>
      </c>
      <c r="AB594" s="163">
        <f t="shared" si="200"/>
        <v>0</v>
      </c>
      <c r="AC594" s="163">
        <v>0</v>
      </c>
      <c r="AD594" s="164">
        <f t="shared" si="201"/>
        <v>0</v>
      </c>
      <c r="AR594" s="17" t="s">
        <v>164</v>
      </c>
      <c r="AT594" s="17" t="s">
        <v>161</v>
      </c>
      <c r="AU594" s="17" t="s">
        <v>168</v>
      </c>
      <c r="AY594" s="17" t="s">
        <v>160</v>
      </c>
      <c r="BE594" s="165">
        <f t="shared" si="202"/>
        <v>72</v>
      </c>
      <c r="BF594" s="165">
        <f t="shared" si="203"/>
        <v>0</v>
      </c>
      <c r="BG594" s="165">
        <f t="shared" si="204"/>
        <v>0</v>
      </c>
      <c r="BH594" s="165">
        <f t="shared" si="205"/>
        <v>0</v>
      </c>
      <c r="BI594" s="165">
        <f t="shared" si="206"/>
        <v>0</v>
      </c>
      <c r="BJ594" s="17" t="s">
        <v>24</v>
      </c>
      <c r="BK594" s="165">
        <f t="shared" si="207"/>
        <v>72</v>
      </c>
      <c r="BL594" s="17" t="s">
        <v>164</v>
      </c>
      <c r="BM594" s="17" t="s">
        <v>1477</v>
      </c>
    </row>
    <row r="595" spans="2:65" s="1" customFormat="1" ht="22.5" customHeight="1">
      <c r="B595" s="31"/>
      <c r="C595" s="157" t="s">
        <v>1478</v>
      </c>
      <c r="D595" s="157" t="s">
        <v>161</v>
      </c>
      <c r="E595" s="158" t="s">
        <v>1479</v>
      </c>
      <c r="F595" s="230" t="s">
        <v>1480</v>
      </c>
      <c r="G595" s="230"/>
      <c r="H595" s="230"/>
      <c r="I595" s="230"/>
      <c r="J595" s="159" t="s">
        <v>174</v>
      </c>
      <c r="K595" s="160">
        <v>2</v>
      </c>
      <c r="L595" s="161">
        <v>260</v>
      </c>
      <c r="M595" s="231">
        <v>0</v>
      </c>
      <c r="N595" s="231"/>
      <c r="O595" s="231"/>
      <c r="P595" s="231">
        <f t="shared" si="195"/>
        <v>520</v>
      </c>
      <c r="Q595" s="231"/>
      <c r="R595" s="33"/>
      <c r="T595" s="162" t="s">
        <v>22</v>
      </c>
      <c r="U595" s="40" t="s">
        <v>44</v>
      </c>
      <c r="V595" s="108">
        <f t="shared" si="196"/>
        <v>260</v>
      </c>
      <c r="W595" s="108">
        <f t="shared" si="197"/>
        <v>520</v>
      </c>
      <c r="X595" s="108">
        <f t="shared" si="198"/>
        <v>0</v>
      </c>
      <c r="Y595" s="163">
        <v>0</v>
      </c>
      <c r="Z595" s="163">
        <f t="shared" si="199"/>
        <v>0</v>
      </c>
      <c r="AA595" s="163">
        <v>0</v>
      </c>
      <c r="AB595" s="163">
        <f t="shared" si="200"/>
        <v>0</v>
      </c>
      <c r="AC595" s="163">
        <v>0</v>
      </c>
      <c r="AD595" s="164">
        <f t="shared" si="201"/>
        <v>0</v>
      </c>
      <c r="AR595" s="17" t="s">
        <v>164</v>
      </c>
      <c r="AT595" s="17" t="s">
        <v>161</v>
      </c>
      <c r="AU595" s="17" t="s">
        <v>168</v>
      </c>
      <c r="AY595" s="17" t="s">
        <v>160</v>
      </c>
      <c r="BE595" s="165">
        <f t="shared" si="202"/>
        <v>520</v>
      </c>
      <c r="BF595" s="165">
        <f t="shared" si="203"/>
        <v>0</v>
      </c>
      <c r="BG595" s="165">
        <f t="shared" si="204"/>
        <v>0</v>
      </c>
      <c r="BH595" s="165">
        <f t="shared" si="205"/>
        <v>0</v>
      </c>
      <c r="BI595" s="165">
        <f t="shared" si="206"/>
        <v>0</v>
      </c>
      <c r="BJ595" s="17" t="s">
        <v>24</v>
      </c>
      <c r="BK595" s="165">
        <f t="shared" si="207"/>
        <v>520</v>
      </c>
      <c r="BL595" s="17" t="s">
        <v>164</v>
      </c>
      <c r="BM595" s="17" t="s">
        <v>1481</v>
      </c>
    </row>
    <row r="596" spans="2:65" s="9" customFormat="1" ht="22.35" customHeight="1">
      <c r="B596" s="145"/>
      <c r="C596" s="146"/>
      <c r="D596" s="156" t="s">
        <v>131</v>
      </c>
      <c r="E596" s="156"/>
      <c r="F596" s="156"/>
      <c r="G596" s="156"/>
      <c r="H596" s="156"/>
      <c r="I596" s="156"/>
      <c r="J596" s="156"/>
      <c r="K596" s="156"/>
      <c r="L596" s="156"/>
      <c r="M596" s="237">
        <f>BK596</f>
        <v>77130</v>
      </c>
      <c r="N596" s="238"/>
      <c r="O596" s="238"/>
      <c r="P596" s="238"/>
      <c r="Q596" s="238"/>
      <c r="R596" s="148"/>
      <c r="T596" s="149"/>
      <c r="U596" s="146"/>
      <c r="V596" s="146"/>
      <c r="W596" s="150">
        <f>SUM(W597:W600)</f>
        <v>60330</v>
      </c>
      <c r="X596" s="150">
        <f>SUM(X597:X600)</f>
        <v>16800</v>
      </c>
      <c r="Y596" s="146"/>
      <c r="Z596" s="151">
        <f>SUM(Z597:Z600)</f>
        <v>0</v>
      </c>
      <c r="AA596" s="146"/>
      <c r="AB596" s="151">
        <f>SUM(AB597:AB600)</f>
        <v>0</v>
      </c>
      <c r="AC596" s="146"/>
      <c r="AD596" s="152">
        <f>SUM(AD597:AD600)</f>
        <v>0</v>
      </c>
      <c r="AR596" s="153" t="s">
        <v>99</v>
      </c>
      <c r="AT596" s="154" t="s">
        <v>80</v>
      </c>
      <c r="AU596" s="154" t="s">
        <v>99</v>
      </c>
      <c r="AY596" s="153" t="s">
        <v>160</v>
      </c>
      <c r="BK596" s="155">
        <f>SUM(BK597:BK600)</f>
        <v>77130</v>
      </c>
    </row>
    <row r="597" spans="2:65" s="1" customFormat="1" ht="22.5" customHeight="1">
      <c r="B597" s="31"/>
      <c r="C597" s="157" t="s">
        <v>805</v>
      </c>
      <c r="D597" s="157" t="s">
        <v>161</v>
      </c>
      <c r="E597" s="158" t="s">
        <v>1482</v>
      </c>
      <c r="F597" s="230" t="s">
        <v>1453</v>
      </c>
      <c r="G597" s="230"/>
      <c r="H597" s="230"/>
      <c r="I597" s="230"/>
      <c r="J597" s="159" t="s">
        <v>174</v>
      </c>
      <c r="K597" s="160">
        <v>30</v>
      </c>
      <c r="L597" s="161">
        <v>604</v>
      </c>
      <c r="M597" s="231">
        <v>560</v>
      </c>
      <c r="N597" s="231"/>
      <c r="O597" s="231"/>
      <c r="P597" s="231">
        <f>ROUND(V597*K597,2)</f>
        <v>34920</v>
      </c>
      <c r="Q597" s="231"/>
      <c r="R597" s="33"/>
      <c r="T597" s="162" t="s">
        <v>22</v>
      </c>
      <c r="U597" s="40" t="s">
        <v>44</v>
      </c>
      <c r="V597" s="108">
        <f>L597+M597</f>
        <v>1164</v>
      </c>
      <c r="W597" s="108">
        <f>ROUND(L597*K597,2)</f>
        <v>18120</v>
      </c>
      <c r="X597" s="108">
        <f>ROUND(M597*K597,2)</f>
        <v>16800</v>
      </c>
      <c r="Y597" s="163">
        <v>0</v>
      </c>
      <c r="Z597" s="163">
        <f>Y597*K597</f>
        <v>0</v>
      </c>
      <c r="AA597" s="163">
        <v>0</v>
      </c>
      <c r="AB597" s="163">
        <f>AA597*K597</f>
        <v>0</v>
      </c>
      <c r="AC597" s="163">
        <v>0</v>
      </c>
      <c r="AD597" s="164">
        <f>AC597*K597</f>
        <v>0</v>
      </c>
      <c r="AR597" s="17" t="s">
        <v>164</v>
      </c>
      <c r="AT597" s="17" t="s">
        <v>161</v>
      </c>
      <c r="AU597" s="17" t="s">
        <v>168</v>
      </c>
      <c r="AY597" s="17" t="s">
        <v>160</v>
      </c>
      <c r="BE597" s="165">
        <f>IF(U597="základní",P597,0)</f>
        <v>34920</v>
      </c>
      <c r="BF597" s="165">
        <f>IF(U597="snížená",P597,0)</f>
        <v>0</v>
      </c>
      <c r="BG597" s="165">
        <f>IF(U597="zákl. přenesená",P597,0)</f>
        <v>0</v>
      </c>
      <c r="BH597" s="165">
        <f>IF(U597="sníž. přenesená",P597,0)</f>
        <v>0</v>
      </c>
      <c r="BI597" s="165">
        <f>IF(U597="nulová",P597,0)</f>
        <v>0</v>
      </c>
      <c r="BJ597" s="17" t="s">
        <v>24</v>
      </c>
      <c r="BK597" s="165">
        <f>ROUND(V597*K597,2)</f>
        <v>34920</v>
      </c>
      <c r="BL597" s="17" t="s">
        <v>164</v>
      </c>
      <c r="BM597" s="17" t="s">
        <v>1483</v>
      </c>
    </row>
    <row r="598" spans="2:65" s="1" customFormat="1" ht="22.5" customHeight="1">
      <c r="B598" s="31"/>
      <c r="C598" s="157" t="s">
        <v>1484</v>
      </c>
      <c r="D598" s="157" t="s">
        <v>161</v>
      </c>
      <c r="E598" s="158" t="s">
        <v>1485</v>
      </c>
      <c r="F598" s="230" t="s">
        <v>1456</v>
      </c>
      <c r="G598" s="230"/>
      <c r="H598" s="230"/>
      <c r="I598" s="230"/>
      <c r="J598" s="159" t="s">
        <v>174</v>
      </c>
      <c r="K598" s="160">
        <v>30</v>
      </c>
      <c r="L598" s="161">
        <v>188</v>
      </c>
      <c r="M598" s="231">
        <v>0</v>
      </c>
      <c r="N598" s="231"/>
      <c r="O598" s="231"/>
      <c r="P598" s="231">
        <f>ROUND(V598*K598,2)</f>
        <v>5640</v>
      </c>
      <c r="Q598" s="231"/>
      <c r="R598" s="33"/>
      <c r="T598" s="162" t="s">
        <v>22</v>
      </c>
      <c r="U598" s="40" t="s">
        <v>44</v>
      </c>
      <c r="V598" s="108">
        <f>L598+M598</f>
        <v>188</v>
      </c>
      <c r="W598" s="108">
        <f>ROUND(L598*K598,2)</f>
        <v>5640</v>
      </c>
      <c r="X598" s="108">
        <f>ROUND(M598*K598,2)</f>
        <v>0</v>
      </c>
      <c r="Y598" s="163">
        <v>0</v>
      </c>
      <c r="Z598" s="163">
        <f>Y598*K598</f>
        <v>0</v>
      </c>
      <c r="AA598" s="163">
        <v>0</v>
      </c>
      <c r="AB598" s="163">
        <f>AA598*K598</f>
        <v>0</v>
      </c>
      <c r="AC598" s="163">
        <v>0</v>
      </c>
      <c r="AD598" s="164">
        <f>AC598*K598</f>
        <v>0</v>
      </c>
      <c r="AR598" s="17" t="s">
        <v>164</v>
      </c>
      <c r="AT598" s="17" t="s">
        <v>161</v>
      </c>
      <c r="AU598" s="17" t="s">
        <v>168</v>
      </c>
      <c r="AY598" s="17" t="s">
        <v>160</v>
      </c>
      <c r="BE598" s="165">
        <f>IF(U598="základní",P598,0)</f>
        <v>5640</v>
      </c>
      <c r="BF598" s="165">
        <f>IF(U598="snížená",P598,0)</f>
        <v>0</v>
      </c>
      <c r="BG598" s="165">
        <f>IF(U598="zákl. přenesená",P598,0)</f>
        <v>0</v>
      </c>
      <c r="BH598" s="165">
        <f>IF(U598="sníž. přenesená",P598,0)</f>
        <v>0</v>
      </c>
      <c r="BI598" s="165">
        <f>IF(U598="nulová",P598,0)</f>
        <v>0</v>
      </c>
      <c r="BJ598" s="17" t="s">
        <v>24</v>
      </c>
      <c r="BK598" s="165">
        <f>ROUND(V598*K598,2)</f>
        <v>5640</v>
      </c>
      <c r="BL598" s="17" t="s">
        <v>164</v>
      </c>
      <c r="BM598" s="17" t="s">
        <v>1486</v>
      </c>
    </row>
    <row r="599" spans="2:65" s="1" customFormat="1" ht="22.5" customHeight="1">
      <c r="B599" s="31"/>
      <c r="C599" s="157" t="s">
        <v>807</v>
      </c>
      <c r="D599" s="157" t="s">
        <v>161</v>
      </c>
      <c r="E599" s="158" t="s">
        <v>1487</v>
      </c>
      <c r="F599" s="230" t="s">
        <v>1460</v>
      </c>
      <c r="G599" s="230"/>
      <c r="H599" s="230"/>
      <c r="I599" s="230"/>
      <c r="J599" s="159" t="s">
        <v>174</v>
      </c>
      <c r="K599" s="160">
        <v>30</v>
      </c>
      <c r="L599" s="161">
        <v>959</v>
      </c>
      <c r="M599" s="231">
        <v>0</v>
      </c>
      <c r="N599" s="231"/>
      <c r="O599" s="231"/>
      <c r="P599" s="231">
        <f>ROUND(V599*K599,2)</f>
        <v>28770</v>
      </c>
      <c r="Q599" s="231"/>
      <c r="R599" s="33"/>
      <c r="T599" s="162" t="s">
        <v>22</v>
      </c>
      <c r="U599" s="40" t="s">
        <v>44</v>
      </c>
      <c r="V599" s="108">
        <f>L599+M599</f>
        <v>959</v>
      </c>
      <c r="W599" s="108">
        <f>ROUND(L599*K599,2)</f>
        <v>28770</v>
      </c>
      <c r="X599" s="108">
        <f>ROUND(M599*K599,2)</f>
        <v>0</v>
      </c>
      <c r="Y599" s="163">
        <v>0</v>
      </c>
      <c r="Z599" s="163">
        <f>Y599*K599</f>
        <v>0</v>
      </c>
      <c r="AA599" s="163">
        <v>0</v>
      </c>
      <c r="AB599" s="163">
        <f>AA599*K599</f>
        <v>0</v>
      </c>
      <c r="AC599" s="163">
        <v>0</v>
      </c>
      <c r="AD599" s="164">
        <f>AC599*K599</f>
        <v>0</v>
      </c>
      <c r="AR599" s="17" t="s">
        <v>164</v>
      </c>
      <c r="AT599" s="17" t="s">
        <v>161</v>
      </c>
      <c r="AU599" s="17" t="s">
        <v>168</v>
      </c>
      <c r="AY599" s="17" t="s">
        <v>160</v>
      </c>
      <c r="BE599" s="165">
        <f>IF(U599="základní",P599,0)</f>
        <v>28770</v>
      </c>
      <c r="BF599" s="165">
        <f>IF(U599="snížená",P599,0)</f>
        <v>0</v>
      </c>
      <c r="BG599" s="165">
        <f>IF(U599="zákl. přenesená",P599,0)</f>
        <v>0</v>
      </c>
      <c r="BH599" s="165">
        <f>IF(U599="sníž. přenesená",P599,0)</f>
        <v>0</v>
      </c>
      <c r="BI599" s="165">
        <f>IF(U599="nulová",P599,0)</f>
        <v>0</v>
      </c>
      <c r="BJ599" s="17" t="s">
        <v>24</v>
      </c>
      <c r="BK599" s="165">
        <f>ROUND(V599*K599,2)</f>
        <v>28770</v>
      </c>
      <c r="BL599" s="17" t="s">
        <v>164</v>
      </c>
      <c r="BM599" s="17" t="s">
        <v>1488</v>
      </c>
    </row>
    <row r="600" spans="2:65" s="1" customFormat="1" ht="22.5" customHeight="1">
      <c r="B600" s="31"/>
      <c r="C600" s="157" t="s">
        <v>1489</v>
      </c>
      <c r="D600" s="157" t="s">
        <v>161</v>
      </c>
      <c r="E600" s="158" t="s">
        <v>1490</v>
      </c>
      <c r="F600" s="230" t="s">
        <v>1480</v>
      </c>
      <c r="G600" s="230"/>
      <c r="H600" s="230"/>
      <c r="I600" s="230"/>
      <c r="J600" s="159" t="s">
        <v>174</v>
      </c>
      <c r="K600" s="160">
        <v>30</v>
      </c>
      <c r="L600" s="161">
        <v>260</v>
      </c>
      <c r="M600" s="231">
        <v>0</v>
      </c>
      <c r="N600" s="231"/>
      <c r="O600" s="231"/>
      <c r="P600" s="231">
        <f>ROUND(V600*K600,2)</f>
        <v>7800</v>
      </c>
      <c r="Q600" s="231"/>
      <c r="R600" s="33"/>
      <c r="T600" s="162" t="s">
        <v>22</v>
      </c>
      <c r="U600" s="40" t="s">
        <v>44</v>
      </c>
      <c r="V600" s="108">
        <f>L600+M600</f>
        <v>260</v>
      </c>
      <c r="W600" s="108">
        <f>ROUND(L600*K600,2)</f>
        <v>7800</v>
      </c>
      <c r="X600" s="108">
        <f>ROUND(M600*K600,2)</f>
        <v>0</v>
      </c>
      <c r="Y600" s="163">
        <v>0</v>
      </c>
      <c r="Z600" s="163">
        <f>Y600*K600</f>
        <v>0</v>
      </c>
      <c r="AA600" s="163">
        <v>0</v>
      </c>
      <c r="AB600" s="163">
        <f>AA600*K600</f>
        <v>0</v>
      </c>
      <c r="AC600" s="163">
        <v>0</v>
      </c>
      <c r="AD600" s="164">
        <f>AC600*K600</f>
        <v>0</v>
      </c>
      <c r="AR600" s="17" t="s">
        <v>164</v>
      </c>
      <c r="AT600" s="17" t="s">
        <v>161</v>
      </c>
      <c r="AU600" s="17" t="s">
        <v>168</v>
      </c>
      <c r="AY600" s="17" t="s">
        <v>160</v>
      </c>
      <c r="BE600" s="165">
        <f>IF(U600="základní",P600,0)</f>
        <v>7800</v>
      </c>
      <c r="BF600" s="165">
        <f>IF(U600="snížená",P600,0)</f>
        <v>0</v>
      </c>
      <c r="BG600" s="165">
        <f>IF(U600="zákl. přenesená",P600,0)</f>
        <v>0</v>
      </c>
      <c r="BH600" s="165">
        <f>IF(U600="sníž. přenesená",P600,0)</f>
        <v>0</v>
      </c>
      <c r="BI600" s="165">
        <f>IF(U600="nulová",P600,0)</f>
        <v>0</v>
      </c>
      <c r="BJ600" s="17" t="s">
        <v>24</v>
      </c>
      <c r="BK600" s="165">
        <f>ROUND(V600*K600,2)</f>
        <v>7800</v>
      </c>
      <c r="BL600" s="17" t="s">
        <v>164</v>
      </c>
      <c r="BM600" s="17" t="s">
        <v>1491</v>
      </c>
    </row>
    <row r="601" spans="2:65" s="9" customFormat="1" ht="22.35" customHeight="1">
      <c r="B601" s="145"/>
      <c r="C601" s="146"/>
      <c r="D601" s="156" t="s">
        <v>132</v>
      </c>
      <c r="E601" s="156"/>
      <c r="F601" s="156"/>
      <c r="G601" s="156"/>
      <c r="H601" s="156"/>
      <c r="I601" s="156"/>
      <c r="J601" s="156"/>
      <c r="K601" s="156"/>
      <c r="L601" s="156"/>
      <c r="M601" s="237">
        <f>BK601</f>
        <v>20695</v>
      </c>
      <c r="N601" s="238"/>
      <c r="O601" s="238"/>
      <c r="P601" s="238"/>
      <c r="Q601" s="238"/>
      <c r="R601" s="148"/>
      <c r="T601" s="149"/>
      <c r="U601" s="146"/>
      <c r="V601" s="146"/>
      <c r="W601" s="150">
        <f>SUM(W602:W613)</f>
        <v>18455</v>
      </c>
      <c r="X601" s="150">
        <f>SUM(X602:X613)</f>
        <v>2240</v>
      </c>
      <c r="Y601" s="146"/>
      <c r="Z601" s="151">
        <f>SUM(Z602:Z613)</f>
        <v>0</v>
      </c>
      <c r="AA601" s="146"/>
      <c r="AB601" s="151">
        <f>SUM(AB602:AB613)</f>
        <v>0</v>
      </c>
      <c r="AC601" s="146"/>
      <c r="AD601" s="152">
        <f>SUM(AD602:AD613)</f>
        <v>0</v>
      </c>
      <c r="AR601" s="153" t="s">
        <v>99</v>
      </c>
      <c r="AT601" s="154" t="s">
        <v>80</v>
      </c>
      <c r="AU601" s="154" t="s">
        <v>99</v>
      </c>
      <c r="AY601" s="153" t="s">
        <v>160</v>
      </c>
      <c r="BK601" s="155">
        <f>SUM(BK602:BK613)</f>
        <v>20695</v>
      </c>
    </row>
    <row r="602" spans="2:65" s="1" customFormat="1" ht="22.5" customHeight="1">
      <c r="B602" s="31"/>
      <c r="C602" s="157" t="s">
        <v>810</v>
      </c>
      <c r="D602" s="157" t="s">
        <v>161</v>
      </c>
      <c r="E602" s="158" t="s">
        <v>1492</v>
      </c>
      <c r="F602" s="230" t="s">
        <v>1467</v>
      </c>
      <c r="G602" s="230"/>
      <c r="H602" s="230"/>
      <c r="I602" s="230"/>
      <c r="J602" s="159" t="s">
        <v>174</v>
      </c>
      <c r="K602" s="160">
        <v>1</v>
      </c>
      <c r="L602" s="161">
        <v>1328</v>
      </c>
      <c r="M602" s="231">
        <v>560</v>
      </c>
      <c r="N602" s="231"/>
      <c r="O602" s="231"/>
      <c r="P602" s="231">
        <f t="shared" ref="P602:P613" si="208">ROUND(V602*K602,2)</f>
        <v>1888</v>
      </c>
      <c r="Q602" s="231"/>
      <c r="R602" s="33"/>
      <c r="T602" s="162" t="s">
        <v>22</v>
      </c>
      <c r="U602" s="40" t="s">
        <v>44</v>
      </c>
      <c r="V602" s="108">
        <f t="shared" ref="V602:V613" si="209">L602+M602</f>
        <v>1888</v>
      </c>
      <c r="W602" s="108">
        <f t="shared" ref="W602:W613" si="210">ROUND(L602*K602,2)</f>
        <v>1328</v>
      </c>
      <c r="X602" s="108">
        <f t="shared" ref="X602:X613" si="211">ROUND(M602*K602,2)</f>
        <v>560</v>
      </c>
      <c r="Y602" s="163">
        <v>0</v>
      </c>
      <c r="Z602" s="163">
        <f t="shared" ref="Z602:Z613" si="212">Y602*K602</f>
        <v>0</v>
      </c>
      <c r="AA602" s="163">
        <v>0</v>
      </c>
      <c r="AB602" s="163">
        <f t="shared" ref="AB602:AB613" si="213">AA602*K602</f>
        <v>0</v>
      </c>
      <c r="AC602" s="163">
        <v>0</v>
      </c>
      <c r="AD602" s="164">
        <f t="shared" ref="AD602:AD613" si="214">AC602*K602</f>
        <v>0</v>
      </c>
      <c r="AR602" s="17" t="s">
        <v>164</v>
      </c>
      <c r="AT602" s="17" t="s">
        <v>161</v>
      </c>
      <c r="AU602" s="17" t="s">
        <v>168</v>
      </c>
      <c r="AY602" s="17" t="s">
        <v>160</v>
      </c>
      <c r="BE602" s="165">
        <f t="shared" ref="BE602:BE613" si="215">IF(U602="základní",P602,0)</f>
        <v>1888</v>
      </c>
      <c r="BF602" s="165">
        <f t="shared" ref="BF602:BF613" si="216">IF(U602="snížená",P602,0)</f>
        <v>0</v>
      </c>
      <c r="BG602" s="165">
        <f t="shared" ref="BG602:BG613" si="217">IF(U602="zákl. přenesená",P602,0)</f>
        <v>0</v>
      </c>
      <c r="BH602" s="165">
        <f t="shared" ref="BH602:BH613" si="218">IF(U602="sníž. přenesená",P602,0)</f>
        <v>0</v>
      </c>
      <c r="BI602" s="165">
        <f t="shared" ref="BI602:BI613" si="219">IF(U602="nulová",P602,0)</f>
        <v>0</v>
      </c>
      <c r="BJ602" s="17" t="s">
        <v>24</v>
      </c>
      <c r="BK602" s="165">
        <f t="shared" ref="BK602:BK613" si="220">ROUND(V602*K602,2)</f>
        <v>1888</v>
      </c>
      <c r="BL602" s="17" t="s">
        <v>164</v>
      </c>
      <c r="BM602" s="17" t="s">
        <v>1493</v>
      </c>
    </row>
    <row r="603" spans="2:65" s="1" customFormat="1" ht="22.5" customHeight="1">
      <c r="B603" s="31"/>
      <c r="C603" s="157" t="s">
        <v>1494</v>
      </c>
      <c r="D603" s="157" t="s">
        <v>161</v>
      </c>
      <c r="E603" s="158" t="s">
        <v>1495</v>
      </c>
      <c r="F603" s="230" t="s">
        <v>1470</v>
      </c>
      <c r="G603" s="230"/>
      <c r="H603" s="230"/>
      <c r="I603" s="230"/>
      <c r="J603" s="159" t="s">
        <v>174</v>
      </c>
      <c r="K603" s="160">
        <v>1</v>
      </c>
      <c r="L603" s="161">
        <v>303</v>
      </c>
      <c r="M603" s="231">
        <v>0</v>
      </c>
      <c r="N603" s="231"/>
      <c r="O603" s="231"/>
      <c r="P603" s="231">
        <f t="shared" si="208"/>
        <v>303</v>
      </c>
      <c r="Q603" s="231"/>
      <c r="R603" s="33"/>
      <c r="T603" s="162" t="s">
        <v>22</v>
      </c>
      <c r="U603" s="40" t="s">
        <v>44</v>
      </c>
      <c r="V603" s="108">
        <f t="shared" si="209"/>
        <v>303</v>
      </c>
      <c r="W603" s="108">
        <f t="shared" si="210"/>
        <v>303</v>
      </c>
      <c r="X603" s="108">
        <f t="shared" si="211"/>
        <v>0</v>
      </c>
      <c r="Y603" s="163">
        <v>0</v>
      </c>
      <c r="Z603" s="163">
        <f t="shared" si="212"/>
        <v>0</v>
      </c>
      <c r="AA603" s="163">
        <v>0</v>
      </c>
      <c r="AB603" s="163">
        <f t="shared" si="213"/>
        <v>0</v>
      </c>
      <c r="AC603" s="163">
        <v>0</v>
      </c>
      <c r="AD603" s="164">
        <f t="shared" si="214"/>
        <v>0</v>
      </c>
      <c r="AR603" s="17" t="s">
        <v>164</v>
      </c>
      <c r="AT603" s="17" t="s">
        <v>161</v>
      </c>
      <c r="AU603" s="17" t="s">
        <v>168</v>
      </c>
      <c r="AY603" s="17" t="s">
        <v>160</v>
      </c>
      <c r="BE603" s="165">
        <f t="shared" si="215"/>
        <v>303</v>
      </c>
      <c r="BF603" s="165">
        <f t="shared" si="216"/>
        <v>0</v>
      </c>
      <c r="BG603" s="165">
        <f t="shared" si="217"/>
        <v>0</v>
      </c>
      <c r="BH603" s="165">
        <f t="shared" si="218"/>
        <v>0</v>
      </c>
      <c r="BI603" s="165">
        <f t="shared" si="219"/>
        <v>0</v>
      </c>
      <c r="BJ603" s="17" t="s">
        <v>24</v>
      </c>
      <c r="BK603" s="165">
        <f t="shared" si="220"/>
        <v>303</v>
      </c>
      <c r="BL603" s="17" t="s">
        <v>164</v>
      </c>
      <c r="BM603" s="17" t="s">
        <v>1496</v>
      </c>
    </row>
    <row r="604" spans="2:65" s="1" customFormat="1" ht="22.5" customHeight="1">
      <c r="B604" s="31"/>
      <c r="C604" s="157" t="s">
        <v>812</v>
      </c>
      <c r="D604" s="157" t="s">
        <v>161</v>
      </c>
      <c r="E604" s="158" t="s">
        <v>1497</v>
      </c>
      <c r="F604" s="230" t="s">
        <v>1460</v>
      </c>
      <c r="G604" s="230"/>
      <c r="H604" s="230"/>
      <c r="I604" s="230"/>
      <c r="J604" s="159" t="s">
        <v>174</v>
      </c>
      <c r="K604" s="160">
        <v>1</v>
      </c>
      <c r="L604" s="161">
        <v>959</v>
      </c>
      <c r="M604" s="231">
        <v>0</v>
      </c>
      <c r="N604" s="231"/>
      <c r="O604" s="231"/>
      <c r="P604" s="231">
        <f t="shared" si="208"/>
        <v>959</v>
      </c>
      <c r="Q604" s="231"/>
      <c r="R604" s="33"/>
      <c r="T604" s="162" t="s">
        <v>22</v>
      </c>
      <c r="U604" s="40" t="s">
        <v>44</v>
      </c>
      <c r="V604" s="108">
        <f t="shared" si="209"/>
        <v>959</v>
      </c>
      <c r="W604" s="108">
        <f t="shared" si="210"/>
        <v>959</v>
      </c>
      <c r="X604" s="108">
        <f t="shared" si="211"/>
        <v>0</v>
      </c>
      <c r="Y604" s="163">
        <v>0</v>
      </c>
      <c r="Z604" s="163">
        <f t="shared" si="212"/>
        <v>0</v>
      </c>
      <c r="AA604" s="163">
        <v>0</v>
      </c>
      <c r="AB604" s="163">
        <f t="shared" si="213"/>
        <v>0</v>
      </c>
      <c r="AC604" s="163">
        <v>0</v>
      </c>
      <c r="AD604" s="164">
        <f t="shared" si="214"/>
        <v>0</v>
      </c>
      <c r="AR604" s="17" t="s">
        <v>164</v>
      </c>
      <c r="AT604" s="17" t="s">
        <v>161</v>
      </c>
      <c r="AU604" s="17" t="s">
        <v>168</v>
      </c>
      <c r="AY604" s="17" t="s">
        <v>160</v>
      </c>
      <c r="BE604" s="165">
        <f t="shared" si="215"/>
        <v>959</v>
      </c>
      <c r="BF604" s="165">
        <f t="shared" si="216"/>
        <v>0</v>
      </c>
      <c r="BG604" s="165">
        <f t="shared" si="217"/>
        <v>0</v>
      </c>
      <c r="BH604" s="165">
        <f t="shared" si="218"/>
        <v>0</v>
      </c>
      <c r="BI604" s="165">
        <f t="shared" si="219"/>
        <v>0</v>
      </c>
      <c r="BJ604" s="17" t="s">
        <v>24</v>
      </c>
      <c r="BK604" s="165">
        <f t="shared" si="220"/>
        <v>959</v>
      </c>
      <c r="BL604" s="17" t="s">
        <v>164</v>
      </c>
      <c r="BM604" s="17" t="s">
        <v>1498</v>
      </c>
    </row>
    <row r="605" spans="2:65" s="1" customFormat="1" ht="22.5" customHeight="1">
      <c r="B605" s="31"/>
      <c r="C605" s="157" t="s">
        <v>1499</v>
      </c>
      <c r="D605" s="157" t="s">
        <v>161</v>
      </c>
      <c r="E605" s="158" t="s">
        <v>1500</v>
      </c>
      <c r="F605" s="230" t="s">
        <v>1476</v>
      </c>
      <c r="G605" s="230"/>
      <c r="H605" s="230"/>
      <c r="I605" s="230"/>
      <c r="J605" s="159" t="s">
        <v>174</v>
      </c>
      <c r="K605" s="160">
        <v>1</v>
      </c>
      <c r="L605" s="161">
        <v>72</v>
      </c>
      <c r="M605" s="231">
        <v>0</v>
      </c>
      <c r="N605" s="231"/>
      <c r="O605" s="231"/>
      <c r="P605" s="231">
        <f t="shared" si="208"/>
        <v>72</v>
      </c>
      <c r="Q605" s="231"/>
      <c r="R605" s="33"/>
      <c r="T605" s="162" t="s">
        <v>22</v>
      </c>
      <c r="U605" s="40" t="s">
        <v>44</v>
      </c>
      <c r="V605" s="108">
        <f t="shared" si="209"/>
        <v>72</v>
      </c>
      <c r="W605" s="108">
        <f t="shared" si="210"/>
        <v>72</v>
      </c>
      <c r="X605" s="108">
        <f t="shared" si="211"/>
        <v>0</v>
      </c>
      <c r="Y605" s="163">
        <v>0</v>
      </c>
      <c r="Z605" s="163">
        <f t="shared" si="212"/>
        <v>0</v>
      </c>
      <c r="AA605" s="163">
        <v>0</v>
      </c>
      <c r="AB605" s="163">
        <f t="shared" si="213"/>
        <v>0</v>
      </c>
      <c r="AC605" s="163">
        <v>0</v>
      </c>
      <c r="AD605" s="164">
        <f t="shared" si="214"/>
        <v>0</v>
      </c>
      <c r="AR605" s="17" t="s">
        <v>164</v>
      </c>
      <c r="AT605" s="17" t="s">
        <v>161</v>
      </c>
      <c r="AU605" s="17" t="s">
        <v>168</v>
      </c>
      <c r="AY605" s="17" t="s">
        <v>160</v>
      </c>
      <c r="BE605" s="165">
        <f t="shared" si="215"/>
        <v>72</v>
      </c>
      <c r="BF605" s="165">
        <f t="shared" si="216"/>
        <v>0</v>
      </c>
      <c r="BG605" s="165">
        <f t="shared" si="217"/>
        <v>0</v>
      </c>
      <c r="BH605" s="165">
        <f t="shared" si="218"/>
        <v>0</v>
      </c>
      <c r="BI605" s="165">
        <f t="shared" si="219"/>
        <v>0</v>
      </c>
      <c r="BJ605" s="17" t="s">
        <v>24</v>
      </c>
      <c r="BK605" s="165">
        <f t="shared" si="220"/>
        <v>72</v>
      </c>
      <c r="BL605" s="17" t="s">
        <v>164</v>
      </c>
      <c r="BM605" s="17" t="s">
        <v>1501</v>
      </c>
    </row>
    <row r="606" spans="2:65" s="1" customFormat="1" ht="22.5" customHeight="1">
      <c r="B606" s="31"/>
      <c r="C606" s="157" t="s">
        <v>815</v>
      </c>
      <c r="D606" s="157" t="s">
        <v>161</v>
      </c>
      <c r="E606" s="158" t="s">
        <v>1502</v>
      </c>
      <c r="F606" s="230" t="s">
        <v>1480</v>
      </c>
      <c r="G606" s="230"/>
      <c r="H606" s="230"/>
      <c r="I606" s="230"/>
      <c r="J606" s="159" t="s">
        <v>174</v>
      </c>
      <c r="K606" s="160">
        <v>2</v>
      </c>
      <c r="L606" s="161">
        <v>260</v>
      </c>
      <c r="M606" s="231">
        <v>0</v>
      </c>
      <c r="N606" s="231"/>
      <c r="O606" s="231"/>
      <c r="P606" s="231">
        <f t="shared" si="208"/>
        <v>520</v>
      </c>
      <c r="Q606" s="231"/>
      <c r="R606" s="33"/>
      <c r="T606" s="162" t="s">
        <v>22</v>
      </c>
      <c r="U606" s="40" t="s">
        <v>44</v>
      </c>
      <c r="V606" s="108">
        <f t="shared" si="209"/>
        <v>260</v>
      </c>
      <c r="W606" s="108">
        <f t="shared" si="210"/>
        <v>520</v>
      </c>
      <c r="X606" s="108">
        <f t="shared" si="211"/>
        <v>0</v>
      </c>
      <c r="Y606" s="163">
        <v>0</v>
      </c>
      <c r="Z606" s="163">
        <f t="shared" si="212"/>
        <v>0</v>
      </c>
      <c r="AA606" s="163">
        <v>0</v>
      </c>
      <c r="AB606" s="163">
        <f t="shared" si="213"/>
        <v>0</v>
      </c>
      <c r="AC606" s="163">
        <v>0</v>
      </c>
      <c r="AD606" s="164">
        <f t="shared" si="214"/>
        <v>0</v>
      </c>
      <c r="AR606" s="17" t="s">
        <v>164</v>
      </c>
      <c r="AT606" s="17" t="s">
        <v>161</v>
      </c>
      <c r="AU606" s="17" t="s">
        <v>168</v>
      </c>
      <c r="AY606" s="17" t="s">
        <v>160</v>
      </c>
      <c r="BE606" s="165">
        <f t="shared" si="215"/>
        <v>520</v>
      </c>
      <c r="BF606" s="165">
        <f t="shared" si="216"/>
        <v>0</v>
      </c>
      <c r="BG606" s="165">
        <f t="shared" si="217"/>
        <v>0</v>
      </c>
      <c r="BH606" s="165">
        <f t="shared" si="218"/>
        <v>0</v>
      </c>
      <c r="BI606" s="165">
        <f t="shared" si="219"/>
        <v>0</v>
      </c>
      <c r="BJ606" s="17" t="s">
        <v>24</v>
      </c>
      <c r="BK606" s="165">
        <f t="shared" si="220"/>
        <v>520</v>
      </c>
      <c r="BL606" s="17" t="s">
        <v>164</v>
      </c>
      <c r="BM606" s="17" t="s">
        <v>1503</v>
      </c>
    </row>
    <row r="607" spans="2:65" s="1" customFormat="1" ht="22.5" customHeight="1">
      <c r="B607" s="31"/>
      <c r="C607" s="157" t="s">
        <v>1504</v>
      </c>
      <c r="D607" s="157" t="s">
        <v>161</v>
      </c>
      <c r="E607" s="158" t="s">
        <v>1505</v>
      </c>
      <c r="F607" s="230" t="s">
        <v>1506</v>
      </c>
      <c r="G607" s="230"/>
      <c r="H607" s="230"/>
      <c r="I607" s="230"/>
      <c r="J607" s="159" t="s">
        <v>174</v>
      </c>
      <c r="K607" s="160">
        <v>3</v>
      </c>
      <c r="L607" s="161">
        <v>1594</v>
      </c>
      <c r="M607" s="231">
        <v>560</v>
      </c>
      <c r="N607" s="231"/>
      <c r="O607" s="231"/>
      <c r="P607" s="231">
        <f t="shared" si="208"/>
        <v>6462</v>
      </c>
      <c r="Q607" s="231"/>
      <c r="R607" s="33"/>
      <c r="T607" s="162" t="s">
        <v>22</v>
      </c>
      <c r="U607" s="40" t="s">
        <v>44</v>
      </c>
      <c r="V607" s="108">
        <f t="shared" si="209"/>
        <v>2154</v>
      </c>
      <c r="W607" s="108">
        <f t="shared" si="210"/>
        <v>4782</v>
      </c>
      <c r="X607" s="108">
        <f t="shared" si="211"/>
        <v>1680</v>
      </c>
      <c r="Y607" s="163">
        <v>0</v>
      </c>
      <c r="Z607" s="163">
        <f t="shared" si="212"/>
        <v>0</v>
      </c>
      <c r="AA607" s="163">
        <v>0</v>
      </c>
      <c r="AB607" s="163">
        <f t="shared" si="213"/>
        <v>0</v>
      </c>
      <c r="AC607" s="163">
        <v>0</v>
      </c>
      <c r="AD607" s="164">
        <f t="shared" si="214"/>
        <v>0</v>
      </c>
      <c r="AR607" s="17" t="s">
        <v>164</v>
      </c>
      <c r="AT607" s="17" t="s">
        <v>161</v>
      </c>
      <c r="AU607" s="17" t="s">
        <v>168</v>
      </c>
      <c r="AY607" s="17" t="s">
        <v>160</v>
      </c>
      <c r="BE607" s="165">
        <f t="shared" si="215"/>
        <v>6462</v>
      </c>
      <c r="BF607" s="165">
        <f t="shared" si="216"/>
        <v>0</v>
      </c>
      <c r="BG607" s="165">
        <f t="shared" si="217"/>
        <v>0</v>
      </c>
      <c r="BH607" s="165">
        <f t="shared" si="218"/>
        <v>0</v>
      </c>
      <c r="BI607" s="165">
        <f t="shared" si="219"/>
        <v>0</v>
      </c>
      <c r="BJ607" s="17" t="s">
        <v>24</v>
      </c>
      <c r="BK607" s="165">
        <f t="shared" si="220"/>
        <v>6462</v>
      </c>
      <c r="BL607" s="17" t="s">
        <v>164</v>
      </c>
      <c r="BM607" s="17" t="s">
        <v>1507</v>
      </c>
    </row>
    <row r="608" spans="2:65" s="1" customFormat="1" ht="22.5" customHeight="1">
      <c r="B608" s="31"/>
      <c r="C608" s="157" t="s">
        <v>817</v>
      </c>
      <c r="D608" s="157" t="s">
        <v>161</v>
      </c>
      <c r="E608" s="158" t="s">
        <v>1508</v>
      </c>
      <c r="F608" s="230" t="s">
        <v>1509</v>
      </c>
      <c r="G608" s="230"/>
      <c r="H608" s="230"/>
      <c r="I608" s="230"/>
      <c r="J608" s="159" t="s">
        <v>174</v>
      </c>
      <c r="K608" s="160">
        <v>3</v>
      </c>
      <c r="L608" s="161">
        <v>347</v>
      </c>
      <c r="M608" s="231">
        <v>0</v>
      </c>
      <c r="N608" s="231"/>
      <c r="O608" s="231"/>
      <c r="P608" s="231">
        <f t="shared" si="208"/>
        <v>1041</v>
      </c>
      <c r="Q608" s="231"/>
      <c r="R608" s="33"/>
      <c r="T608" s="162" t="s">
        <v>22</v>
      </c>
      <c r="U608" s="40" t="s">
        <v>44</v>
      </c>
      <c r="V608" s="108">
        <f t="shared" si="209"/>
        <v>347</v>
      </c>
      <c r="W608" s="108">
        <f t="shared" si="210"/>
        <v>1041</v>
      </c>
      <c r="X608" s="108">
        <f t="shared" si="211"/>
        <v>0</v>
      </c>
      <c r="Y608" s="163">
        <v>0</v>
      </c>
      <c r="Z608" s="163">
        <f t="shared" si="212"/>
        <v>0</v>
      </c>
      <c r="AA608" s="163">
        <v>0</v>
      </c>
      <c r="AB608" s="163">
        <f t="shared" si="213"/>
        <v>0</v>
      </c>
      <c r="AC608" s="163">
        <v>0</v>
      </c>
      <c r="AD608" s="164">
        <f t="shared" si="214"/>
        <v>0</v>
      </c>
      <c r="AR608" s="17" t="s">
        <v>164</v>
      </c>
      <c r="AT608" s="17" t="s">
        <v>161</v>
      </c>
      <c r="AU608" s="17" t="s">
        <v>168</v>
      </c>
      <c r="AY608" s="17" t="s">
        <v>160</v>
      </c>
      <c r="BE608" s="165">
        <f t="shared" si="215"/>
        <v>1041</v>
      </c>
      <c r="BF608" s="165">
        <f t="shared" si="216"/>
        <v>0</v>
      </c>
      <c r="BG608" s="165">
        <f t="shared" si="217"/>
        <v>0</v>
      </c>
      <c r="BH608" s="165">
        <f t="shared" si="218"/>
        <v>0</v>
      </c>
      <c r="BI608" s="165">
        <f t="shared" si="219"/>
        <v>0</v>
      </c>
      <c r="BJ608" s="17" t="s">
        <v>24</v>
      </c>
      <c r="BK608" s="165">
        <f t="shared" si="220"/>
        <v>1041</v>
      </c>
      <c r="BL608" s="17" t="s">
        <v>164</v>
      </c>
      <c r="BM608" s="17" t="s">
        <v>1510</v>
      </c>
    </row>
    <row r="609" spans="2:65" s="1" customFormat="1" ht="22.5" customHeight="1">
      <c r="B609" s="31"/>
      <c r="C609" s="157" t="s">
        <v>1511</v>
      </c>
      <c r="D609" s="157" t="s">
        <v>161</v>
      </c>
      <c r="E609" s="158" t="s">
        <v>1512</v>
      </c>
      <c r="F609" s="230" t="s">
        <v>1460</v>
      </c>
      <c r="G609" s="230"/>
      <c r="H609" s="230"/>
      <c r="I609" s="230"/>
      <c r="J609" s="159" t="s">
        <v>174</v>
      </c>
      <c r="K609" s="160">
        <v>3</v>
      </c>
      <c r="L609" s="161">
        <v>959</v>
      </c>
      <c r="M609" s="231">
        <v>0</v>
      </c>
      <c r="N609" s="231"/>
      <c r="O609" s="231"/>
      <c r="P609" s="231">
        <f t="shared" si="208"/>
        <v>2877</v>
      </c>
      <c r="Q609" s="231"/>
      <c r="R609" s="33"/>
      <c r="T609" s="162" t="s">
        <v>22</v>
      </c>
      <c r="U609" s="40" t="s">
        <v>44</v>
      </c>
      <c r="V609" s="108">
        <f t="shared" si="209"/>
        <v>959</v>
      </c>
      <c r="W609" s="108">
        <f t="shared" si="210"/>
        <v>2877</v>
      </c>
      <c r="X609" s="108">
        <f t="shared" si="211"/>
        <v>0</v>
      </c>
      <c r="Y609" s="163">
        <v>0</v>
      </c>
      <c r="Z609" s="163">
        <f t="shared" si="212"/>
        <v>0</v>
      </c>
      <c r="AA609" s="163">
        <v>0</v>
      </c>
      <c r="AB609" s="163">
        <f t="shared" si="213"/>
        <v>0</v>
      </c>
      <c r="AC609" s="163">
        <v>0</v>
      </c>
      <c r="AD609" s="164">
        <f t="shared" si="214"/>
        <v>0</v>
      </c>
      <c r="AR609" s="17" t="s">
        <v>164</v>
      </c>
      <c r="AT609" s="17" t="s">
        <v>161</v>
      </c>
      <c r="AU609" s="17" t="s">
        <v>168</v>
      </c>
      <c r="AY609" s="17" t="s">
        <v>160</v>
      </c>
      <c r="BE609" s="165">
        <f t="shared" si="215"/>
        <v>2877</v>
      </c>
      <c r="BF609" s="165">
        <f t="shared" si="216"/>
        <v>0</v>
      </c>
      <c r="BG609" s="165">
        <f t="shared" si="217"/>
        <v>0</v>
      </c>
      <c r="BH609" s="165">
        <f t="shared" si="218"/>
        <v>0</v>
      </c>
      <c r="BI609" s="165">
        <f t="shared" si="219"/>
        <v>0</v>
      </c>
      <c r="BJ609" s="17" t="s">
        <v>24</v>
      </c>
      <c r="BK609" s="165">
        <f t="shared" si="220"/>
        <v>2877</v>
      </c>
      <c r="BL609" s="17" t="s">
        <v>164</v>
      </c>
      <c r="BM609" s="17" t="s">
        <v>1513</v>
      </c>
    </row>
    <row r="610" spans="2:65" s="1" customFormat="1" ht="22.5" customHeight="1">
      <c r="B610" s="31"/>
      <c r="C610" s="157" t="s">
        <v>820</v>
      </c>
      <c r="D610" s="157" t="s">
        <v>161</v>
      </c>
      <c r="E610" s="158" t="s">
        <v>1514</v>
      </c>
      <c r="F610" s="230" t="s">
        <v>1476</v>
      </c>
      <c r="G610" s="230"/>
      <c r="H610" s="230"/>
      <c r="I610" s="230"/>
      <c r="J610" s="159" t="s">
        <v>174</v>
      </c>
      <c r="K610" s="160">
        <v>9</v>
      </c>
      <c r="L610" s="161">
        <v>72</v>
      </c>
      <c r="M610" s="231">
        <v>0</v>
      </c>
      <c r="N610" s="231"/>
      <c r="O610" s="231"/>
      <c r="P610" s="231">
        <f t="shared" si="208"/>
        <v>648</v>
      </c>
      <c r="Q610" s="231"/>
      <c r="R610" s="33"/>
      <c r="T610" s="162" t="s">
        <v>22</v>
      </c>
      <c r="U610" s="40" t="s">
        <v>44</v>
      </c>
      <c r="V610" s="108">
        <f t="shared" si="209"/>
        <v>72</v>
      </c>
      <c r="W610" s="108">
        <f t="shared" si="210"/>
        <v>648</v>
      </c>
      <c r="X610" s="108">
        <f t="shared" si="211"/>
        <v>0</v>
      </c>
      <c r="Y610" s="163">
        <v>0</v>
      </c>
      <c r="Z610" s="163">
        <f t="shared" si="212"/>
        <v>0</v>
      </c>
      <c r="AA610" s="163">
        <v>0</v>
      </c>
      <c r="AB610" s="163">
        <f t="shared" si="213"/>
        <v>0</v>
      </c>
      <c r="AC610" s="163">
        <v>0</v>
      </c>
      <c r="AD610" s="164">
        <f t="shared" si="214"/>
        <v>0</v>
      </c>
      <c r="AR610" s="17" t="s">
        <v>164</v>
      </c>
      <c r="AT610" s="17" t="s">
        <v>161</v>
      </c>
      <c r="AU610" s="17" t="s">
        <v>168</v>
      </c>
      <c r="AY610" s="17" t="s">
        <v>160</v>
      </c>
      <c r="BE610" s="165">
        <f t="shared" si="215"/>
        <v>648</v>
      </c>
      <c r="BF610" s="165">
        <f t="shared" si="216"/>
        <v>0</v>
      </c>
      <c r="BG610" s="165">
        <f t="shared" si="217"/>
        <v>0</v>
      </c>
      <c r="BH610" s="165">
        <f t="shared" si="218"/>
        <v>0</v>
      </c>
      <c r="BI610" s="165">
        <f t="shared" si="219"/>
        <v>0</v>
      </c>
      <c r="BJ610" s="17" t="s">
        <v>24</v>
      </c>
      <c r="BK610" s="165">
        <f t="shared" si="220"/>
        <v>648</v>
      </c>
      <c r="BL610" s="17" t="s">
        <v>164</v>
      </c>
      <c r="BM610" s="17" t="s">
        <v>1515</v>
      </c>
    </row>
    <row r="611" spans="2:65" s="1" customFormat="1" ht="22.5" customHeight="1">
      <c r="B611" s="31"/>
      <c r="C611" s="157" t="s">
        <v>1516</v>
      </c>
      <c r="D611" s="157" t="s">
        <v>161</v>
      </c>
      <c r="E611" s="158" t="s">
        <v>1517</v>
      </c>
      <c r="F611" s="230" t="s">
        <v>1518</v>
      </c>
      <c r="G611" s="230"/>
      <c r="H611" s="230"/>
      <c r="I611" s="230"/>
      <c r="J611" s="159" t="s">
        <v>174</v>
      </c>
      <c r="K611" s="160">
        <v>3</v>
      </c>
      <c r="L611" s="161">
        <v>724</v>
      </c>
      <c r="M611" s="231">
        <v>0</v>
      </c>
      <c r="N611" s="231"/>
      <c r="O611" s="231"/>
      <c r="P611" s="231">
        <f t="shared" si="208"/>
        <v>2172</v>
      </c>
      <c r="Q611" s="231"/>
      <c r="R611" s="33"/>
      <c r="T611" s="162" t="s">
        <v>22</v>
      </c>
      <c r="U611" s="40" t="s">
        <v>44</v>
      </c>
      <c r="V611" s="108">
        <f t="shared" si="209"/>
        <v>724</v>
      </c>
      <c r="W611" s="108">
        <f t="shared" si="210"/>
        <v>2172</v>
      </c>
      <c r="X611" s="108">
        <f t="shared" si="211"/>
        <v>0</v>
      </c>
      <c r="Y611" s="163">
        <v>0</v>
      </c>
      <c r="Z611" s="163">
        <f t="shared" si="212"/>
        <v>0</v>
      </c>
      <c r="AA611" s="163">
        <v>0</v>
      </c>
      <c r="AB611" s="163">
        <f t="shared" si="213"/>
        <v>0</v>
      </c>
      <c r="AC611" s="163">
        <v>0</v>
      </c>
      <c r="AD611" s="164">
        <f t="shared" si="214"/>
        <v>0</v>
      </c>
      <c r="AR611" s="17" t="s">
        <v>164</v>
      </c>
      <c r="AT611" s="17" t="s">
        <v>161</v>
      </c>
      <c r="AU611" s="17" t="s">
        <v>168</v>
      </c>
      <c r="AY611" s="17" t="s">
        <v>160</v>
      </c>
      <c r="BE611" s="165">
        <f t="shared" si="215"/>
        <v>2172</v>
      </c>
      <c r="BF611" s="165">
        <f t="shared" si="216"/>
        <v>0</v>
      </c>
      <c r="BG611" s="165">
        <f t="shared" si="217"/>
        <v>0</v>
      </c>
      <c r="BH611" s="165">
        <f t="shared" si="218"/>
        <v>0</v>
      </c>
      <c r="BI611" s="165">
        <f t="shared" si="219"/>
        <v>0</v>
      </c>
      <c r="BJ611" s="17" t="s">
        <v>24</v>
      </c>
      <c r="BK611" s="165">
        <f t="shared" si="220"/>
        <v>2172</v>
      </c>
      <c r="BL611" s="17" t="s">
        <v>164</v>
      </c>
      <c r="BM611" s="17" t="s">
        <v>1519</v>
      </c>
    </row>
    <row r="612" spans="2:65" s="1" customFormat="1" ht="22.5" customHeight="1">
      <c r="B612" s="31"/>
      <c r="C612" s="157" t="s">
        <v>822</v>
      </c>
      <c r="D612" s="157" t="s">
        <v>161</v>
      </c>
      <c r="E612" s="158" t="s">
        <v>1520</v>
      </c>
      <c r="F612" s="230" t="s">
        <v>1521</v>
      </c>
      <c r="G612" s="230"/>
      <c r="H612" s="230"/>
      <c r="I612" s="230"/>
      <c r="J612" s="159" t="s">
        <v>174</v>
      </c>
      <c r="K612" s="160">
        <v>3</v>
      </c>
      <c r="L612" s="161">
        <v>211</v>
      </c>
      <c r="M612" s="231">
        <v>0</v>
      </c>
      <c r="N612" s="231"/>
      <c r="O612" s="231"/>
      <c r="P612" s="231">
        <f t="shared" si="208"/>
        <v>633</v>
      </c>
      <c r="Q612" s="231"/>
      <c r="R612" s="33"/>
      <c r="T612" s="162" t="s">
        <v>22</v>
      </c>
      <c r="U612" s="40" t="s">
        <v>44</v>
      </c>
      <c r="V612" s="108">
        <f t="shared" si="209"/>
        <v>211</v>
      </c>
      <c r="W612" s="108">
        <f t="shared" si="210"/>
        <v>633</v>
      </c>
      <c r="X612" s="108">
        <f t="shared" si="211"/>
        <v>0</v>
      </c>
      <c r="Y612" s="163">
        <v>0</v>
      </c>
      <c r="Z612" s="163">
        <f t="shared" si="212"/>
        <v>0</v>
      </c>
      <c r="AA612" s="163">
        <v>0</v>
      </c>
      <c r="AB612" s="163">
        <f t="shared" si="213"/>
        <v>0</v>
      </c>
      <c r="AC612" s="163">
        <v>0</v>
      </c>
      <c r="AD612" s="164">
        <f t="shared" si="214"/>
        <v>0</v>
      </c>
      <c r="AR612" s="17" t="s">
        <v>164</v>
      </c>
      <c r="AT612" s="17" t="s">
        <v>161</v>
      </c>
      <c r="AU612" s="17" t="s">
        <v>168</v>
      </c>
      <c r="AY612" s="17" t="s">
        <v>160</v>
      </c>
      <c r="BE612" s="165">
        <f t="shared" si="215"/>
        <v>633</v>
      </c>
      <c r="BF612" s="165">
        <f t="shared" si="216"/>
        <v>0</v>
      </c>
      <c r="BG612" s="165">
        <f t="shared" si="217"/>
        <v>0</v>
      </c>
      <c r="BH612" s="165">
        <f t="shared" si="218"/>
        <v>0</v>
      </c>
      <c r="BI612" s="165">
        <f t="shared" si="219"/>
        <v>0</v>
      </c>
      <c r="BJ612" s="17" t="s">
        <v>24</v>
      </c>
      <c r="BK612" s="165">
        <f t="shared" si="220"/>
        <v>633</v>
      </c>
      <c r="BL612" s="17" t="s">
        <v>164</v>
      </c>
      <c r="BM612" s="17" t="s">
        <v>1522</v>
      </c>
    </row>
    <row r="613" spans="2:65" s="1" customFormat="1" ht="22.5" customHeight="1">
      <c r="B613" s="31"/>
      <c r="C613" s="157" t="s">
        <v>1523</v>
      </c>
      <c r="D613" s="157" t="s">
        <v>161</v>
      </c>
      <c r="E613" s="158" t="s">
        <v>1524</v>
      </c>
      <c r="F613" s="230" t="s">
        <v>1480</v>
      </c>
      <c r="G613" s="230"/>
      <c r="H613" s="230"/>
      <c r="I613" s="230"/>
      <c r="J613" s="159" t="s">
        <v>174</v>
      </c>
      <c r="K613" s="160">
        <v>12</v>
      </c>
      <c r="L613" s="161">
        <v>260</v>
      </c>
      <c r="M613" s="231">
        <v>0</v>
      </c>
      <c r="N613" s="231"/>
      <c r="O613" s="231"/>
      <c r="P613" s="231">
        <f t="shared" si="208"/>
        <v>3120</v>
      </c>
      <c r="Q613" s="231"/>
      <c r="R613" s="33"/>
      <c r="T613" s="162" t="s">
        <v>22</v>
      </c>
      <c r="U613" s="40" t="s">
        <v>44</v>
      </c>
      <c r="V613" s="108">
        <f t="shared" si="209"/>
        <v>260</v>
      </c>
      <c r="W613" s="108">
        <f t="shared" si="210"/>
        <v>3120</v>
      </c>
      <c r="X613" s="108">
        <f t="shared" si="211"/>
        <v>0</v>
      </c>
      <c r="Y613" s="163">
        <v>0</v>
      </c>
      <c r="Z613" s="163">
        <f t="shared" si="212"/>
        <v>0</v>
      </c>
      <c r="AA613" s="163">
        <v>0</v>
      </c>
      <c r="AB613" s="163">
        <f t="shared" si="213"/>
        <v>0</v>
      </c>
      <c r="AC613" s="163">
        <v>0</v>
      </c>
      <c r="AD613" s="164">
        <f t="shared" si="214"/>
        <v>0</v>
      </c>
      <c r="AR613" s="17" t="s">
        <v>164</v>
      </c>
      <c r="AT613" s="17" t="s">
        <v>161</v>
      </c>
      <c r="AU613" s="17" t="s">
        <v>168</v>
      </c>
      <c r="AY613" s="17" t="s">
        <v>160</v>
      </c>
      <c r="BE613" s="165">
        <f t="shared" si="215"/>
        <v>3120</v>
      </c>
      <c r="BF613" s="165">
        <f t="shared" si="216"/>
        <v>0</v>
      </c>
      <c r="BG613" s="165">
        <f t="shared" si="217"/>
        <v>0</v>
      </c>
      <c r="BH613" s="165">
        <f t="shared" si="218"/>
        <v>0</v>
      </c>
      <c r="BI613" s="165">
        <f t="shared" si="219"/>
        <v>0</v>
      </c>
      <c r="BJ613" s="17" t="s">
        <v>24</v>
      </c>
      <c r="BK613" s="165">
        <f t="shared" si="220"/>
        <v>3120</v>
      </c>
      <c r="BL613" s="17" t="s">
        <v>164</v>
      </c>
      <c r="BM613" s="17" t="s">
        <v>1525</v>
      </c>
    </row>
    <row r="614" spans="2:65" s="9" customFormat="1" ht="22.35" customHeight="1">
      <c r="B614" s="145"/>
      <c r="C614" s="146"/>
      <c r="D614" s="156" t="s">
        <v>133</v>
      </c>
      <c r="E614" s="156"/>
      <c r="F614" s="156"/>
      <c r="G614" s="156"/>
      <c r="H614" s="156"/>
      <c r="I614" s="156"/>
      <c r="J614" s="156"/>
      <c r="K614" s="156"/>
      <c r="L614" s="156"/>
      <c r="M614" s="237">
        <f>BK614</f>
        <v>39080.300000000003</v>
      </c>
      <c r="N614" s="238"/>
      <c r="O614" s="238"/>
      <c r="P614" s="238"/>
      <c r="Q614" s="238"/>
      <c r="R614" s="148"/>
      <c r="T614" s="149"/>
      <c r="U614" s="146"/>
      <c r="V614" s="146"/>
      <c r="W614" s="150">
        <f>SUM(W615:W625)</f>
        <v>32920.300000000003</v>
      </c>
      <c r="X614" s="150">
        <f>SUM(X615:X625)</f>
        <v>6160</v>
      </c>
      <c r="Y614" s="146"/>
      <c r="Z614" s="151">
        <f>SUM(Z615:Z625)</f>
        <v>0</v>
      </c>
      <c r="AA614" s="146"/>
      <c r="AB614" s="151">
        <f>SUM(AB615:AB625)</f>
        <v>0</v>
      </c>
      <c r="AC614" s="146"/>
      <c r="AD614" s="152">
        <f>SUM(AD615:AD625)</f>
        <v>0</v>
      </c>
      <c r="AR614" s="153" t="s">
        <v>99</v>
      </c>
      <c r="AT614" s="154" t="s">
        <v>80</v>
      </c>
      <c r="AU614" s="154" t="s">
        <v>99</v>
      </c>
      <c r="AY614" s="153" t="s">
        <v>160</v>
      </c>
      <c r="BK614" s="155">
        <f>SUM(BK615:BK625)</f>
        <v>39080.300000000003</v>
      </c>
    </row>
    <row r="615" spans="2:65" s="1" customFormat="1" ht="22.5" customHeight="1">
      <c r="B615" s="31"/>
      <c r="C615" s="157" t="s">
        <v>825</v>
      </c>
      <c r="D615" s="157" t="s">
        <v>161</v>
      </c>
      <c r="E615" s="158" t="s">
        <v>1526</v>
      </c>
      <c r="F615" s="230" t="s">
        <v>1467</v>
      </c>
      <c r="G615" s="230"/>
      <c r="H615" s="230"/>
      <c r="I615" s="230"/>
      <c r="J615" s="159" t="s">
        <v>174</v>
      </c>
      <c r="K615" s="160">
        <v>9</v>
      </c>
      <c r="L615" s="161">
        <v>1328</v>
      </c>
      <c r="M615" s="231">
        <v>560</v>
      </c>
      <c r="N615" s="231"/>
      <c r="O615" s="231"/>
      <c r="P615" s="231">
        <f t="shared" ref="P615:P625" si="221">ROUND(V615*K615,2)</f>
        <v>16992</v>
      </c>
      <c r="Q615" s="231"/>
      <c r="R615" s="33"/>
      <c r="T615" s="162" t="s">
        <v>22</v>
      </c>
      <c r="U615" s="40" t="s">
        <v>44</v>
      </c>
      <c r="V615" s="108">
        <f t="shared" ref="V615:V625" si="222">L615+M615</f>
        <v>1888</v>
      </c>
      <c r="W615" s="108">
        <f t="shared" ref="W615:W625" si="223">ROUND(L615*K615,2)</f>
        <v>11952</v>
      </c>
      <c r="X615" s="108">
        <f t="shared" ref="X615:X625" si="224">ROUND(M615*K615,2)</f>
        <v>5040</v>
      </c>
      <c r="Y615" s="163">
        <v>0</v>
      </c>
      <c r="Z615" s="163">
        <f t="shared" ref="Z615:Z625" si="225">Y615*K615</f>
        <v>0</v>
      </c>
      <c r="AA615" s="163">
        <v>0</v>
      </c>
      <c r="AB615" s="163">
        <f t="shared" ref="AB615:AB625" si="226">AA615*K615</f>
        <v>0</v>
      </c>
      <c r="AC615" s="163">
        <v>0</v>
      </c>
      <c r="AD615" s="164">
        <f t="shared" ref="AD615:AD625" si="227">AC615*K615</f>
        <v>0</v>
      </c>
      <c r="AR615" s="17" t="s">
        <v>164</v>
      </c>
      <c r="AT615" s="17" t="s">
        <v>161</v>
      </c>
      <c r="AU615" s="17" t="s">
        <v>168</v>
      </c>
      <c r="AY615" s="17" t="s">
        <v>160</v>
      </c>
      <c r="BE615" s="165">
        <f t="shared" ref="BE615:BE625" si="228">IF(U615="základní",P615,0)</f>
        <v>16992</v>
      </c>
      <c r="BF615" s="165">
        <f t="shared" ref="BF615:BF625" si="229">IF(U615="snížená",P615,0)</f>
        <v>0</v>
      </c>
      <c r="BG615" s="165">
        <f t="shared" ref="BG615:BG625" si="230">IF(U615="zákl. přenesená",P615,0)</f>
        <v>0</v>
      </c>
      <c r="BH615" s="165">
        <f t="shared" ref="BH615:BH625" si="231">IF(U615="sníž. přenesená",P615,0)</f>
        <v>0</v>
      </c>
      <c r="BI615" s="165">
        <f t="shared" ref="BI615:BI625" si="232">IF(U615="nulová",P615,0)</f>
        <v>0</v>
      </c>
      <c r="BJ615" s="17" t="s">
        <v>24</v>
      </c>
      <c r="BK615" s="165">
        <f t="shared" ref="BK615:BK625" si="233">ROUND(V615*K615,2)</f>
        <v>16992</v>
      </c>
      <c r="BL615" s="17" t="s">
        <v>164</v>
      </c>
      <c r="BM615" s="17" t="s">
        <v>1527</v>
      </c>
    </row>
    <row r="616" spans="2:65" s="1" customFormat="1" ht="22.5" customHeight="1">
      <c r="B616" s="31"/>
      <c r="C616" s="157" t="s">
        <v>1528</v>
      </c>
      <c r="D616" s="157" t="s">
        <v>161</v>
      </c>
      <c r="E616" s="158" t="s">
        <v>1529</v>
      </c>
      <c r="F616" s="230" t="s">
        <v>1530</v>
      </c>
      <c r="G616" s="230"/>
      <c r="H616" s="230"/>
      <c r="I616" s="230"/>
      <c r="J616" s="159" t="s">
        <v>174</v>
      </c>
      <c r="K616" s="160">
        <v>9</v>
      </c>
      <c r="L616" s="161">
        <v>303</v>
      </c>
      <c r="M616" s="231">
        <v>0</v>
      </c>
      <c r="N616" s="231"/>
      <c r="O616" s="231"/>
      <c r="P616" s="231">
        <f t="shared" si="221"/>
        <v>2727</v>
      </c>
      <c r="Q616" s="231"/>
      <c r="R616" s="33"/>
      <c r="T616" s="162" t="s">
        <v>22</v>
      </c>
      <c r="U616" s="40" t="s">
        <v>44</v>
      </c>
      <c r="V616" s="108">
        <f t="shared" si="222"/>
        <v>303</v>
      </c>
      <c r="W616" s="108">
        <f t="shared" si="223"/>
        <v>2727</v>
      </c>
      <c r="X616" s="108">
        <f t="shared" si="224"/>
        <v>0</v>
      </c>
      <c r="Y616" s="163">
        <v>0</v>
      </c>
      <c r="Z616" s="163">
        <f t="shared" si="225"/>
        <v>0</v>
      </c>
      <c r="AA616" s="163">
        <v>0</v>
      </c>
      <c r="AB616" s="163">
        <f t="shared" si="226"/>
        <v>0</v>
      </c>
      <c r="AC616" s="163">
        <v>0</v>
      </c>
      <c r="AD616" s="164">
        <f t="shared" si="227"/>
        <v>0</v>
      </c>
      <c r="AR616" s="17" t="s">
        <v>164</v>
      </c>
      <c r="AT616" s="17" t="s">
        <v>161</v>
      </c>
      <c r="AU616" s="17" t="s">
        <v>168</v>
      </c>
      <c r="AY616" s="17" t="s">
        <v>160</v>
      </c>
      <c r="BE616" s="165">
        <f t="shared" si="228"/>
        <v>2727</v>
      </c>
      <c r="BF616" s="165">
        <f t="shared" si="229"/>
        <v>0</v>
      </c>
      <c r="BG616" s="165">
        <f t="shared" si="230"/>
        <v>0</v>
      </c>
      <c r="BH616" s="165">
        <f t="shared" si="231"/>
        <v>0</v>
      </c>
      <c r="BI616" s="165">
        <f t="shared" si="232"/>
        <v>0</v>
      </c>
      <c r="BJ616" s="17" t="s">
        <v>24</v>
      </c>
      <c r="BK616" s="165">
        <f t="shared" si="233"/>
        <v>2727</v>
      </c>
      <c r="BL616" s="17" t="s">
        <v>164</v>
      </c>
      <c r="BM616" s="17" t="s">
        <v>1531</v>
      </c>
    </row>
    <row r="617" spans="2:65" s="1" customFormat="1" ht="22.5" customHeight="1">
      <c r="B617" s="31"/>
      <c r="C617" s="157" t="s">
        <v>827</v>
      </c>
      <c r="D617" s="157" t="s">
        <v>161</v>
      </c>
      <c r="E617" s="158" t="s">
        <v>1532</v>
      </c>
      <c r="F617" s="230" t="s">
        <v>1460</v>
      </c>
      <c r="G617" s="230"/>
      <c r="H617" s="230"/>
      <c r="I617" s="230"/>
      <c r="J617" s="159" t="s">
        <v>174</v>
      </c>
      <c r="K617" s="160">
        <v>9</v>
      </c>
      <c r="L617" s="161">
        <v>959</v>
      </c>
      <c r="M617" s="231">
        <v>0</v>
      </c>
      <c r="N617" s="231"/>
      <c r="O617" s="231"/>
      <c r="P617" s="231">
        <f t="shared" si="221"/>
        <v>8631</v>
      </c>
      <c r="Q617" s="231"/>
      <c r="R617" s="33"/>
      <c r="T617" s="162" t="s">
        <v>22</v>
      </c>
      <c r="U617" s="40" t="s">
        <v>44</v>
      </c>
      <c r="V617" s="108">
        <f t="shared" si="222"/>
        <v>959</v>
      </c>
      <c r="W617" s="108">
        <f t="shared" si="223"/>
        <v>8631</v>
      </c>
      <c r="X617" s="108">
        <f t="shared" si="224"/>
        <v>0</v>
      </c>
      <c r="Y617" s="163">
        <v>0</v>
      </c>
      <c r="Z617" s="163">
        <f t="shared" si="225"/>
        <v>0</v>
      </c>
      <c r="AA617" s="163">
        <v>0</v>
      </c>
      <c r="AB617" s="163">
        <f t="shared" si="226"/>
        <v>0</v>
      </c>
      <c r="AC617" s="163">
        <v>0</v>
      </c>
      <c r="AD617" s="164">
        <f t="shared" si="227"/>
        <v>0</v>
      </c>
      <c r="AR617" s="17" t="s">
        <v>164</v>
      </c>
      <c r="AT617" s="17" t="s">
        <v>161</v>
      </c>
      <c r="AU617" s="17" t="s">
        <v>168</v>
      </c>
      <c r="AY617" s="17" t="s">
        <v>160</v>
      </c>
      <c r="BE617" s="165">
        <f t="shared" si="228"/>
        <v>8631</v>
      </c>
      <c r="BF617" s="165">
        <f t="shared" si="229"/>
        <v>0</v>
      </c>
      <c r="BG617" s="165">
        <f t="shared" si="230"/>
        <v>0</v>
      </c>
      <c r="BH617" s="165">
        <f t="shared" si="231"/>
        <v>0</v>
      </c>
      <c r="BI617" s="165">
        <f t="shared" si="232"/>
        <v>0</v>
      </c>
      <c r="BJ617" s="17" t="s">
        <v>24</v>
      </c>
      <c r="BK617" s="165">
        <f t="shared" si="233"/>
        <v>8631</v>
      </c>
      <c r="BL617" s="17" t="s">
        <v>164</v>
      </c>
      <c r="BM617" s="17" t="s">
        <v>1533</v>
      </c>
    </row>
    <row r="618" spans="2:65" s="1" customFormat="1" ht="22.5" customHeight="1">
      <c r="B618" s="31"/>
      <c r="C618" s="157" t="s">
        <v>1534</v>
      </c>
      <c r="D618" s="157" t="s">
        <v>161</v>
      </c>
      <c r="E618" s="158" t="s">
        <v>1535</v>
      </c>
      <c r="F618" s="230" t="s">
        <v>1476</v>
      </c>
      <c r="G618" s="230"/>
      <c r="H618" s="230"/>
      <c r="I618" s="230"/>
      <c r="J618" s="159" t="s">
        <v>174</v>
      </c>
      <c r="K618" s="160">
        <v>9</v>
      </c>
      <c r="L618" s="161">
        <v>72</v>
      </c>
      <c r="M618" s="231">
        <v>0</v>
      </c>
      <c r="N618" s="231"/>
      <c r="O618" s="231"/>
      <c r="P618" s="231">
        <f t="shared" si="221"/>
        <v>648</v>
      </c>
      <c r="Q618" s="231"/>
      <c r="R618" s="33"/>
      <c r="T618" s="162" t="s">
        <v>22</v>
      </c>
      <c r="U618" s="40" t="s">
        <v>44</v>
      </c>
      <c r="V618" s="108">
        <f t="shared" si="222"/>
        <v>72</v>
      </c>
      <c r="W618" s="108">
        <f t="shared" si="223"/>
        <v>648</v>
      </c>
      <c r="X618" s="108">
        <f t="shared" si="224"/>
        <v>0</v>
      </c>
      <c r="Y618" s="163">
        <v>0</v>
      </c>
      <c r="Z618" s="163">
        <f t="shared" si="225"/>
        <v>0</v>
      </c>
      <c r="AA618" s="163">
        <v>0</v>
      </c>
      <c r="AB618" s="163">
        <f t="shared" si="226"/>
        <v>0</v>
      </c>
      <c r="AC618" s="163">
        <v>0</v>
      </c>
      <c r="AD618" s="164">
        <f t="shared" si="227"/>
        <v>0</v>
      </c>
      <c r="AR618" s="17" t="s">
        <v>164</v>
      </c>
      <c r="AT618" s="17" t="s">
        <v>161</v>
      </c>
      <c r="AU618" s="17" t="s">
        <v>168</v>
      </c>
      <c r="AY618" s="17" t="s">
        <v>160</v>
      </c>
      <c r="BE618" s="165">
        <f t="shared" si="228"/>
        <v>648</v>
      </c>
      <c r="BF618" s="165">
        <f t="shared" si="229"/>
        <v>0</v>
      </c>
      <c r="BG618" s="165">
        <f t="shared" si="230"/>
        <v>0</v>
      </c>
      <c r="BH618" s="165">
        <f t="shared" si="231"/>
        <v>0</v>
      </c>
      <c r="BI618" s="165">
        <f t="shared" si="232"/>
        <v>0</v>
      </c>
      <c r="BJ618" s="17" t="s">
        <v>24</v>
      </c>
      <c r="BK618" s="165">
        <f t="shared" si="233"/>
        <v>648</v>
      </c>
      <c r="BL618" s="17" t="s">
        <v>164</v>
      </c>
      <c r="BM618" s="17" t="s">
        <v>1536</v>
      </c>
    </row>
    <row r="619" spans="2:65" s="1" customFormat="1" ht="22.5" customHeight="1">
      <c r="B619" s="31"/>
      <c r="C619" s="157" t="s">
        <v>830</v>
      </c>
      <c r="D619" s="157" t="s">
        <v>161</v>
      </c>
      <c r="E619" s="158" t="s">
        <v>1537</v>
      </c>
      <c r="F619" s="230" t="s">
        <v>1480</v>
      </c>
      <c r="G619" s="230"/>
      <c r="H619" s="230"/>
      <c r="I619" s="230"/>
      <c r="J619" s="159" t="s">
        <v>174</v>
      </c>
      <c r="K619" s="160">
        <v>9</v>
      </c>
      <c r="L619" s="161">
        <v>260</v>
      </c>
      <c r="M619" s="231">
        <v>0</v>
      </c>
      <c r="N619" s="231"/>
      <c r="O619" s="231"/>
      <c r="P619" s="231">
        <f t="shared" si="221"/>
        <v>2340</v>
      </c>
      <c r="Q619" s="231"/>
      <c r="R619" s="33"/>
      <c r="T619" s="162" t="s">
        <v>22</v>
      </c>
      <c r="U619" s="40" t="s">
        <v>44</v>
      </c>
      <c r="V619" s="108">
        <f t="shared" si="222"/>
        <v>260</v>
      </c>
      <c r="W619" s="108">
        <f t="shared" si="223"/>
        <v>2340</v>
      </c>
      <c r="X619" s="108">
        <f t="shared" si="224"/>
        <v>0</v>
      </c>
      <c r="Y619" s="163">
        <v>0</v>
      </c>
      <c r="Z619" s="163">
        <f t="shared" si="225"/>
        <v>0</v>
      </c>
      <c r="AA619" s="163">
        <v>0</v>
      </c>
      <c r="AB619" s="163">
        <f t="shared" si="226"/>
        <v>0</v>
      </c>
      <c r="AC619" s="163">
        <v>0</v>
      </c>
      <c r="AD619" s="164">
        <f t="shared" si="227"/>
        <v>0</v>
      </c>
      <c r="AR619" s="17" t="s">
        <v>164</v>
      </c>
      <c r="AT619" s="17" t="s">
        <v>161</v>
      </c>
      <c r="AU619" s="17" t="s">
        <v>168</v>
      </c>
      <c r="AY619" s="17" t="s">
        <v>160</v>
      </c>
      <c r="BE619" s="165">
        <f t="shared" si="228"/>
        <v>2340</v>
      </c>
      <c r="BF619" s="165">
        <f t="shared" si="229"/>
        <v>0</v>
      </c>
      <c r="BG619" s="165">
        <f t="shared" si="230"/>
        <v>0</v>
      </c>
      <c r="BH619" s="165">
        <f t="shared" si="231"/>
        <v>0</v>
      </c>
      <c r="BI619" s="165">
        <f t="shared" si="232"/>
        <v>0</v>
      </c>
      <c r="BJ619" s="17" t="s">
        <v>24</v>
      </c>
      <c r="BK619" s="165">
        <f t="shared" si="233"/>
        <v>2340</v>
      </c>
      <c r="BL619" s="17" t="s">
        <v>164</v>
      </c>
      <c r="BM619" s="17" t="s">
        <v>1538</v>
      </c>
    </row>
    <row r="620" spans="2:65" s="1" customFormat="1" ht="22.5" customHeight="1">
      <c r="B620" s="31"/>
      <c r="C620" s="157" t="s">
        <v>1539</v>
      </c>
      <c r="D620" s="157" t="s">
        <v>161</v>
      </c>
      <c r="E620" s="158" t="s">
        <v>1540</v>
      </c>
      <c r="F620" s="230" t="s">
        <v>1463</v>
      </c>
      <c r="G620" s="230"/>
      <c r="H620" s="230"/>
      <c r="I620" s="230"/>
      <c r="J620" s="159" t="s">
        <v>174</v>
      </c>
      <c r="K620" s="160">
        <v>9</v>
      </c>
      <c r="L620" s="161">
        <v>28.7</v>
      </c>
      <c r="M620" s="231">
        <v>0</v>
      </c>
      <c r="N620" s="231"/>
      <c r="O620" s="231"/>
      <c r="P620" s="231">
        <f t="shared" si="221"/>
        <v>258.3</v>
      </c>
      <c r="Q620" s="231"/>
      <c r="R620" s="33"/>
      <c r="T620" s="162" t="s">
        <v>22</v>
      </c>
      <c r="U620" s="40" t="s">
        <v>44</v>
      </c>
      <c r="V620" s="108">
        <f t="shared" si="222"/>
        <v>28.7</v>
      </c>
      <c r="W620" s="108">
        <f t="shared" si="223"/>
        <v>258.3</v>
      </c>
      <c r="X620" s="108">
        <f t="shared" si="224"/>
        <v>0</v>
      </c>
      <c r="Y620" s="163">
        <v>0</v>
      </c>
      <c r="Z620" s="163">
        <f t="shared" si="225"/>
        <v>0</v>
      </c>
      <c r="AA620" s="163">
        <v>0</v>
      </c>
      <c r="AB620" s="163">
        <f t="shared" si="226"/>
        <v>0</v>
      </c>
      <c r="AC620" s="163">
        <v>0</v>
      </c>
      <c r="AD620" s="164">
        <f t="shared" si="227"/>
        <v>0</v>
      </c>
      <c r="AR620" s="17" t="s">
        <v>164</v>
      </c>
      <c r="AT620" s="17" t="s">
        <v>161</v>
      </c>
      <c r="AU620" s="17" t="s">
        <v>168</v>
      </c>
      <c r="AY620" s="17" t="s">
        <v>160</v>
      </c>
      <c r="BE620" s="165">
        <f t="shared" si="228"/>
        <v>258.3</v>
      </c>
      <c r="BF620" s="165">
        <f t="shared" si="229"/>
        <v>0</v>
      </c>
      <c r="BG620" s="165">
        <f t="shared" si="230"/>
        <v>0</v>
      </c>
      <c r="BH620" s="165">
        <f t="shared" si="231"/>
        <v>0</v>
      </c>
      <c r="BI620" s="165">
        <f t="shared" si="232"/>
        <v>0</v>
      </c>
      <c r="BJ620" s="17" t="s">
        <v>24</v>
      </c>
      <c r="BK620" s="165">
        <f t="shared" si="233"/>
        <v>258.3</v>
      </c>
      <c r="BL620" s="17" t="s">
        <v>164</v>
      </c>
      <c r="BM620" s="17" t="s">
        <v>1541</v>
      </c>
    </row>
    <row r="621" spans="2:65" s="1" customFormat="1" ht="22.5" customHeight="1">
      <c r="B621" s="31"/>
      <c r="C621" s="157" t="s">
        <v>832</v>
      </c>
      <c r="D621" s="157" t="s">
        <v>161</v>
      </c>
      <c r="E621" s="158" t="s">
        <v>1542</v>
      </c>
      <c r="F621" s="230" t="s">
        <v>1467</v>
      </c>
      <c r="G621" s="230"/>
      <c r="H621" s="230"/>
      <c r="I621" s="230"/>
      <c r="J621" s="159" t="s">
        <v>174</v>
      </c>
      <c r="K621" s="160">
        <v>2</v>
      </c>
      <c r="L621" s="161">
        <v>1328</v>
      </c>
      <c r="M621" s="231">
        <v>560</v>
      </c>
      <c r="N621" s="231"/>
      <c r="O621" s="231"/>
      <c r="P621" s="231">
        <f t="shared" si="221"/>
        <v>3776</v>
      </c>
      <c r="Q621" s="231"/>
      <c r="R621" s="33"/>
      <c r="T621" s="162" t="s">
        <v>22</v>
      </c>
      <c r="U621" s="40" t="s">
        <v>44</v>
      </c>
      <c r="V621" s="108">
        <f t="shared" si="222"/>
        <v>1888</v>
      </c>
      <c r="W621" s="108">
        <f t="shared" si="223"/>
        <v>2656</v>
      </c>
      <c r="X621" s="108">
        <f t="shared" si="224"/>
        <v>1120</v>
      </c>
      <c r="Y621" s="163">
        <v>0</v>
      </c>
      <c r="Z621" s="163">
        <f t="shared" si="225"/>
        <v>0</v>
      </c>
      <c r="AA621" s="163">
        <v>0</v>
      </c>
      <c r="AB621" s="163">
        <f t="shared" si="226"/>
        <v>0</v>
      </c>
      <c r="AC621" s="163">
        <v>0</v>
      </c>
      <c r="AD621" s="164">
        <f t="shared" si="227"/>
        <v>0</v>
      </c>
      <c r="AR621" s="17" t="s">
        <v>164</v>
      </c>
      <c r="AT621" s="17" t="s">
        <v>161</v>
      </c>
      <c r="AU621" s="17" t="s">
        <v>168</v>
      </c>
      <c r="AY621" s="17" t="s">
        <v>160</v>
      </c>
      <c r="BE621" s="165">
        <f t="shared" si="228"/>
        <v>3776</v>
      </c>
      <c r="BF621" s="165">
        <f t="shared" si="229"/>
        <v>0</v>
      </c>
      <c r="BG621" s="165">
        <f t="shared" si="230"/>
        <v>0</v>
      </c>
      <c r="BH621" s="165">
        <f t="shared" si="231"/>
        <v>0</v>
      </c>
      <c r="BI621" s="165">
        <f t="shared" si="232"/>
        <v>0</v>
      </c>
      <c r="BJ621" s="17" t="s">
        <v>24</v>
      </c>
      <c r="BK621" s="165">
        <f t="shared" si="233"/>
        <v>3776</v>
      </c>
      <c r="BL621" s="17" t="s">
        <v>164</v>
      </c>
      <c r="BM621" s="17" t="s">
        <v>1543</v>
      </c>
    </row>
    <row r="622" spans="2:65" s="1" customFormat="1" ht="22.5" customHeight="1">
      <c r="B622" s="31"/>
      <c r="C622" s="157" t="s">
        <v>1544</v>
      </c>
      <c r="D622" s="157" t="s">
        <v>161</v>
      </c>
      <c r="E622" s="158" t="s">
        <v>1545</v>
      </c>
      <c r="F622" s="230" t="s">
        <v>1470</v>
      </c>
      <c r="G622" s="230"/>
      <c r="H622" s="230"/>
      <c r="I622" s="230"/>
      <c r="J622" s="159" t="s">
        <v>174</v>
      </c>
      <c r="K622" s="160">
        <v>2</v>
      </c>
      <c r="L622" s="161">
        <v>303</v>
      </c>
      <c r="M622" s="231">
        <v>0</v>
      </c>
      <c r="N622" s="231"/>
      <c r="O622" s="231"/>
      <c r="P622" s="231">
        <f t="shared" si="221"/>
        <v>606</v>
      </c>
      <c r="Q622" s="231"/>
      <c r="R622" s="33"/>
      <c r="T622" s="162" t="s">
        <v>22</v>
      </c>
      <c r="U622" s="40" t="s">
        <v>44</v>
      </c>
      <c r="V622" s="108">
        <f t="shared" si="222"/>
        <v>303</v>
      </c>
      <c r="W622" s="108">
        <f t="shared" si="223"/>
        <v>606</v>
      </c>
      <c r="X622" s="108">
        <f t="shared" si="224"/>
        <v>0</v>
      </c>
      <c r="Y622" s="163">
        <v>0</v>
      </c>
      <c r="Z622" s="163">
        <f t="shared" si="225"/>
        <v>0</v>
      </c>
      <c r="AA622" s="163">
        <v>0</v>
      </c>
      <c r="AB622" s="163">
        <f t="shared" si="226"/>
        <v>0</v>
      </c>
      <c r="AC622" s="163">
        <v>0</v>
      </c>
      <c r="AD622" s="164">
        <f t="shared" si="227"/>
        <v>0</v>
      </c>
      <c r="AR622" s="17" t="s">
        <v>164</v>
      </c>
      <c r="AT622" s="17" t="s">
        <v>161</v>
      </c>
      <c r="AU622" s="17" t="s">
        <v>168</v>
      </c>
      <c r="AY622" s="17" t="s">
        <v>160</v>
      </c>
      <c r="BE622" s="165">
        <f t="shared" si="228"/>
        <v>606</v>
      </c>
      <c r="BF622" s="165">
        <f t="shared" si="229"/>
        <v>0</v>
      </c>
      <c r="BG622" s="165">
        <f t="shared" si="230"/>
        <v>0</v>
      </c>
      <c r="BH622" s="165">
        <f t="shared" si="231"/>
        <v>0</v>
      </c>
      <c r="BI622" s="165">
        <f t="shared" si="232"/>
        <v>0</v>
      </c>
      <c r="BJ622" s="17" t="s">
        <v>24</v>
      </c>
      <c r="BK622" s="165">
        <f t="shared" si="233"/>
        <v>606</v>
      </c>
      <c r="BL622" s="17" t="s">
        <v>164</v>
      </c>
      <c r="BM622" s="17" t="s">
        <v>1546</v>
      </c>
    </row>
    <row r="623" spans="2:65" s="1" customFormat="1" ht="22.5" customHeight="1">
      <c r="B623" s="31"/>
      <c r="C623" s="157" t="s">
        <v>835</v>
      </c>
      <c r="D623" s="157" t="s">
        <v>161</v>
      </c>
      <c r="E623" s="158" t="s">
        <v>1547</v>
      </c>
      <c r="F623" s="230" t="s">
        <v>1460</v>
      </c>
      <c r="G623" s="230"/>
      <c r="H623" s="230"/>
      <c r="I623" s="230"/>
      <c r="J623" s="159" t="s">
        <v>174</v>
      </c>
      <c r="K623" s="160">
        <v>2</v>
      </c>
      <c r="L623" s="161">
        <v>959</v>
      </c>
      <c r="M623" s="231">
        <v>0</v>
      </c>
      <c r="N623" s="231"/>
      <c r="O623" s="231"/>
      <c r="P623" s="231">
        <f t="shared" si="221"/>
        <v>1918</v>
      </c>
      <c r="Q623" s="231"/>
      <c r="R623" s="33"/>
      <c r="T623" s="162" t="s">
        <v>22</v>
      </c>
      <c r="U623" s="40" t="s">
        <v>44</v>
      </c>
      <c r="V623" s="108">
        <f t="shared" si="222"/>
        <v>959</v>
      </c>
      <c r="W623" s="108">
        <f t="shared" si="223"/>
        <v>1918</v>
      </c>
      <c r="X623" s="108">
        <f t="shared" si="224"/>
        <v>0</v>
      </c>
      <c r="Y623" s="163">
        <v>0</v>
      </c>
      <c r="Z623" s="163">
        <f t="shared" si="225"/>
        <v>0</v>
      </c>
      <c r="AA623" s="163">
        <v>0</v>
      </c>
      <c r="AB623" s="163">
        <f t="shared" si="226"/>
        <v>0</v>
      </c>
      <c r="AC623" s="163">
        <v>0</v>
      </c>
      <c r="AD623" s="164">
        <f t="shared" si="227"/>
        <v>0</v>
      </c>
      <c r="AR623" s="17" t="s">
        <v>164</v>
      </c>
      <c r="AT623" s="17" t="s">
        <v>161</v>
      </c>
      <c r="AU623" s="17" t="s">
        <v>168</v>
      </c>
      <c r="AY623" s="17" t="s">
        <v>160</v>
      </c>
      <c r="BE623" s="165">
        <f t="shared" si="228"/>
        <v>1918</v>
      </c>
      <c r="BF623" s="165">
        <f t="shared" si="229"/>
        <v>0</v>
      </c>
      <c r="BG623" s="165">
        <f t="shared" si="230"/>
        <v>0</v>
      </c>
      <c r="BH623" s="165">
        <f t="shared" si="231"/>
        <v>0</v>
      </c>
      <c r="BI623" s="165">
        <f t="shared" si="232"/>
        <v>0</v>
      </c>
      <c r="BJ623" s="17" t="s">
        <v>24</v>
      </c>
      <c r="BK623" s="165">
        <f t="shared" si="233"/>
        <v>1918</v>
      </c>
      <c r="BL623" s="17" t="s">
        <v>164</v>
      </c>
      <c r="BM623" s="17" t="s">
        <v>1548</v>
      </c>
    </row>
    <row r="624" spans="2:65" s="1" customFormat="1" ht="22.5" customHeight="1">
      <c r="B624" s="31"/>
      <c r="C624" s="157" t="s">
        <v>1549</v>
      </c>
      <c r="D624" s="157" t="s">
        <v>161</v>
      </c>
      <c r="E624" s="158" t="s">
        <v>1550</v>
      </c>
      <c r="F624" s="230" t="s">
        <v>1476</v>
      </c>
      <c r="G624" s="230"/>
      <c r="H624" s="230"/>
      <c r="I624" s="230"/>
      <c r="J624" s="159" t="s">
        <v>174</v>
      </c>
      <c r="K624" s="160">
        <v>2</v>
      </c>
      <c r="L624" s="161">
        <v>72</v>
      </c>
      <c r="M624" s="231">
        <v>0</v>
      </c>
      <c r="N624" s="231"/>
      <c r="O624" s="231"/>
      <c r="P624" s="231">
        <f t="shared" si="221"/>
        <v>144</v>
      </c>
      <c r="Q624" s="231"/>
      <c r="R624" s="33"/>
      <c r="T624" s="162" t="s">
        <v>22</v>
      </c>
      <c r="U624" s="40" t="s">
        <v>44</v>
      </c>
      <c r="V624" s="108">
        <f t="shared" si="222"/>
        <v>72</v>
      </c>
      <c r="W624" s="108">
        <f t="shared" si="223"/>
        <v>144</v>
      </c>
      <c r="X624" s="108">
        <f t="shared" si="224"/>
        <v>0</v>
      </c>
      <c r="Y624" s="163">
        <v>0</v>
      </c>
      <c r="Z624" s="163">
        <f t="shared" si="225"/>
        <v>0</v>
      </c>
      <c r="AA624" s="163">
        <v>0</v>
      </c>
      <c r="AB624" s="163">
        <f t="shared" si="226"/>
        <v>0</v>
      </c>
      <c r="AC624" s="163">
        <v>0</v>
      </c>
      <c r="AD624" s="164">
        <f t="shared" si="227"/>
        <v>0</v>
      </c>
      <c r="AR624" s="17" t="s">
        <v>164</v>
      </c>
      <c r="AT624" s="17" t="s">
        <v>161</v>
      </c>
      <c r="AU624" s="17" t="s">
        <v>168</v>
      </c>
      <c r="AY624" s="17" t="s">
        <v>160</v>
      </c>
      <c r="BE624" s="165">
        <f t="shared" si="228"/>
        <v>144</v>
      </c>
      <c r="BF624" s="165">
        <f t="shared" si="229"/>
        <v>0</v>
      </c>
      <c r="BG624" s="165">
        <f t="shared" si="230"/>
        <v>0</v>
      </c>
      <c r="BH624" s="165">
        <f t="shared" si="231"/>
        <v>0</v>
      </c>
      <c r="BI624" s="165">
        <f t="shared" si="232"/>
        <v>0</v>
      </c>
      <c r="BJ624" s="17" t="s">
        <v>24</v>
      </c>
      <c r="BK624" s="165">
        <f t="shared" si="233"/>
        <v>144</v>
      </c>
      <c r="BL624" s="17" t="s">
        <v>164</v>
      </c>
      <c r="BM624" s="17" t="s">
        <v>1551</v>
      </c>
    </row>
    <row r="625" spans="2:65" s="1" customFormat="1" ht="22.5" customHeight="1">
      <c r="B625" s="31"/>
      <c r="C625" s="157" t="s">
        <v>837</v>
      </c>
      <c r="D625" s="157" t="s">
        <v>161</v>
      </c>
      <c r="E625" s="158" t="s">
        <v>1552</v>
      </c>
      <c r="F625" s="230" t="s">
        <v>1480</v>
      </c>
      <c r="G625" s="230"/>
      <c r="H625" s="230"/>
      <c r="I625" s="230"/>
      <c r="J625" s="159" t="s">
        <v>174</v>
      </c>
      <c r="K625" s="160">
        <v>4</v>
      </c>
      <c r="L625" s="161">
        <v>260</v>
      </c>
      <c r="M625" s="231">
        <v>0</v>
      </c>
      <c r="N625" s="231"/>
      <c r="O625" s="231"/>
      <c r="P625" s="231">
        <f t="shared" si="221"/>
        <v>1040</v>
      </c>
      <c r="Q625" s="231"/>
      <c r="R625" s="33"/>
      <c r="T625" s="162" t="s">
        <v>22</v>
      </c>
      <c r="U625" s="40" t="s">
        <v>44</v>
      </c>
      <c r="V625" s="108">
        <f t="shared" si="222"/>
        <v>260</v>
      </c>
      <c r="W625" s="108">
        <f t="shared" si="223"/>
        <v>1040</v>
      </c>
      <c r="X625" s="108">
        <f t="shared" si="224"/>
        <v>0</v>
      </c>
      <c r="Y625" s="163">
        <v>0</v>
      </c>
      <c r="Z625" s="163">
        <f t="shared" si="225"/>
        <v>0</v>
      </c>
      <c r="AA625" s="163">
        <v>0</v>
      </c>
      <c r="AB625" s="163">
        <f t="shared" si="226"/>
        <v>0</v>
      </c>
      <c r="AC625" s="163">
        <v>0</v>
      </c>
      <c r="AD625" s="164">
        <f t="shared" si="227"/>
        <v>0</v>
      </c>
      <c r="AR625" s="17" t="s">
        <v>164</v>
      </c>
      <c r="AT625" s="17" t="s">
        <v>161</v>
      </c>
      <c r="AU625" s="17" t="s">
        <v>168</v>
      </c>
      <c r="AY625" s="17" t="s">
        <v>160</v>
      </c>
      <c r="BE625" s="165">
        <f t="shared" si="228"/>
        <v>1040</v>
      </c>
      <c r="BF625" s="165">
        <f t="shared" si="229"/>
        <v>0</v>
      </c>
      <c r="BG625" s="165">
        <f t="shared" si="230"/>
        <v>0</v>
      </c>
      <c r="BH625" s="165">
        <f t="shared" si="231"/>
        <v>0</v>
      </c>
      <c r="BI625" s="165">
        <f t="shared" si="232"/>
        <v>0</v>
      </c>
      <c r="BJ625" s="17" t="s">
        <v>24</v>
      </c>
      <c r="BK625" s="165">
        <f t="shared" si="233"/>
        <v>1040</v>
      </c>
      <c r="BL625" s="17" t="s">
        <v>164</v>
      </c>
      <c r="BM625" s="17" t="s">
        <v>1553</v>
      </c>
    </row>
    <row r="626" spans="2:65" s="9" customFormat="1" ht="22.35" customHeight="1">
      <c r="B626" s="145"/>
      <c r="C626" s="146"/>
      <c r="D626" s="156" t="s">
        <v>134</v>
      </c>
      <c r="E626" s="156"/>
      <c r="F626" s="156"/>
      <c r="G626" s="156"/>
      <c r="H626" s="156"/>
      <c r="I626" s="156"/>
      <c r="J626" s="156"/>
      <c r="K626" s="156"/>
      <c r="L626" s="156"/>
      <c r="M626" s="237">
        <f>BK626</f>
        <v>73933</v>
      </c>
      <c r="N626" s="238"/>
      <c r="O626" s="238"/>
      <c r="P626" s="238"/>
      <c r="Q626" s="238"/>
      <c r="R626" s="148"/>
      <c r="T626" s="149"/>
      <c r="U626" s="146"/>
      <c r="V626" s="146"/>
      <c r="W626" s="150">
        <f>SUM(W627:W635)</f>
        <v>56573</v>
      </c>
      <c r="X626" s="150">
        <f>SUM(X627:X635)</f>
        <v>17360</v>
      </c>
      <c r="Y626" s="146"/>
      <c r="Z626" s="151">
        <f>SUM(Z627:Z635)</f>
        <v>0</v>
      </c>
      <c r="AA626" s="146"/>
      <c r="AB626" s="151">
        <f>SUM(AB627:AB635)</f>
        <v>0</v>
      </c>
      <c r="AC626" s="146"/>
      <c r="AD626" s="152">
        <f>SUM(AD627:AD635)</f>
        <v>0</v>
      </c>
      <c r="AR626" s="153" t="s">
        <v>99</v>
      </c>
      <c r="AT626" s="154" t="s">
        <v>80</v>
      </c>
      <c r="AU626" s="154" t="s">
        <v>99</v>
      </c>
      <c r="AY626" s="153" t="s">
        <v>160</v>
      </c>
      <c r="BK626" s="155">
        <f>SUM(BK627:BK635)</f>
        <v>73933</v>
      </c>
    </row>
    <row r="627" spans="2:65" s="1" customFormat="1" ht="22.5" customHeight="1">
      <c r="B627" s="31"/>
      <c r="C627" s="157" t="s">
        <v>1554</v>
      </c>
      <c r="D627" s="157" t="s">
        <v>161</v>
      </c>
      <c r="E627" s="158" t="s">
        <v>1555</v>
      </c>
      <c r="F627" s="230" t="s">
        <v>1467</v>
      </c>
      <c r="G627" s="230"/>
      <c r="H627" s="230"/>
      <c r="I627" s="230"/>
      <c r="J627" s="159" t="s">
        <v>174</v>
      </c>
      <c r="K627" s="160">
        <v>1</v>
      </c>
      <c r="L627" s="161">
        <v>1328</v>
      </c>
      <c r="M627" s="231">
        <v>560</v>
      </c>
      <c r="N627" s="231"/>
      <c r="O627" s="231"/>
      <c r="P627" s="231">
        <f t="shared" ref="P627:P635" si="234">ROUND(V627*K627,2)</f>
        <v>1888</v>
      </c>
      <c r="Q627" s="231"/>
      <c r="R627" s="33"/>
      <c r="T627" s="162" t="s">
        <v>22</v>
      </c>
      <c r="U627" s="40" t="s">
        <v>44</v>
      </c>
      <c r="V627" s="108">
        <f t="shared" ref="V627:V635" si="235">L627+M627</f>
        <v>1888</v>
      </c>
      <c r="W627" s="108">
        <f t="shared" ref="W627:W635" si="236">ROUND(L627*K627,2)</f>
        <v>1328</v>
      </c>
      <c r="X627" s="108">
        <f t="shared" ref="X627:X635" si="237">ROUND(M627*K627,2)</f>
        <v>560</v>
      </c>
      <c r="Y627" s="163">
        <v>0</v>
      </c>
      <c r="Z627" s="163">
        <f t="shared" ref="Z627:Z635" si="238">Y627*K627</f>
        <v>0</v>
      </c>
      <c r="AA627" s="163">
        <v>0</v>
      </c>
      <c r="AB627" s="163">
        <f t="shared" ref="AB627:AB635" si="239">AA627*K627</f>
        <v>0</v>
      </c>
      <c r="AC627" s="163">
        <v>0</v>
      </c>
      <c r="AD627" s="164">
        <f t="shared" ref="AD627:AD635" si="240">AC627*K627</f>
        <v>0</v>
      </c>
      <c r="AR627" s="17" t="s">
        <v>164</v>
      </c>
      <c r="AT627" s="17" t="s">
        <v>161</v>
      </c>
      <c r="AU627" s="17" t="s">
        <v>168</v>
      </c>
      <c r="AY627" s="17" t="s">
        <v>160</v>
      </c>
      <c r="BE627" s="165">
        <f t="shared" ref="BE627:BE635" si="241">IF(U627="základní",P627,0)</f>
        <v>1888</v>
      </c>
      <c r="BF627" s="165">
        <f t="shared" ref="BF627:BF635" si="242">IF(U627="snížená",P627,0)</f>
        <v>0</v>
      </c>
      <c r="BG627" s="165">
        <f t="shared" ref="BG627:BG635" si="243">IF(U627="zákl. přenesená",P627,0)</f>
        <v>0</v>
      </c>
      <c r="BH627" s="165">
        <f t="shared" ref="BH627:BH635" si="244">IF(U627="sníž. přenesená",P627,0)</f>
        <v>0</v>
      </c>
      <c r="BI627" s="165">
        <f t="shared" ref="BI627:BI635" si="245">IF(U627="nulová",P627,0)</f>
        <v>0</v>
      </c>
      <c r="BJ627" s="17" t="s">
        <v>24</v>
      </c>
      <c r="BK627" s="165">
        <f t="shared" ref="BK627:BK635" si="246">ROUND(V627*K627,2)</f>
        <v>1888</v>
      </c>
      <c r="BL627" s="17" t="s">
        <v>164</v>
      </c>
      <c r="BM627" s="17" t="s">
        <v>1556</v>
      </c>
    </row>
    <row r="628" spans="2:65" s="1" customFormat="1" ht="22.5" customHeight="1">
      <c r="B628" s="31"/>
      <c r="C628" s="157" t="s">
        <v>840</v>
      </c>
      <c r="D628" s="157" t="s">
        <v>161</v>
      </c>
      <c r="E628" s="158" t="s">
        <v>1557</v>
      </c>
      <c r="F628" s="230" t="s">
        <v>1470</v>
      </c>
      <c r="G628" s="230"/>
      <c r="H628" s="230"/>
      <c r="I628" s="230"/>
      <c r="J628" s="159" t="s">
        <v>174</v>
      </c>
      <c r="K628" s="160">
        <v>1</v>
      </c>
      <c r="L628" s="161">
        <v>303</v>
      </c>
      <c r="M628" s="231">
        <v>0</v>
      </c>
      <c r="N628" s="231"/>
      <c r="O628" s="231"/>
      <c r="P628" s="231">
        <f t="shared" si="234"/>
        <v>303</v>
      </c>
      <c r="Q628" s="231"/>
      <c r="R628" s="33"/>
      <c r="T628" s="162" t="s">
        <v>22</v>
      </c>
      <c r="U628" s="40" t="s">
        <v>44</v>
      </c>
      <c r="V628" s="108">
        <f t="shared" si="235"/>
        <v>303</v>
      </c>
      <c r="W628" s="108">
        <f t="shared" si="236"/>
        <v>303</v>
      </c>
      <c r="X628" s="108">
        <f t="shared" si="237"/>
        <v>0</v>
      </c>
      <c r="Y628" s="163">
        <v>0</v>
      </c>
      <c r="Z628" s="163">
        <f t="shared" si="238"/>
        <v>0</v>
      </c>
      <c r="AA628" s="163">
        <v>0</v>
      </c>
      <c r="AB628" s="163">
        <f t="shared" si="239"/>
        <v>0</v>
      </c>
      <c r="AC628" s="163">
        <v>0</v>
      </c>
      <c r="AD628" s="164">
        <f t="shared" si="240"/>
        <v>0</v>
      </c>
      <c r="AR628" s="17" t="s">
        <v>164</v>
      </c>
      <c r="AT628" s="17" t="s">
        <v>161</v>
      </c>
      <c r="AU628" s="17" t="s">
        <v>168</v>
      </c>
      <c r="AY628" s="17" t="s">
        <v>160</v>
      </c>
      <c r="BE628" s="165">
        <f t="shared" si="241"/>
        <v>303</v>
      </c>
      <c r="BF628" s="165">
        <f t="shared" si="242"/>
        <v>0</v>
      </c>
      <c r="BG628" s="165">
        <f t="shared" si="243"/>
        <v>0</v>
      </c>
      <c r="BH628" s="165">
        <f t="shared" si="244"/>
        <v>0</v>
      </c>
      <c r="BI628" s="165">
        <f t="shared" si="245"/>
        <v>0</v>
      </c>
      <c r="BJ628" s="17" t="s">
        <v>24</v>
      </c>
      <c r="BK628" s="165">
        <f t="shared" si="246"/>
        <v>303</v>
      </c>
      <c r="BL628" s="17" t="s">
        <v>164</v>
      </c>
      <c r="BM628" s="17" t="s">
        <v>1558</v>
      </c>
    </row>
    <row r="629" spans="2:65" s="1" customFormat="1" ht="22.5" customHeight="1">
      <c r="B629" s="31"/>
      <c r="C629" s="157" t="s">
        <v>1559</v>
      </c>
      <c r="D629" s="157" t="s">
        <v>161</v>
      </c>
      <c r="E629" s="158" t="s">
        <v>1560</v>
      </c>
      <c r="F629" s="230" t="s">
        <v>1460</v>
      </c>
      <c r="G629" s="230"/>
      <c r="H629" s="230"/>
      <c r="I629" s="230"/>
      <c r="J629" s="159" t="s">
        <v>174</v>
      </c>
      <c r="K629" s="160">
        <v>1</v>
      </c>
      <c r="L629" s="161">
        <v>959</v>
      </c>
      <c r="M629" s="231">
        <v>0</v>
      </c>
      <c r="N629" s="231"/>
      <c r="O629" s="231"/>
      <c r="P629" s="231">
        <f t="shared" si="234"/>
        <v>959</v>
      </c>
      <c r="Q629" s="231"/>
      <c r="R629" s="33"/>
      <c r="T629" s="162" t="s">
        <v>22</v>
      </c>
      <c r="U629" s="40" t="s">
        <v>44</v>
      </c>
      <c r="V629" s="108">
        <f t="shared" si="235"/>
        <v>959</v>
      </c>
      <c r="W629" s="108">
        <f t="shared" si="236"/>
        <v>959</v>
      </c>
      <c r="X629" s="108">
        <f t="shared" si="237"/>
        <v>0</v>
      </c>
      <c r="Y629" s="163">
        <v>0</v>
      </c>
      <c r="Z629" s="163">
        <f t="shared" si="238"/>
        <v>0</v>
      </c>
      <c r="AA629" s="163">
        <v>0</v>
      </c>
      <c r="AB629" s="163">
        <f t="shared" si="239"/>
        <v>0</v>
      </c>
      <c r="AC629" s="163">
        <v>0</v>
      </c>
      <c r="AD629" s="164">
        <f t="shared" si="240"/>
        <v>0</v>
      </c>
      <c r="AR629" s="17" t="s">
        <v>164</v>
      </c>
      <c r="AT629" s="17" t="s">
        <v>161</v>
      </c>
      <c r="AU629" s="17" t="s">
        <v>168</v>
      </c>
      <c r="AY629" s="17" t="s">
        <v>160</v>
      </c>
      <c r="BE629" s="165">
        <f t="shared" si="241"/>
        <v>959</v>
      </c>
      <c r="BF629" s="165">
        <f t="shared" si="242"/>
        <v>0</v>
      </c>
      <c r="BG629" s="165">
        <f t="shared" si="243"/>
        <v>0</v>
      </c>
      <c r="BH629" s="165">
        <f t="shared" si="244"/>
        <v>0</v>
      </c>
      <c r="BI629" s="165">
        <f t="shared" si="245"/>
        <v>0</v>
      </c>
      <c r="BJ629" s="17" t="s">
        <v>24</v>
      </c>
      <c r="BK629" s="165">
        <f t="shared" si="246"/>
        <v>959</v>
      </c>
      <c r="BL629" s="17" t="s">
        <v>164</v>
      </c>
      <c r="BM629" s="17" t="s">
        <v>1561</v>
      </c>
    </row>
    <row r="630" spans="2:65" s="1" customFormat="1" ht="22.5" customHeight="1">
      <c r="B630" s="31"/>
      <c r="C630" s="157" t="s">
        <v>842</v>
      </c>
      <c r="D630" s="157" t="s">
        <v>161</v>
      </c>
      <c r="E630" s="158" t="s">
        <v>1562</v>
      </c>
      <c r="F630" s="230" t="s">
        <v>1476</v>
      </c>
      <c r="G630" s="230"/>
      <c r="H630" s="230"/>
      <c r="I630" s="230"/>
      <c r="J630" s="159" t="s">
        <v>174</v>
      </c>
      <c r="K630" s="160">
        <v>1</v>
      </c>
      <c r="L630" s="161">
        <v>72</v>
      </c>
      <c r="M630" s="231">
        <v>0</v>
      </c>
      <c r="N630" s="231"/>
      <c r="O630" s="231"/>
      <c r="P630" s="231">
        <f t="shared" si="234"/>
        <v>72</v>
      </c>
      <c r="Q630" s="231"/>
      <c r="R630" s="33"/>
      <c r="T630" s="162" t="s">
        <v>22</v>
      </c>
      <c r="U630" s="40" t="s">
        <v>44</v>
      </c>
      <c r="V630" s="108">
        <f t="shared" si="235"/>
        <v>72</v>
      </c>
      <c r="W630" s="108">
        <f t="shared" si="236"/>
        <v>72</v>
      </c>
      <c r="X630" s="108">
        <f t="shared" si="237"/>
        <v>0</v>
      </c>
      <c r="Y630" s="163">
        <v>0</v>
      </c>
      <c r="Z630" s="163">
        <f t="shared" si="238"/>
        <v>0</v>
      </c>
      <c r="AA630" s="163">
        <v>0</v>
      </c>
      <c r="AB630" s="163">
        <f t="shared" si="239"/>
        <v>0</v>
      </c>
      <c r="AC630" s="163">
        <v>0</v>
      </c>
      <c r="AD630" s="164">
        <f t="shared" si="240"/>
        <v>0</v>
      </c>
      <c r="AR630" s="17" t="s">
        <v>164</v>
      </c>
      <c r="AT630" s="17" t="s">
        <v>161</v>
      </c>
      <c r="AU630" s="17" t="s">
        <v>168</v>
      </c>
      <c r="AY630" s="17" t="s">
        <v>160</v>
      </c>
      <c r="BE630" s="165">
        <f t="shared" si="241"/>
        <v>72</v>
      </c>
      <c r="BF630" s="165">
        <f t="shared" si="242"/>
        <v>0</v>
      </c>
      <c r="BG630" s="165">
        <f t="shared" si="243"/>
        <v>0</v>
      </c>
      <c r="BH630" s="165">
        <f t="shared" si="244"/>
        <v>0</v>
      </c>
      <c r="BI630" s="165">
        <f t="shared" si="245"/>
        <v>0</v>
      </c>
      <c r="BJ630" s="17" t="s">
        <v>24</v>
      </c>
      <c r="BK630" s="165">
        <f t="shared" si="246"/>
        <v>72</v>
      </c>
      <c r="BL630" s="17" t="s">
        <v>164</v>
      </c>
      <c r="BM630" s="17" t="s">
        <v>1563</v>
      </c>
    </row>
    <row r="631" spans="2:65" s="1" customFormat="1" ht="22.5" customHeight="1">
      <c r="B631" s="31"/>
      <c r="C631" s="157" t="s">
        <v>1564</v>
      </c>
      <c r="D631" s="157" t="s">
        <v>161</v>
      </c>
      <c r="E631" s="158" t="s">
        <v>1565</v>
      </c>
      <c r="F631" s="230" t="s">
        <v>1480</v>
      </c>
      <c r="G631" s="230"/>
      <c r="H631" s="230"/>
      <c r="I631" s="230"/>
      <c r="J631" s="159" t="s">
        <v>174</v>
      </c>
      <c r="K631" s="160">
        <v>2</v>
      </c>
      <c r="L631" s="161">
        <v>260</v>
      </c>
      <c r="M631" s="231">
        <v>0</v>
      </c>
      <c r="N631" s="231"/>
      <c r="O631" s="231"/>
      <c r="P631" s="231">
        <f t="shared" si="234"/>
        <v>520</v>
      </c>
      <c r="Q631" s="231"/>
      <c r="R631" s="33"/>
      <c r="T631" s="162" t="s">
        <v>22</v>
      </c>
      <c r="U631" s="40" t="s">
        <v>44</v>
      </c>
      <c r="V631" s="108">
        <f t="shared" si="235"/>
        <v>260</v>
      </c>
      <c r="W631" s="108">
        <f t="shared" si="236"/>
        <v>520</v>
      </c>
      <c r="X631" s="108">
        <f t="shared" si="237"/>
        <v>0</v>
      </c>
      <c r="Y631" s="163">
        <v>0</v>
      </c>
      <c r="Z631" s="163">
        <f t="shared" si="238"/>
        <v>0</v>
      </c>
      <c r="AA631" s="163">
        <v>0</v>
      </c>
      <c r="AB631" s="163">
        <f t="shared" si="239"/>
        <v>0</v>
      </c>
      <c r="AC631" s="163">
        <v>0</v>
      </c>
      <c r="AD631" s="164">
        <f t="shared" si="240"/>
        <v>0</v>
      </c>
      <c r="AR631" s="17" t="s">
        <v>164</v>
      </c>
      <c r="AT631" s="17" t="s">
        <v>161</v>
      </c>
      <c r="AU631" s="17" t="s">
        <v>168</v>
      </c>
      <c r="AY631" s="17" t="s">
        <v>160</v>
      </c>
      <c r="BE631" s="165">
        <f t="shared" si="241"/>
        <v>520</v>
      </c>
      <c r="BF631" s="165">
        <f t="shared" si="242"/>
        <v>0</v>
      </c>
      <c r="BG631" s="165">
        <f t="shared" si="243"/>
        <v>0</v>
      </c>
      <c r="BH631" s="165">
        <f t="shared" si="244"/>
        <v>0</v>
      </c>
      <c r="BI631" s="165">
        <f t="shared" si="245"/>
        <v>0</v>
      </c>
      <c r="BJ631" s="17" t="s">
        <v>24</v>
      </c>
      <c r="BK631" s="165">
        <f t="shared" si="246"/>
        <v>520</v>
      </c>
      <c r="BL631" s="17" t="s">
        <v>164</v>
      </c>
      <c r="BM631" s="17" t="s">
        <v>1566</v>
      </c>
    </row>
    <row r="632" spans="2:65" s="1" customFormat="1" ht="22.5" customHeight="1">
      <c r="B632" s="31"/>
      <c r="C632" s="157" t="s">
        <v>845</v>
      </c>
      <c r="D632" s="157" t="s">
        <v>161</v>
      </c>
      <c r="E632" s="158" t="s">
        <v>1567</v>
      </c>
      <c r="F632" s="230" t="s">
        <v>1453</v>
      </c>
      <c r="G632" s="230"/>
      <c r="H632" s="230"/>
      <c r="I632" s="230"/>
      <c r="J632" s="159" t="s">
        <v>174</v>
      </c>
      <c r="K632" s="160">
        <v>30</v>
      </c>
      <c r="L632" s="161">
        <v>604</v>
      </c>
      <c r="M632" s="231">
        <v>560</v>
      </c>
      <c r="N632" s="231"/>
      <c r="O632" s="231"/>
      <c r="P632" s="231">
        <f t="shared" si="234"/>
        <v>34920</v>
      </c>
      <c r="Q632" s="231"/>
      <c r="R632" s="33"/>
      <c r="T632" s="162" t="s">
        <v>22</v>
      </c>
      <c r="U632" s="40" t="s">
        <v>44</v>
      </c>
      <c r="V632" s="108">
        <f t="shared" si="235"/>
        <v>1164</v>
      </c>
      <c r="W632" s="108">
        <f t="shared" si="236"/>
        <v>18120</v>
      </c>
      <c r="X632" s="108">
        <f t="shared" si="237"/>
        <v>16800</v>
      </c>
      <c r="Y632" s="163">
        <v>0</v>
      </c>
      <c r="Z632" s="163">
        <f t="shared" si="238"/>
        <v>0</v>
      </c>
      <c r="AA632" s="163">
        <v>0</v>
      </c>
      <c r="AB632" s="163">
        <f t="shared" si="239"/>
        <v>0</v>
      </c>
      <c r="AC632" s="163">
        <v>0</v>
      </c>
      <c r="AD632" s="164">
        <f t="shared" si="240"/>
        <v>0</v>
      </c>
      <c r="AR632" s="17" t="s">
        <v>164</v>
      </c>
      <c r="AT632" s="17" t="s">
        <v>161</v>
      </c>
      <c r="AU632" s="17" t="s">
        <v>168</v>
      </c>
      <c r="AY632" s="17" t="s">
        <v>160</v>
      </c>
      <c r="BE632" s="165">
        <f t="shared" si="241"/>
        <v>34920</v>
      </c>
      <c r="BF632" s="165">
        <f t="shared" si="242"/>
        <v>0</v>
      </c>
      <c r="BG632" s="165">
        <f t="shared" si="243"/>
        <v>0</v>
      </c>
      <c r="BH632" s="165">
        <f t="shared" si="244"/>
        <v>0</v>
      </c>
      <c r="BI632" s="165">
        <f t="shared" si="245"/>
        <v>0</v>
      </c>
      <c r="BJ632" s="17" t="s">
        <v>24</v>
      </c>
      <c r="BK632" s="165">
        <f t="shared" si="246"/>
        <v>34920</v>
      </c>
      <c r="BL632" s="17" t="s">
        <v>164</v>
      </c>
      <c r="BM632" s="17" t="s">
        <v>1568</v>
      </c>
    </row>
    <row r="633" spans="2:65" s="1" customFormat="1" ht="22.5" customHeight="1">
      <c r="B633" s="31"/>
      <c r="C633" s="157" t="s">
        <v>1569</v>
      </c>
      <c r="D633" s="157" t="s">
        <v>161</v>
      </c>
      <c r="E633" s="158" t="s">
        <v>1570</v>
      </c>
      <c r="F633" s="230" t="s">
        <v>1456</v>
      </c>
      <c r="G633" s="230"/>
      <c r="H633" s="230"/>
      <c r="I633" s="230"/>
      <c r="J633" s="159" t="s">
        <v>174</v>
      </c>
      <c r="K633" s="160">
        <v>30</v>
      </c>
      <c r="L633" s="161">
        <v>188</v>
      </c>
      <c r="M633" s="231">
        <v>0</v>
      </c>
      <c r="N633" s="231"/>
      <c r="O633" s="231"/>
      <c r="P633" s="231">
        <f t="shared" si="234"/>
        <v>5640</v>
      </c>
      <c r="Q633" s="231"/>
      <c r="R633" s="33"/>
      <c r="T633" s="162" t="s">
        <v>22</v>
      </c>
      <c r="U633" s="40" t="s">
        <v>44</v>
      </c>
      <c r="V633" s="108">
        <f t="shared" si="235"/>
        <v>188</v>
      </c>
      <c r="W633" s="108">
        <f t="shared" si="236"/>
        <v>5640</v>
      </c>
      <c r="X633" s="108">
        <f t="shared" si="237"/>
        <v>0</v>
      </c>
      <c r="Y633" s="163">
        <v>0</v>
      </c>
      <c r="Z633" s="163">
        <f t="shared" si="238"/>
        <v>0</v>
      </c>
      <c r="AA633" s="163">
        <v>0</v>
      </c>
      <c r="AB633" s="163">
        <f t="shared" si="239"/>
        <v>0</v>
      </c>
      <c r="AC633" s="163">
        <v>0</v>
      </c>
      <c r="AD633" s="164">
        <f t="shared" si="240"/>
        <v>0</v>
      </c>
      <c r="AR633" s="17" t="s">
        <v>164</v>
      </c>
      <c r="AT633" s="17" t="s">
        <v>161</v>
      </c>
      <c r="AU633" s="17" t="s">
        <v>168</v>
      </c>
      <c r="AY633" s="17" t="s">
        <v>160</v>
      </c>
      <c r="BE633" s="165">
        <f t="shared" si="241"/>
        <v>5640</v>
      </c>
      <c r="BF633" s="165">
        <f t="shared" si="242"/>
        <v>0</v>
      </c>
      <c r="BG633" s="165">
        <f t="shared" si="243"/>
        <v>0</v>
      </c>
      <c r="BH633" s="165">
        <f t="shared" si="244"/>
        <v>0</v>
      </c>
      <c r="BI633" s="165">
        <f t="shared" si="245"/>
        <v>0</v>
      </c>
      <c r="BJ633" s="17" t="s">
        <v>24</v>
      </c>
      <c r="BK633" s="165">
        <f t="shared" si="246"/>
        <v>5640</v>
      </c>
      <c r="BL633" s="17" t="s">
        <v>164</v>
      </c>
      <c r="BM633" s="17" t="s">
        <v>1571</v>
      </c>
    </row>
    <row r="634" spans="2:65" s="1" customFormat="1" ht="22.5" customHeight="1">
      <c r="B634" s="31"/>
      <c r="C634" s="157" t="s">
        <v>847</v>
      </c>
      <c r="D634" s="157" t="s">
        <v>161</v>
      </c>
      <c r="E634" s="158" t="s">
        <v>1572</v>
      </c>
      <c r="F634" s="230" t="s">
        <v>1460</v>
      </c>
      <c r="G634" s="230"/>
      <c r="H634" s="230"/>
      <c r="I634" s="230"/>
      <c r="J634" s="159" t="s">
        <v>174</v>
      </c>
      <c r="K634" s="160">
        <v>30</v>
      </c>
      <c r="L634" s="161">
        <v>959</v>
      </c>
      <c r="M634" s="231">
        <v>0</v>
      </c>
      <c r="N634" s="231"/>
      <c r="O634" s="231"/>
      <c r="P634" s="231">
        <f t="shared" si="234"/>
        <v>28770</v>
      </c>
      <c r="Q634" s="231"/>
      <c r="R634" s="33"/>
      <c r="T634" s="162" t="s">
        <v>22</v>
      </c>
      <c r="U634" s="40" t="s">
        <v>44</v>
      </c>
      <c r="V634" s="108">
        <f t="shared" si="235"/>
        <v>959</v>
      </c>
      <c r="W634" s="108">
        <f t="shared" si="236"/>
        <v>28770</v>
      </c>
      <c r="X634" s="108">
        <f t="shared" si="237"/>
        <v>0</v>
      </c>
      <c r="Y634" s="163">
        <v>0</v>
      </c>
      <c r="Z634" s="163">
        <f t="shared" si="238"/>
        <v>0</v>
      </c>
      <c r="AA634" s="163">
        <v>0</v>
      </c>
      <c r="AB634" s="163">
        <f t="shared" si="239"/>
        <v>0</v>
      </c>
      <c r="AC634" s="163">
        <v>0</v>
      </c>
      <c r="AD634" s="164">
        <f t="shared" si="240"/>
        <v>0</v>
      </c>
      <c r="AR634" s="17" t="s">
        <v>164</v>
      </c>
      <c r="AT634" s="17" t="s">
        <v>161</v>
      </c>
      <c r="AU634" s="17" t="s">
        <v>168</v>
      </c>
      <c r="AY634" s="17" t="s">
        <v>160</v>
      </c>
      <c r="BE634" s="165">
        <f t="shared" si="241"/>
        <v>28770</v>
      </c>
      <c r="BF634" s="165">
        <f t="shared" si="242"/>
        <v>0</v>
      </c>
      <c r="BG634" s="165">
        <f t="shared" si="243"/>
        <v>0</v>
      </c>
      <c r="BH634" s="165">
        <f t="shared" si="244"/>
        <v>0</v>
      </c>
      <c r="BI634" s="165">
        <f t="shared" si="245"/>
        <v>0</v>
      </c>
      <c r="BJ634" s="17" t="s">
        <v>24</v>
      </c>
      <c r="BK634" s="165">
        <f t="shared" si="246"/>
        <v>28770</v>
      </c>
      <c r="BL634" s="17" t="s">
        <v>164</v>
      </c>
      <c r="BM634" s="17" t="s">
        <v>1573</v>
      </c>
    </row>
    <row r="635" spans="2:65" s="1" customFormat="1" ht="22.5" customHeight="1">
      <c r="B635" s="31"/>
      <c r="C635" s="157" t="s">
        <v>1574</v>
      </c>
      <c r="D635" s="157" t="s">
        <v>161</v>
      </c>
      <c r="E635" s="158" t="s">
        <v>1575</v>
      </c>
      <c r="F635" s="230" t="s">
        <v>1463</v>
      </c>
      <c r="G635" s="230"/>
      <c r="H635" s="230"/>
      <c r="I635" s="230"/>
      <c r="J635" s="159" t="s">
        <v>174</v>
      </c>
      <c r="K635" s="160">
        <v>30</v>
      </c>
      <c r="L635" s="161">
        <v>28.7</v>
      </c>
      <c r="M635" s="231">
        <v>0</v>
      </c>
      <c r="N635" s="231"/>
      <c r="O635" s="231"/>
      <c r="P635" s="231">
        <f t="shared" si="234"/>
        <v>861</v>
      </c>
      <c r="Q635" s="231"/>
      <c r="R635" s="33"/>
      <c r="T635" s="162" t="s">
        <v>22</v>
      </c>
      <c r="U635" s="40" t="s">
        <v>44</v>
      </c>
      <c r="V635" s="108">
        <f t="shared" si="235"/>
        <v>28.7</v>
      </c>
      <c r="W635" s="108">
        <f t="shared" si="236"/>
        <v>861</v>
      </c>
      <c r="X635" s="108">
        <f t="shared" si="237"/>
        <v>0</v>
      </c>
      <c r="Y635" s="163">
        <v>0</v>
      </c>
      <c r="Z635" s="163">
        <f t="shared" si="238"/>
        <v>0</v>
      </c>
      <c r="AA635" s="163">
        <v>0</v>
      </c>
      <c r="AB635" s="163">
        <f t="shared" si="239"/>
        <v>0</v>
      </c>
      <c r="AC635" s="163">
        <v>0</v>
      </c>
      <c r="AD635" s="164">
        <f t="shared" si="240"/>
        <v>0</v>
      </c>
      <c r="AR635" s="17" t="s">
        <v>164</v>
      </c>
      <c r="AT635" s="17" t="s">
        <v>161</v>
      </c>
      <c r="AU635" s="17" t="s">
        <v>168</v>
      </c>
      <c r="AY635" s="17" t="s">
        <v>160</v>
      </c>
      <c r="BE635" s="165">
        <f t="shared" si="241"/>
        <v>861</v>
      </c>
      <c r="BF635" s="165">
        <f t="shared" si="242"/>
        <v>0</v>
      </c>
      <c r="BG635" s="165">
        <f t="shared" si="243"/>
        <v>0</v>
      </c>
      <c r="BH635" s="165">
        <f t="shared" si="244"/>
        <v>0</v>
      </c>
      <c r="BI635" s="165">
        <f t="shared" si="245"/>
        <v>0</v>
      </c>
      <c r="BJ635" s="17" t="s">
        <v>24</v>
      </c>
      <c r="BK635" s="165">
        <f t="shared" si="246"/>
        <v>861</v>
      </c>
      <c r="BL635" s="17" t="s">
        <v>164</v>
      </c>
      <c r="BM635" s="17" t="s">
        <v>1576</v>
      </c>
    </row>
    <row r="636" spans="2:65" s="9" customFormat="1" ht="29.85" customHeight="1">
      <c r="B636" s="145"/>
      <c r="C636" s="146"/>
      <c r="D636" s="156" t="s">
        <v>135</v>
      </c>
      <c r="E636" s="156"/>
      <c r="F636" s="156"/>
      <c r="G636" s="156"/>
      <c r="H636" s="156"/>
      <c r="I636" s="156"/>
      <c r="J636" s="156"/>
      <c r="K636" s="156"/>
      <c r="L636" s="156"/>
      <c r="M636" s="237">
        <f>BK636</f>
        <v>49994</v>
      </c>
      <c r="N636" s="238"/>
      <c r="O636" s="238"/>
      <c r="P636" s="238"/>
      <c r="Q636" s="238"/>
      <c r="R636" s="148"/>
      <c r="T636" s="149"/>
      <c r="U636" s="146"/>
      <c r="V636" s="146"/>
      <c r="W636" s="150">
        <f>SUM(W637:W641)</f>
        <v>29194</v>
      </c>
      <c r="X636" s="150">
        <f>SUM(X637:X641)</f>
        <v>20800</v>
      </c>
      <c r="Y636" s="146"/>
      <c r="Z636" s="151">
        <f>SUM(Z637:Z641)</f>
        <v>0</v>
      </c>
      <c r="AA636" s="146"/>
      <c r="AB636" s="151">
        <f>SUM(AB637:AB641)</f>
        <v>0</v>
      </c>
      <c r="AC636" s="146"/>
      <c r="AD636" s="152">
        <f>SUM(AD637:AD641)</f>
        <v>0</v>
      </c>
      <c r="AR636" s="153" t="s">
        <v>99</v>
      </c>
      <c r="AT636" s="154" t="s">
        <v>80</v>
      </c>
      <c r="AU636" s="154" t="s">
        <v>24</v>
      </c>
      <c r="AY636" s="153" t="s">
        <v>160</v>
      </c>
      <c r="BK636" s="155">
        <f>SUM(BK637:BK641)</f>
        <v>49994</v>
      </c>
    </row>
    <row r="637" spans="2:65" s="1" customFormat="1" ht="31.5" customHeight="1">
      <c r="B637" s="31"/>
      <c r="C637" s="157" t="s">
        <v>851</v>
      </c>
      <c r="D637" s="157" t="s">
        <v>161</v>
      </c>
      <c r="E637" s="158" t="s">
        <v>1577</v>
      </c>
      <c r="F637" s="230" t="s">
        <v>1578</v>
      </c>
      <c r="G637" s="230"/>
      <c r="H637" s="230"/>
      <c r="I637" s="230"/>
      <c r="J637" s="159" t="s">
        <v>174</v>
      </c>
      <c r="K637" s="160">
        <v>1</v>
      </c>
      <c r="L637" s="161">
        <v>14379</v>
      </c>
      <c r="M637" s="231">
        <v>850</v>
      </c>
      <c r="N637" s="231"/>
      <c r="O637" s="231"/>
      <c r="P637" s="231">
        <f>ROUND(V637*K637,2)</f>
        <v>15229</v>
      </c>
      <c r="Q637" s="231"/>
      <c r="R637" s="33"/>
      <c r="T637" s="162" t="s">
        <v>22</v>
      </c>
      <c r="U637" s="40" t="s">
        <v>44</v>
      </c>
      <c r="V637" s="108">
        <f>L637+M637</f>
        <v>15229</v>
      </c>
      <c r="W637" s="108">
        <f>ROUND(L637*K637,2)</f>
        <v>14379</v>
      </c>
      <c r="X637" s="108">
        <f>ROUND(M637*K637,2)</f>
        <v>850</v>
      </c>
      <c r="Y637" s="163">
        <v>0</v>
      </c>
      <c r="Z637" s="163">
        <f>Y637*K637</f>
        <v>0</v>
      </c>
      <c r="AA637" s="163">
        <v>0</v>
      </c>
      <c r="AB637" s="163">
        <f>AA637*K637</f>
        <v>0</v>
      </c>
      <c r="AC637" s="163">
        <v>0</v>
      </c>
      <c r="AD637" s="164">
        <f>AC637*K637</f>
        <v>0</v>
      </c>
      <c r="AR637" s="17" t="s">
        <v>164</v>
      </c>
      <c r="AT637" s="17" t="s">
        <v>161</v>
      </c>
      <c r="AU637" s="17" t="s">
        <v>99</v>
      </c>
      <c r="AY637" s="17" t="s">
        <v>160</v>
      </c>
      <c r="BE637" s="165">
        <f>IF(U637="základní",P637,0)</f>
        <v>15229</v>
      </c>
      <c r="BF637" s="165">
        <f>IF(U637="snížená",P637,0)</f>
        <v>0</v>
      </c>
      <c r="BG637" s="165">
        <f>IF(U637="zákl. přenesená",P637,0)</f>
        <v>0</v>
      </c>
      <c r="BH637" s="165">
        <f>IF(U637="sníž. přenesená",P637,0)</f>
        <v>0</v>
      </c>
      <c r="BI637" s="165">
        <f>IF(U637="nulová",P637,0)</f>
        <v>0</v>
      </c>
      <c r="BJ637" s="17" t="s">
        <v>24</v>
      </c>
      <c r="BK637" s="165">
        <f>ROUND(V637*K637,2)</f>
        <v>15229</v>
      </c>
      <c r="BL637" s="17" t="s">
        <v>164</v>
      </c>
      <c r="BM637" s="17" t="s">
        <v>1579</v>
      </c>
    </row>
    <row r="638" spans="2:65" s="1" customFormat="1" ht="31.5" customHeight="1">
      <c r="B638" s="31"/>
      <c r="C638" s="157" t="s">
        <v>1580</v>
      </c>
      <c r="D638" s="157" t="s">
        <v>161</v>
      </c>
      <c r="E638" s="158" t="s">
        <v>1581</v>
      </c>
      <c r="F638" s="230" t="s">
        <v>1582</v>
      </c>
      <c r="G638" s="230"/>
      <c r="H638" s="230"/>
      <c r="I638" s="230"/>
      <c r="J638" s="159" t="s">
        <v>174</v>
      </c>
      <c r="K638" s="160">
        <v>1</v>
      </c>
      <c r="L638" s="161">
        <v>4455</v>
      </c>
      <c r="M638" s="231">
        <v>620</v>
      </c>
      <c r="N638" s="231"/>
      <c r="O638" s="231"/>
      <c r="P638" s="231">
        <f>ROUND(V638*K638,2)</f>
        <v>5075</v>
      </c>
      <c r="Q638" s="231"/>
      <c r="R638" s="33"/>
      <c r="T638" s="162" t="s">
        <v>22</v>
      </c>
      <c r="U638" s="40" t="s">
        <v>44</v>
      </c>
      <c r="V638" s="108">
        <f>L638+M638</f>
        <v>5075</v>
      </c>
      <c r="W638" s="108">
        <f>ROUND(L638*K638,2)</f>
        <v>4455</v>
      </c>
      <c r="X638" s="108">
        <f>ROUND(M638*K638,2)</f>
        <v>620</v>
      </c>
      <c r="Y638" s="163">
        <v>0</v>
      </c>
      <c r="Z638" s="163">
        <f>Y638*K638</f>
        <v>0</v>
      </c>
      <c r="AA638" s="163">
        <v>0</v>
      </c>
      <c r="AB638" s="163">
        <f>AA638*K638</f>
        <v>0</v>
      </c>
      <c r="AC638" s="163">
        <v>0</v>
      </c>
      <c r="AD638" s="164">
        <f>AC638*K638</f>
        <v>0</v>
      </c>
      <c r="AR638" s="17" t="s">
        <v>164</v>
      </c>
      <c r="AT638" s="17" t="s">
        <v>161</v>
      </c>
      <c r="AU638" s="17" t="s">
        <v>99</v>
      </c>
      <c r="AY638" s="17" t="s">
        <v>160</v>
      </c>
      <c r="BE638" s="165">
        <f>IF(U638="základní",P638,0)</f>
        <v>5075</v>
      </c>
      <c r="BF638" s="165">
        <f>IF(U638="snížená",P638,0)</f>
        <v>0</v>
      </c>
      <c r="BG638" s="165">
        <f>IF(U638="zákl. přenesená",P638,0)</f>
        <v>0</v>
      </c>
      <c r="BH638" s="165">
        <f>IF(U638="sníž. přenesená",P638,0)</f>
        <v>0</v>
      </c>
      <c r="BI638" s="165">
        <f>IF(U638="nulová",P638,0)</f>
        <v>0</v>
      </c>
      <c r="BJ638" s="17" t="s">
        <v>24</v>
      </c>
      <c r="BK638" s="165">
        <f>ROUND(V638*K638,2)</f>
        <v>5075</v>
      </c>
      <c r="BL638" s="17" t="s">
        <v>164</v>
      </c>
      <c r="BM638" s="17" t="s">
        <v>1583</v>
      </c>
    </row>
    <row r="639" spans="2:65" s="1" customFormat="1" ht="31.5" customHeight="1">
      <c r="B639" s="31"/>
      <c r="C639" s="157" t="s">
        <v>854</v>
      </c>
      <c r="D639" s="157" t="s">
        <v>161</v>
      </c>
      <c r="E639" s="158" t="s">
        <v>1584</v>
      </c>
      <c r="F639" s="230" t="s">
        <v>1585</v>
      </c>
      <c r="G639" s="230"/>
      <c r="H639" s="230"/>
      <c r="I639" s="230"/>
      <c r="J639" s="159" t="s">
        <v>174</v>
      </c>
      <c r="K639" s="160">
        <v>8</v>
      </c>
      <c r="L639" s="161">
        <v>1295</v>
      </c>
      <c r="M639" s="231">
        <v>1060</v>
      </c>
      <c r="N639" s="231"/>
      <c r="O639" s="231"/>
      <c r="P639" s="231">
        <f>ROUND(V639*K639,2)</f>
        <v>18840</v>
      </c>
      <c r="Q639" s="231"/>
      <c r="R639" s="33"/>
      <c r="T639" s="162" t="s">
        <v>22</v>
      </c>
      <c r="U639" s="40" t="s">
        <v>44</v>
      </c>
      <c r="V639" s="108">
        <f>L639+M639</f>
        <v>2355</v>
      </c>
      <c r="W639" s="108">
        <f>ROUND(L639*K639,2)</f>
        <v>10360</v>
      </c>
      <c r="X639" s="108">
        <f>ROUND(M639*K639,2)</f>
        <v>8480</v>
      </c>
      <c r="Y639" s="163">
        <v>0</v>
      </c>
      <c r="Z639" s="163">
        <f>Y639*K639</f>
        <v>0</v>
      </c>
      <c r="AA639" s="163">
        <v>0</v>
      </c>
      <c r="AB639" s="163">
        <f>AA639*K639</f>
        <v>0</v>
      </c>
      <c r="AC639" s="163">
        <v>0</v>
      </c>
      <c r="AD639" s="164">
        <f>AC639*K639</f>
        <v>0</v>
      </c>
      <c r="AR639" s="17" t="s">
        <v>164</v>
      </c>
      <c r="AT639" s="17" t="s">
        <v>161</v>
      </c>
      <c r="AU639" s="17" t="s">
        <v>99</v>
      </c>
      <c r="AY639" s="17" t="s">
        <v>160</v>
      </c>
      <c r="BE639" s="165">
        <f>IF(U639="základní",P639,0)</f>
        <v>18840</v>
      </c>
      <c r="BF639" s="165">
        <f>IF(U639="snížená",P639,0)</f>
        <v>0</v>
      </c>
      <c r="BG639" s="165">
        <f>IF(U639="zákl. přenesená",P639,0)</f>
        <v>0</v>
      </c>
      <c r="BH639" s="165">
        <f>IF(U639="sníž. přenesená",P639,0)</f>
        <v>0</v>
      </c>
      <c r="BI639" s="165">
        <f>IF(U639="nulová",P639,0)</f>
        <v>0</v>
      </c>
      <c r="BJ639" s="17" t="s">
        <v>24</v>
      </c>
      <c r="BK639" s="165">
        <f>ROUND(V639*K639,2)</f>
        <v>18840</v>
      </c>
      <c r="BL639" s="17" t="s">
        <v>164</v>
      </c>
      <c r="BM639" s="17" t="s">
        <v>1586</v>
      </c>
    </row>
    <row r="640" spans="2:65" s="1" customFormat="1" ht="22.5" customHeight="1">
      <c r="B640" s="31"/>
      <c r="C640" s="157" t="s">
        <v>1587</v>
      </c>
      <c r="D640" s="157" t="s">
        <v>161</v>
      </c>
      <c r="E640" s="158" t="s">
        <v>1588</v>
      </c>
      <c r="F640" s="230" t="s">
        <v>1589</v>
      </c>
      <c r="G640" s="230"/>
      <c r="H640" s="230"/>
      <c r="I640" s="230"/>
      <c r="J640" s="159" t="s">
        <v>174</v>
      </c>
      <c r="K640" s="160">
        <v>155</v>
      </c>
      <c r="L640" s="161">
        <v>0</v>
      </c>
      <c r="M640" s="231">
        <v>35</v>
      </c>
      <c r="N640" s="231"/>
      <c r="O640" s="231"/>
      <c r="P640" s="231">
        <f>ROUND(V640*K640,2)</f>
        <v>5425</v>
      </c>
      <c r="Q640" s="231"/>
      <c r="R640" s="33"/>
      <c r="T640" s="162" t="s">
        <v>22</v>
      </c>
      <c r="U640" s="40" t="s">
        <v>44</v>
      </c>
      <c r="V640" s="108">
        <f>L640+M640</f>
        <v>35</v>
      </c>
      <c r="W640" s="108">
        <f>ROUND(L640*K640,2)</f>
        <v>0</v>
      </c>
      <c r="X640" s="108">
        <f>ROUND(M640*K640,2)</f>
        <v>5425</v>
      </c>
      <c r="Y640" s="163">
        <v>0</v>
      </c>
      <c r="Z640" s="163">
        <f>Y640*K640</f>
        <v>0</v>
      </c>
      <c r="AA640" s="163">
        <v>0</v>
      </c>
      <c r="AB640" s="163">
        <f>AA640*K640</f>
        <v>0</v>
      </c>
      <c r="AC640" s="163">
        <v>0</v>
      </c>
      <c r="AD640" s="164">
        <f>AC640*K640</f>
        <v>0</v>
      </c>
      <c r="AR640" s="17" t="s">
        <v>164</v>
      </c>
      <c r="AT640" s="17" t="s">
        <v>161</v>
      </c>
      <c r="AU640" s="17" t="s">
        <v>99</v>
      </c>
      <c r="AY640" s="17" t="s">
        <v>160</v>
      </c>
      <c r="BE640" s="165">
        <f>IF(U640="základní",P640,0)</f>
        <v>5425</v>
      </c>
      <c r="BF640" s="165">
        <f>IF(U640="snížená",P640,0)</f>
        <v>0</v>
      </c>
      <c r="BG640" s="165">
        <f>IF(U640="zákl. přenesená",P640,0)</f>
        <v>0</v>
      </c>
      <c r="BH640" s="165">
        <f>IF(U640="sníž. přenesená",P640,0)</f>
        <v>0</v>
      </c>
      <c r="BI640" s="165">
        <f>IF(U640="nulová",P640,0)</f>
        <v>0</v>
      </c>
      <c r="BJ640" s="17" t="s">
        <v>24</v>
      </c>
      <c r="BK640" s="165">
        <f>ROUND(V640*K640,2)</f>
        <v>5425</v>
      </c>
      <c r="BL640" s="17" t="s">
        <v>164</v>
      </c>
      <c r="BM640" s="17" t="s">
        <v>1590</v>
      </c>
    </row>
    <row r="641" spans="2:65" s="1" customFormat="1" ht="22.5" customHeight="1">
      <c r="B641" s="31"/>
      <c r="C641" s="157" t="s">
        <v>858</v>
      </c>
      <c r="D641" s="157" t="s">
        <v>161</v>
      </c>
      <c r="E641" s="158" t="s">
        <v>1591</v>
      </c>
      <c r="F641" s="230" t="s">
        <v>1592</v>
      </c>
      <c r="G641" s="230"/>
      <c r="H641" s="230"/>
      <c r="I641" s="230"/>
      <c r="J641" s="159" t="s">
        <v>174</v>
      </c>
      <c r="K641" s="160">
        <v>155</v>
      </c>
      <c r="L641" s="161">
        <v>0</v>
      </c>
      <c r="M641" s="231">
        <v>35</v>
      </c>
      <c r="N641" s="231"/>
      <c r="O641" s="231"/>
      <c r="P641" s="231">
        <f>ROUND(V641*K641,2)</f>
        <v>5425</v>
      </c>
      <c r="Q641" s="231"/>
      <c r="R641" s="33"/>
      <c r="T641" s="162" t="s">
        <v>22</v>
      </c>
      <c r="U641" s="40" t="s">
        <v>44</v>
      </c>
      <c r="V641" s="108">
        <f>L641+M641</f>
        <v>35</v>
      </c>
      <c r="W641" s="108">
        <f>ROUND(L641*K641,2)</f>
        <v>0</v>
      </c>
      <c r="X641" s="108">
        <f>ROUND(M641*K641,2)</f>
        <v>5425</v>
      </c>
      <c r="Y641" s="163">
        <v>0</v>
      </c>
      <c r="Z641" s="163">
        <f>Y641*K641</f>
        <v>0</v>
      </c>
      <c r="AA641" s="163">
        <v>0</v>
      </c>
      <c r="AB641" s="163">
        <f>AA641*K641</f>
        <v>0</v>
      </c>
      <c r="AC641" s="163">
        <v>0</v>
      </c>
      <c r="AD641" s="164">
        <f>AC641*K641</f>
        <v>0</v>
      </c>
      <c r="AR641" s="17" t="s">
        <v>164</v>
      </c>
      <c r="AT641" s="17" t="s">
        <v>161</v>
      </c>
      <c r="AU641" s="17" t="s">
        <v>99</v>
      </c>
      <c r="AY641" s="17" t="s">
        <v>160</v>
      </c>
      <c r="BE641" s="165">
        <f>IF(U641="základní",P641,0)</f>
        <v>5425</v>
      </c>
      <c r="BF641" s="165">
        <f>IF(U641="snížená",P641,0)</f>
        <v>0</v>
      </c>
      <c r="BG641" s="165">
        <f>IF(U641="zákl. přenesená",P641,0)</f>
        <v>0</v>
      </c>
      <c r="BH641" s="165">
        <f>IF(U641="sníž. přenesená",P641,0)</f>
        <v>0</v>
      </c>
      <c r="BI641" s="165">
        <f>IF(U641="nulová",P641,0)</f>
        <v>0</v>
      </c>
      <c r="BJ641" s="17" t="s">
        <v>24</v>
      </c>
      <c r="BK641" s="165">
        <f>ROUND(V641*K641,2)</f>
        <v>5425</v>
      </c>
      <c r="BL641" s="17" t="s">
        <v>164</v>
      </c>
      <c r="BM641" s="17" t="s">
        <v>1593</v>
      </c>
    </row>
    <row r="642" spans="2:65" s="9" customFormat="1" ht="29.85" customHeight="1">
      <c r="B642" s="145"/>
      <c r="C642" s="146"/>
      <c r="D642" s="156" t="s">
        <v>136</v>
      </c>
      <c r="E642" s="156"/>
      <c r="F642" s="156"/>
      <c r="G642" s="156"/>
      <c r="H642" s="156"/>
      <c r="I642" s="156"/>
      <c r="J642" s="156"/>
      <c r="K642" s="156"/>
      <c r="L642" s="156"/>
      <c r="M642" s="237">
        <f>BK642</f>
        <v>71750</v>
      </c>
      <c r="N642" s="238"/>
      <c r="O642" s="238"/>
      <c r="P642" s="238"/>
      <c r="Q642" s="238"/>
      <c r="R642" s="148"/>
      <c r="T642" s="149"/>
      <c r="U642" s="146"/>
      <c r="V642" s="146"/>
      <c r="W642" s="150">
        <f>SUM(W643:W650)</f>
        <v>58970</v>
      </c>
      <c r="X642" s="150">
        <f>SUM(X643:X650)</f>
        <v>12780</v>
      </c>
      <c r="Y642" s="146"/>
      <c r="Z642" s="151">
        <f>SUM(Z643:Z650)</f>
        <v>0</v>
      </c>
      <c r="AA642" s="146"/>
      <c r="AB642" s="151">
        <f>SUM(AB643:AB650)</f>
        <v>0</v>
      </c>
      <c r="AC642" s="146"/>
      <c r="AD642" s="152">
        <f>SUM(AD643:AD650)</f>
        <v>0</v>
      </c>
      <c r="AR642" s="153" t="s">
        <v>99</v>
      </c>
      <c r="AT642" s="154" t="s">
        <v>80</v>
      </c>
      <c r="AU642" s="154" t="s">
        <v>24</v>
      </c>
      <c r="AY642" s="153" t="s">
        <v>160</v>
      </c>
      <c r="BK642" s="155">
        <f>SUM(BK643:BK650)</f>
        <v>71750</v>
      </c>
    </row>
    <row r="643" spans="2:65" s="1" customFormat="1" ht="31.5" customHeight="1">
      <c r="B643" s="31"/>
      <c r="C643" s="157" t="s">
        <v>1594</v>
      </c>
      <c r="D643" s="157" t="s">
        <v>161</v>
      </c>
      <c r="E643" s="158" t="s">
        <v>1595</v>
      </c>
      <c r="F643" s="230" t="s">
        <v>1596</v>
      </c>
      <c r="G643" s="230"/>
      <c r="H643" s="230"/>
      <c r="I643" s="230"/>
      <c r="J643" s="159" t="s">
        <v>174</v>
      </c>
      <c r="K643" s="160">
        <v>14</v>
      </c>
      <c r="L643" s="161">
        <v>542</v>
      </c>
      <c r="M643" s="231">
        <v>110</v>
      </c>
      <c r="N643" s="231"/>
      <c r="O643" s="231"/>
      <c r="P643" s="231">
        <f t="shared" ref="P643:P650" si="247">ROUND(V643*K643,2)</f>
        <v>9128</v>
      </c>
      <c r="Q643" s="231"/>
      <c r="R643" s="33"/>
      <c r="T643" s="162" t="s">
        <v>22</v>
      </c>
      <c r="U643" s="40" t="s">
        <v>44</v>
      </c>
      <c r="V643" s="108">
        <f t="shared" ref="V643:V650" si="248">L643+M643</f>
        <v>652</v>
      </c>
      <c r="W643" s="108">
        <f t="shared" ref="W643:W650" si="249">ROUND(L643*K643,2)</f>
        <v>7588</v>
      </c>
      <c r="X643" s="108">
        <f t="shared" ref="X643:X650" si="250">ROUND(M643*K643,2)</f>
        <v>1540</v>
      </c>
      <c r="Y643" s="163">
        <v>0</v>
      </c>
      <c r="Z643" s="163">
        <f t="shared" ref="Z643:Z650" si="251">Y643*K643</f>
        <v>0</v>
      </c>
      <c r="AA643" s="163">
        <v>0</v>
      </c>
      <c r="AB643" s="163">
        <f t="shared" ref="AB643:AB650" si="252">AA643*K643</f>
        <v>0</v>
      </c>
      <c r="AC643" s="163">
        <v>0</v>
      </c>
      <c r="AD643" s="164">
        <f t="shared" ref="AD643:AD650" si="253">AC643*K643</f>
        <v>0</v>
      </c>
      <c r="AR643" s="17" t="s">
        <v>164</v>
      </c>
      <c r="AT643" s="17" t="s">
        <v>161</v>
      </c>
      <c r="AU643" s="17" t="s">
        <v>99</v>
      </c>
      <c r="AY643" s="17" t="s">
        <v>160</v>
      </c>
      <c r="BE643" s="165">
        <f t="shared" ref="BE643:BE650" si="254">IF(U643="základní",P643,0)</f>
        <v>9128</v>
      </c>
      <c r="BF643" s="165">
        <f t="shared" ref="BF643:BF650" si="255">IF(U643="snížená",P643,0)</f>
        <v>0</v>
      </c>
      <c r="BG643" s="165">
        <f t="shared" ref="BG643:BG650" si="256">IF(U643="zákl. přenesená",P643,0)</f>
        <v>0</v>
      </c>
      <c r="BH643" s="165">
        <f t="shared" ref="BH643:BH650" si="257">IF(U643="sníž. přenesená",P643,0)</f>
        <v>0</v>
      </c>
      <c r="BI643" s="165">
        <f t="shared" ref="BI643:BI650" si="258">IF(U643="nulová",P643,0)</f>
        <v>0</v>
      </c>
      <c r="BJ643" s="17" t="s">
        <v>24</v>
      </c>
      <c r="BK643" s="165">
        <f t="shared" ref="BK643:BK650" si="259">ROUND(V643*K643,2)</f>
        <v>9128</v>
      </c>
      <c r="BL643" s="17" t="s">
        <v>164</v>
      </c>
      <c r="BM643" s="17" t="s">
        <v>1597</v>
      </c>
    </row>
    <row r="644" spans="2:65" s="1" customFormat="1" ht="31.5" customHeight="1">
      <c r="B644" s="31"/>
      <c r="C644" s="157" t="s">
        <v>861</v>
      </c>
      <c r="D644" s="157" t="s">
        <v>161</v>
      </c>
      <c r="E644" s="158" t="s">
        <v>1598</v>
      </c>
      <c r="F644" s="230" t="s">
        <v>1599</v>
      </c>
      <c r="G644" s="230"/>
      <c r="H644" s="230"/>
      <c r="I644" s="230"/>
      <c r="J644" s="159" t="s">
        <v>174</v>
      </c>
      <c r="K644" s="160">
        <v>5</v>
      </c>
      <c r="L644" s="161">
        <v>1690</v>
      </c>
      <c r="M644" s="231">
        <v>110</v>
      </c>
      <c r="N644" s="231"/>
      <c r="O644" s="231"/>
      <c r="P644" s="231">
        <f t="shared" si="247"/>
        <v>9000</v>
      </c>
      <c r="Q644" s="231"/>
      <c r="R644" s="33"/>
      <c r="T644" s="162" t="s">
        <v>22</v>
      </c>
      <c r="U644" s="40" t="s">
        <v>44</v>
      </c>
      <c r="V644" s="108">
        <f t="shared" si="248"/>
        <v>1800</v>
      </c>
      <c r="W644" s="108">
        <f t="shared" si="249"/>
        <v>8450</v>
      </c>
      <c r="X644" s="108">
        <f t="shared" si="250"/>
        <v>550</v>
      </c>
      <c r="Y644" s="163">
        <v>0</v>
      </c>
      <c r="Z644" s="163">
        <f t="shared" si="251"/>
        <v>0</v>
      </c>
      <c r="AA644" s="163">
        <v>0</v>
      </c>
      <c r="AB644" s="163">
        <f t="shared" si="252"/>
        <v>0</v>
      </c>
      <c r="AC644" s="163">
        <v>0</v>
      </c>
      <c r="AD644" s="164">
        <f t="shared" si="253"/>
        <v>0</v>
      </c>
      <c r="AR644" s="17" t="s">
        <v>164</v>
      </c>
      <c r="AT644" s="17" t="s">
        <v>161</v>
      </c>
      <c r="AU644" s="17" t="s">
        <v>99</v>
      </c>
      <c r="AY644" s="17" t="s">
        <v>160</v>
      </c>
      <c r="BE644" s="165">
        <f t="shared" si="254"/>
        <v>9000</v>
      </c>
      <c r="BF644" s="165">
        <f t="shared" si="255"/>
        <v>0</v>
      </c>
      <c r="BG644" s="165">
        <f t="shared" si="256"/>
        <v>0</v>
      </c>
      <c r="BH644" s="165">
        <f t="shared" si="257"/>
        <v>0</v>
      </c>
      <c r="BI644" s="165">
        <f t="shared" si="258"/>
        <v>0</v>
      </c>
      <c r="BJ644" s="17" t="s">
        <v>24</v>
      </c>
      <c r="BK644" s="165">
        <f t="shared" si="259"/>
        <v>9000</v>
      </c>
      <c r="BL644" s="17" t="s">
        <v>164</v>
      </c>
      <c r="BM644" s="17" t="s">
        <v>1600</v>
      </c>
    </row>
    <row r="645" spans="2:65" s="1" customFormat="1" ht="31.5" customHeight="1">
      <c r="B645" s="31"/>
      <c r="C645" s="157" t="s">
        <v>1601</v>
      </c>
      <c r="D645" s="157" t="s">
        <v>161</v>
      </c>
      <c r="E645" s="158" t="s">
        <v>1602</v>
      </c>
      <c r="F645" s="230" t="s">
        <v>1603</v>
      </c>
      <c r="G645" s="230"/>
      <c r="H645" s="230"/>
      <c r="I645" s="230"/>
      <c r="J645" s="159" t="s">
        <v>174</v>
      </c>
      <c r="K645" s="160">
        <v>19</v>
      </c>
      <c r="L645" s="161">
        <v>715</v>
      </c>
      <c r="M645" s="231">
        <v>110</v>
      </c>
      <c r="N645" s="231"/>
      <c r="O645" s="231"/>
      <c r="P645" s="231">
        <f t="shared" si="247"/>
        <v>15675</v>
      </c>
      <c r="Q645" s="231"/>
      <c r="R645" s="33"/>
      <c r="T645" s="162" t="s">
        <v>22</v>
      </c>
      <c r="U645" s="40" t="s">
        <v>44</v>
      </c>
      <c r="V645" s="108">
        <f t="shared" si="248"/>
        <v>825</v>
      </c>
      <c r="W645" s="108">
        <f t="shared" si="249"/>
        <v>13585</v>
      </c>
      <c r="X645" s="108">
        <f t="shared" si="250"/>
        <v>2090</v>
      </c>
      <c r="Y645" s="163">
        <v>0</v>
      </c>
      <c r="Z645" s="163">
        <f t="shared" si="251"/>
        <v>0</v>
      </c>
      <c r="AA645" s="163">
        <v>0</v>
      </c>
      <c r="AB645" s="163">
        <f t="shared" si="252"/>
        <v>0</v>
      </c>
      <c r="AC645" s="163">
        <v>0</v>
      </c>
      <c r="AD645" s="164">
        <f t="shared" si="253"/>
        <v>0</v>
      </c>
      <c r="AR645" s="17" t="s">
        <v>164</v>
      </c>
      <c r="AT645" s="17" t="s">
        <v>161</v>
      </c>
      <c r="AU645" s="17" t="s">
        <v>99</v>
      </c>
      <c r="AY645" s="17" t="s">
        <v>160</v>
      </c>
      <c r="BE645" s="165">
        <f t="shared" si="254"/>
        <v>15675</v>
      </c>
      <c r="BF645" s="165">
        <f t="shared" si="255"/>
        <v>0</v>
      </c>
      <c r="BG645" s="165">
        <f t="shared" si="256"/>
        <v>0</v>
      </c>
      <c r="BH645" s="165">
        <f t="shared" si="257"/>
        <v>0</v>
      </c>
      <c r="BI645" s="165">
        <f t="shared" si="258"/>
        <v>0</v>
      </c>
      <c r="BJ645" s="17" t="s">
        <v>24</v>
      </c>
      <c r="BK645" s="165">
        <f t="shared" si="259"/>
        <v>15675</v>
      </c>
      <c r="BL645" s="17" t="s">
        <v>164</v>
      </c>
      <c r="BM645" s="17" t="s">
        <v>1604</v>
      </c>
    </row>
    <row r="646" spans="2:65" s="1" customFormat="1" ht="31.5" customHeight="1">
      <c r="B646" s="31"/>
      <c r="C646" s="157" t="s">
        <v>864</v>
      </c>
      <c r="D646" s="157" t="s">
        <v>161</v>
      </c>
      <c r="E646" s="158" t="s">
        <v>1605</v>
      </c>
      <c r="F646" s="230" t="s">
        <v>1606</v>
      </c>
      <c r="G646" s="230"/>
      <c r="H646" s="230"/>
      <c r="I646" s="230"/>
      <c r="J646" s="159" t="s">
        <v>174</v>
      </c>
      <c r="K646" s="160">
        <v>5</v>
      </c>
      <c r="L646" s="161">
        <v>215</v>
      </c>
      <c r="M646" s="231">
        <v>75</v>
      </c>
      <c r="N646" s="231"/>
      <c r="O646" s="231"/>
      <c r="P646" s="231">
        <f t="shared" si="247"/>
        <v>1450</v>
      </c>
      <c r="Q646" s="231"/>
      <c r="R646" s="33"/>
      <c r="T646" s="162" t="s">
        <v>22</v>
      </c>
      <c r="U646" s="40" t="s">
        <v>44</v>
      </c>
      <c r="V646" s="108">
        <f t="shared" si="248"/>
        <v>290</v>
      </c>
      <c r="W646" s="108">
        <f t="shared" si="249"/>
        <v>1075</v>
      </c>
      <c r="X646" s="108">
        <f t="shared" si="250"/>
        <v>375</v>
      </c>
      <c r="Y646" s="163">
        <v>0</v>
      </c>
      <c r="Z646" s="163">
        <f t="shared" si="251"/>
        <v>0</v>
      </c>
      <c r="AA646" s="163">
        <v>0</v>
      </c>
      <c r="AB646" s="163">
        <f t="shared" si="252"/>
        <v>0</v>
      </c>
      <c r="AC646" s="163">
        <v>0</v>
      </c>
      <c r="AD646" s="164">
        <f t="shared" si="253"/>
        <v>0</v>
      </c>
      <c r="AR646" s="17" t="s">
        <v>164</v>
      </c>
      <c r="AT646" s="17" t="s">
        <v>161</v>
      </c>
      <c r="AU646" s="17" t="s">
        <v>99</v>
      </c>
      <c r="AY646" s="17" t="s">
        <v>160</v>
      </c>
      <c r="BE646" s="165">
        <f t="shared" si="254"/>
        <v>1450</v>
      </c>
      <c r="BF646" s="165">
        <f t="shared" si="255"/>
        <v>0</v>
      </c>
      <c r="BG646" s="165">
        <f t="shared" si="256"/>
        <v>0</v>
      </c>
      <c r="BH646" s="165">
        <f t="shared" si="257"/>
        <v>0</v>
      </c>
      <c r="BI646" s="165">
        <f t="shared" si="258"/>
        <v>0</v>
      </c>
      <c r="BJ646" s="17" t="s">
        <v>24</v>
      </c>
      <c r="BK646" s="165">
        <f t="shared" si="259"/>
        <v>1450</v>
      </c>
      <c r="BL646" s="17" t="s">
        <v>164</v>
      </c>
      <c r="BM646" s="17" t="s">
        <v>1607</v>
      </c>
    </row>
    <row r="647" spans="2:65" s="1" customFormat="1" ht="31.5" customHeight="1">
      <c r="B647" s="31"/>
      <c r="C647" s="157" t="s">
        <v>1608</v>
      </c>
      <c r="D647" s="157" t="s">
        <v>161</v>
      </c>
      <c r="E647" s="158" t="s">
        <v>1609</v>
      </c>
      <c r="F647" s="230" t="s">
        <v>1610</v>
      </c>
      <c r="G647" s="230"/>
      <c r="H647" s="230"/>
      <c r="I647" s="230"/>
      <c r="J647" s="159" t="s">
        <v>174</v>
      </c>
      <c r="K647" s="160">
        <v>19</v>
      </c>
      <c r="L647" s="161">
        <v>206</v>
      </c>
      <c r="M647" s="231">
        <v>75</v>
      </c>
      <c r="N647" s="231"/>
      <c r="O647" s="231"/>
      <c r="P647" s="231">
        <f t="shared" si="247"/>
        <v>5339</v>
      </c>
      <c r="Q647" s="231"/>
      <c r="R647" s="33"/>
      <c r="T647" s="162" t="s">
        <v>22</v>
      </c>
      <c r="U647" s="40" t="s">
        <v>44</v>
      </c>
      <c r="V647" s="108">
        <f t="shared" si="248"/>
        <v>281</v>
      </c>
      <c r="W647" s="108">
        <f t="shared" si="249"/>
        <v>3914</v>
      </c>
      <c r="X647" s="108">
        <f t="shared" si="250"/>
        <v>1425</v>
      </c>
      <c r="Y647" s="163">
        <v>0</v>
      </c>
      <c r="Z647" s="163">
        <f t="shared" si="251"/>
        <v>0</v>
      </c>
      <c r="AA647" s="163">
        <v>0</v>
      </c>
      <c r="AB647" s="163">
        <f t="shared" si="252"/>
        <v>0</v>
      </c>
      <c r="AC647" s="163">
        <v>0</v>
      </c>
      <c r="AD647" s="164">
        <f t="shared" si="253"/>
        <v>0</v>
      </c>
      <c r="AR647" s="17" t="s">
        <v>164</v>
      </c>
      <c r="AT647" s="17" t="s">
        <v>161</v>
      </c>
      <c r="AU647" s="17" t="s">
        <v>99</v>
      </c>
      <c r="AY647" s="17" t="s">
        <v>160</v>
      </c>
      <c r="BE647" s="165">
        <f t="shared" si="254"/>
        <v>5339</v>
      </c>
      <c r="BF647" s="165">
        <f t="shared" si="255"/>
        <v>0</v>
      </c>
      <c r="BG647" s="165">
        <f t="shared" si="256"/>
        <v>0</v>
      </c>
      <c r="BH647" s="165">
        <f t="shared" si="257"/>
        <v>0</v>
      </c>
      <c r="BI647" s="165">
        <f t="shared" si="258"/>
        <v>0</v>
      </c>
      <c r="BJ647" s="17" t="s">
        <v>24</v>
      </c>
      <c r="BK647" s="165">
        <f t="shared" si="259"/>
        <v>5339</v>
      </c>
      <c r="BL647" s="17" t="s">
        <v>164</v>
      </c>
      <c r="BM647" s="17" t="s">
        <v>1611</v>
      </c>
    </row>
    <row r="648" spans="2:65" s="1" customFormat="1" ht="31.5" customHeight="1">
      <c r="B648" s="31"/>
      <c r="C648" s="157" t="s">
        <v>866</v>
      </c>
      <c r="D648" s="157" t="s">
        <v>161</v>
      </c>
      <c r="E648" s="158" t="s">
        <v>1612</v>
      </c>
      <c r="F648" s="230" t="s">
        <v>1613</v>
      </c>
      <c r="G648" s="230"/>
      <c r="H648" s="230"/>
      <c r="I648" s="230"/>
      <c r="J648" s="159" t="s">
        <v>174</v>
      </c>
      <c r="K648" s="160">
        <v>1</v>
      </c>
      <c r="L648" s="161">
        <v>24358</v>
      </c>
      <c r="M648" s="231">
        <v>500</v>
      </c>
      <c r="N648" s="231"/>
      <c r="O648" s="231"/>
      <c r="P648" s="231">
        <f t="shared" si="247"/>
        <v>24858</v>
      </c>
      <c r="Q648" s="231"/>
      <c r="R648" s="33"/>
      <c r="T648" s="162" t="s">
        <v>22</v>
      </c>
      <c r="U648" s="40" t="s">
        <v>44</v>
      </c>
      <c r="V648" s="108">
        <f t="shared" si="248"/>
        <v>24858</v>
      </c>
      <c r="W648" s="108">
        <f t="shared" si="249"/>
        <v>24358</v>
      </c>
      <c r="X648" s="108">
        <f t="shared" si="250"/>
        <v>500</v>
      </c>
      <c r="Y648" s="163">
        <v>0</v>
      </c>
      <c r="Z648" s="163">
        <f t="shared" si="251"/>
        <v>0</v>
      </c>
      <c r="AA648" s="163">
        <v>0</v>
      </c>
      <c r="AB648" s="163">
        <f t="shared" si="252"/>
        <v>0</v>
      </c>
      <c r="AC648" s="163">
        <v>0</v>
      </c>
      <c r="AD648" s="164">
        <f t="shared" si="253"/>
        <v>0</v>
      </c>
      <c r="AR648" s="17" t="s">
        <v>164</v>
      </c>
      <c r="AT648" s="17" t="s">
        <v>161</v>
      </c>
      <c r="AU648" s="17" t="s">
        <v>99</v>
      </c>
      <c r="AY648" s="17" t="s">
        <v>160</v>
      </c>
      <c r="BE648" s="165">
        <f t="shared" si="254"/>
        <v>24858</v>
      </c>
      <c r="BF648" s="165">
        <f t="shared" si="255"/>
        <v>0</v>
      </c>
      <c r="BG648" s="165">
        <f t="shared" si="256"/>
        <v>0</v>
      </c>
      <c r="BH648" s="165">
        <f t="shared" si="257"/>
        <v>0</v>
      </c>
      <c r="BI648" s="165">
        <f t="shared" si="258"/>
        <v>0</v>
      </c>
      <c r="BJ648" s="17" t="s">
        <v>24</v>
      </c>
      <c r="BK648" s="165">
        <f t="shared" si="259"/>
        <v>24858</v>
      </c>
      <c r="BL648" s="17" t="s">
        <v>164</v>
      </c>
      <c r="BM648" s="17" t="s">
        <v>1614</v>
      </c>
    </row>
    <row r="649" spans="2:65" s="1" customFormat="1" ht="22.5" customHeight="1">
      <c r="B649" s="31"/>
      <c r="C649" s="157" t="s">
        <v>1615</v>
      </c>
      <c r="D649" s="157" t="s">
        <v>161</v>
      </c>
      <c r="E649" s="158" t="s">
        <v>1616</v>
      </c>
      <c r="F649" s="230" t="s">
        <v>1617</v>
      </c>
      <c r="G649" s="230"/>
      <c r="H649" s="230"/>
      <c r="I649" s="230"/>
      <c r="J649" s="159" t="s">
        <v>163</v>
      </c>
      <c r="K649" s="160">
        <v>12</v>
      </c>
      <c r="L649" s="161">
        <v>0</v>
      </c>
      <c r="M649" s="231">
        <v>350</v>
      </c>
      <c r="N649" s="231"/>
      <c r="O649" s="231"/>
      <c r="P649" s="231">
        <f t="shared" si="247"/>
        <v>4200</v>
      </c>
      <c r="Q649" s="231"/>
      <c r="R649" s="33"/>
      <c r="T649" s="162" t="s">
        <v>22</v>
      </c>
      <c r="U649" s="40" t="s">
        <v>44</v>
      </c>
      <c r="V649" s="108">
        <f t="shared" si="248"/>
        <v>350</v>
      </c>
      <c r="W649" s="108">
        <f t="shared" si="249"/>
        <v>0</v>
      </c>
      <c r="X649" s="108">
        <f t="shared" si="250"/>
        <v>4200</v>
      </c>
      <c r="Y649" s="163">
        <v>0</v>
      </c>
      <c r="Z649" s="163">
        <f t="shared" si="251"/>
        <v>0</v>
      </c>
      <c r="AA649" s="163">
        <v>0</v>
      </c>
      <c r="AB649" s="163">
        <f t="shared" si="252"/>
        <v>0</v>
      </c>
      <c r="AC649" s="163">
        <v>0</v>
      </c>
      <c r="AD649" s="164">
        <f t="shared" si="253"/>
        <v>0</v>
      </c>
      <c r="AR649" s="17" t="s">
        <v>164</v>
      </c>
      <c r="AT649" s="17" t="s">
        <v>161</v>
      </c>
      <c r="AU649" s="17" t="s">
        <v>99</v>
      </c>
      <c r="AY649" s="17" t="s">
        <v>160</v>
      </c>
      <c r="BE649" s="165">
        <f t="shared" si="254"/>
        <v>4200</v>
      </c>
      <c r="BF649" s="165">
        <f t="shared" si="255"/>
        <v>0</v>
      </c>
      <c r="BG649" s="165">
        <f t="shared" si="256"/>
        <v>0</v>
      </c>
      <c r="BH649" s="165">
        <f t="shared" si="257"/>
        <v>0</v>
      </c>
      <c r="BI649" s="165">
        <f t="shared" si="258"/>
        <v>0</v>
      </c>
      <c r="BJ649" s="17" t="s">
        <v>24</v>
      </c>
      <c r="BK649" s="165">
        <f t="shared" si="259"/>
        <v>4200</v>
      </c>
      <c r="BL649" s="17" t="s">
        <v>164</v>
      </c>
      <c r="BM649" s="17" t="s">
        <v>1618</v>
      </c>
    </row>
    <row r="650" spans="2:65" s="1" customFormat="1" ht="31.5" customHeight="1">
      <c r="B650" s="31"/>
      <c r="C650" s="157" t="s">
        <v>869</v>
      </c>
      <c r="D650" s="157" t="s">
        <v>161</v>
      </c>
      <c r="E650" s="158" t="s">
        <v>1619</v>
      </c>
      <c r="F650" s="230" t="s">
        <v>1620</v>
      </c>
      <c r="G650" s="230"/>
      <c r="H650" s="230"/>
      <c r="I650" s="230"/>
      <c r="J650" s="159" t="s">
        <v>174</v>
      </c>
      <c r="K650" s="160">
        <v>14</v>
      </c>
      <c r="L650" s="161">
        <v>0</v>
      </c>
      <c r="M650" s="231">
        <v>150</v>
      </c>
      <c r="N650" s="231"/>
      <c r="O650" s="231"/>
      <c r="P650" s="231">
        <f t="shared" si="247"/>
        <v>2100</v>
      </c>
      <c r="Q650" s="231"/>
      <c r="R650" s="33"/>
      <c r="T650" s="162" t="s">
        <v>22</v>
      </c>
      <c r="U650" s="40" t="s">
        <v>44</v>
      </c>
      <c r="V650" s="108">
        <f t="shared" si="248"/>
        <v>150</v>
      </c>
      <c r="W650" s="108">
        <f t="shared" si="249"/>
        <v>0</v>
      </c>
      <c r="X650" s="108">
        <f t="shared" si="250"/>
        <v>2100</v>
      </c>
      <c r="Y650" s="163">
        <v>0</v>
      </c>
      <c r="Z650" s="163">
        <f t="shared" si="251"/>
        <v>0</v>
      </c>
      <c r="AA650" s="163">
        <v>0</v>
      </c>
      <c r="AB650" s="163">
        <f t="shared" si="252"/>
        <v>0</v>
      </c>
      <c r="AC650" s="163">
        <v>0</v>
      </c>
      <c r="AD650" s="164">
        <f t="shared" si="253"/>
        <v>0</v>
      </c>
      <c r="AR650" s="17" t="s">
        <v>164</v>
      </c>
      <c r="AT650" s="17" t="s">
        <v>161</v>
      </c>
      <c r="AU650" s="17" t="s">
        <v>99</v>
      </c>
      <c r="AY650" s="17" t="s">
        <v>160</v>
      </c>
      <c r="BE650" s="165">
        <f t="shared" si="254"/>
        <v>2100</v>
      </c>
      <c r="BF650" s="165">
        <f t="shared" si="255"/>
        <v>0</v>
      </c>
      <c r="BG650" s="165">
        <f t="shared" si="256"/>
        <v>0</v>
      </c>
      <c r="BH650" s="165">
        <f t="shared" si="257"/>
        <v>0</v>
      </c>
      <c r="BI650" s="165">
        <f t="shared" si="258"/>
        <v>0</v>
      </c>
      <c r="BJ650" s="17" t="s">
        <v>24</v>
      </c>
      <c r="BK650" s="165">
        <f t="shared" si="259"/>
        <v>2100</v>
      </c>
      <c r="BL650" s="17" t="s">
        <v>164</v>
      </c>
      <c r="BM650" s="17" t="s">
        <v>1621</v>
      </c>
    </row>
    <row r="651" spans="2:65" s="9" customFormat="1" ht="29.85" customHeight="1">
      <c r="B651" s="145"/>
      <c r="C651" s="146"/>
      <c r="D651" s="156" t="s">
        <v>137</v>
      </c>
      <c r="E651" s="156"/>
      <c r="F651" s="156"/>
      <c r="G651" s="156"/>
      <c r="H651" s="156"/>
      <c r="I651" s="156"/>
      <c r="J651" s="156"/>
      <c r="K651" s="156"/>
      <c r="L651" s="156"/>
      <c r="M651" s="237">
        <f>BK651</f>
        <v>189738.6</v>
      </c>
      <c r="N651" s="238"/>
      <c r="O651" s="238"/>
      <c r="P651" s="238"/>
      <c r="Q651" s="238"/>
      <c r="R651" s="148"/>
      <c r="T651" s="149"/>
      <c r="U651" s="146"/>
      <c r="V651" s="146"/>
      <c r="W651" s="150">
        <f>SUM(W652:W679)</f>
        <v>60755.6</v>
      </c>
      <c r="X651" s="150">
        <f>SUM(X652:X679)</f>
        <v>128983</v>
      </c>
      <c r="Y651" s="146"/>
      <c r="Z651" s="151">
        <f>SUM(Z652:Z679)</f>
        <v>0</v>
      </c>
      <c r="AA651" s="146"/>
      <c r="AB651" s="151">
        <f>SUM(AB652:AB679)</f>
        <v>0</v>
      </c>
      <c r="AC651" s="146"/>
      <c r="AD651" s="152">
        <f>SUM(AD652:AD679)</f>
        <v>0</v>
      </c>
      <c r="AR651" s="153" t="s">
        <v>99</v>
      </c>
      <c r="AT651" s="154" t="s">
        <v>80</v>
      </c>
      <c r="AU651" s="154" t="s">
        <v>24</v>
      </c>
      <c r="AY651" s="153" t="s">
        <v>160</v>
      </c>
      <c r="BK651" s="155">
        <f>SUM(BK652:BK679)</f>
        <v>189738.6</v>
      </c>
    </row>
    <row r="652" spans="2:65" s="1" customFormat="1" ht="22.5" customHeight="1">
      <c r="B652" s="31"/>
      <c r="C652" s="157" t="s">
        <v>1622</v>
      </c>
      <c r="D652" s="157" t="s">
        <v>161</v>
      </c>
      <c r="E652" s="158" t="s">
        <v>1623</v>
      </c>
      <c r="F652" s="230" t="s">
        <v>1624</v>
      </c>
      <c r="G652" s="230"/>
      <c r="H652" s="230"/>
      <c r="I652" s="230"/>
      <c r="J652" s="159" t="s">
        <v>163</v>
      </c>
      <c r="K652" s="160">
        <v>24</v>
      </c>
      <c r="L652" s="161">
        <v>0</v>
      </c>
      <c r="M652" s="231">
        <v>240</v>
      </c>
      <c r="N652" s="231"/>
      <c r="O652" s="231"/>
      <c r="P652" s="231">
        <f t="shared" ref="P652:P679" si="260">ROUND(V652*K652,2)</f>
        <v>5760</v>
      </c>
      <c r="Q652" s="231"/>
      <c r="R652" s="33"/>
      <c r="T652" s="162" t="s">
        <v>22</v>
      </c>
      <c r="U652" s="40" t="s">
        <v>44</v>
      </c>
      <c r="V652" s="108">
        <f t="shared" ref="V652:V679" si="261">L652+M652</f>
        <v>240</v>
      </c>
      <c r="W652" s="108">
        <f t="shared" ref="W652:W679" si="262">ROUND(L652*K652,2)</f>
        <v>0</v>
      </c>
      <c r="X652" s="108">
        <f t="shared" ref="X652:X679" si="263">ROUND(M652*K652,2)</f>
        <v>5760</v>
      </c>
      <c r="Y652" s="163">
        <v>0</v>
      </c>
      <c r="Z652" s="163">
        <f t="shared" ref="Z652:Z679" si="264">Y652*K652</f>
        <v>0</v>
      </c>
      <c r="AA652" s="163">
        <v>0</v>
      </c>
      <c r="AB652" s="163">
        <f t="shared" ref="AB652:AB679" si="265">AA652*K652</f>
        <v>0</v>
      </c>
      <c r="AC652" s="163">
        <v>0</v>
      </c>
      <c r="AD652" s="164">
        <f t="shared" ref="AD652:AD679" si="266">AC652*K652</f>
        <v>0</v>
      </c>
      <c r="AR652" s="17" t="s">
        <v>164</v>
      </c>
      <c r="AT652" s="17" t="s">
        <v>161</v>
      </c>
      <c r="AU652" s="17" t="s">
        <v>99</v>
      </c>
      <c r="AY652" s="17" t="s">
        <v>160</v>
      </c>
      <c r="BE652" s="165">
        <f t="shared" ref="BE652:BE679" si="267">IF(U652="základní",P652,0)</f>
        <v>5760</v>
      </c>
      <c r="BF652" s="165">
        <f t="shared" ref="BF652:BF679" si="268">IF(U652="snížená",P652,0)</f>
        <v>0</v>
      </c>
      <c r="BG652" s="165">
        <f t="shared" ref="BG652:BG679" si="269">IF(U652="zákl. přenesená",P652,0)</f>
        <v>0</v>
      </c>
      <c r="BH652" s="165">
        <f t="shared" ref="BH652:BH679" si="270">IF(U652="sníž. přenesená",P652,0)</f>
        <v>0</v>
      </c>
      <c r="BI652" s="165">
        <f t="shared" ref="BI652:BI679" si="271">IF(U652="nulová",P652,0)</f>
        <v>0</v>
      </c>
      <c r="BJ652" s="17" t="s">
        <v>24</v>
      </c>
      <c r="BK652" s="165">
        <f t="shared" ref="BK652:BK679" si="272">ROUND(V652*K652,2)</f>
        <v>5760</v>
      </c>
      <c r="BL652" s="17" t="s">
        <v>164</v>
      </c>
      <c r="BM652" s="17" t="s">
        <v>1625</v>
      </c>
    </row>
    <row r="653" spans="2:65" s="1" customFormat="1" ht="22.5" customHeight="1">
      <c r="B653" s="31"/>
      <c r="C653" s="157" t="s">
        <v>871</v>
      </c>
      <c r="D653" s="157" t="s">
        <v>161</v>
      </c>
      <c r="E653" s="158" t="s">
        <v>1626</v>
      </c>
      <c r="F653" s="230" t="s">
        <v>1627</v>
      </c>
      <c r="G653" s="230"/>
      <c r="H653" s="230"/>
      <c r="I653" s="230"/>
      <c r="J653" s="159" t="s">
        <v>189</v>
      </c>
      <c r="K653" s="160">
        <v>615</v>
      </c>
      <c r="L653" s="161">
        <v>21</v>
      </c>
      <c r="M653" s="231">
        <v>72</v>
      </c>
      <c r="N653" s="231"/>
      <c r="O653" s="231"/>
      <c r="P653" s="231">
        <f t="shared" si="260"/>
        <v>57195</v>
      </c>
      <c r="Q653" s="231"/>
      <c r="R653" s="33"/>
      <c r="T653" s="162" t="s">
        <v>22</v>
      </c>
      <c r="U653" s="40" t="s">
        <v>44</v>
      </c>
      <c r="V653" s="108">
        <f t="shared" si="261"/>
        <v>93</v>
      </c>
      <c r="W653" s="108">
        <f t="shared" si="262"/>
        <v>12915</v>
      </c>
      <c r="X653" s="108">
        <f t="shared" si="263"/>
        <v>44280</v>
      </c>
      <c r="Y653" s="163">
        <v>0</v>
      </c>
      <c r="Z653" s="163">
        <f t="shared" si="264"/>
        <v>0</v>
      </c>
      <c r="AA653" s="163">
        <v>0</v>
      </c>
      <c r="AB653" s="163">
        <f t="shared" si="265"/>
        <v>0</v>
      </c>
      <c r="AC653" s="163">
        <v>0</v>
      </c>
      <c r="AD653" s="164">
        <f t="shared" si="266"/>
        <v>0</v>
      </c>
      <c r="AR653" s="17" t="s">
        <v>164</v>
      </c>
      <c r="AT653" s="17" t="s">
        <v>161</v>
      </c>
      <c r="AU653" s="17" t="s">
        <v>99</v>
      </c>
      <c r="AY653" s="17" t="s">
        <v>160</v>
      </c>
      <c r="BE653" s="165">
        <f t="shared" si="267"/>
        <v>57195</v>
      </c>
      <c r="BF653" s="165">
        <f t="shared" si="268"/>
        <v>0</v>
      </c>
      <c r="BG653" s="165">
        <f t="shared" si="269"/>
        <v>0</v>
      </c>
      <c r="BH653" s="165">
        <f t="shared" si="270"/>
        <v>0</v>
      </c>
      <c r="BI653" s="165">
        <f t="shared" si="271"/>
        <v>0</v>
      </c>
      <c r="BJ653" s="17" t="s">
        <v>24</v>
      </c>
      <c r="BK653" s="165">
        <f t="shared" si="272"/>
        <v>57195</v>
      </c>
      <c r="BL653" s="17" t="s">
        <v>164</v>
      </c>
      <c r="BM653" s="17" t="s">
        <v>1628</v>
      </c>
    </row>
    <row r="654" spans="2:65" s="1" customFormat="1" ht="22.5" customHeight="1">
      <c r="B654" s="31"/>
      <c r="C654" s="157" t="s">
        <v>1629</v>
      </c>
      <c r="D654" s="157" t="s">
        <v>161</v>
      </c>
      <c r="E654" s="158" t="s">
        <v>1630</v>
      </c>
      <c r="F654" s="230" t="s">
        <v>1631</v>
      </c>
      <c r="G654" s="230"/>
      <c r="H654" s="230"/>
      <c r="I654" s="230"/>
      <c r="J654" s="159" t="s">
        <v>189</v>
      </c>
      <c r="K654" s="160">
        <v>60</v>
      </c>
      <c r="L654" s="161">
        <v>25</v>
      </c>
      <c r="M654" s="231">
        <v>12</v>
      </c>
      <c r="N654" s="231"/>
      <c r="O654" s="231"/>
      <c r="P654" s="231">
        <f t="shared" si="260"/>
        <v>2220</v>
      </c>
      <c r="Q654" s="231"/>
      <c r="R654" s="33"/>
      <c r="T654" s="162" t="s">
        <v>22</v>
      </c>
      <c r="U654" s="40" t="s">
        <v>44</v>
      </c>
      <c r="V654" s="108">
        <f t="shared" si="261"/>
        <v>37</v>
      </c>
      <c r="W654" s="108">
        <f t="shared" si="262"/>
        <v>1500</v>
      </c>
      <c r="X654" s="108">
        <f t="shared" si="263"/>
        <v>720</v>
      </c>
      <c r="Y654" s="163">
        <v>0</v>
      </c>
      <c r="Z654" s="163">
        <f t="shared" si="264"/>
        <v>0</v>
      </c>
      <c r="AA654" s="163">
        <v>0</v>
      </c>
      <c r="AB654" s="163">
        <f t="shared" si="265"/>
        <v>0</v>
      </c>
      <c r="AC654" s="163">
        <v>0</v>
      </c>
      <c r="AD654" s="164">
        <f t="shared" si="266"/>
        <v>0</v>
      </c>
      <c r="AR654" s="17" t="s">
        <v>164</v>
      </c>
      <c r="AT654" s="17" t="s">
        <v>161</v>
      </c>
      <c r="AU654" s="17" t="s">
        <v>99</v>
      </c>
      <c r="AY654" s="17" t="s">
        <v>160</v>
      </c>
      <c r="BE654" s="165">
        <f t="shared" si="267"/>
        <v>2220</v>
      </c>
      <c r="BF654" s="165">
        <f t="shared" si="268"/>
        <v>0</v>
      </c>
      <c r="BG654" s="165">
        <f t="shared" si="269"/>
        <v>0</v>
      </c>
      <c r="BH654" s="165">
        <f t="shared" si="270"/>
        <v>0</v>
      </c>
      <c r="BI654" s="165">
        <f t="shared" si="271"/>
        <v>0</v>
      </c>
      <c r="BJ654" s="17" t="s">
        <v>24</v>
      </c>
      <c r="BK654" s="165">
        <f t="shared" si="272"/>
        <v>2220</v>
      </c>
      <c r="BL654" s="17" t="s">
        <v>164</v>
      </c>
      <c r="BM654" s="17" t="s">
        <v>1632</v>
      </c>
    </row>
    <row r="655" spans="2:65" s="1" customFormat="1" ht="22.5" customHeight="1">
      <c r="B655" s="31"/>
      <c r="C655" s="157" t="s">
        <v>874</v>
      </c>
      <c r="D655" s="157" t="s">
        <v>161</v>
      </c>
      <c r="E655" s="158" t="s">
        <v>1633</v>
      </c>
      <c r="F655" s="230" t="s">
        <v>1634</v>
      </c>
      <c r="G655" s="230"/>
      <c r="H655" s="230"/>
      <c r="I655" s="230"/>
      <c r="J655" s="159" t="s">
        <v>189</v>
      </c>
      <c r="K655" s="160">
        <v>270</v>
      </c>
      <c r="L655" s="161">
        <v>33</v>
      </c>
      <c r="M655" s="231">
        <v>29</v>
      </c>
      <c r="N655" s="231"/>
      <c r="O655" s="231"/>
      <c r="P655" s="231">
        <f t="shared" si="260"/>
        <v>16740</v>
      </c>
      <c r="Q655" s="231"/>
      <c r="R655" s="33"/>
      <c r="T655" s="162" t="s">
        <v>22</v>
      </c>
      <c r="U655" s="40" t="s">
        <v>44</v>
      </c>
      <c r="V655" s="108">
        <f t="shared" si="261"/>
        <v>62</v>
      </c>
      <c r="W655" s="108">
        <f t="shared" si="262"/>
        <v>8910</v>
      </c>
      <c r="X655" s="108">
        <f t="shared" si="263"/>
        <v>7830</v>
      </c>
      <c r="Y655" s="163">
        <v>0</v>
      </c>
      <c r="Z655" s="163">
        <f t="shared" si="264"/>
        <v>0</v>
      </c>
      <c r="AA655" s="163">
        <v>0</v>
      </c>
      <c r="AB655" s="163">
        <f t="shared" si="265"/>
        <v>0</v>
      </c>
      <c r="AC655" s="163">
        <v>0</v>
      </c>
      <c r="AD655" s="164">
        <f t="shared" si="266"/>
        <v>0</v>
      </c>
      <c r="AR655" s="17" t="s">
        <v>164</v>
      </c>
      <c r="AT655" s="17" t="s">
        <v>161</v>
      </c>
      <c r="AU655" s="17" t="s">
        <v>99</v>
      </c>
      <c r="AY655" s="17" t="s">
        <v>160</v>
      </c>
      <c r="BE655" s="165">
        <f t="shared" si="267"/>
        <v>16740</v>
      </c>
      <c r="BF655" s="165">
        <f t="shared" si="268"/>
        <v>0</v>
      </c>
      <c r="BG655" s="165">
        <f t="shared" si="269"/>
        <v>0</v>
      </c>
      <c r="BH655" s="165">
        <f t="shared" si="270"/>
        <v>0</v>
      </c>
      <c r="BI655" s="165">
        <f t="shared" si="271"/>
        <v>0</v>
      </c>
      <c r="BJ655" s="17" t="s">
        <v>24</v>
      </c>
      <c r="BK655" s="165">
        <f t="shared" si="272"/>
        <v>16740</v>
      </c>
      <c r="BL655" s="17" t="s">
        <v>164</v>
      </c>
      <c r="BM655" s="17" t="s">
        <v>1635</v>
      </c>
    </row>
    <row r="656" spans="2:65" s="1" customFormat="1" ht="22.5" customHeight="1">
      <c r="B656" s="31"/>
      <c r="C656" s="157" t="s">
        <v>1636</v>
      </c>
      <c r="D656" s="157" t="s">
        <v>161</v>
      </c>
      <c r="E656" s="158" t="s">
        <v>1637</v>
      </c>
      <c r="F656" s="230" t="s">
        <v>1638</v>
      </c>
      <c r="G656" s="230"/>
      <c r="H656" s="230"/>
      <c r="I656" s="230"/>
      <c r="J656" s="159" t="s">
        <v>174</v>
      </c>
      <c r="K656" s="160">
        <v>13</v>
      </c>
      <c r="L656" s="161">
        <v>180</v>
      </c>
      <c r="M656" s="231">
        <v>55</v>
      </c>
      <c r="N656" s="231"/>
      <c r="O656" s="231"/>
      <c r="P656" s="231">
        <f t="shared" si="260"/>
        <v>3055</v>
      </c>
      <c r="Q656" s="231"/>
      <c r="R656" s="33"/>
      <c r="T656" s="162" t="s">
        <v>22</v>
      </c>
      <c r="U656" s="40" t="s">
        <v>44</v>
      </c>
      <c r="V656" s="108">
        <f t="shared" si="261"/>
        <v>235</v>
      </c>
      <c r="W656" s="108">
        <f t="shared" si="262"/>
        <v>2340</v>
      </c>
      <c r="X656" s="108">
        <f t="shared" si="263"/>
        <v>715</v>
      </c>
      <c r="Y656" s="163">
        <v>0</v>
      </c>
      <c r="Z656" s="163">
        <f t="shared" si="264"/>
        <v>0</v>
      </c>
      <c r="AA656" s="163">
        <v>0</v>
      </c>
      <c r="AB656" s="163">
        <f t="shared" si="265"/>
        <v>0</v>
      </c>
      <c r="AC656" s="163">
        <v>0</v>
      </c>
      <c r="AD656" s="164">
        <f t="shared" si="266"/>
        <v>0</v>
      </c>
      <c r="AR656" s="17" t="s">
        <v>164</v>
      </c>
      <c r="AT656" s="17" t="s">
        <v>161</v>
      </c>
      <c r="AU656" s="17" t="s">
        <v>99</v>
      </c>
      <c r="AY656" s="17" t="s">
        <v>160</v>
      </c>
      <c r="BE656" s="165">
        <f t="shared" si="267"/>
        <v>3055</v>
      </c>
      <c r="BF656" s="165">
        <f t="shared" si="268"/>
        <v>0</v>
      </c>
      <c r="BG656" s="165">
        <f t="shared" si="269"/>
        <v>0</v>
      </c>
      <c r="BH656" s="165">
        <f t="shared" si="270"/>
        <v>0</v>
      </c>
      <c r="BI656" s="165">
        <f t="shared" si="271"/>
        <v>0</v>
      </c>
      <c r="BJ656" s="17" t="s">
        <v>24</v>
      </c>
      <c r="BK656" s="165">
        <f t="shared" si="272"/>
        <v>3055</v>
      </c>
      <c r="BL656" s="17" t="s">
        <v>164</v>
      </c>
      <c r="BM656" s="17" t="s">
        <v>1639</v>
      </c>
    </row>
    <row r="657" spans="2:65" s="1" customFormat="1" ht="22.5" customHeight="1">
      <c r="B657" s="31"/>
      <c r="C657" s="157" t="s">
        <v>876</v>
      </c>
      <c r="D657" s="157" t="s">
        <v>161</v>
      </c>
      <c r="E657" s="158" t="s">
        <v>1640</v>
      </c>
      <c r="F657" s="230" t="s">
        <v>1641</v>
      </c>
      <c r="G657" s="230"/>
      <c r="H657" s="230"/>
      <c r="I657" s="230"/>
      <c r="J657" s="159" t="s">
        <v>174</v>
      </c>
      <c r="K657" s="160">
        <v>5</v>
      </c>
      <c r="L657" s="161">
        <v>237</v>
      </c>
      <c r="M657" s="231">
        <v>55</v>
      </c>
      <c r="N657" s="231"/>
      <c r="O657" s="231"/>
      <c r="P657" s="231">
        <f t="shared" si="260"/>
        <v>1460</v>
      </c>
      <c r="Q657" s="231"/>
      <c r="R657" s="33"/>
      <c r="T657" s="162" t="s">
        <v>22</v>
      </c>
      <c r="U657" s="40" t="s">
        <v>44</v>
      </c>
      <c r="V657" s="108">
        <f t="shared" si="261"/>
        <v>292</v>
      </c>
      <c r="W657" s="108">
        <f t="shared" si="262"/>
        <v>1185</v>
      </c>
      <c r="X657" s="108">
        <f t="shared" si="263"/>
        <v>275</v>
      </c>
      <c r="Y657" s="163">
        <v>0</v>
      </c>
      <c r="Z657" s="163">
        <f t="shared" si="264"/>
        <v>0</v>
      </c>
      <c r="AA657" s="163">
        <v>0</v>
      </c>
      <c r="AB657" s="163">
        <f t="shared" si="265"/>
        <v>0</v>
      </c>
      <c r="AC657" s="163">
        <v>0</v>
      </c>
      <c r="AD657" s="164">
        <f t="shared" si="266"/>
        <v>0</v>
      </c>
      <c r="AR657" s="17" t="s">
        <v>164</v>
      </c>
      <c r="AT657" s="17" t="s">
        <v>161</v>
      </c>
      <c r="AU657" s="17" t="s">
        <v>99</v>
      </c>
      <c r="AY657" s="17" t="s">
        <v>160</v>
      </c>
      <c r="BE657" s="165">
        <f t="shared" si="267"/>
        <v>1460</v>
      </c>
      <c r="BF657" s="165">
        <f t="shared" si="268"/>
        <v>0</v>
      </c>
      <c r="BG657" s="165">
        <f t="shared" si="269"/>
        <v>0</v>
      </c>
      <c r="BH657" s="165">
        <f t="shared" si="270"/>
        <v>0</v>
      </c>
      <c r="BI657" s="165">
        <f t="shared" si="271"/>
        <v>0</v>
      </c>
      <c r="BJ657" s="17" t="s">
        <v>24</v>
      </c>
      <c r="BK657" s="165">
        <f t="shared" si="272"/>
        <v>1460</v>
      </c>
      <c r="BL657" s="17" t="s">
        <v>164</v>
      </c>
      <c r="BM657" s="17" t="s">
        <v>1642</v>
      </c>
    </row>
    <row r="658" spans="2:65" s="1" customFormat="1" ht="22.5" customHeight="1">
      <c r="B658" s="31"/>
      <c r="C658" s="157" t="s">
        <v>1643</v>
      </c>
      <c r="D658" s="157" t="s">
        <v>161</v>
      </c>
      <c r="E658" s="158" t="s">
        <v>1644</v>
      </c>
      <c r="F658" s="230" t="s">
        <v>1645</v>
      </c>
      <c r="G658" s="230"/>
      <c r="H658" s="230"/>
      <c r="I658" s="230"/>
      <c r="J658" s="159" t="s">
        <v>174</v>
      </c>
      <c r="K658" s="160">
        <v>18</v>
      </c>
      <c r="L658" s="161">
        <v>47</v>
      </c>
      <c r="M658" s="231">
        <v>94</v>
      </c>
      <c r="N658" s="231"/>
      <c r="O658" s="231"/>
      <c r="P658" s="231">
        <f t="shared" si="260"/>
        <v>2538</v>
      </c>
      <c r="Q658" s="231"/>
      <c r="R658" s="33"/>
      <c r="T658" s="162" t="s">
        <v>22</v>
      </c>
      <c r="U658" s="40" t="s">
        <v>44</v>
      </c>
      <c r="V658" s="108">
        <f t="shared" si="261"/>
        <v>141</v>
      </c>
      <c r="W658" s="108">
        <f t="shared" si="262"/>
        <v>846</v>
      </c>
      <c r="X658" s="108">
        <f t="shared" si="263"/>
        <v>1692</v>
      </c>
      <c r="Y658" s="163">
        <v>0</v>
      </c>
      <c r="Z658" s="163">
        <f t="shared" si="264"/>
        <v>0</v>
      </c>
      <c r="AA658" s="163">
        <v>0</v>
      </c>
      <c r="AB658" s="163">
        <f t="shared" si="265"/>
        <v>0</v>
      </c>
      <c r="AC658" s="163">
        <v>0</v>
      </c>
      <c r="AD658" s="164">
        <f t="shared" si="266"/>
        <v>0</v>
      </c>
      <c r="AR658" s="17" t="s">
        <v>164</v>
      </c>
      <c r="AT658" s="17" t="s">
        <v>161</v>
      </c>
      <c r="AU658" s="17" t="s">
        <v>99</v>
      </c>
      <c r="AY658" s="17" t="s">
        <v>160</v>
      </c>
      <c r="BE658" s="165">
        <f t="shared" si="267"/>
        <v>2538</v>
      </c>
      <c r="BF658" s="165">
        <f t="shared" si="268"/>
        <v>0</v>
      </c>
      <c r="BG658" s="165">
        <f t="shared" si="269"/>
        <v>0</v>
      </c>
      <c r="BH658" s="165">
        <f t="shared" si="270"/>
        <v>0</v>
      </c>
      <c r="BI658" s="165">
        <f t="shared" si="271"/>
        <v>0</v>
      </c>
      <c r="BJ658" s="17" t="s">
        <v>24</v>
      </c>
      <c r="BK658" s="165">
        <f t="shared" si="272"/>
        <v>2538</v>
      </c>
      <c r="BL658" s="17" t="s">
        <v>164</v>
      </c>
      <c r="BM658" s="17" t="s">
        <v>1646</v>
      </c>
    </row>
    <row r="659" spans="2:65" s="1" customFormat="1" ht="22.5" customHeight="1">
      <c r="B659" s="31"/>
      <c r="C659" s="157" t="s">
        <v>880</v>
      </c>
      <c r="D659" s="157" t="s">
        <v>161</v>
      </c>
      <c r="E659" s="158" t="s">
        <v>1647</v>
      </c>
      <c r="F659" s="230" t="s">
        <v>1648</v>
      </c>
      <c r="G659" s="230"/>
      <c r="H659" s="230"/>
      <c r="I659" s="230"/>
      <c r="J659" s="159" t="s">
        <v>174</v>
      </c>
      <c r="K659" s="160">
        <v>18</v>
      </c>
      <c r="L659" s="161">
        <v>450</v>
      </c>
      <c r="M659" s="231">
        <v>125</v>
      </c>
      <c r="N659" s="231"/>
      <c r="O659" s="231"/>
      <c r="P659" s="231">
        <f t="shared" si="260"/>
        <v>10350</v>
      </c>
      <c r="Q659" s="231"/>
      <c r="R659" s="33"/>
      <c r="T659" s="162" t="s">
        <v>22</v>
      </c>
      <c r="U659" s="40" t="s">
        <v>44</v>
      </c>
      <c r="V659" s="108">
        <f t="shared" si="261"/>
        <v>575</v>
      </c>
      <c r="W659" s="108">
        <f t="shared" si="262"/>
        <v>8100</v>
      </c>
      <c r="X659" s="108">
        <f t="shared" si="263"/>
        <v>2250</v>
      </c>
      <c r="Y659" s="163">
        <v>0</v>
      </c>
      <c r="Z659" s="163">
        <f t="shared" si="264"/>
        <v>0</v>
      </c>
      <c r="AA659" s="163">
        <v>0</v>
      </c>
      <c r="AB659" s="163">
        <f t="shared" si="265"/>
        <v>0</v>
      </c>
      <c r="AC659" s="163">
        <v>0</v>
      </c>
      <c r="AD659" s="164">
        <f t="shared" si="266"/>
        <v>0</v>
      </c>
      <c r="AR659" s="17" t="s">
        <v>164</v>
      </c>
      <c r="AT659" s="17" t="s">
        <v>161</v>
      </c>
      <c r="AU659" s="17" t="s">
        <v>99</v>
      </c>
      <c r="AY659" s="17" t="s">
        <v>160</v>
      </c>
      <c r="BE659" s="165">
        <f t="shared" si="267"/>
        <v>10350</v>
      </c>
      <c r="BF659" s="165">
        <f t="shared" si="268"/>
        <v>0</v>
      </c>
      <c r="BG659" s="165">
        <f t="shared" si="269"/>
        <v>0</v>
      </c>
      <c r="BH659" s="165">
        <f t="shared" si="270"/>
        <v>0</v>
      </c>
      <c r="BI659" s="165">
        <f t="shared" si="271"/>
        <v>0</v>
      </c>
      <c r="BJ659" s="17" t="s">
        <v>24</v>
      </c>
      <c r="BK659" s="165">
        <f t="shared" si="272"/>
        <v>10350</v>
      </c>
      <c r="BL659" s="17" t="s">
        <v>164</v>
      </c>
      <c r="BM659" s="17" t="s">
        <v>1649</v>
      </c>
    </row>
    <row r="660" spans="2:65" s="1" customFormat="1" ht="22.5" customHeight="1">
      <c r="B660" s="31"/>
      <c r="C660" s="157" t="s">
        <v>1650</v>
      </c>
      <c r="D660" s="157" t="s">
        <v>161</v>
      </c>
      <c r="E660" s="158" t="s">
        <v>1651</v>
      </c>
      <c r="F660" s="230" t="s">
        <v>1652</v>
      </c>
      <c r="G660" s="230"/>
      <c r="H660" s="230"/>
      <c r="I660" s="230"/>
      <c r="J660" s="159" t="s">
        <v>174</v>
      </c>
      <c r="K660" s="160">
        <v>33</v>
      </c>
      <c r="L660" s="161">
        <v>16</v>
      </c>
      <c r="M660" s="231">
        <v>52</v>
      </c>
      <c r="N660" s="231"/>
      <c r="O660" s="231"/>
      <c r="P660" s="231">
        <f t="shared" si="260"/>
        <v>2244</v>
      </c>
      <c r="Q660" s="231"/>
      <c r="R660" s="33"/>
      <c r="T660" s="162" t="s">
        <v>22</v>
      </c>
      <c r="U660" s="40" t="s">
        <v>44</v>
      </c>
      <c r="V660" s="108">
        <f t="shared" si="261"/>
        <v>68</v>
      </c>
      <c r="W660" s="108">
        <f t="shared" si="262"/>
        <v>528</v>
      </c>
      <c r="X660" s="108">
        <f t="shared" si="263"/>
        <v>1716</v>
      </c>
      <c r="Y660" s="163">
        <v>0</v>
      </c>
      <c r="Z660" s="163">
        <f t="shared" si="264"/>
        <v>0</v>
      </c>
      <c r="AA660" s="163">
        <v>0</v>
      </c>
      <c r="AB660" s="163">
        <f t="shared" si="265"/>
        <v>0</v>
      </c>
      <c r="AC660" s="163">
        <v>0</v>
      </c>
      <c r="AD660" s="164">
        <f t="shared" si="266"/>
        <v>0</v>
      </c>
      <c r="AR660" s="17" t="s">
        <v>164</v>
      </c>
      <c r="AT660" s="17" t="s">
        <v>161</v>
      </c>
      <c r="AU660" s="17" t="s">
        <v>99</v>
      </c>
      <c r="AY660" s="17" t="s">
        <v>160</v>
      </c>
      <c r="BE660" s="165">
        <f t="shared" si="267"/>
        <v>2244</v>
      </c>
      <c r="BF660" s="165">
        <f t="shared" si="268"/>
        <v>0</v>
      </c>
      <c r="BG660" s="165">
        <f t="shared" si="269"/>
        <v>0</v>
      </c>
      <c r="BH660" s="165">
        <f t="shared" si="270"/>
        <v>0</v>
      </c>
      <c r="BI660" s="165">
        <f t="shared" si="271"/>
        <v>0</v>
      </c>
      <c r="BJ660" s="17" t="s">
        <v>24</v>
      </c>
      <c r="BK660" s="165">
        <f t="shared" si="272"/>
        <v>2244</v>
      </c>
      <c r="BL660" s="17" t="s">
        <v>164</v>
      </c>
      <c r="BM660" s="17" t="s">
        <v>1653</v>
      </c>
    </row>
    <row r="661" spans="2:65" s="1" customFormat="1" ht="22.5" customHeight="1">
      <c r="B661" s="31"/>
      <c r="C661" s="157" t="s">
        <v>882</v>
      </c>
      <c r="D661" s="157" t="s">
        <v>161</v>
      </c>
      <c r="E661" s="158" t="s">
        <v>1654</v>
      </c>
      <c r="F661" s="230" t="s">
        <v>1655</v>
      </c>
      <c r="G661" s="230"/>
      <c r="H661" s="230"/>
      <c r="I661" s="230"/>
      <c r="J661" s="159" t="s">
        <v>174</v>
      </c>
      <c r="K661" s="160">
        <v>25</v>
      </c>
      <c r="L661" s="161">
        <v>21</v>
      </c>
      <c r="M661" s="231">
        <v>52</v>
      </c>
      <c r="N661" s="231"/>
      <c r="O661" s="231"/>
      <c r="P661" s="231">
        <f t="shared" si="260"/>
        <v>1825</v>
      </c>
      <c r="Q661" s="231"/>
      <c r="R661" s="33"/>
      <c r="T661" s="162" t="s">
        <v>22</v>
      </c>
      <c r="U661" s="40" t="s">
        <v>44</v>
      </c>
      <c r="V661" s="108">
        <f t="shared" si="261"/>
        <v>73</v>
      </c>
      <c r="W661" s="108">
        <f t="shared" si="262"/>
        <v>525</v>
      </c>
      <c r="X661" s="108">
        <f t="shared" si="263"/>
        <v>1300</v>
      </c>
      <c r="Y661" s="163">
        <v>0</v>
      </c>
      <c r="Z661" s="163">
        <f t="shared" si="264"/>
        <v>0</v>
      </c>
      <c r="AA661" s="163">
        <v>0</v>
      </c>
      <c r="AB661" s="163">
        <f t="shared" si="265"/>
        <v>0</v>
      </c>
      <c r="AC661" s="163">
        <v>0</v>
      </c>
      <c r="AD661" s="164">
        <f t="shared" si="266"/>
        <v>0</v>
      </c>
      <c r="AR661" s="17" t="s">
        <v>164</v>
      </c>
      <c r="AT661" s="17" t="s">
        <v>161</v>
      </c>
      <c r="AU661" s="17" t="s">
        <v>99</v>
      </c>
      <c r="AY661" s="17" t="s">
        <v>160</v>
      </c>
      <c r="BE661" s="165">
        <f t="shared" si="267"/>
        <v>1825</v>
      </c>
      <c r="BF661" s="165">
        <f t="shared" si="268"/>
        <v>0</v>
      </c>
      <c r="BG661" s="165">
        <f t="shared" si="269"/>
        <v>0</v>
      </c>
      <c r="BH661" s="165">
        <f t="shared" si="270"/>
        <v>0</v>
      </c>
      <c r="BI661" s="165">
        <f t="shared" si="271"/>
        <v>0</v>
      </c>
      <c r="BJ661" s="17" t="s">
        <v>24</v>
      </c>
      <c r="BK661" s="165">
        <f t="shared" si="272"/>
        <v>1825</v>
      </c>
      <c r="BL661" s="17" t="s">
        <v>164</v>
      </c>
      <c r="BM661" s="17" t="s">
        <v>1656</v>
      </c>
    </row>
    <row r="662" spans="2:65" s="1" customFormat="1" ht="22.5" customHeight="1">
      <c r="B662" s="31"/>
      <c r="C662" s="157" t="s">
        <v>1657</v>
      </c>
      <c r="D662" s="157" t="s">
        <v>161</v>
      </c>
      <c r="E662" s="158" t="s">
        <v>1658</v>
      </c>
      <c r="F662" s="230" t="s">
        <v>1659</v>
      </c>
      <c r="G662" s="230"/>
      <c r="H662" s="230"/>
      <c r="I662" s="230"/>
      <c r="J662" s="159" t="s">
        <v>174</v>
      </c>
      <c r="K662" s="160">
        <v>210</v>
      </c>
      <c r="L662" s="161">
        <v>12</v>
      </c>
      <c r="M662" s="231">
        <v>45</v>
      </c>
      <c r="N662" s="231"/>
      <c r="O662" s="231"/>
      <c r="P662" s="231">
        <f t="shared" si="260"/>
        <v>11970</v>
      </c>
      <c r="Q662" s="231"/>
      <c r="R662" s="33"/>
      <c r="T662" s="162" t="s">
        <v>22</v>
      </c>
      <c r="U662" s="40" t="s">
        <v>44</v>
      </c>
      <c r="V662" s="108">
        <f t="shared" si="261"/>
        <v>57</v>
      </c>
      <c r="W662" s="108">
        <f t="shared" si="262"/>
        <v>2520</v>
      </c>
      <c r="X662" s="108">
        <f t="shared" si="263"/>
        <v>9450</v>
      </c>
      <c r="Y662" s="163">
        <v>0</v>
      </c>
      <c r="Z662" s="163">
        <f t="shared" si="264"/>
        <v>0</v>
      </c>
      <c r="AA662" s="163">
        <v>0</v>
      </c>
      <c r="AB662" s="163">
        <f t="shared" si="265"/>
        <v>0</v>
      </c>
      <c r="AC662" s="163">
        <v>0</v>
      </c>
      <c r="AD662" s="164">
        <f t="shared" si="266"/>
        <v>0</v>
      </c>
      <c r="AR662" s="17" t="s">
        <v>164</v>
      </c>
      <c r="AT662" s="17" t="s">
        <v>161</v>
      </c>
      <c r="AU662" s="17" t="s">
        <v>99</v>
      </c>
      <c r="AY662" s="17" t="s">
        <v>160</v>
      </c>
      <c r="BE662" s="165">
        <f t="shared" si="267"/>
        <v>11970</v>
      </c>
      <c r="BF662" s="165">
        <f t="shared" si="268"/>
        <v>0</v>
      </c>
      <c r="BG662" s="165">
        <f t="shared" si="269"/>
        <v>0</v>
      </c>
      <c r="BH662" s="165">
        <f t="shared" si="270"/>
        <v>0</v>
      </c>
      <c r="BI662" s="165">
        <f t="shared" si="271"/>
        <v>0</v>
      </c>
      <c r="BJ662" s="17" t="s">
        <v>24</v>
      </c>
      <c r="BK662" s="165">
        <f t="shared" si="272"/>
        <v>11970</v>
      </c>
      <c r="BL662" s="17" t="s">
        <v>164</v>
      </c>
      <c r="BM662" s="17" t="s">
        <v>1660</v>
      </c>
    </row>
    <row r="663" spans="2:65" s="1" customFormat="1" ht="22.5" customHeight="1">
      <c r="B663" s="31"/>
      <c r="C663" s="157" t="s">
        <v>885</v>
      </c>
      <c r="D663" s="157" t="s">
        <v>161</v>
      </c>
      <c r="E663" s="158" t="s">
        <v>1661</v>
      </c>
      <c r="F663" s="230" t="s">
        <v>1662</v>
      </c>
      <c r="G663" s="230"/>
      <c r="H663" s="230"/>
      <c r="I663" s="230"/>
      <c r="J663" s="159" t="s">
        <v>174</v>
      </c>
      <c r="K663" s="160">
        <v>13</v>
      </c>
      <c r="L663" s="161">
        <v>32.200000000000003</v>
      </c>
      <c r="M663" s="231">
        <v>36</v>
      </c>
      <c r="N663" s="231"/>
      <c r="O663" s="231"/>
      <c r="P663" s="231">
        <f t="shared" si="260"/>
        <v>886.6</v>
      </c>
      <c r="Q663" s="231"/>
      <c r="R663" s="33"/>
      <c r="T663" s="162" t="s">
        <v>22</v>
      </c>
      <c r="U663" s="40" t="s">
        <v>44</v>
      </c>
      <c r="V663" s="108">
        <f t="shared" si="261"/>
        <v>68.2</v>
      </c>
      <c r="W663" s="108">
        <f t="shared" si="262"/>
        <v>418.6</v>
      </c>
      <c r="X663" s="108">
        <f t="shared" si="263"/>
        <v>468</v>
      </c>
      <c r="Y663" s="163">
        <v>0</v>
      </c>
      <c r="Z663" s="163">
        <f t="shared" si="264"/>
        <v>0</v>
      </c>
      <c r="AA663" s="163">
        <v>0</v>
      </c>
      <c r="AB663" s="163">
        <f t="shared" si="265"/>
        <v>0</v>
      </c>
      <c r="AC663" s="163">
        <v>0</v>
      </c>
      <c r="AD663" s="164">
        <f t="shared" si="266"/>
        <v>0</v>
      </c>
      <c r="AR663" s="17" t="s">
        <v>164</v>
      </c>
      <c r="AT663" s="17" t="s">
        <v>161</v>
      </c>
      <c r="AU663" s="17" t="s">
        <v>99</v>
      </c>
      <c r="AY663" s="17" t="s">
        <v>160</v>
      </c>
      <c r="BE663" s="165">
        <f t="shared" si="267"/>
        <v>886.6</v>
      </c>
      <c r="BF663" s="165">
        <f t="shared" si="268"/>
        <v>0</v>
      </c>
      <c r="BG663" s="165">
        <f t="shared" si="269"/>
        <v>0</v>
      </c>
      <c r="BH663" s="165">
        <f t="shared" si="270"/>
        <v>0</v>
      </c>
      <c r="BI663" s="165">
        <f t="shared" si="271"/>
        <v>0</v>
      </c>
      <c r="BJ663" s="17" t="s">
        <v>24</v>
      </c>
      <c r="BK663" s="165">
        <f t="shared" si="272"/>
        <v>886.6</v>
      </c>
      <c r="BL663" s="17" t="s">
        <v>164</v>
      </c>
      <c r="BM663" s="17" t="s">
        <v>1663</v>
      </c>
    </row>
    <row r="664" spans="2:65" s="1" customFormat="1" ht="22.5" customHeight="1">
      <c r="B664" s="31"/>
      <c r="C664" s="157" t="s">
        <v>1664</v>
      </c>
      <c r="D664" s="157" t="s">
        <v>161</v>
      </c>
      <c r="E664" s="158" t="s">
        <v>1665</v>
      </c>
      <c r="F664" s="230" t="s">
        <v>1666</v>
      </c>
      <c r="G664" s="230"/>
      <c r="H664" s="230"/>
      <c r="I664" s="230"/>
      <c r="J664" s="159" t="s">
        <v>174</v>
      </c>
      <c r="K664" s="160">
        <v>20</v>
      </c>
      <c r="L664" s="161">
        <v>27</v>
      </c>
      <c r="M664" s="231">
        <v>25</v>
      </c>
      <c r="N664" s="231"/>
      <c r="O664" s="231"/>
      <c r="P664" s="231">
        <f t="shared" si="260"/>
        <v>1040</v>
      </c>
      <c r="Q664" s="231"/>
      <c r="R664" s="33"/>
      <c r="T664" s="162" t="s">
        <v>22</v>
      </c>
      <c r="U664" s="40" t="s">
        <v>44</v>
      </c>
      <c r="V664" s="108">
        <f t="shared" si="261"/>
        <v>52</v>
      </c>
      <c r="W664" s="108">
        <f t="shared" si="262"/>
        <v>540</v>
      </c>
      <c r="X664" s="108">
        <f t="shared" si="263"/>
        <v>500</v>
      </c>
      <c r="Y664" s="163">
        <v>0</v>
      </c>
      <c r="Z664" s="163">
        <f t="shared" si="264"/>
        <v>0</v>
      </c>
      <c r="AA664" s="163">
        <v>0</v>
      </c>
      <c r="AB664" s="163">
        <f t="shared" si="265"/>
        <v>0</v>
      </c>
      <c r="AC664" s="163">
        <v>0</v>
      </c>
      <c r="AD664" s="164">
        <f t="shared" si="266"/>
        <v>0</v>
      </c>
      <c r="AR664" s="17" t="s">
        <v>164</v>
      </c>
      <c r="AT664" s="17" t="s">
        <v>161</v>
      </c>
      <c r="AU664" s="17" t="s">
        <v>99</v>
      </c>
      <c r="AY664" s="17" t="s">
        <v>160</v>
      </c>
      <c r="BE664" s="165">
        <f t="shared" si="267"/>
        <v>1040</v>
      </c>
      <c r="BF664" s="165">
        <f t="shared" si="268"/>
        <v>0</v>
      </c>
      <c r="BG664" s="165">
        <f t="shared" si="269"/>
        <v>0</v>
      </c>
      <c r="BH664" s="165">
        <f t="shared" si="270"/>
        <v>0</v>
      </c>
      <c r="BI664" s="165">
        <f t="shared" si="271"/>
        <v>0</v>
      </c>
      <c r="BJ664" s="17" t="s">
        <v>24</v>
      </c>
      <c r="BK664" s="165">
        <f t="shared" si="272"/>
        <v>1040</v>
      </c>
      <c r="BL664" s="17" t="s">
        <v>164</v>
      </c>
      <c r="BM664" s="17" t="s">
        <v>1667</v>
      </c>
    </row>
    <row r="665" spans="2:65" s="1" customFormat="1" ht="22.5" customHeight="1">
      <c r="B665" s="31"/>
      <c r="C665" s="157" t="s">
        <v>887</v>
      </c>
      <c r="D665" s="157" t="s">
        <v>161</v>
      </c>
      <c r="E665" s="158" t="s">
        <v>1668</v>
      </c>
      <c r="F665" s="230" t="s">
        <v>1669</v>
      </c>
      <c r="G665" s="230"/>
      <c r="H665" s="230"/>
      <c r="I665" s="230"/>
      <c r="J665" s="159" t="s">
        <v>174</v>
      </c>
      <c r="K665" s="160">
        <v>4</v>
      </c>
      <c r="L665" s="161">
        <v>24</v>
      </c>
      <c r="M665" s="231">
        <v>28</v>
      </c>
      <c r="N665" s="231"/>
      <c r="O665" s="231"/>
      <c r="P665" s="231">
        <f t="shared" si="260"/>
        <v>208</v>
      </c>
      <c r="Q665" s="231"/>
      <c r="R665" s="33"/>
      <c r="T665" s="162" t="s">
        <v>22</v>
      </c>
      <c r="U665" s="40" t="s">
        <v>44</v>
      </c>
      <c r="V665" s="108">
        <f t="shared" si="261"/>
        <v>52</v>
      </c>
      <c r="W665" s="108">
        <f t="shared" si="262"/>
        <v>96</v>
      </c>
      <c r="X665" s="108">
        <f t="shared" si="263"/>
        <v>112</v>
      </c>
      <c r="Y665" s="163">
        <v>0</v>
      </c>
      <c r="Z665" s="163">
        <f t="shared" si="264"/>
        <v>0</v>
      </c>
      <c r="AA665" s="163">
        <v>0</v>
      </c>
      <c r="AB665" s="163">
        <f t="shared" si="265"/>
        <v>0</v>
      </c>
      <c r="AC665" s="163">
        <v>0</v>
      </c>
      <c r="AD665" s="164">
        <f t="shared" si="266"/>
        <v>0</v>
      </c>
      <c r="AR665" s="17" t="s">
        <v>164</v>
      </c>
      <c r="AT665" s="17" t="s">
        <v>161</v>
      </c>
      <c r="AU665" s="17" t="s">
        <v>99</v>
      </c>
      <c r="AY665" s="17" t="s">
        <v>160</v>
      </c>
      <c r="BE665" s="165">
        <f t="shared" si="267"/>
        <v>208</v>
      </c>
      <c r="BF665" s="165">
        <f t="shared" si="268"/>
        <v>0</v>
      </c>
      <c r="BG665" s="165">
        <f t="shared" si="269"/>
        <v>0</v>
      </c>
      <c r="BH665" s="165">
        <f t="shared" si="270"/>
        <v>0</v>
      </c>
      <c r="BI665" s="165">
        <f t="shared" si="271"/>
        <v>0</v>
      </c>
      <c r="BJ665" s="17" t="s">
        <v>24</v>
      </c>
      <c r="BK665" s="165">
        <f t="shared" si="272"/>
        <v>208</v>
      </c>
      <c r="BL665" s="17" t="s">
        <v>164</v>
      </c>
      <c r="BM665" s="17" t="s">
        <v>1670</v>
      </c>
    </row>
    <row r="666" spans="2:65" s="1" customFormat="1" ht="22.5" customHeight="1">
      <c r="B666" s="31"/>
      <c r="C666" s="157" t="s">
        <v>1671</v>
      </c>
      <c r="D666" s="157" t="s">
        <v>161</v>
      </c>
      <c r="E666" s="158" t="s">
        <v>1672</v>
      </c>
      <c r="F666" s="230" t="s">
        <v>1673</v>
      </c>
      <c r="G666" s="230"/>
      <c r="H666" s="230"/>
      <c r="I666" s="230"/>
      <c r="J666" s="159" t="s">
        <v>174</v>
      </c>
      <c r="K666" s="160">
        <v>44</v>
      </c>
      <c r="L666" s="161">
        <v>32</v>
      </c>
      <c r="M666" s="231">
        <v>25</v>
      </c>
      <c r="N666" s="231"/>
      <c r="O666" s="231"/>
      <c r="P666" s="231">
        <f t="shared" si="260"/>
        <v>2508</v>
      </c>
      <c r="Q666" s="231"/>
      <c r="R666" s="33"/>
      <c r="T666" s="162" t="s">
        <v>22</v>
      </c>
      <c r="U666" s="40" t="s">
        <v>44</v>
      </c>
      <c r="V666" s="108">
        <f t="shared" si="261"/>
        <v>57</v>
      </c>
      <c r="W666" s="108">
        <f t="shared" si="262"/>
        <v>1408</v>
      </c>
      <c r="X666" s="108">
        <f t="shared" si="263"/>
        <v>1100</v>
      </c>
      <c r="Y666" s="163">
        <v>0</v>
      </c>
      <c r="Z666" s="163">
        <f t="shared" si="264"/>
        <v>0</v>
      </c>
      <c r="AA666" s="163">
        <v>0</v>
      </c>
      <c r="AB666" s="163">
        <f t="shared" si="265"/>
        <v>0</v>
      </c>
      <c r="AC666" s="163">
        <v>0</v>
      </c>
      <c r="AD666" s="164">
        <f t="shared" si="266"/>
        <v>0</v>
      </c>
      <c r="AR666" s="17" t="s">
        <v>164</v>
      </c>
      <c r="AT666" s="17" t="s">
        <v>161</v>
      </c>
      <c r="AU666" s="17" t="s">
        <v>99</v>
      </c>
      <c r="AY666" s="17" t="s">
        <v>160</v>
      </c>
      <c r="BE666" s="165">
        <f t="shared" si="267"/>
        <v>2508</v>
      </c>
      <c r="BF666" s="165">
        <f t="shared" si="268"/>
        <v>0</v>
      </c>
      <c r="BG666" s="165">
        <f t="shared" si="269"/>
        <v>0</v>
      </c>
      <c r="BH666" s="165">
        <f t="shared" si="270"/>
        <v>0</v>
      </c>
      <c r="BI666" s="165">
        <f t="shared" si="271"/>
        <v>0</v>
      </c>
      <c r="BJ666" s="17" t="s">
        <v>24</v>
      </c>
      <c r="BK666" s="165">
        <f t="shared" si="272"/>
        <v>2508</v>
      </c>
      <c r="BL666" s="17" t="s">
        <v>164</v>
      </c>
      <c r="BM666" s="17" t="s">
        <v>1674</v>
      </c>
    </row>
    <row r="667" spans="2:65" s="1" customFormat="1" ht="22.5" customHeight="1">
      <c r="B667" s="31"/>
      <c r="C667" s="157" t="s">
        <v>890</v>
      </c>
      <c r="D667" s="157" t="s">
        <v>161</v>
      </c>
      <c r="E667" s="158" t="s">
        <v>1675</v>
      </c>
      <c r="F667" s="230" t="s">
        <v>1676</v>
      </c>
      <c r="G667" s="230"/>
      <c r="H667" s="230"/>
      <c r="I667" s="230"/>
      <c r="J667" s="159" t="s">
        <v>174</v>
      </c>
      <c r="K667" s="160">
        <v>20</v>
      </c>
      <c r="L667" s="161">
        <v>29</v>
      </c>
      <c r="M667" s="231">
        <v>25</v>
      </c>
      <c r="N667" s="231"/>
      <c r="O667" s="231"/>
      <c r="P667" s="231">
        <f t="shared" si="260"/>
        <v>1080</v>
      </c>
      <c r="Q667" s="231"/>
      <c r="R667" s="33"/>
      <c r="T667" s="162" t="s">
        <v>22</v>
      </c>
      <c r="U667" s="40" t="s">
        <v>44</v>
      </c>
      <c r="V667" s="108">
        <f t="shared" si="261"/>
        <v>54</v>
      </c>
      <c r="W667" s="108">
        <f t="shared" si="262"/>
        <v>580</v>
      </c>
      <c r="X667" s="108">
        <f t="shared" si="263"/>
        <v>500</v>
      </c>
      <c r="Y667" s="163">
        <v>0</v>
      </c>
      <c r="Z667" s="163">
        <f t="shared" si="264"/>
        <v>0</v>
      </c>
      <c r="AA667" s="163">
        <v>0</v>
      </c>
      <c r="AB667" s="163">
        <f t="shared" si="265"/>
        <v>0</v>
      </c>
      <c r="AC667" s="163">
        <v>0</v>
      </c>
      <c r="AD667" s="164">
        <f t="shared" si="266"/>
        <v>0</v>
      </c>
      <c r="AR667" s="17" t="s">
        <v>164</v>
      </c>
      <c r="AT667" s="17" t="s">
        <v>161</v>
      </c>
      <c r="AU667" s="17" t="s">
        <v>99</v>
      </c>
      <c r="AY667" s="17" t="s">
        <v>160</v>
      </c>
      <c r="BE667" s="165">
        <f t="shared" si="267"/>
        <v>1080</v>
      </c>
      <c r="BF667" s="165">
        <f t="shared" si="268"/>
        <v>0</v>
      </c>
      <c r="BG667" s="165">
        <f t="shared" si="269"/>
        <v>0</v>
      </c>
      <c r="BH667" s="165">
        <f t="shared" si="270"/>
        <v>0</v>
      </c>
      <c r="BI667" s="165">
        <f t="shared" si="271"/>
        <v>0</v>
      </c>
      <c r="BJ667" s="17" t="s">
        <v>24</v>
      </c>
      <c r="BK667" s="165">
        <f t="shared" si="272"/>
        <v>1080</v>
      </c>
      <c r="BL667" s="17" t="s">
        <v>164</v>
      </c>
      <c r="BM667" s="17" t="s">
        <v>1677</v>
      </c>
    </row>
    <row r="668" spans="2:65" s="1" customFormat="1" ht="22.5" customHeight="1">
      <c r="B668" s="31"/>
      <c r="C668" s="157" t="s">
        <v>1678</v>
      </c>
      <c r="D668" s="157" t="s">
        <v>161</v>
      </c>
      <c r="E668" s="158" t="s">
        <v>1679</v>
      </c>
      <c r="F668" s="230" t="s">
        <v>1680</v>
      </c>
      <c r="G668" s="230"/>
      <c r="H668" s="230"/>
      <c r="I668" s="230"/>
      <c r="J668" s="159" t="s">
        <v>174</v>
      </c>
      <c r="K668" s="160">
        <v>460</v>
      </c>
      <c r="L668" s="161">
        <v>12.6</v>
      </c>
      <c r="M668" s="231">
        <v>25</v>
      </c>
      <c r="N668" s="231"/>
      <c r="O668" s="231"/>
      <c r="P668" s="231">
        <f t="shared" si="260"/>
        <v>17296</v>
      </c>
      <c r="Q668" s="231"/>
      <c r="R668" s="33"/>
      <c r="T668" s="162" t="s">
        <v>22</v>
      </c>
      <c r="U668" s="40" t="s">
        <v>44</v>
      </c>
      <c r="V668" s="108">
        <f t="shared" si="261"/>
        <v>37.6</v>
      </c>
      <c r="W668" s="108">
        <f t="shared" si="262"/>
        <v>5796</v>
      </c>
      <c r="X668" s="108">
        <f t="shared" si="263"/>
        <v>11500</v>
      </c>
      <c r="Y668" s="163">
        <v>0</v>
      </c>
      <c r="Z668" s="163">
        <f t="shared" si="264"/>
        <v>0</v>
      </c>
      <c r="AA668" s="163">
        <v>0</v>
      </c>
      <c r="AB668" s="163">
        <f t="shared" si="265"/>
        <v>0</v>
      </c>
      <c r="AC668" s="163">
        <v>0</v>
      </c>
      <c r="AD668" s="164">
        <f t="shared" si="266"/>
        <v>0</v>
      </c>
      <c r="AR668" s="17" t="s">
        <v>164</v>
      </c>
      <c r="AT668" s="17" t="s">
        <v>161</v>
      </c>
      <c r="AU668" s="17" t="s">
        <v>99</v>
      </c>
      <c r="AY668" s="17" t="s">
        <v>160</v>
      </c>
      <c r="BE668" s="165">
        <f t="shared" si="267"/>
        <v>17296</v>
      </c>
      <c r="BF668" s="165">
        <f t="shared" si="268"/>
        <v>0</v>
      </c>
      <c r="BG668" s="165">
        <f t="shared" si="269"/>
        <v>0</v>
      </c>
      <c r="BH668" s="165">
        <f t="shared" si="270"/>
        <v>0</v>
      </c>
      <c r="BI668" s="165">
        <f t="shared" si="271"/>
        <v>0</v>
      </c>
      <c r="BJ668" s="17" t="s">
        <v>24</v>
      </c>
      <c r="BK668" s="165">
        <f t="shared" si="272"/>
        <v>17296</v>
      </c>
      <c r="BL668" s="17" t="s">
        <v>164</v>
      </c>
      <c r="BM668" s="17" t="s">
        <v>1681</v>
      </c>
    </row>
    <row r="669" spans="2:65" s="1" customFormat="1" ht="22.5" customHeight="1">
      <c r="B669" s="31"/>
      <c r="C669" s="157" t="s">
        <v>892</v>
      </c>
      <c r="D669" s="157" t="s">
        <v>161</v>
      </c>
      <c r="E669" s="158" t="s">
        <v>1682</v>
      </c>
      <c r="F669" s="230" t="s">
        <v>1683</v>
      </c>
      <c r="G669" s="230"/>
      <c r="H669" s="230"/>
      <c r="I669" s="230"/>
      <c r="J669" s="159" t="s">
        <v>174</v>
      </c>
      <c r="K669" s="160">
        <v>380</v>
      </c>
      <c r="L669" s="161">
        <v>10.5</v>
      </c>
      <c r="M669" s="231">
        <v>25</v>
      </c>
      <c r="N669" s="231"/>
      <c r="O669" s="231"/>
      <c r="P669" s="231">
        <f t="shared" si="260"/>
        <v>13490</v>
      </c>
      <c r="Q669" s="231"/>
      <c r="R669" s="33"/>
      <c r="T669" s="162" t="s">
        <v>22</v>
      </c>
      <c r="U669" s="40" t="s">
        <v>44</v>
      </c>
      <c r="V669" s="108">
        <f t="shared" si="261"/>
        <v>35.5</v>
      </c>
      <c r="W669" s="108">
        <f t="shared" si="262"/>
        <v>3990</v>
      </c>
      <c r="X669" s="108">
        <f t="shared" si="263"/>
        <v>9500</v>
      </c>
      <c r="Y669" s="163">
        <v>0</v>
      </c>
      <c r="Z669" s="163">
        <f t="shared" si="264"/>
        <v>0</v>
      </c>
      <c r="AA669" s="163">
        <v>0</v>
      </c>
      <c r="AB669" s="163">
        <f t="shared" si="265"/>
        <v>0</v>
      </c>
      <c r="AC669" s="163">
        <v>0</v>
      </c>
      <c r="AD669" s="164">
        <f t="shared" si="266"/>
        <v>0</v>
      </c>
      <c r="AR669" s="17" t="s">
        <v>164</v>
      </c>
      <c r="AT669" s="17" t="s">
        <v>161</v>
      </c>
      <c r="AU669" s="17" t="s">
        <v>99</v>
      </c>
      <c r="AY669" s="17" t="s">
        <v>160</v>
      </c>
      <c r="BE669" s="165">
        <f t="shared" si="267"/>
        <v>13490</v>
      </c>
      <c r="BF669" s="165">
        <f t="shared" si="268"/>
        <v>0</v>
      </c>
      <c r="BG669" s="165">
        <f t="shared" si="269"/>
        <v>0</v>
      </c>
      <c r="BH669" s="165">
        <f t="shared" si="270"/>
        <v>0</v>
      </c>
      <c r="BI669" s="165">
        <f t="shared" si="271"/>
        <v>0</v>
      </c>
      <c r="BJ669" s="17" t="s">
        <v>24</v>
      </c>
      <c r="BK669" s="165">
        <f t="shared" si="272"/>
        <v>13490</v>
      </c>
      <c r="BL669" s="17" t="s">
        <v>164</v>
      </c>
      <c r="BM669" s="17" t="s">
        <v>1684</v>
      </c>
    </row>
    <row r="670" spans="2:65" s="1" customFormat="1" ht="22.5" customHeight="1">
      <c r="B670" s="31"/>
      <c r="C670" s="157" t="s">
        <v>1685</v>
      </c>
      <c r="D670" s="157" t="s">
        <v>161</v>
      </c>
      <c r="E670" s="158" t="s">
        <v>1686</v>
      </c>
      <c r="F670" s="230" t="s">
        <v>1687</v>
      </c>
      <c r="G670" s="230"/>
      <c r="H670" s="230"/>
      <c r="I670" s="230"/>
      <c r="J670" s="159" t="s">
        <v>174</v>
      </c>
      <c r="K670" s="160">
        <v>40</v>
      </c>
      <c r="L670" s="161">
        <v>18.2</v>
      </c>
      <c r="M670" s="231">
        <v>25.000000000000004</v>
      </c>
      <c r="N670" s="231"/>
      <c r="O670" s="231"/>
      <c r="P670" s="231">
        <f t="shared" si="260"/>
        <v>1728</v>
      </c>
      <c r="Q670" s="231"/>
      <c r="R670" s="33"/>
      <c r="T670" s="162" t="s">
        <v>22</v>
      </c>
      <c r="U670" s="40" t="s">
        <v>44</v>
      </c>
      <c r="V670" s="108">
        <f t="shared" si="261"/>
        <v>43.2</v>
      </c>
      <c r="W670" s="108">
        <f t="shared" si="262"/>
        <v>728</v>
      </c>
      <c r="X670" s="108">
        <f t="shared" si="263"/>
        <v>1000</v>
      </c>
      <c r="Y670" s="163">
        <v>0</v>
      </c>
      <c r="Z670" s="163">
        <f t="shared" si="264"/>
        <v>0</v>
      </c>
      <c r="AA670" s="163">
        <v>0</v>
      </c>
      <c r="AB670" s="163">
        <f t="shared" si="265"/>
        <v>0</v>
      </c>
      <c r="AC670" s="163">
        <v>0</v>
      </c>
      <c r="AD670" s="164">
        <f t="shared" si="266"/>
        <v>0</v>
      </c>
      <c r="AR670" s="17" t="s">
        <v>164</v>
      </c>
      <c r="AT670" s="17" t="s">
        <v>161</v>
      </c>
      <c r="AU670" s="17" t="s">
        <v>99</v>
      </c>
      <c r="AY670" s="17" t="s">
        <v>160</v>
      </c>
      <c r="BE670" s="165">
        <f t="shared" si="267"/>
        <v>1728</v>
      </c>
      <c r="BF670" s="165">
        <f t="shared" si="268"/>
        <v>0</v>
      </c>
      <c r="BG670" s="165">
        <f t="shared" si="269"/>
        <v>0</v>
      </c>
      <c r="BH670" s="165">
        <f t="shared" si="270"/>
        <v>0</v>
      </c>
      <c r="BI670" s="165">
        <f t="shared" si="271"/>
        <v>0</v>
      </c>
      <c r="BJ670" s="17" t="s">
        <v>24</v>
      </c>
      <c r="BK670" s="165">
        <f t="shared" si="272"/>
        <v>1728</v>
      </c>
      <c r="BL670" s="17" t="s">
        <v>164</v>
      </c>
      <c r="BM670" s="17" t="s">
        <v>1688</v>
      </c>
    </row>
    <row r="671" spans="2:65" s="1" customFormat="1" ht="22.5" customHeight="1">
      <c r="B671" s="31"/>
      <c r="C671" s="157" t="s">
        <v>895</v>
      </c>
      <c r="D671" s="157" t="s">
        <v>161</v>
      </c>
      <c r="E671" s="158" t="s">
        <v>1689</v>
      </c>
      <c r="F671" s="230" t="s">
        <v>1690</v>
      </c>
      <c r="G671" s="230"/>
      <c r="H671" s="230"/>
      <c r="I671" s="230"/>
      <c r="J671" s="159" t="s">
        <v>174</v>
      </c>
      <c r="K671" s="160">
        <v>24</v>
      </c>
      <c r="L671" s="161">
        <v>0</v>
      </c>
      <c r="M671" s="231">
        <v>110</v>
      </c>
      <c r="N671" s="231"/>
      <c r="O671" s="231"/>
      <c r="P671" s="231">
        <f t="shared" si="260"/>
        <v>2640</v>
      </c>
      <c r="Q671" s="231"/>
      <c r="R671" s="33"/>
      <c r="T671" s="162" t="s">
        <v>22</v>
      </c>
      <c r="U671" s="40" t="s">
        <v>44</v>
      </c>
      <c r="V671" s="108">
        <f t="shared" si="261"/>
        <v>110</v>
      </c>
      <c r="W671" s="108">
        <f t="shared" si="262"/>
        <v>0</v>
      </c>
      <c r="X671" s="108">
        <f t="shared" si="263"/>
        <v>2640</v>
      </c>
      <c r="Y671" s="163">
        <v>0</v>
      </c>
      <c r="Z671" s="163">
        <f t="shared" si="264"/>
        <v>0</v>
      </c>
      <c r="AA671" s="163">
        <v>0</v>
      </c>
      <c r="AB671" s="163">
        <f t="shared" si="265"/>
        <v>0</v>
      </c>
      <c r="AC671" s="163">
        <v>0</v>
      </c>
      <c r="AD671" s="164">
        <f t="shared" si="266"/>
        <v>0</v>
      </c>
      <c r="AR671" s="17" t="s">
        <v>164</v>
      </c>
      <c r="AT671" s="17" t="s">
        <v>161</v>
      </c>
      <c r="AU671" s="17" t="s">
        <v>99</v>
      </c>
      <c r="AY671" s="17" t="s">
        <v>160</v>
      </c>
      <c r="BE671" s="165">
        <f t="shared" si="267"/>
        <v>2640</v>
      </c>
      <c r="BF671" s="165">
        <f t="shared" si="268"/>
        <v>0</v>
      </c>
      <c r="BG671" s="165">
        <f t="shared" si="269"/>
        <v>0</v>
      </c>
      <c r="BH671" s="165">
        <f t="shared" si="270"/>
        <v>0</v>
      </c>
      <c r="BI671" s="165">
        <f t="shared" si="271"/>
        <v>0</v>
      </c>
      <c r="BJ671" s="17" t="s">
        <v>24</v>
      </c>
      <c r="BK671" s="165">
        <f t="shared" si="272"/>
        <v>2640</v>
      </c>
      <c r="BL671" s="17" t="s">
        <v>164</v>
      </c>
      <c r="BM671" s="17" t="s">
        <v>1691</v>
      </c>
    </row>
    <row r="672" spans="2:65" s="1" customFormat="1" ht="22.5" customHeight="1">
      <c r="B672" s="31"/>
      <c r="C672" s="157" t="s">
        <v>1692</v>
      </c>
      <c r="D672" s="157" t="s">
        <v>161</v>
      </c>
      <c r="E672" s="158" t="s">
        <v>1693</v>
      </c>
      <c r="F672" s="230" t="s">
        <v>1694</v>
      </c>
      <c r="G672" s="230"/>
      <c r="H672" s="230"/>
      <c r="I672" s="230"/>
      <c r="J672" s="159" t="s">
        <v>174</v>
      </c>
      <c r="K672" s="160">
        <v>135</v>
      </c>
      <c r="L672" s="161">
        <v>26</v>
      </c>
      <c r="M672" s="231">
        <v>47</v>
      </c>
      <c r="N672" s="231"/>
      <c r="O672" s="231"/>
      <c r="P672" s="231">
        <f t="shared" si="260"/>
        <v>9855</v>
      </c>
      <c r="Q672" s="231"/>
      <c r="R672" s="33"/>
      <c r="T672" s="162" t="s">
        <v>22</v>
      </c>
      <c r="U672" s="40" t="s">
        <v>44</v>
      </c>
      <c r="V672" s="108">
        <f t="shared" si="261"/>
        <v>73</v>
      </c>
      <c r="W672" s="108">
        <f t="shared" si="262"/>
        <v>3510</v>
      </c>
      <c r="X672" s="108">
        <f t="shared" si="263"/>
        <v>6345</v>
      </c>
      <c r="Y672" s="163">
        <v>0</v>
      </c>
      <c r="Z672" s="163">
        <f t="shared" si="264"/>
        <v>0</v>
      </c>
      <c r="AA672" s="163">
        <v>0</v>
      </c>
      <c r="AB672" s="163">
        <f t="shared" si="265"/>
        <v>0</v>
      </c>
      <c r="AC672" s="163">
        <v>0</v>
      </c>
      <c r="AD672" s="164">
        <f t="shared" si="266"/>
        <v>0</v>
      </c>
      <c r="AR672" s="17" t="s">
        <v>164</v>
      </c>
      <c r="AT672" s="17" t="s">
        <v>161</v>
      </c>
      <c r="AU672" s="17" t="s">
        <v>99</v>
      </c>
      <c r="AY672" s="17" t="s">
        <v>160</v>
      </c>
      <c r="BE672" s="165">
        <f t="shared" si="267"/>
        <v>9855</v>
      </c>
      <c r="BF672" s="165">
        <f t="shared" si="268"/>
        <v>0</v>
      </c>
      <c r="BG672" s="165">
        <f t="shared" si="269"/>
        <v>0</v>
      </c>
      <c r="BH672" s="165">
        <f t="shared" si="270"/>
        <v>0</v>
      </c>
      <c r="BI672" s="165">
        <f t="shared" si="271"/>
        <v>0</v>
      </c>
      <c r="BJ672" s="17" t="s">
        <v>24</v>
      </c>
      <c r="BK672" s="165">
        <f t="shared" si="272"/>
        <v>9855</v>
      </c>
      <c r="BL672" s="17" t="s">
        <v>164</v>
      </c>
      <c r="BM672" s="17" t="s">
        <v>1695</v>
      </c>
    </row>
    <row r="673" spans="2:65" s="1" customFormat="1" ht="22.5" customHeight="1">
      <c r="B673" s="31"/>
      <c r="C673" s="157" t="s">
        <v>897</v>
      </c>
      <c r="D673" s="157" t="s">
        <v>161</v>
      </c>
      <c r="E673" s="158" t="s">
        <v>1696</v>
      </c>
      <c r="F673" s="230" t="s">
        <v>1697</v>
      </c>
      <c r="G673" s="230"/>
      <c r="H673" s="230"/>
      <c r="I673" s="230"/>
      <c r="J673" s="159" t="s">
        <v>174</v>
      </c>
      <c r="K673" s="160">
        <v>40</v>
      </c>
      <c r="L673" s="161">
        <v>21</v>
      </c>
      <c r="M673" s="231">
        <v>25</v>
      </c>
      <c r="N673" s="231"/>
      <c r="O673" s="231"/>
      <c r="P673" s="231">
        <f t="shared" si="260"/>
        <v>1840</v>
      </c>
      <c r="Q673" s="231"/>
      <c r="R673" s="33"/>
      <c r="T673" s="162" t="s">
        <v>22</v>
      </c>
      <c r="U673" s="40" t="s">
        <v>44</v>
      </c>
      <c r="V673" s="108">
        <f t="shared" si="261"/>
        <v>46</v>
      </c>
      <c r="W673" s="108">
        <f t="shared" si="262"/>
        <v>840</v>
      </c>
      <c r="X673" s="108">
        <f t="shared" si="263"/>
        <v>1000</v>
      </c>
      <c r="Y673" s="163">
        <v>0</v>
      </c>
      <c r="Z673" s="163">
        <f t="shared" si="264"/>
        <v>0</v>
      </c>
      <c r="AA673" s="163">
        <v>0</v>
      </c>
      <c r="AB673" s="163">
        <f t="shared" si="265"/>
        <v>0</v>
      </c>
      <c r="AC673" s="163">
        <v>0</v>
      </c>
      <c r="AD673" s="164">
        <f t="shared" si="266"/>
        <v>0</v>
      </c>
      <c r="AR673" s="17" t="s">
        <v>164</v>
      </c>
      <c r="AT673" s="17" t="s">
        <v>161</v>
      </c>
      <c r="AU673" s="17" t="s">
        <v>99</v>
      </c>
      <c r="AY673" s="17" t="s">
        <v>160</v>
      </c>
      <c r="BE673" s="165">
        <f t="shared" si="267"/>
        <v>1840</v>
      </c>
      <c r="BF673" s="165">
        <f t="shared" si="268"/>
        <v>0</v>
      </c>
      <c r="BG673" s="165">
        <f t="shared" si="269"/>
        <v>0</v>
      </c>
      <c r="BH673" s="165">
        <f t="shared" si="270"/>
        <v>0</v>
      </c>
      <c r="BI673" s="165">
        <f t="shared" si="271"/>
        <v>0</v>
      </c>
      <c r="BJ673" s="17" t="s">
        <v>24</v>
      </c>
      <c r="BK673" s="165">
        <f t="shared" si="272"/>
        <v>1840</v>
      </c>
      <c r="BL673" s="17" t="s">
        <v>164</v>
      </c>
      <c r="BM673" s="17" t="s">
        <v>1698</v>
      </c>
    </row>
    <row r="674" spans="2:65" s="1" customFormat="1" ht="22.5" customHeight="1">
      <c r="B674" s="31"/>
      <c r="C674" s="157" t="s">
        <v>1699</v>
      </c>
      <c r="D674" s="157" t="s">
        <v>161</v>
      </c>
      <c r="E674" s="158" t="s">
        <v>1700</v>
      </c>
      <c r="F674" s="230" t="s">
        <v>1701</v>
      </c>
      <c r="G674" s="230"/>
      <c r="H674" s="230"/>
      <c r="I674" s="230"/>
      <c r="J674" s="159" t="s">
        <v>174</v>
      </c>
      <c r="K674" s="160">
        <v>20</v>
      </c>
      <c r="L674" s="161">
        <v>141</v>
      </c>
      <c r="M674" s="231">
        <v>31</v>
      </c>
      <c r="N674" s="231"/>
      <c r="O674" s="231"/>
      <c r="P674" s="231">
        <f t="shared" si="260"/>
        <v>3440</v>
      </c>
      <c r="Q674" s="231"/>
      <c r="R674" s="33"/>
      <c r="T674" s="162" t="s">
        <v>22</v>
      </c>
      <c r="U674" s="40" t="s">
        <v>44</v>
      </c>
      <c r="V674" s="108">
        <f t="shared" si="261"/>
        <v>172</v>
      </c>
      <c r="W674" s="108">
        <f t="shared" si="262"/>
        <v>2820</v>
      </c>
      <c r="X674" s="108">
        <f t="shared" si="263"/>
        <v>620</v>
      </c>
      <c r="Y674" s="163">
        <v>0</v>
      </c>
      <c r="Z674" s="163">
        <f t="shared" si="264"/>
        <v>0</v>
      </c>
      <c r="AA674" s="163">
        <v>0</v>
      </c>
      <c r="AB674" s="163">
        <f t="shared" si="265"/>
        <v>0</v>
      </c>
      <c r="AC674" s="163">
        <v>0</v>
      </c>
      <c r="AD674" s="164">
        <f t="shared" si="266"/>
        <v>0</v>
      </c>
      <c r="AR674" s="17" t="s">
        <v>164</v>
      </c>
      <c r="AT674" s="17" t="s">
        <v>161</v>
      </c>
      <c r="AU674" s="17" t="s">
        <v>99</v>
      </c>
      <c r="AY674" s="17" t="s">
        <v>160</v>
      </c>
      <c r="BE674" s="165">
        <f t="shared" si="267"/>
        <v>3440</v>
      </c>
      <c r="BF674" s="165">
        <f t="shared" si="268"/>
        <v>0</v>
      </c>
      <c r="BG674" s="165">
        <f t="shared" si="269"/>
        <v>0</v>
      </c>
      <c r="BH674" s="165">
        <f t="shared" si="270"/>
        <v>0</v>
      </c>
      <c r="BI674" s="165">
        <f t="shared" si="271"/>
        <v>0</v>
      </c>
      <c r="BJ674" s="17" t="s">
        <v>24</v>
      </c>
      <c r="BK674" s="165">
        <f t="shared" si="272"/>
        <v>3440</v>
      </c>
      <c r="BL674" s="17" t="s">
        <v>164</v>
      </c>
      <c r="BM674" s="17" t="s">
        <v>1702</v>
      </c>
    </row>
    <row r="675" spans="2:65" s="1" customFormat="1" ht="22.5" customHeight="1">
      <c r="B675" s="31"/>
      <c r="C675" s="157" t="s">
        <v>900</v>
      </c>
      <c r="D675" s="157" t="s">
        <v>161</v>
      </c>
      <c r="E675" s="158" t="s">
        <v>1703</v>
      </c>
      <c r="F675" s="230" t="s">
        <v>1704</v>
      </c>
      <c r="G675" s="230"/>
      <c r="H675" s="230"/>
      <c r="I675" s="230"/>
      <c r="J675" s="159" t="s">
        <v>174</v>
      </c>
      <c r="K675" s="160">
        <v>55</v>
      </c>
      <c r="L675" s="161">
        <v>12</v>
      </c>
      <c r="M675" s="231">
        <v>61</v>
      </c>
      <c r="N675" s="231"/>
      <c r="O675" s="231"/>
      <c r="P675" s="231">
        <f t="shared" si="260"/>
        <v>4015</v>
      </c>
      <c r="Q675" s="231"/>
      <c r="R675" s="33"/>
      <c r="T675" s="162" t="s">
        <v>22</v>
      </c>
      <c r="U675" s="40" t="s">
        <v>44</v>
      </c>
      <c r="V675" s="108">
        <f t="shared" si="261"/>
        <v>73</v>
      </c>
      <c r="W675" s="108">
        <f t="shared" si="262"/>
        <v>660</v>
      </c>
      <c r="X675" s="108">
        <f t="shared" si="263"/>
        <v>3355</v>
      </c>
      <c r="Y675" s="163">
        <v>0</v>
      </c>
      <c r="Z675" s="163">
        <f t="shared" si="264"/>
        <v>0</v>
      </c>
      <c r="AA675" s="163">
        <v>0</v>
      </c>
      <c r="AB675" s="163">
        <f t="shared" si="265"/>
        <v>0</v>
      </c>
      <c r="AC675" s="163">
        <v>0</v>
      </c>
      <c r="AD675" s="164">
        <f t="shared" si="266"/>
        <v>0</v>
      </c>
      <c r="AR675" s="17" t="s">
        <v>164</v>
      </c>
      <c r="AT675" s="17" t="s">
        <v>161</v>
      </c>
      <c r="AU675" s="17" t="s">
        <v>99</v>
      </c>
      <c r="AY675" s="17" t="s">
        <v>160</v>
      </c>
      <c r="BE675" s="165">
        <f t="shared" si="267"/>
        <v>4015</v>
      </c>
      <c r="BF675" s="165">
        <f t="shared" si="268"/>
        <v>0</v>
      </c>
      <c r="BG675" s="165">
        <f t="shared" si="269"/>
        <v>0</v>
      </c>
      <c r="BH675" s="165">
        <f t="shared" si="270"/>
        <v>0</v>
      </c>
      <c r="BI675" s="165">
        <f t="shared" si="271"/>
        <v>0</v>
      </c>
      <c r="BJ675" s="17" t="s">
        <v>24</v>
      </c>
      <c r="BK675" s="165">
        <f t="shared" si="272"/>
        <v>4015</v>
      </c>
      <c r="BL675" s="17" t="s">
        <v>164</v>
      </c>
      <c r="BM675" s="17" t="s">
        <v>1705</v>
      </c>
    </row>
    <row r="676" spans="2:65" s="1" customFormat="1" ht="22.5" customHeight="1">
      <c r="B676" s="31"/>
      <c r="C676" s="157" t="s">
        <v>1706</v>
      </c>
      <c r="D676" s="157" t="s">
        <v>161</v>
      </c>
      <c r="E676" s="158" t="s">
        <v>1707</v>
      </c>
      <c r="F676" s="230" t="s">
        <v>1708</v>
      </c>
      <c r="G676" s="230"/>
      <c r="H676" s="230"/>
      <c r="I676" s="230"/>
      <c r="J676" s="159" t="s">
        <v>189</v>
      </c>
      <c r="K676" s="160">
        <v>15</v>
      </c>
      <c r="L676" s="161">
        <v>0</v>
      </c>
      <c r="M676" s="231">
        <v>165</v>
      </c>
      <c r="N676" s="231"/>
      <c r="O676" s="231"/>
      <c r="P676" s="231">
        <f t="shared" si="260"/>
        <v>2475</v>
      </c>
      <c r="Q676" s="231"/>
      <c r="R676" s="33"/>
      <c r="T676" s="162" t="s">
        <v>22</v>
      </c>
      <c r="U676" s="40" t="s">
        <v>44</v>
      </c>
      <c r="V676" s="108">
        <f t="shared" si="261"/>
        <v>165</v>
      </c>
      <c r="W676" s="108">
        <f t="shared" si="262"/>
        <v>0</v>
      </c>
      <c r="X676" s="108">
        <f t="shared" si="263"/>
        <v>2475</v>
      </c>
      <c r="Y676" s="163">
        <v>0</v>
      </c>
      <c r="Z676" s="163">
        <f t="shared" si="264"/>
        <v>0</v>
      </c>
      <c r="AA676" s="163">
        <v>0</v>
      </c>
      <c r="AB676" s="163">
        <f t="shared" si="265"/>
        <v>0</v>
      </c>
      <c r="AC676" s="163">
        <v>0</v>
      </c>
      <c r="AD676" s="164">
        <f t="shared" si="266"/>
        <v>0</v>
      </c>
      <c r="AR676" s="17" t="s">
        <v>164</v>
      </c>
      <c r="AT676" s="17" t="s">
        <v>161</v>
      </c>
      <c r="AU676" s="17" t="s">
        <v>99</v>
      </c>
      <c r="AY676" s="17" t="s">
        <v>160</v>
      </c>
      <c r="BE676" s="165">
        <f t="shared" si="267"/>
        <v>2475</v>
      </c>
      <c r="BF676" s="165">
        <f t="shared" si="268"/>
        <v>0</v>
      </c>
      <c r="BG676" s="165">
        <f t="shared" si="269"/>
        <v>0</v>
      </c>
      <c r="BH676" s="165">
        <f t="shared" si="270"/>
        <v>0</v>
      </c>
      <c r="BI676" s="165">
        <f t="shared" si="271"/>
        <v>0</v>
      </c>
      <c r="BJ676" s="17" t="s">
        <v>24</v>
      </c>
      <c r="BK676" s="165">
        <f t="shared" si="272"/>
        <v>2475</v>
      </c>
      <c r="BL676" s="17" t="s">
        <v>164</v>
      </c>
      <c r="BM676" s="17" t="s">
        <v>1709</v>
      </c>
    </row>
    <row r="677" spans="2:65" s="1" customFormat="1" ht="22.5" customHeight="1">
      <c r="B677" s="31"/>
      <c r="C677" s="157" t="s">
        <v>902</v>
      </c>
      <c r="D677" s="157" t="s">
        <v>161</v>
      </c>
      <c r="E677" s="158" t="s">
        <v>1710</v>
      </c>
      <c r="F677" s="230" t="s">
        <v>1711</v>
      </c>
      <c r="G677" s="230"/>
      <c r="H677" s="230"/>
      <c r="I677" s="230"/>
      <c r="J677" s="159" t="s">
        <v>189</v>
      </c>
      <c r="K677" s="160">
        <v>15</v>
      </c>
      <c r="L677" s="161">
        <v>0</v>
      </c>
      <c r="M677" s="231">
        <v>88</v>
      </c>
      <c r="N677" s="231"/>
      <c r="O677" s="231"/>
      <c r="P677" s="231">
        <f t="shared" si="260"/>
        <v>1320</v>
      </c>
      <c r="Q677" s="231"/>
      <c r="R677" s="33"/>
      <c r="T677" s="162" t="s">
        <v>22</v>
      </c>
      <c r="U677" s="40" t="s">
        <v>44</v>
      </c>
      <c r="V677" s="108">
        <f t="shared" si="261"/>
        <v>88</v>
      </c>
      <c r="W677" s="108">
        <f t="shared" si="262"/>
        <v>0</v>
      </c>
      <c r="X677" s="108">
        <f t="shared" si="263"/>
        <v>1320</v>
      </c>
      <c r="Y677" s="163">
        <v>0</v>
      </c>
      <c r="Z677" s="163">
        <f t="shared" si="264"/>
        <v>0</v>
      </c>
      <c r="AA677" s="163">
        <v>0</v>
      </c>
      <c r="AB677" s="163">
        <f t="shared" si="265"/>
        <v>0</v>
      </c>
      <c r="AC677" s="163">
        <v>0</v>
      </c>
      <c r="AD677" s="164">
        <f t="shared" si="266"/>
        <v>0</v>
      </c>
      <c r="AR677" s="17" t="s">
        <v>164</v>
      </c>
      <c r="AT677" s="17" t="s">
        <v>161</v>
      </c>
      <c r="AU677" s="17" t="s">
        <v>99</v>
      </c>
      <c r="AY677" s="17" t="s">
        <v>160</v>
      </c>
      <c r="BE677" s="165">
        <f t="shared" si="267"/>
        <v>1320</v>
      </c>
      <c r="BF677" s="165">
        <f t="shared" si="268"/>
        <v>0</v>
      </c>
      <c r="BG677" s="165">
        <f t="shared" si="269"/>
        <v>0</v>
      </c>
      <c r="BH677" s="165">
        <f t="shared" si="270"/>
        <v>0</v>
      </c>
      <c r="BI677" s="165">
        <f t="shared" si="271"/>
        <v>0</v>
      </c>
      <c r="BJ677" s="17" t="s">
        <v>24</v>
      </c>
      <c r="BK677" s="165">
        <f t="shared" si="272"/>
        <v>1320</v>
      </c>
      <c r="BL677" s="17" t="s">
        <v>164</v>
      </c>
      <c r="BM677" s="17" t="s">
        <v>1712</v>
      </c>
    </row>
    <row r="678" spans="2:65" s="1" customFormat="1" ht="22.5" customHeight="1">
      <c r="B678" s="31"/>
      <c r="C678" s="157" t="s">
        <v>1713</v>
      </c>
      <c r="D678" s="157" t="s">
        <v>161</v>
      </c>
      <c r="E678" s="158" t="s">
        <v>1714</v>
      </c>
      <c r="F678" s="230" t="s">
        <v>1715</v>
      </c>
      <c r="G678" s="230"/>
      <c r="H678" s="230"/>
      <c r="I678" s="230"/>
      <c r="J678" s="159" t="s">
        <v>163</v>
      </c>
      <c r="K678" s="160">
        <v>24</v>
      </c>
      <c r="L678" s="161">
        <v>0</v>
      </c>
      <c r="M678" s="231">
        <v>320</v>
      </c>
      <c r="N678" s="231"/>
      <c r="O678" s="231"/>
      <c r="P678" s="231">
        <f t="shared" si="260"/>
        <v>7680</v>
      </c>
      <c r="Q678" s="231"/>
      <c r="R678" s="33"/>
      <c r="T678" s="162" t="s">
        <v>22</v>
      </c>
      <c r="U678" s="40" t="s">
        <v>44</v>
      </c>
      <c r="V678" s="108">
        <f t="shared" si="261"/>
        <v>320</v>
      </c>
      <c r="W678" s="108">
        <f t="shared" si="262"/>
        <v>0</v>
      </c>
      <c r="X678" s="108">
        <f t="shared" si="263"/>
        <v>7680</v>
      </c>
      <c r="Y678" s="163">
        <v>0</v>
      </c>
      <c r="Z678" s="163">
        <f t="shared" si="264"/>
        <v>0</v>
      </c>
      <c r="AA678" s="163">
        <v>0</v>
      </c>
      <c r="AB678" s="163">
        <f t="shared" si="265"/>
        <v>0</v>
      </c>
      <c r="AC678" s="163">
        <v>0</v>
      </c>
      <c r="AD678" s="164">
        <f t="shared" si="266"/>
        <v>0</v>
      </c>
      <c r="AR678" s="17" t="s">
        <v>164</v>
      </c>
      <c r="AT678" s="17" t="s">
        <v>161</v>
      </c>
      <c r="AU678" s="17" t="s">
        <v>99</v>
      </c>
      <c r="AY678" s="17" t="s">
        <v>160</v>
      </c>
      <c r="BE678" s="165">
        <f t="shared" si="267"/>
        <v>7680</v>
      </c>
      <c r="BF678" s="165">
        <f t="shared" si="268"/>
        <v>0</v>
      </c>
      <c r="BG678" s="165">
        <f t="shared" si="269"/>
        <v>0</v>
      </c>
      <c r="BH678" s="165">
        <f t="shared" si="270"/>
        <v>0</v>
      </c>
      <c r="BI678" s="165">
        <f t="shared" si="271"/>
        <v>0</v>
      </c>
      <c r="BJ678" s="17" t="s">
        <v>24</v>
      </c>
      <c r="BK678" s="165">
        <f t="shared" si="272"/>
        <v>7680</v>
      </c>
      <c r="BL678" s="17" t="s">
        <v>164</v>
      </c>
      <c r="BM678" s="17" t="s">
        <v>1716</v>
      </c>
    </row>
    <row r="679" spans="2:65" s="1" customFormat="1" ht="22.5" customHeight="1">
      <c r="B679" s="31"/>
      <c r="C679" s="157" t="s">
        <v>905</v>
      </c>
      <c r="D679" s="157" t="s">
        <v>161</v>
      </c>
      <c r="E679" s="158" t="s">
        <v>1717</v>
      </c>
      <c r="F679" s="230" t="s">
        <v>1718</v>
      </c>
      <c r="G679" s="230"/>
      <c r="H679" s="230"/>
      <c r="I679" s="230"/>
      <c r="J679" s="159" t="s">
        <v>163</v>
      </c>
      <c r="K679" s="160">
        <v>12</v>
      </c>
      <c r="L679" s="161">
        <v>0</v>
      </c>
      <c r="M679" s="231">
        <v>240</v>
      </c>
      <c r="N679" s="231"/>
      <c r="O679" s="231"/>
      <c r="P679" s="231">
        <f t="shared" si="260"/>
        <v>2880</v>
      </c>
      <c r="Q679" s="231"/>
      <c r="R679" s="33"/>
      <c r="T679" s="162" t="s">
        <v>22</v>
      </c>
      <c r="U679" s="166" t="s">
        <v>44</v>
      </c>
      <c r="V679" s="167">
        <f t="shared" si="261"/>
        <v>240</v>
      </c>
      <c r="W679" s="167">
        <f t="shared" si="262"/>
        <v>0</v>
      </c>
      <c r="X679" s="167">
        <f t="shared" si="263"/>
        <v>2880</v>
      </c>
      <c r="Y679" s="168">
        <v>0</v>
      </c>
      <c r="Z679" s="168">
        <f t="shared" si="264"/>
        <v>0</v>
      </c>
      <c r="AA679" s="168">
        <v>0</v>
      </c>
      <c r="AB679" s="168">
        <f t="shared" si="265"/>
        <v>0</v>
      </c>
      <c r="AC679" s="168">
        <v>0</v>
      </c>
      <c r="AD679" s="169">
        <f t="shared" si="266"/>
        <v>0</v>
      </c>
      <c r="AR679" s="17" t="s">
        <v>164</v>
      </c>
      <c r="AT679" s="17" t="s">
        <v>161</v>
      </c>
      <c r="AU679" s="17" t="s">
        <v>99</v>
      </c>
      <c r="AY679" s="17" t="s">
        <v>160</v>
      </c>
      <c r="BE679" s="165">
        <f t="shared" si="267"/>
        <v>2880</v>
      </c>
      <c r="BF679" s="165">
        <f t="shared" si="268"/>
        <v>0</v>
      </c>
      <c r="BG679" s="165">
        <f t="shared" si="269"/>
        <v>0</v>
      </c>
      <c r="BH679" s="165">
        <f t="shared" si="270"/>
        <v>0</v>
      </c>
      <c r="BI679" s="165">
        <f t="shared" si="271"/>
        <v>0</v>
      </c>
      <c r="BJ679" s="17" t="s">
        <v>24</v>
      </c>
      <c r="BK679" s="165">
        <f t="shared" si="272"/>
        <v>2880</v>
      </c>
      <c r="BL679" s="17" t="s">
        <v>164</v>
      </c>
      <c r="BM679" s="17" t="s">
        <v>1719</v>
      </c>
    </row>
    <row r="680" spans="2:65" s="1" customFormat="1" ht="6.95" customHeight="1">
      <c r="B680" s="55"/>
      <c r="C680" s="56"/>
      <c r="D680" s="56"/>
      <c r="E680" s="56"/>
      <c r="F680" s="56"/>
      <c r="G680" s="56"/>
      <c r="H680" s="56"/>
      <c r="I680" s="56"/>
      <c r="J680" s="56"/>
      <c r="K680" s="56"/>
      <c r="L680" s="56"/>
      <c r="M680" s="56"/>
      <c r="N680" s="56"/>
      <c r="O680" s="56"/>
      <c r="P680" s="56"/>
      <c r="Q680" s="56"/>
      <c r="R680" s="57"/>
    </row>
  </sheetData>
  <sheetProtection password="CC35" sheet="1" objects="1" scenarios="1" formatCells="0" formatColumns="0" formatRows="0" sort="0" autoFilter="0"/>
  <mergeCells count="1715">
    <mergeCell ref="M596:Q596"/>
    <mergeCell ref="M601:Q601"/>
    <mergeCell ref="M614:Q614"/>
    <mergeCell ref="M626:Q626"/>
    <mergeCell ref="M636:Q636"/>
    <mergeCell ref="M642:Q642"/>
    <mergeCell ref="M651:Q651"/>
    <mergeCell ref="H1:K1"/>
    <mergeCell ref="S2:AF2"/>
    <mergeCell ref="F675:I675"/>
    <mergeCell ref="P675:Q675"/>
    <mergeCell ref="M675:O675"/>
    <mergeCell ref="F676:I676"/>
    <mergeCell ref="P676:Q676"/>
    <mergeCell ref="M676:O676"/>
    <mergeCell ref="F677:I677"/>
    <mergeCell ref="P677:Q677"/>
    <mergeCell ref="M677:O677"/>
    <mergeCell ref="F678:I678"/>
    <mergeCell ref="P678:Q678"/>
    <mergeCell ref="M678:O678"/>
    <mergeCell ref="F679:I679"/>
    <mergeCell ref="P679:Q679"/>
    <mergeCell ref="M679:O679"/>
    <mergeCell ref="M136:Q136"/>
    <mergeCell ref="M137:Q137"/>
    <mergeCell ref="M138:Q138"/>
    <mergeCell ref="M143:Q143"/>
    <mergeCell ref="M176:Q176"/>
    <mergeCell ref="M201:Q201"/>
    <mergeCell ref="M237:Q237"/>
    <mergeCell ref="M274:Q274"/>
    <mergeCell ref="M309:Q309"/>
    <mergeCell ref="M347:Q347"/>
    <mergeCell ref="M383:Q383"/>
    <mergeCell ref="M403:Q403"/>
    <mergeCell ref="M424:Q424"/>
    <mergeCell ref="M452:Q452"/>
    <mergeCell ref="M480:Q480"/>
    <mergeCell ref="M492:Q492"/>
    <mergeCell ref="M579:Q579"/>
    <mergeCell ref="F669:I669"/>
    <mergeCell ref="P669:Q669"/>
    <mergeCell ref="M669:O669"/>
    <mergeCell ref="F670:I670"/>
    <mergeCell ref="P670:Q670"/>
    <mergeCell ref="M670:O670"/>
    <mergeCell ref="F671:I671"/>
    <mergeCell ref="P671:Q671"/>
    <mergeCell ref="M671:O671"/>
    <mergeCell ref="F672:I672"/>
    <mergeCell ref="P672:Q672"/>
    <mergeCell ref="M672:O672"/>
    <mergeCell ref="F673:I673"/>
    <mergeCell ref="P673:Q673"/>
    <mergeCell ref="M673:O673"/>
    <mergeCell ref="F674:I674"/>
    <mergeCell ref="P674:Q674"/>
    <mergeCell ref="M674:O674"/>
    <mergeCell ref="F663:I663"/>
    <mergeCell ref="P663:Q663"/>
    <mergeCell ref="M663:O663"/>
    <mergeCell ref="F664:I664"/>
    <mergeCell ref="P664:Q664"/>
    <mergeCell ref="M664:O664"/>
    <mergeCell ref="F665:I665"/>
    <mergeCell ref="P665:Q665"/>
    <mergeCell ref="M665:O665"/>
    <mergeCell ref="F666:I666"/>
    <mergeCell ref="P666:Q666"/>
    <mergeCell ref="M666:O666"/>
    <mergeCell ref="F667:I667"/>
    <mergeCell ref="P667:Q667"/>
    <mergeCell ref="M667:O667"/>
    <mergeCell ref="F668:I668"/>
    <mergeCell ref="P668:Q668"/>
    <mergeCell ref="M668:O668"/>
    <mergeCell ref="F657:I657"/>
    <mergeCell ref="P657:Q657"/>
    <mergeCell ref="M657:O657"/>
    <mergeCell ref="F658:I658"/>
    <mergeCell ref="P658:Q658"/>
    <mergeCell ref="M658:O658"/>
    <mergeCell ref="F659:I659"/>
    <mergeCell ref="P659:Q659"/>
    <mergeCell ref="M659:O659"/>
    <mergeCell ref="F660:I660"/>
    <mergeCell ref="P660:Q660"/>
    <mergeCell ref="M660:O660"/>
    <mergeCell ref="F661:I661"/>
    <mergeCell ref="P661:Q661"/>
    <mergeCell ref="M661:O661"/>
    <mergeCell ref="F662:I662"/>
    <mergeCell ref="P662:Q662"/>
    <mergeCell ref="M662:O662"/>
    <mergeCell ref="F650:I650"/>
    <mergeCell ref="P650:Q650"/>
    <mergeCell ref="M650:O650"/>
    <mergeCell ref="F652:I652"/>
    <mergeCell ref="P652:Q652"/>
    <mergeCell ref="M652:O652"/>
    <mergeCell ref="F653:I653"/>
    <mergeCell ref="P653:Q653"/>
    <mergeCell ref="M653:O653"/>
    <mergeCell ref="F654:I654"/>
    <mergeCell ref="P654:Q654"/>
    <mergeCell ref="M654:O654"/>
    <mergeCell ref="F655:I655"/>
    <mergeCell ref="P655:Q655"/>
    <mergeCell ref="M655:O655"/>
    <mergeCell ref="F656:I656"/>
    <mergeCell ref="P656:Q656"/>
    <mergeCell ref="M656:O656"/>
    <mergeCell ref="F644:I644"/>
    <mergeCell ref="P644:Q644"/>
    <mergeCell ref="M644:O644"/>
    <mergeCell ref="F645:I645"/>
    <mergeCell ref="P645:Q645"/>
    <mergeCell ref="M645:O645"/>
    <mergeCell ref="F646:I646"/>
    <mergeCell ref="P646:Q646"/>
    <mergeCell ref="M646:O646"/>
    <mergeCell ref="F647:I647"/>
    <mergeCell ref="P647:Q647"/>
    <mergeCell ref="M647:O647"/>
    <mergeCell ref="F648:I648"/>
    <mergeCell ref="P648:Q648"/>
    <mergeCell ref="M648:O648"/>
    <mergeCell ref="F649:I649"/>
    <mergeCell ref="P649:Q649"/>
    <mergeCell ref="M649:O649"/>
    <mergeCell ref="F637:I637"/>
    <mergeCell ref="P637:Q637"/>
    <mergeCell ref="M637:O637"/>
    <mergeCell ref="F638:I638"/>
    <mergeCell ref="P638:Q638"/>
    <mergeCell ref="M638:O638"/>
    <mergeCell ref="F639:I639"/>
    <mergeCell ref="P639:Q639"/>
    <mergeCell ref="M639:O639"/>
    <mergeCell ref="F640:I640"/>
    <mergeCell ref="P640:Q640"/>
    <mergeCell ref="M640:O640"/>
    <mergeCell ref="F641:I641"/>
    <mergeCell ref="P641:Q641"/>
    <mergeCell ref="M641:O641"/>
    <mergeCell ref="F643:I643"/>
    <mergeCell ref="P643:Q643"/>
    <mergeCell ref="M643:O643"/>
    <mergeCell ref="F630:I630"/>
    <mergeCell ref="P630:Q630"/>
    <mergeCell ref="M630:O630"/>
    <mergeCell ref="F631:I631"/>
    <mergeCell ref="P631:Q631"/>
    <mergeCell ref="M631:O631"/>
    <mergeCell ref="F632:I632"/>
    <mergeCell ref="P632:Q632"/>
    <mergeCell ref="M632:O632"/>
    <mergeCell ref="F633:I633"/>
    <mergeCell ref="P633:Q633"/>
    <mergeCell ref="M633:O633"/>
    <mergeCell ref="F634:I634"/>
    <mergeCell ref="P634:Q634"/>
    <mergeCell ref="M634:O634"/>
    <mergeCell ref="F635:I635"/>
    <mergeCell ref="P635:Q635"/>
    <mergeCell ref="M635:O635"/>
    <mergeCell ref="F623:I623"/>
    <mergeCell ref="P623:Q623"/>
    <mergeCell ref="M623:O623"/>
    <mergeCell ref="F624:I624"/>
    <mergeCell ref="P624:Q624"/>
    <mergeCell ref="M624:O624"/>
    <mergeCell ref="F625:I625"/>
    <mergeCell ref="P625:Q625"/>
    <mergeCell ref="M625:O625"/>
    <mergeCell ref="F627:I627"/>
    <mergeCell ref="P627:Q627"/>
    <mergeCell ref="M627:O627"/>
    <mergeCell ref="F628:I628"/>
    <mergeCell ref="P628:Q628"/>
    <mergeCell ref="M628:O628"/>
    <mergeCell ref="F629:I629"/>
    <mergeCell ref="P629:Q629"/>
    <mergeCell ref="M629:O629"/>
    <mergeCell ref="F617:I617"/>
    <mergeCell ref="P617:Q617"/>
    <mergeCell ref="M617:O617"/>
    <mergeCell ref="F618:I618"/>
    <mergeCell ref="P618:Q618"/>
    <mergeCell ref="M618:O618"/>
    <mergeCell ref="F619:I619"/>
    <mergeCell ref="P619:Q619"/>
    <mergeCell ref="M619:O619"/>
    <mergeCell ref="F620:I620"/>
    <mergeCell ref="P620:Q620"/>
    <mergeCell ref="M620:O620"/>
    <mergeCell ref="F621:I621"/>
    <mergeCell ref="P621:Q621"/>
    <mergeCell ref="M621:O621"/>
    <mergeCell ref="F622:I622"/>
    <mergeCell ref="P622:Q622"/>
    <mergeCell ref="M622:O622"/>
    <mergeCell ref="F610:I610"/>
    <mergeCell ref="P610:Q610"/>
    <mergeCell ref="M610:O610"/>
    <mergeCell ref="F611:I611"/>
    <mergeCell ref="P611:Q611"/>
    <mergeCell ref="M611:O611"/>
    <mergeCell ref="F612:I612"/>
    <mergeCell ref="P612:Q612"/>
    <mergeCell ref="M612:O612"/>
    <mergeCell ref="F613:I613"/>
    <mergeCell ref="P613:Q613"/>
    <mergeCell ref="M613:O613"/>
    <mergeCell ref="F615:I615"/>
    <mergeCell ref="P615:Q615"/>
    <mergeCell ref="M615:O615"/>
    <mergeCell ref="F616:I616"/>
    <mergeCell ref="P616:Q616"/>
    <mergeCell ref="M616:O616"/>
    <mergeCell ref="F604:I604"/>
    <mergeCell ref="P604:Q604"/>
    <mergeCell ref="M604:O604"/>
    <mergeCell ref="F605:I605"/>
    <mergeCell ref="P605:Q605"/>
    <mergeCell ref="M605:O605"/>
    <mergeCell ref="F606:I606"/>
    <mergeCell ref="P606:Q606"/>
    <mergeCell ref="M606:O606"/>
    <mergeCell ref="F607:I607"/>
    <mergeCell ref="P607:Q607"/>
    <mergeCell ref="M607:O607"/>
    <mergeCell ref="F608:I608"/>
    <mergeCell ref="P608:Q608"/>
    <mergeCell ref="M608:O608"/>
    <mergeCell ref="F609:I609"/>
    <mergeCell ref="P609:Q609"/>
    <mergeCell ref="M609:O609"/>
    <mergeCell ref="F597:I597"/>
    <mergeCell ref="P597:Q597"/>
    <mergeCell ref="M597:O597"/>
    <mergeCell ref="F598:I598"/>
    <mergeCell ref="P598:Q598"/>
    <mergeCell ref="M598:O598"/>
    <mergeCell ref="F599:I599"/>
    <mergeCell ref="P599:Q599"/>
    <mergeCell ref="M599:O599"/>
    <mergeCell ref="F600:I600"/>
    <mergeCell ref="P600:Q600"/>
    <mergeCell ref="M600:O600"/>
    <mergeCell ref="F602:I602"/>
    <mergeCell ref="P602:Q602"/>
    <mergeCell ref="M602:O602"/>
    <mergeCell ref="F603:I603"/>
    <mergeCell ref="P603:Q603"/>
    <mergeCell ref="M603:O603"/>
    <mergeCell ref="F590:I590"/>
    <mergeCell ref="P590:Q590"/>
    <mergeCell ref="M590:O590"/>
    <mergeCell ref="F591:I591"/>
    <mergeCell ref="P591:Q591"/>
    <mergeCell ref="M591:O591"/>
    <mergeCell ref="F592:I592"/>
    <mergeCell ref="P592:Q592"/>
    <mergeCell ref="M592:O592"/>
    <mergeCell ref="F593:I593"/>
    <mergeCell ref="P593:Q593"/>
    <mergeCell ref="M593:O593"/>
    <mergeCell ref="F594:I594"/>
    <mergeCell ref="P594:Q594"/>
    <mergeCell ref="M594:O594"/>
    <mergeCell ref="F595:I595"/>
    <mergeCell ref="P595:Q595"/>
    <mergeCell ref="M595:O595"/>
    <mergeCell ref="F583:I583"/>
    <mergeCell ref="P583:Q583"/>
    <mergeCell ref="M583:O583"/>
    <mergeCell ref="F584:I584"/>
    <mergeCell ref="P584:Q584"/>
    <mergeCell ref="M584:O584"/>
    <mergeCell ref="F585:I585"/>
    <mergeCell ref="P585:Q585"/>
    <mergeCell ref="M585:O585"/>
    <mergeCell ref="F587:I587"/>
    <mergeCell ref="P587:Q587"/>
    <mergeCell ref="M587:O587"/>
    <mergeCell ref="F588:I588"/>
    <mergeCell ref="P588:Q588"/>
    <mergeCell ref="M588:O588"/>
    <mergeCell ref="F589:I589"/>
    <mergeCell ref="P589:Q589"/>
    <mergeCell ref="M589:O589"/>
    <mergeCell ref="M586:Q586"/>
    <mergeCell ref="F575:I575"/>
    <mergeCell ref="P575:Q575"/>
    <mergeCell ref="M575:O575"/>
    <mergeCell ref="F576:I576"/>
    <mergeCell ref="P576:Q576"/>
    <mergeCell ref="M576:O576"/>
    <mergeCell ref="F577:I577"/>
    <mergeCell ref="P577:Q577"/>
    <mergeCell ref="M577:O577"/>
    <mergeCell ref="F578:I578"/>
    <mergeCell ref="P578:Q578"/>
    <mergeCell ref="M578:O578"/>
    <mergeCell ref="F581:I581"/>
    <mergeCell ref="P581:Q581"/>
    <mergeCell ref="M581:O581"/>
    <mergeCell ref="F582:I582"/>
    <mergeCell ref="P582:Q582"/>
    <mergeCell ref="M582:O582"/>
    <mergeCell ref="M580:Q580"/>
    <mergeCell ref="F569:I569"/>
    <mergeCell ref="P569:Q569"/>
    <mergeCell ref="M569:O569"/>
    <mergeCell ref="F570:I570"/>
    <mergeCell ref="P570:Q570"/>
    <mergeCell ref="M570:O570"/>
    <mergeCell ref="F571:I571"/>
    <mergeCell ref="P571:Q571"/>
    <mergeCell ref="M571:O571"/>
    <mergeCell ref="F572:I572"/>
    <mergeCell ref="P572:Q572"/>
    <mergeCell ref="M572:O572"/>
    <mergeCell ref="F573:I573"/>
    <mergeCell ref="P573:Q573"/>
    <mergeCell ref="M573:O573"/>
    <mergeCell ref="F574:I574"/>
    <mergeCell ref="P574:Q574"/>
    <mergeCell ref="M574:O574"/>
    <mergeCell ref="F563:I563"/>
    <mergeCell ref="P563:Q563"/>
    <mergeCell ref="M563:O563"/>
    <mergeCell ref="F564:I564"/>
    <mergeCell ref="P564:Q564"/>
    <mergeCell ref="M564:O564"/>
    <mergeCell ref="F565:I565"/>
    <mergeCell ref="P565:Q565"/>
    <mergeCell ref="M565:O565"/>
    <mergeCell ref="F566:I566"/>
    <mergeCell ref="P566:Q566"/>
    <mergeCell ref="M566:O566"/>
    <mergeCell ref="F567:I567"/>
    <mergeCell ref="P567:Q567"/>
    <mergeCell ref="M567:O567"/>
    <mergeCell ref="F568:I568"/>
    <mergeCell ref="P568:Q568"/>
    <mergeCell ref="M568:O568"/>
    <mergeCell ref="F557:I557"/>
    <mergeCell ref="P557:Q557"/>
    <mergeCell ref="M557:O557"/>
    <mergeCell ref="F558:I558"/>
    <mergeCell ref="P558:Q558"/>
    <mergeCell ref="M558:O558"/>
    <mergeCell ref="F559:I559"/>
    <mergeCell ref="P559:Q559"/>
    <mergeCell ref="M559:O559"/>
    <mergeCell ref="F560:I560"/>
    <mergeCell ref="P560:Q560"/>
    <mergeCell ref="M560:O560"/>
    <mergeCell ref="F561:I561"/>
    <mergeCell ref="P561:Q561"/>
    <mergeCell ref="M561:O561"/>
    <mergeCell ref="F562:I562"/>
    <mergeCell ref="P562:Q562"/>
    <mergeCell ref="M562:O562"/>
    <mergeCell ref="F551:I551"/>
    <mergeCell ref="P551:Q551"/>
    <mergeCell ref="M551:O551"/>
    <mergeCell ref="F552:I552"/>
    <mergeCell ref="P552:Q552"/>
    <mergeCell ref="M552:O552"/>
    <mergeCell ref="F553:I553"/>
    <mergeCell ref="P553:Q553"/>
    <mergeCell ref="M553:O553"/>
    <mergeCell ref="F554:I554"/>
    <mergeCell ref="P554:Q554"/>
    <mergeCell ref="M554:O554"/>
    <mergeCell ref="F555:I555"/>
    <mergeCell ref="P555:Q555"/>
    <mergeCell ref="M555:O555"/>
    <mergeCell ref="F556:I556"/>
    <mergeCell ref="P556:Q556"/>
    <mergeCell ref="M556:O556"/>
    <mergeCell ref="F545:I545"/>
    <mergeCell ref="P545:Q545"/>
    <mergeCell ref="M545:O545"/>
    <mergeCell ref="F546:I546"/>
    <mergeCell ref="P546:Q546"/>
    <mergeCell ref="M546:O546"/>
    <mergeCell ref="F547:I547"/>
    <mergeCell ref="P547:Q547"/>
    <mergeCell ref="M547:O547"/>
    <mergeCell ref="F548:I548"/>
    <mergeCell ref="P548:Q548"/>
    <mergeCell ref="M548:O548"/>
    <mergeCell ref="F549:I549"/>
    <mergeCell ref="P549:Q549"/>
    <mergeCell ref="M549:O549"/>
    <mergeCell ref="F550:I550"/>
    <mergeCell ref="P550:Q550"/>
    <mergeCell ref="M550:O550"/>
    <mergeCell ref="F539:I539"/>
    <mergeCell ref="P539:Q539"/>
    <mergeCell ref="M539:O539"/>
    <mergeCell ref="F540:I540"/>
    <mergeCell ref="P540:Q540"/>
    <mergeCell ref="M540:O540"/>
    <mergeCell ref="F541:I541"/>
    <mergeCell ref="P541:Q541"/>
    <mergeCell ref="M541:O541"/>
    <mergeCell ref="F542:I542"/>
    <mergeCell ref="P542:Q542"/>
    <mergeCell ref="M542:O542"/>
    <mergeCell ref="F543:I543"/>
    <mergeCell ref="P543:Q543"/>
    <mergeCell ref="M543:O543"/>
    <mergeCell ref="F544:I544"/>
    <mergeCell ref="P544:Q544"/>
    <mergeCell ref="M544:O544"/>
    <mergeCell ref="F533:I533"/>
    <mergeCell ref="P533:Q533"/>
    <mergeCell ref="M533:O533"/>
    <mergeCell ref="F534:I534"/>
    <mergeCell ref="P534:Q534"/>
    <mergeCell ref="M534:O534"/>
    <mergeCell ref="F535:I535"/>
    <mergeCell ref="P535:Q535"/>
    <mergeCell ref="M535:O535"/>
    <mergeCell ref="F536:I536"/>
    <mergeCell ref="P536:Q536"/>
    <mergeCell ref="M536:O536"/>
    <mergeCell ref="F537:I537"/>
    <mergeCell ref="P537:Q537"/>
    <mergeCell ref="M537:O537"/>
    <mergeCell ref="F538:I538"/>
    <mergeCell ref="P538:Q538"/>
    <mergeCell ref="M538:O538"/>
    <mergeCell ref="F527:I527"/>
    <mergeCell ref="P527:Q527"/>
    <mergeCell ref="M527:O527"/>
    <mergeCell ref="F528:I528"/>
    <mergeCell ref="P528:Q528"/>
    <mergeCell ref="M528:O528"/>
    <mergeCell ref="F529:I529"/>
    <mergeCell ref="P529:Q529"/>
    <mergeCell ref="M529:O529"/>
    <mergeCell ref="F530:I530"/>
    <mergeCell ref="P530:Q530"/>
    <mergeCell ref="M530:O530"/>
    <mergeCell ref="F531:I531"/>
    <mergeCell ref="P531:Q531"/>
    <mergeCell ref="M531:O531"/>
    <mergeCell ref="F532:I532"/>
    <mergeCell ref="P532:Q532"/>
    <mergeCell ref="M532:O532"/>
    <mergeCell ref="F521:I521"/>
    <mergeCell ref="P521:Q521"/>
    <mergeCell ref="M521:O521"/>
    <mergeCell ref="F522:I522"/>
    <mergeCell ref="P522:Q522"/>
    <mergeCell ref="M522:O522"/>
    <mergeCell ref="F523:I523"/>
    <mergeCell ref="P523:Q523"/>
    <mergeCell ref="M523:O523"/>
    <mergeCell ref="F524:I524"/>
    <mergeCell ref="P524:Q524"/>
    <mergeCell ref="M524:O524"/>
    <mergeCell ref="F525:I525"/>
    <mergeCell ref="P525:Q525"/>
    <mergeCell ref="M525:O525"/>
    <mergeCell ref="F526:I526"/>
    <mergeCell ref="P526:Q526"/>
    <mergeCell ref="M526:O526"/>
    <mergeCell ref="F515:I515"/>
    <mergeCell ref="P515:Q515"/>
    <mergeCell ref="M515:O515"/>
    <mergeCell ref="F516:I516"/>
    <mergeCell ref="P516:Q516"/>
    <mergeCell ref="M516:O516"/>
    <mergeCell ref="F517:I517"/>
    <mergeCell ref="P517:Q517"/>
    <mergeCell ref="M517:O517"/>
    <mergeCell ref="F518:I518"/>
    <mergeCell ref="P518:Q518"/>
    <mergeCell ref="M518:O518"/>
    <mergeCell ref="F519:I519"/>
    <mergeCell ref="P519:Q519"/>
    <mergeCell ref="M519:O519"/>
    <mergeCell ref="F520:I520"/>
    <mergeCell ref="P520:Q520"/>
    <mergeCell ref="M520:O520"/>
    <mergeCell ref="F509:I509"/>
    <mergeCell ref="P509:Q509"/>
    <mergeCell ref="M509:O509"/>
    <mergeCell ref="F510:I510"/>
    <mergeCell ref="P510:Q510"/>
    <mergeCell ref="M510:O510"/>
    <mergeCell ref="F511:I511"/>
    <mergeCell ref="P511:Q511"/>
    <mergeCell ref="M511:O511"/>
    <mergeCell ref="F512:I512"/>
    <mergeCell ref="P512:Q512"/>
    <mergeCell ref="M512:O512"/>
    <mergeCell ref="F513:I513"/>
    <mergeCell ref="P513:Q513"/>
    <mergeCell ref="M513:O513"/>
    <mergeCell ref="F514:I514"/>
    <mergeCell ref="P514:Q514"/>
    <mergeCell ref="M514:O514"/>
    <mergeCell ref="F503:I503"/>
    <mergeCell ref="P503:Q503"/>
    <mergeCell ref="M503:O503"/>
    <mergeCell ref="F504:I504"/>
    <mergeCell ref="P504:Q504"/>
    <mergeCell ref="M504:O504"/>
    <mergeCell ref="F505:I505"/>
    <mergeCell ref="P505:Q505"/>
    <mergeCell ref="M505:O505"/>
    <mergeCell ref="F506:I506"/>
    <mergeCell ref="P506:Q506"/>
    <mergeCell ref="M506:O506"/>
    <mergeCell ref="F507:I507"/>
    <mergeCell ref="P507:Q507"/>
    <mergeCell ref="M507:O507"/>
    <mergeCell ref="F508:I508"/>
    <mergeCell ref="P508:Q508"/>
    <mergeCell ref="M508:O508"/>
    <mergeCell ref="F497:I497"/>
    <mergeCell ref="P497:Q497"/>
    <mergeCell ref="M497:O497"/>
    <mergeCell ref="F498:I498"/>
    <mergeCell ref="P498:Q498"/>
    <mergeCell ref="M498:O498"/>
    <mergeCell ref="F499:I499"/>
    <mergeCell ref="P499:Q499"/>
    <mergeCell ref="M499:O499"/>
    <mergeCell ref="F500:I500"/>
    <mergeCell ref="P500:Q500"/>
    <mergeCell ref="M500:O500"/>
    <mergeCell ref="F501:I501"/>
    <mergeCell ref="P501:Q501"/>
    <mergeCell ref="M501:O501"/>
    <mergeCell ref="F502:I502"/>
    <mergeCell ref="P502:Q502"/>
    <mergeCell ref="M502:O502"/>
    <mergeCell ref="F490:I490"/>
    <mergeCell ref="P490:Q490"/>
    <mergeCell ref="M490:O490"/>
    <mergeCell ref="F491:I491"/>
    <mergeCell ref="P491:Q491"/>
    <mergeCell ref="M491:O491"/>
    <mergeCell ref="F493:I493"/>
    <mergeCell ref="P493:Q493"/>
    <mergeCell ref="M493:O493"/>
    <mergeCell ref="F494:I494"/>
    <mergeCell ref="P494:Q494"/>
    <mergeCell ref="M494:O494"/>
    <mergeCell ref="F495:I495"/>
    <mergeCell ref="P495:Q495"/>
    <mergeCell ref="M495:O495"/>
    <mergeCell ref="F496:I496"/>
    <mergeCell ref="P496:Q496"/>
    <mergeCell ref="M496:O496"/>
    <mergeCell ref="F484:I484"/>
    <mergeCell ref="P484:Q484"/>
    <mergeCell ref="M484:O484"/>
    <mergeCell ref="F485:I485"/>
    <mergeCell ref="P485:Q485"/>
    <mergeCell ref="M485:O485"/>
    <mergeCell ref="F486:I486"/>
    <mergeCell ref="P486:Q486"/>
    <mergeCell ref="M486:O486"/>
    <mergeCell ref="F487:I487"/>
    <mergeCell ref="P487:Q487"/>
    <mergeCell ref="M487:O487"/>
    <mergeCell ref="F488:I488"/>
    <mergeCell ref="P488:Q488"/>
    <mergeCell ref="M488:O488"/>
    <mergeCell ref="F489:I489"/>
    <mergeCell ref="P489:Q489"/>
    <mergeCell ref="M489:O489"/>
    <mergeCell ref="F477:I477"/>
    <mergeCell ref="P477:Q477"/>
    <mergeCell ref="M477:O477"/>
    <mergeCell ref="F478:I478"/>
    <mergeCell ref="P478:Q478"/>
    <mergeCell ref="M478:O478"/>
    <mergeCell ref="F479:I479"/>
    <mergeCell ref="P479:Q479"/>
    <mergeCell ref="M479:O479"/>
    <mergeCell ref="F481:I481"/>
    <mergeCell ref="P481:Q481"/>
    <mergeCell ref="M481:O481"/>
    <mergeCell ref="F482:I482"/>
    <mergeCell ref="P482:Q482"/>
    <mergeCell ref="M482:O482"/>
    <mergeCell ref="F483:I483"/>
    <mergeCell ref="P483:Q483"/>
    <mergeCell ref="M483:O483"/>
    <mergeCell ref="F471:I471"/>
    <mergeCell ref="P471:Q471"/>
    <mergeCell ref="M471:O471"/>
    <mergeCell ref="F472:I472"/>
    <mergeCell ref="P472:Q472"/>
    <mergeCell ref="M472:O472"/>
    <mergeCell ref="F473:I473"/>
    <mergeCell ref="P473:Q473"/>
    <mergeCell ref="M473:O473"/>
    <mergeCell ref="F474:I474"/>
    <mergeCell ref="P474:Q474"/>
    <mergeCell ref="M474:O474"/>
    <mergeCell ref="F475:I475"/>
    <mergeCell ref="P475:Q475"/>
    <mergeCell ref="M475:O475"/>
    <mergeCell ref="F476:I476"/>
    <mergeCell ref="P476:Q476"/>
    <mergeCell ref="M476:O476"/>
    <mergeCell ref="F465:I465"/>
    <mergeCell ref="P465:Q465"/>
    <mergeCell ref="M465:O465"/>
    <mergeCell ref="F466:I466"/>
    <mergeCell ref="P466:Q466"/>
    <mergeCell ref="M466:O466"/>
    <mergeCell ref="F467:I467"/>
    <mergeCell ref="P467:Q467"/>
    <mergeCell ref="M467:O467"/>
    <mergeCell ref="F468:I468"/>
    <mergeCell ref="P468:Q468"/>
    <mergeCell ref="M468:O468"/>
    <mergeCell ref="F469:I469"/>
    <mergeCell ref="P469:Q469"/>
    <mergeCell ref="M469:O469"/>
    <mergeCell ref="F470:I470"/>
    <mergeCell ref="P470:Q470"/>
    <mergeCell ref="M470:O470"/>
    <mergeCell ref="F459:I459"/>
    <mergeCell ref="P459:Q459"/>
    <mergeCell ref="M459:O459"/>
    <mergeCell ref="F460:I460"/>
    <mergeCell ref="P460:Q460"/>
    <mergeCell ref="M460:O460"/>
    <mergeCell ref="F461:I461"/>
    <mergeCell ref="P461:Q461"/>
    <mergeCell ref="M461:O461"/>
    <mergeCell ref="F462:I462"/>
    <mergeCell ref="P462:Q462"/>
    <mergeCell ref="M462:O462"/>
    <mergeCell ref="F463:I463"/>
    <mergeCell ref="P463:Q463"/>
    <mergeCell ref="M463:O463"/>
    <mergeCell ref="F464:I464"/>
    <mergeCell ref="P464:Q464"/>
    <mergeCell ref="M464:O464"/>
    <mergeCell ref="F453:I453"/>
    <mergeCell ref="P453:Q453"/>
    <mergeCell ref="M453:O453"/>
    <mergeCell ref="F454:I454"/>
    <mergeCell ref="P454:Q454"/>
    <mergeCell ref="M454:O454"/>
    <mergeCell ref="F455:I455"/>
    <mergeCell ref="P455:Q455"/>
    <mergeCell ref="M455:O455"/>
    <mergeCell ref="F456:I456"/>
    <mergeCell ref="P456:Q456"/>
    <mergeCell ref="M456:O456"/>
    <mergeCell ref="F457:I457"/>
    <mergeCell ref="P457:Q457"/>
    <mergeCell ref="M457:O457"/>
    <mergeCell ref="F458:I458"/>
    <mergeCell ref="P458:Q458"/>
    <mergeCell ref="M458:O458"/>
    <mergeCell ref="F446:I446"/>
    <mergeCell ref="P446:Q446"/>
    <mergeCell ref="M446:O446"/>
    <mergeCell ref="F447:I447"/>
    <mergeCell ref="P447:Q447"/>
    <mergeCell ref="M447:O447"/>
    <mergeCell ref="F448:I448"/>
    <mergeCell ref="P448:Q448"/>
    <mergeCell ref="M448:O448"/>
    <mergeCell ref="F449:I449"/>
    <mergeCell ref="P449:Q449"/>
    <mergeCell ref="M449:O449"/>
    <mergeCell ref="F450:I450"/>
    <mergeCell ref="P450:Q450"/>
    <mergeCell ref="M450:O450"/>
    <mergeCell ref="F451:I451"/>
    <mergeCell ref="P451:Q451"/>
    <mergeCell ref="M451:O451"/>
    <mergeCell ref="F440:I440"/>
    <mergeCell ref="P440:Q440"/>
    <mergeCell ref="M440:O440"/>
    <mergeCell ref="F441:I441"/>
    <mergeCell ref="P441:Q441"/>
    <mergeCell ref="M441:O441"/>
    <mergeCell ref="F442:I442"/>
    <mergeCell ref="P442:Q442"/>
    <mergeCell ref="M442:O442"/>
    <mergeCell ref="F443:I443"/>
    <mergeCell ref="P443:Q443"/>
    <mergeCell ref="M443:O443"/>
    <mergeCell ref="F444:I444"/>
    <mergeCell ref="P444:Q444"/>
    <mergeCell ref="M444:O444"/>
    <mergeCell ref="F445:I445"/>
    <mergeCell ref="P445:Q445"/>
    <mergeCell ref="M445:O445"/>
    <mergeCell ref="F434:I434"/>
    <mergeCell ref="P434:Q434"/>
    <mergeCell ref="M434:O434"/>
    <mergeCell ref="F435:I435"/>
    <mergeCell ref="P435:Q435"/>
    <mergeCell ref="M435:O435"/>
    <mergeCell ref="F436:I436"/>
    <mergeCell ref="P436:Q436"/>
    <mergeCell ref="M436:O436"/>
    <mergeCell ref="F437:I437"/>
    <mergeCell ref="P437:Q437"/>
    <mergeCell ref="M437:O437"/>
    <mergeCell ref="F438:I438"/>
    <mergeCell ref="P438:Q438"/>
    <mergeCell ref="M438:O438"/>
    <mergeCell ref="F439:I439"/>
    <mergeCell ref="P439:Q439"/>
    <mergeCell ref="M439:O439"/>
    <mergeCell ref="F428:I428"/>
    <mergeCell ref="P428:Q428"/>
    <mergeCell ref="M428:O428"/>
    <mergeCell ref="F429:I429"/>
    <mergeCell ref="P429:Q429"/>
    <mergeCell ref="M429:O429"/>
    <mergeCell ref="F430:I430"/>
    <mergeCell ref="P430:Q430"/>
    <mergeCell ref="M430:O430"/>
    <mergeCell ref="F431:I431"/>
    <mergeCell ref="P431:Q431"/>
    <mergeCell ref="M431:O431"/>
    <mergeCell ref="F432:I432"/>
    <mergeCell ref="P432:Q432"/>
    <mergeCell ref="M432:O432"/>
    <mergeCell ref="F433:I433"/>
    <mergeCell ref="P433:Q433"/>
    <mergeCell ref="M433:O433"/>
    <mergeCell ref="F421:I421"/>
    <mergeCell ref="P421:Q421"/>
    <mergeCell ref="M421:O421"/>
    <mergeCell ref="F422:I422"/>
    <mergeCell ref="P422:Q422"/>
    <mergeCell ref="M422:O422"/>
    <mergeCell ref="F423:I423"/>
    <mergeCell ref="P423:Q423"/>
    <mergeCell ref="M423:O423"/>
    <mergeCell ref="F425:I425"/>
    <mergeCell ref="P425:Q425"/>
    <mergeCell ref="M425:O425"/>
    <mergeCell ref="F426:I426"/>
    <mergeCell ref="P426:Q426"/>
    <mergeCell ref="M426:O426"/>
    <mergeCell ref="F427:I427"/>
    <mergeCell ref="P427:Q427"/>
    <mergeCell ref="M427:O427"/>
    <mergeCell ref="F415:I415"/>
    <mergeCell ref="P415:Q415"/>
    <mergeCell ref="M415:O415"/>
    <mergeCell ref="F416:I416"/>
    <mergeCell ref="P416:Q416"/>
    <mergeCell ref="M416:O416"/>
    <mergeCell ref="F417:I417"/>
    <mergeCell ref="P417:Q417"/>
    <mergeCell ref="M417:O417"/>
    <mergeCell ref="F418:I418"/>
    <mergeCell ref="P418:Q418"/>
    <mergeCell ref="M418:O418"/>
    <mergeCell ref="F419:I419"/>
    <mergeCell ref="P419:Q419"/>
    <mergeCell ref="M419:O419"/>
    <mergeCell ref="F420:I420"/>
    <mergeCell ref="P420:Q420"/>
    <mergeCell ref="M420:O420"/>
    <mergeCell ref="F409:I409"/>
    <mergeCell ref="P409:Q409"/>
    <mergeCell ref="M409:O409"/>
    <mergeCell ref="F410:I410"/>
    <mergeCell ref="P410:Q410"/>
    <mergeCell ref="M410:O410"/>
    <mergeCell ref="F411:I411"/>
    <mergeCell ref="P411:Q411"/>
    <mergeCell ref="M411:O411"/>
    <mergeCell ref="F412:I412"/>
    <mergeCell ref="P412:Q412"/>
    <mergeCell ref="M412:O412"/>
    <mergeCell ref="F413:I413"/>
    <mergeCell ref="P413:Q413"/>
    <mergeCell ref="M413:O413"/>
    <mergeCell ref="F414:I414"/>
    <mergeCell ref="P414:Q414"/>
    <mergeCell ref="M414:O414"/>
    <mergeCell ref="F402:I402"/>
    <mergeCell ref="P402:Q402"/>
    <mergeCell ref="M402:O402"/>
    <mergeCell ref="F404:I404"/>
    <mergeCell ref="P404:Q404"/>
    <mergeCell ref="M404:O404"/>
    <mergeCell ref="F405:I405"/>
    <mergeCell ref="P405:Q405"/>
    <mergeCell ref="M405:O405"/>
    <mergeCell ref="F406:I406"/>
    <mergeCell ref="P406:Q406"/>
    <mergeCell ref="M406:O406"/>
    <mergeCell ref="F407:I407"/>
    <mergeCell ref="P407:Q407"/>
    <mergeCell ref="M407:O407"/>
    <mergeCell ref="F408:I408"/>
    <mergeCell ref="P408:Q408"/>
    <mergeCell ref="M408:O408"/>
    <mergeCell ref="F396:I396"/>
    <mergeCell ref="P396:Q396"/>
    <mergeCell ref="M396:O396"/>
    <mergeCell ref="F397:I397"/>
    <mergeCell ref="P397:Q397"/>
    <mergeCell ref="M397:O397"/>
    <mergeCell ref="F398:I398"/>
    <mergeCell ref="P398:Q398"/>
    <mergeCell ref="M398:O398"/>
    <mergeCell ref="F399:I399"/>
    <mergeCell ref="P399:Q399"/>
    <mergeCell ref="M399:O399"/>
    <mergeCell ref="F400:I400"/>
    <mergeCell ref="P400:Q400"/>
    <mergeCell ref="M400:O400"/>
    <mergeCell ref="F401:I401"/>
    <mergeCell ref="P401:Q401"/>
    <mergeCell ref="M401:O401"/>
    <mergeCell ref="F390:I390"/>
    <mergeCell ref="P390:Q390"/>
    <mergeCell ref="M390:O390"/>
    <mergeCell ref="F391:I391"/>
    <mergeCell ref="P391:Q391"/>
    <mergeCell ref="M391:O391"/>
    <mergeCell ref="F392:I392"/>
    <mergeCell ref="P392:Q392"/>
    <mergeCell ref="M392:O392"/>
    <mergeCell ref="F393:I393"/>
    <mergeCell ref="P393:Q393"/>
    <mergeCell ref="M393:O393"/>
    <mergeCell ref="F394:I394"/>
    <mergeCell ref="P394:Q394"/>
    <mergeCell ref="M394:O394"/>
    <mergeCell ref="F395:I395"/>
    <mergeCell ref="P395:Q395"/>
    <mergeCell ref="M395:O395"/>
    <mergeCell ref="F384:I384"/>
    <mergeCell ref="P384:Q384"/>
    <mergeCell ref="M384:O384"/>
    <mergeCell ref="F385:I385"/>
    <mergeCell ref="P385:Q385"/>
    <mergeCell ref="M385:O385"/>
    <mergeCell ref="F386:I386"/>
    <mergeCell ref="P386:Q386"/>
    <mergeCell ref="M386:O386"/>
    <mergeCell ref="F387:I387"/>
    <mergeCell ref="P387:Q387"/>
    <mergeCell ref="M387:O387"/>
    <mergeCell ref="F388:I388"/>
    <mergeCell ref="P388:Q388"/>
    <mergeCell ref="M388:O388"/>
    <mergeCell ref="F389:I389"/>
    <mergeCell ref="P389:Q389"/>
    <mergeCell ref="M389:O389"/>
    <mergeCell ref="F377:I377"/>
    <mergeCell ref="P377:Q377"/>
    <mergeCell ref="M377:O377"/>
    <mergeCell ref="F378:I378"/>
    <mergeCell ref="P378:Q378"/>
    <mergeCell ref="M378:O378"/>
    <mergeCell ref="F379:I379"/>
    <mergeCell ref="P379:Q379"/>
    <mergeCell ref="M379:O379"/>
    <mergeCell ref="F380:I380"/>
    <mergeCell ref="P380:Q380"/>
    <mergeCell ref="M380:O380"/>
    <mergeCell ref="F381:I381"/>
    <mergeCell ref="P381:Q381"/>
    <mergeCell ref="M381:O381"/>
    <mergeCell ref="F382:I382"/>
    <mergeCell ref="P382:Q382"/>
    <mergeCell ref="M382:O382"/>
    <mergeCell ref="F371:I371"/>
    <mergeCell ref="P371:Q371"/>
    <mergeCell ref="M371:O371"/>
    <mergeCell ref="F372:I372"/>
    <mergeCell ref="P372:Q372"/>
    <mergeCell ref="M372:O372"/>
    <mergeCell ref="F373:I373"/>
    <mergeCell ref="P373:Q373"/>
    <mergeCell ref="M373:O373"/>
    <mergeCell ref="F374:I374"/>
    <mergeCell ref="P374:Q374"/>
    <mergeCell ref="M374:O374"/>
    <mergeCell ref="F375:I375"/>
    <mergeCell ref="P375:Q375"/>
    <mergeCell ref="M375:O375"/>
    <mergeCell ref="F376:I376"/>
    <mergeCell ref="P376:Q376"/>
    <mergeCell ref="M376:O376"/>
    <mergeCell ref="F365:I365"/>
    <mergeCell ref="P365:Q365"/>
    <mergeCell ref="M365:O365"/>
    <mergeCell ref="F366:I366"/>
    <mergeCell ref="P366:Q366"/>
    <mergeCell ref="M366:O366"/>
    <mergeCell ref="F367:I367"/>
    <mergeCell ref="P367:Q367"/>
    <mergeCell ref="M367:O367"/>
    <mergeCell ref="F368:I368"/>
    <mergeCell ref="P368:Q368"/>
    <mergeCell ref="M368:O368"/>
    <mergeCell ref="F369:I369"/>
    <mergeCell ref="P369:Q369"/>
    <mergeCell ref="M369:O369"/>
    <mergeCell ref="F370:I370"/>
    <mergeCell ref="P370:Q370"/>
    <mergeCell ref="M370:O370"/>
    <mergeCell ref="F359:I359"/>
    <mergeCell ref="P359:Q359"/>
    <mergeCell ref="M359:O359"/>
    <mergeCell ref="F360:I360"/>
    <mergeCell ref="P360:Q360"/>
    <mergeCell ref="M360:O360"/>
    <mergeCell ref="F361:I361"/>
    <mergeCell ref="P361:Q361"/>
    <mergeCell ref="M361:O361"/>
    <mergeCell ref="F362:I362"/>
    <mergeCell ref="P362:Q362"/>
    <mergeCell ref="M362:O362"/>
    <mergeCell ref="F363:I363"/>
    <mergeCell ref="P363:Q363"/>
    <mergeCell ref="M363:O363"/>
    <mergeCell ref="F364:I364"/>
    <mergeCell ref="P364:Q364"/>
    <mergeCell ref="M364:O364"/>
    <mergeCell ref="F353:I353"/>
    <mergeCell ref="P353:Q353"/>
    <mergeCell ref="M353:O353"/>
    <mergeCell ref="F354:I354"/>
    <mergeCell ref="P354:Q354"/>
    <mergeCell ref="M354:O354"/>
    <mergeCell ref="F355:I355"/>
    <mergeCell ref="P355:Q355"/>
    <mergeCell ref="M355:O355"/>
    <mergeCell ref="F356:I356"/>
    <mergeCell ref="P356:Q356"/>
    <mergeCell ref="M356:O356"/>
    <mergeCell ref="F357:I357"/>
    <mergeCell ref="P357:Q357"/>
    <mergeCell ref="M357:O357"/>
    <mergeCell ref="F358:I358"/>
    <mergeCell ref="P358:Q358"/>
    <mergeCell ref="M358:O358"/>
    <mergeCell ref="F346:I346"/>
    <mergeCell ref="P346:Q346"/>
    <mergeCell ref="M346:O346"/>
    <mergeCell ref="F348:I348"/>
    <mergeCell ref="P348:Q348"/>
    <mergeCell ref="M348:O348"/>
    <mergeCell ref="F349:I349"/>
    <mergeCell ref="P349:Q349"/>
    <mergeCell ref="M349:O349"/>
    <mergeCell ref="F350:I350"/>
    <mergeCell ref="P350:Q350"/>
    <mergeCell ref="M350:O350"/>
    <mergeCell ref="F351:I351"/>
    <mergeCell ref="P351:Q351"/>
    <mergeCell ref="M351:O351"/>
    <mergeCell ref="F352:I352"/>
    <mergeCell ref="P352:Q352"/>
    <mergeCell ref="M352:O352"/>
    <mergeCell ref="F340:I340"/>
    <mergeCell ref="P340:Q340"/>
    <mergeCell ref="M340:O340"/>
    <mergeCell ref="F341:I341"/>
    <mergeCell ref="P341:Q341"/>
    <mergeCell ref="M341:O341"/>
    <mergeCell ref="F342:I342"/>
    <mergeCell ref="P342:Q342"/>
    <mergeCell ref="M342:O342"/>
    <mergeCell ref="F343:I343"/>
    <mergeCell ref="P343:Q343"/>
    <mergeCell ref="M343:O343"/>
    <mergeCell ref="F344:I344"/>
    <mergeCell ref="P344:Q344"/>
    <mergeCell ref="M344:O344"/>
    <mergeCell ref="F345:I345"/>
    <mergeCell ref="P345:Q345"/>
    <mergeCell ref="M345:O345"/>
    <mergeCell ref="F334:I334"/>
    <mergeCell ref="P334:Q334"/>
    <mergeCell ref="M334:O334"/>
    <mergeCell ref="F335:I335"/>
    <mergeCell ref="P335:Q335"/>
    <mergeCell ref="M335:O335"/>
    <mergeCell ref="F336:I336"/>
    <mergeCell ref="P336:Q336"/>
    <mergeCell ref="M336:O336"/>
    <mergeCell ref="F337:I337"/>
    <mergeCell ref="P337:Q337"/>
    <mergeCell ref="M337:O337"/>
    <mergeCell ref="F338:I338"/>
    <mergeCell ref="P338:Q338"/>
    <mergeCell ref="M338:O338"/>
    <mergeCell ref="F339:I339"/>
    <mergeCell ref="P339:Q339"/>
    <mergeCell ref="M339:O339"/>
    <mergeCell ref="F328:I328"/>
    <mergeCell ref="P328:Q328"/>
    <mergeCell ref="M328:O328"/>
    <mergeCell ref="F329:I329"/>
    <mergeCell ref="P329:Q329"/>
    <mergeCell ref="M329:O329"/>
    <mergeCell ref="F330:I330"/>
    <mergeCell ref="P330:Q330"/>
    <mergeCell ref="M330:O330"/>
    <mergeCell ref="F331:I331"/>
    <mergeCell ref="P331:Q331"/>
    <mergeCell ref="M331:O331"/>
    <mergeCell ref="F332:I332"/>
    <mergeCell ref="P332:Q332"/>
    <mergeCell ref="M332:O332"/>
    <mergeCell ref="F333:I333"/>
    <mergeCell ref="P333:Q333"/>
    <mergeCell ref="M333:O333"/>
    <mergeCell ref="F322:I322"/>
    <mergeCell ref="P322:Q322"/>
    <mergeCell ref="M322:O322"/>
    <mergeCell ref="F323:I323"/>
    <mergeCell ref="P323:Q323"/>
    <mergeCell ref="M323:O323"/>
    <mergeCell ref="F324:I324"/>
    <mergeCell ref="P324:Q324"/>
    <mergeCell ref="M324:O324"/>
    <mergeCell ref="F325:I325"/>
    <mergeCell ref="P325:Q325"/>
    <mergeCell ref="M325:O325"/>
    <mergeCell ref="F326:I326"/>
    <mergeCell ref="P326:Q326"/>
    <mergeCell ref="M326:O326"/>
    <mergeCell ref="F327:I327"/>
    <mergeCell ref="P327:Q327"/>
    <mergeCell ref="M327:O327"/>
    <mergeCell ref="F316:I316"/>
    <mergeCell ref="P316:Q316"/>
    <mergeCell ref="M316:O316"/>
    <mergeCell ref="F317:I317"/>
    <mergeCell ref="P317:Q317"/>
    <mergeCell ref="M317:O317"/>
    <mergeCell ref="F318:I318"/>
    <mergeCell ref="P318:Q318"/>
    <mergeCell ref="M318:O318"/>
    <mergeCell ref="F319:I319"/>
    <mergeCell ref="P319:Q319"/>
    <mergeCell ref="M319:O319"/>
    <mergeCell ref="F320:I320"/>
    <mergeCell ref="P320:Q320"/>
    <mergeCell ref="M320:O320"/>
    <mergeCell ref="F321:I321"/>
    <mergeCell ref="P321:Q321"/>
    <mergeCell ref="M321:O321"/>
    <mergeCell ref="F310:I310"/>
    <mergeCell ref="P310:Q310"/>
    <mergeCell ref="M310:O310"/>
    <mergeCell ref="F311:I311"/>
    <mergeCell ref="P311:Q311"/>
    <mergeCell ref="M311:O311"/>
    <mergeCell ref="F312:I312"/>
    <mergeCell ref="P312:Q312"/>
    <mergeCell ref="M312:O312"/>
    <mergeCell ref="F313:I313"/>
    <mergeCell ref="P313:Q313"/>
    <mergeCell ref="M313:O313"/>
    <mergeCell ref="F314:I314"/>
    <mergeCell ref="P314:Q314"/>
    <mergeCell ref="M314:O314"/>
    <mergeCell ref="F315:I315"/>
    <mergeCell ref="P315:Q315"/>
    <mergeCell ref="M315:O315"/>
    <mergeCell ref="F303:I303"/>
    <mergeCell ref="P303:Q303"/>
    <mergeCell ref="M303:O303"/>
    <mergeCell ref="F304:I304"/>
    <mergeCell ref="P304:Q304"/>
    <mergeCell ref="M304:O304"/>
    <mergeCell ref="F305:I305"/>
    <mergeCell ref="P305:Q305"/>
    <mergeCell ref="M305:O305"/>
    <mergeCell ref="F306:I306"/>
    <mergeCell ref="P306:Q306"/>
    <mergeCell ref="M306:O306"/>
    <mergeCell ref="F307:I307"/>
    <mergeCell ref="P307:Q307"/>
    <mergeCell ref="M307:O307"/>
    <mergeCell ref="F308:I308"/>
    <mergeCell ref="P308:Q308"/>
    <mergeCell ref="M308:O308"/>
    <mergeCell ref="F297:I297"/>
    <mergeCell ref="P297:Q297"/>
    <mergeCell ref="M297:O297"/>
    <mergeCell ref="F298:I298"/>
    <mergeCell ref="P298:Q298"/>
    <mergeCell ref="M298:O298"/>
    <mergeCell ref="F299:I299"/>
    <mergeCell ref="P299:Q299"/>
    <mergeCell ref="M299:O299"/>
    <mergeCell ref="F300:I300"/>
    <mergeCell ref="P300:Q300"/>
    <mergeCell ref="M300:O300"/>
    <mergeCell ref="F301:I301"/>
    <mergeCell ref="P301:Q301"/>
    <mergeCell ref="M301:O301"/>
    <mergeCell ref="F302:I302"/>
    <mergeCell ref="P302:Q302"/>
    <mergeCell ref="M302:O302"/>
    <mergeCell ref="F291:I291"/>
    <mergeCell ref="P291:Q291"/>
    <mergeCell ref="M291:O291"/>
    <mergeCell ref="F292:I292"/>
    <mergeCell ref="P292:Q292"/>
    <mergeCell ref="M292:O292"/>
    <mergeCell ref="F293:I293"/>
    <mergeCell ref="P293:Q293"/>
    <mergeCell ref="M293:O293"/>
    <mergeCell ref="F294:I294"/>
    <mergeCell ref="P294:Q294"/>
    <mergeCell ref="M294:O294"/>
    <mergeCell ref="F295:I295"/>
    <mergeCell ref="P295:Q295"/>
    <mergeCell ref="M295:O295"/>
    <mergeCell ref="F296:I296"/>
    <mergeCell ref="P296:Q296"/>
    <mergeCell ref="M296:O296"/>
    <mergeCell ref="F285:I285"/>
    <mergeCell ref="P285:Q285"/>
    <mergeCell ref="M285:O285"/>
    <mergeCell ref="F286:I286"/>
    <mergeCell ref="P286:Q286"/>
    <mergeCell ref="M286:O286"/>
    <mergeCell ref="F287:I287"/>
    <mergeCell ref="P287:Q287"/>
    <mergeCell ref="M287:O287"/>
    <mergeCell ref="F288:I288"/>
    <mergeCell ref="P288:Q288"/>
    <mergeCell ref="M288:O288"/>
    <mergeCell ref="F289:I289"/>
    <mergeCell ref="P289:Q289"/>
    <mergeCell ref="M289:O289"/>
    <mergeCell ref="F290:I290"/>
    <mergeCell ref="P290:Q290"/>
    <mergeCell ref="M290:O290"/>
    <mergeCell ref="F279:I279"/>
    <mergeCell ref="P279:Q279"/>
    <mergeCell ref="M279:O279"/>
    <mergeCell ref="F280:I280"/>
    <mergeCell ref="P280:Q280"/>
    <mergeCell ref="M280:O280"/>
    <mergeCell ref="F281:I281"/>
    <mergeCell ref="P281:Q281"/>
    <mergeCell ref="M281:O281"/>
    <mergeCell ref="F282:I282"/>
    <mergeCell ref="P282:Q282"/>
    <mergeCell ref="M282:O282"/>
    <mergeCell ref="F283:I283"/>
    <mergeCell ref="P283:Q283"/>
    <mergeCell ref="M283:O283"/>
    <mergeCell ref="F284:I284"/>
    <mergeCell ref="P284:Q284"/>
    <mergeCell ref="M284:O284"/>
    <mergeCell ref="F272:I272"/>
    <mergeCell ref="P272:Q272"/>
    <mergeCell ref="M272:O272"/>
    <mergeCell ref="F273:I273"/>
    <mergeCell ref="P273:Q273"/>
    <mergeCell ref="M273:O273"/>
    <mergeCell ref="F275:I275"/>
    <mergeCell ref="P275:Q275"/>
    <mergeCell ref="M275:O275"/>
    <mergeCell ref="F276:I276"/>
    <mergeCell ref="P276:Q276"/>
    <mergeCell ref="M276:O276"/>
    <mergeCell ref="F277:I277"/>
    <mergeCell ref="P277:Q277"/>
    <mergeCell ref="M277:O277"/>
    <mergeCell ref="F278:I278"/>
    <mergeCell ref="P278:Q278"/>
    <mergeCell ref="M278:O278"/>
    <mergeCell ref="F266:I266"/>
    <mergeCell ref="P266:Q266"/>
    <mergeCell ref="M266:O266"/>
    <mergeCell ref="F267:I267"/>
    <mergeCell ref="P267:Q267"/>
    <mergeCell ref="M267:O267"/>
    <mergeCell ref="F268:I268"/>
    <mergeCell ref="P268:Q268"/>
    <mergeCell ref="M268:O268"/>
    <mergeCell ref="F269:I269"/>
    <mergeCell ref="P269:Q269"/>
    <mergeCell ref="M269:O269"/>
    <mergeCell ref="F270:I270"/>
    <mergeCell ref="P270:Q270"/>
    <mergeCell ref="M270:O270"/>
    <mergeCell ref="F271:I271"/>
    <mergeCell ref="P271:Q271"/>
    <mergeCell ref="M271:O271"/>
    <mergeCell ref="F260:I260"/>
    <mergeCell ref="P260:Q260"/>
    <mergeCell ref="M260:O260"/>
    <mergeCell ref="F261:I261"/>
    <mergeCell ref="P261:Q261"/>
    <mergeCell ref="M261:O261"/>
    <mergeCell ref="F262:I262"/>
    <mergeCell ref="P262:Q262"/>
    <mergeCell ref="M262:O262"/>
    <mergeCell ref="F263:I263"/>
    <mergeCell ref="P263:Q263"/>
    <mergeCell ref="M263:O263"/>
    <mergeCell ref="F264:I264"/>
    <mergeCell ref="P264:Q264"/>
    <mergeCell ref="M264:O264"/>
    <mergeCell ref="F265:I265"/>
    <mergeCell ref="P265:Q265"/>
    <mergeCell ref="M265:O265"/>
    <mergeCell ref="F254:I254"/>
    <mergeCell ref="P254:Q254"/>
    <mergeCell ref="M254:O254"/>
    <mergeCell ref="F255:I255"/>
    <mergeCell ref="P255:Q255"/>
    <mergeCell ref="M255:O255"/>
    <mergeCell ref="F256:I256"/>
    <mergeCell ref="P256:Q256"/>
    <mergeCell ref="M256:O256"/>
    <mergeCell ref="F257:I257"/>
    <mergeCell ref="P257:Q257"/>
    <mergeCell ref="M257:O257"/>
    <mergeCell ref="F258:I258"/>
    <mergeCell ref="P258:Q258"/>
    <mergeCell ref="M258:O258"/>
    <mergeCell ref="F259:I259"/>
    <mergeCell ref="P259:Q259"/>
    <mergeCell ref="M259:O259"/>
    <mergeCell ref="F248:I248"/>
    <mergeCell ref="P248:Q248"/>
    <mergeCell ref="M248:O248"/>
    <mergeCell ref="F249:I249"/>
    <mergeCell ref="P249:Q249"/>
    <mergeCell ref="M249:O249"/>
    <mergeCell ref="F250:I250"/>
    <mergeCell ref="P250:Q250"/>
    <mergeCell ref="M250:O250"/>
    <mergeCell ref="F251:I251"/>
    <mergeCell ref="P251:Q251"/>
    <mergeCell ref="M251:O251"/>
    <mergeCell ref="F252:I252"/>
    <mergeCell ref="P252:Q252"/>
    <mergeCell ref="M252:O252"/>
    <mergeCell ref="F253:I253"/>
    <mergeCell ref="P253:Q253"/>
    <mergeCell ref="M253:O253"/>
    <mergeCell ref="F242:I242"/>
    <mergeCell ref="P242:Q242"/>
    <mergeCell ref="M242:O242"/>
    <mergeCell ref="F243:I243"/>
    <mergeCell ref="P243:Q243"/>
    <mergeCell ref="M243:O243"/>
    <mergeCell ref="F244:I244"/>
    <mergeCell ref="P244:Q244"/>
    <mergeCell ref="M244:O244"/>
    <mergeCell ref="F245:I245"/>
    <mergeCell ref="P245:Q245"/>
    <mergeCell ref="M245:O245"/>
    <mergeCell ref="F246:I246"/>
    <mergeCell ref="P246:Q246"/>
    <mergeCell ref="M246:O246"/>
    <mergeCell ref="F247:I247"/>
    <mergeCell ref="P247:Q247"/>
    <mergeCell ref="M247:O247"/>
    <mergeCell ref="F235:I235"/>
    <mergeCell ref="P235:Q235"/>
    <mergeCell ref="M235:O235"/>
    <mergeCell ref="F236:I236"/>
    <mergeCell ref="P236:Q236"/>
    <mergeCell ref="M236:O236"/>
    <mergeCell ref="F238:I238"/>
    <mergeCell ref="P238:Q238"/>
    <mergeCell ref="M238:O238"/>
    <mergeCell ref="F239:I239"/>
    <mergeCell ref="P239:Q239"/>
    <mergeCell ref="M239:O239"/>
    <mergeCell ref="F240:I240"/>
    <mergeCell ref="P240:Q240"/>
    <mergeCell ref="M240:O240"/>
    <mergeCell ref="F241:I241"/>
    <mergeCell ref="P241:Q241"/>
    <mergeCell ref="M241:O241"/>
    <mergeCell ref="F229:I229"/>
    <mergeCell ref="P229:Q229"/>
    <mergeCell ref="M229:O229"/>
    <mergeCell ref="F230:I230"/>
    <mergeCell ref="P230:Q230"/>
    <mergeCell ref="M230:O230"/>
    <mergeCell ref="F231:I231"/>
    <mergeCell ref="P231:Q231"/>
    <mergeCell ref="M231:O231"/>
    <mergeCell ref="F232:I232"/>
    <mergeCell ref="P232:Q232"/>
    <mergeCell ref="M232:O232"/>
    <mergeCell ref="F233:I233"/>
    <mergeCell ref="P233:Q233"/>
    <mergeCell ref="M233:O233"/>
    <mergeCell ref="F234:I234"/>
    <mergeCell ref="P234:Q234"/>
    <mergeCell ref="M234:O234"/>
    <mergeCell ref="F223:I223"/>
    <mergeCell ref="P223:Q223"/>
    <mergeCell ref="M223:O223"/>
    <mergeCell ref="F224:I224"/>
    <mergeCell ref="P224:Q224"/>
    <mergeCell ref="M224:O224"/>
    <mergeCell ref="F225:I225"/>
    <mergeCell ref="P225:Q225"/>
    <mergeCell ref="M225:O225"/>
    <mergeCell ref="F226:I226"/>
    <mergeCell ref="P226:Q226"/>
    <mergeCell ref="M226:O226"/>
    <mergeCell ref="F227:I227"/>
    <mergeCell ref="P227:Q227"/>
    <mergeCell ref="M227:O227"/>
    <mergeCell ref="F228:I228"/>
    <mergeCell ref="P228:Q228"/>
    <mergeCell ref="M228:O228"/>
    <mergeCell ref="F217:I217"/>
    <mergeCell ref="P217:Q217"/>
    <mergeCell ref="M217:O217"/>
    <mergeCell ref="F218:I218"/>
    <mergeCell ref="P218:Q218"/>
    <mergeCell ref="M218:O218"/>
    <mergeCell ref="F219:I219"/>
    <mergeCell ref="P219:Q219"/>
    <mergeCell ref="M219:O219"/>
    <mergeCell ref="F220:I220"/>
    <mergeCell ref="P220:Q220"/>
    <mergeCell ref="M220:O220"/>
    <mergeCell ref="F221:I221"/>
    <mergeCell ref="P221:Q221"/>
    <mergeCell ref="M221:O221"/>
    <mergeCell ref="F222:I222"/>
    <mergeCell ref="P222:Q222"/>
    <mergeCell ref="M222:O222"/>
    <mergeCell ref="F211:I211"/>
    <mergeCell ref="P211:Q211"/>
    <mergeCell ref="M211:O211"/>
    <mergeCell ref="F212:I212"/>
    <mergeCell ref="P212:Q212"/>
    <mergeCell ref="M212:O212"/>
    <mergeCell ref="F213:I213"/>
    <mergeCell ref="P213:Q213"/>
    <mergeCell ref="M213:O213"/>
    <mergeCell ref="F214:I214"/>
    <mergeCell ref="P214:Q214"/>
    <mergeCell ref="M214:O214"/>
    <mergeCell ref="F215:I215"/>
    <mergeCell ref="P215:Q215"/>
    <mergeCell ref="M215:O215"/>
    <mergeCell ref="F216:I216"/>
    <mergeCell ref="P216:Q216"/>
    <mergeCell ref="M216:O216"/>
    <mergeCell ref="F205:I205"/>
    <mergeCell ref="P205:Q205"/>
    <mergeCell ref="M205:O205"/>
    <mergeCell ref="F206:I206"/>
    <mergeCell ref="P206:Q206"/>
    <mergeCell ref="M206:O206"/>
    <mergeCell ref="F207:I207"/>
    <mergeCell ref="P207:Q207"/>
    <mergeCell ref="M207:O207"/>
    <mergeCell ref="F208:I208"/>
    <mergeCell ref="P208:Q208"/>
    <mergeCell ref="M208:O208"/>
    <mergeCell ref="F209:I209"/>
    <mergeCell ref="P209:Q209"/>
    <mergeCell ref="M209:O209"/>
    <mergeCell ref="F210:I210"/>
    <mergeCell ref="P210:Q210"/>
    <mergeCell ref="M210:O210"/>
    <mergeCell ref="F198:I198"/>
    <mergeCell ref="P198:Q198"/>
    <mergeCell ref="M198:O198"/>
    <mergeCell ref="F199:I199"/>
    <mergeCell ref="P199:Q199"/>
    <mergeCell ref="M199:O199"/>
    <mergeCell ref="F200:I200"/>
    <mergeCell ref="P200:Q200"/>
    <mergeCell ref="M200:O200"/>
    <mergeCell ref="F202:I202"/>
    <mergeCell ref="P202:Q202"/>
    <mergeCell ref="M202:O202"/>
    <mergeCell ref="F203:I203"/>
    <mergeCell ref="P203:Q203"/>
    <mergeCell ref="M203:O203"/>
    <mergeCell ref="F204:I204"/>
    <mergeCell ref="P204:Q204"/>
    <mergeCell ref="M204:O204"/>
    <mergeCell ref="F192:I192"/>
    <mergeCell ref="P192:Q192"/>
    <mergeCell ref="M192:O192"/>
    <mergeCell ref="F193:I193"/>
    <mergeCell ref="P193:Q193"/>
    <mergeCell ref="M193:O193"/>
    <mergeCell ref="F194:I194"/>
    <mergeCell ref="P194:Q194"/>
    <mergeCell ref="M194:O194"/>
    <mergeCell ref="F195:I195"/>
    <mergeCell ref="P195:Q195"/>
    <mergeCell ref="M195:O195"/>
    <mergeCell ref="F196:I196"/>
    <mergeCell ref="P196:Q196"/>
    <mergeCell ref="M196:O196"/>
    <mergeCell ref="F197:I197"/>
    <mergeCell ref="P197:Q197"/>
    <mergeCell ref="M197:O197"/>
    <mergeCell ref="F186:I186"/>
    <mergeCell ref="P186:Q186"/>
    <mergeCell ref="M186:O186"/>
    <mergeCell ref="F187:I187"/>
    <mergeCell ref="P187:Q187"/>
    <mergeCell ref="M187:O187"/>
    <mergeCell ref="F188:I188"/>
    <mergeCell ref="P188:Q188"/>
    <mergeCell ref="M188:O188"/>
    <mergeCell ref="F189:I189"/>
    <mergeCell ref="P189:Q189"/>
    <mergeCell ref="M189:O189"/>
    <mergeCell ref="F190:I190"/>
    <mergeCell ref="P190:Q190"/>
    <mergeCell ref="M190:O190"/>
    <mergeCell ref="F191:I191"/>
    <mergeCell ref="P191:Q191"/>
    <mergeCell ref="M191:O191"/>
    <mergeCell ref="F180:I180"/>
    <mergeCell ref="P180:Q180"/>
    <mergeCell ref="M180:O180"/>
    <mergeCell ref="F181:I181"/>
    <mergeCell ref="P181:Q181"/>
    <mergeCell ref="M181:O181"/>
    <mergeCell ref="F182:I182"/>
    <mergeCell ref="P182:Q182"/>
    <mergeCell ref="M182:O182"/>
    <mergeCell ref="F183:I183"/>
    <mergeCell ref="P183:Q183"/>
    <mergeCell ref="M183:O183"/>
    <mergeCell ref="F184:I184"/>
    <mergeCell ref="P184:Q184"/>
    <mergeCell ref="M184:O184"/>
    <mergeCell ref="F185:I185"/>
    <mergeCell ref="P185:Q185"/>
    <mergeCell ref="M185:O185"/>
    <mergeCell ref="F173:I173"/>
    <mergeCell ref="P173:Q173"/>
    <mergeCell ref="M173:O173"/>
    <mergeCell ref="F174:I174"/>
    <mergeCell ref="P174:Q174"/>
    <mergeCell ref="M174:O174"/>
    <mergeCell ref="F175:I175"/>
    <mergeCell ref="P175:Q175"/>
    <mergeCell ref="M175:O175"/>
    <mergeCell ref="F177:I177"/>
    <mergeCell ref="P177:Q177"/>
    <mergeCell ref="M177:O177"/>
    <mergeCell ref="F178:I178"/>
    <mergeCell ref="P178:Q178"/>
    <mergeCell ref="M178:O178"/>
    <mergeCell ref="F179:I179"/>
    <mergeCell ref="P179:Q179"/>
    <mergeCell ref="M179:O179"/>
    <mergeCell ref="F167:I167"/>
    <mergeCell ref="P167:Q167"/>
    <mergeCell ref="M167:O167"/>
    <mergeCell ref="F168:I168"/>
    <mergeCell ref="P168:Q168"/>
    <mergeCell ref="M168:O168"/>
    <mergeCell ref="F169:I169"/>
    <mergeCell ref="P169:Q169"/>
    <mergeCell ref="M169:O169"/>
    <mergeCell ref="F170:I170"/>
    <mergeCell ref="P170:Q170"/>
    <mergeCell ref="M170:O170"/>
    <mergeCell ref="F171:I171"/>
    <mergeCell ref="P171:Q171"/>
    <mergeCell ref="M171:O171"/>
    <mergeCell ref="F172:I172"/>
    <mergeCell ref="P172:Q172"/>
    <mergeCell ref="M172:O172"/>
    <mergeCell ref="F161:I161"/>
    <mergeCell ref="P161:Q161"/>
    <mergeCell ref="M161:O161"/>
    <mergeCell ref="F162:I162"/>
    <mergeCell ref="P162:Q162"/>
    <mergeCell ref="M162:O162"/>
    <mergeCell ref="F163:I163"/>
    <mergeCell ref="P163:Q163"/>
    <mergeCell ref="M163:O163"/>
    <mergeCell ref="F164:I164"/>
    <mergeCell ref="P164:Q164"/>
    <mergeCell ref="M164:O164"/>
    <mergeCell ref="F165:I165"/>
    <mergeCell ref="P165:Q165"/>
    <mergeCell ref="M165:O165"/>
    <mergeCell ref="F166:I166"/>
    <mergeCell ref="P166:Q166"/>
    <mergeCell ref="M166:O166"/>
    <mergeCell ref="F155:I155"/>
    <mergeCell ref="P155:Q155"/>
    <mergeCell ref="M155:O155"/>
    <mergeCell ref="F156:I156"/>
    <mergeCell ref="P156:Q156"/>
    <mergeCell ref="M156:O156"/>
    <mergeCell ref="F157:I157"/>
    <mergeCell ref="P157:Q157"/>
    <mergeCell ref="M157:O157"/>
    <mergeCell ref="F158:I158"/>
    <mergeCell ref="P158:Q158"/>
    <mergeCell ref="M158:O158"/>
    <mergeCell ref="F159:I159"/>
    <mergeCell ref="P159:Q159"/>
    <mergeCell ref="M159:O159"/>
    <mergeCell ref="F160:I160"/>
    <mergeCell ref="P160:Q160"/>
    <mergeCell ref="M160:O160"/>
    <mergeCell ref="F149:I149"/>
    <mergeCell ref="P149:Q149"/>
    <mergeCell ref="M149:O149"/>
    <mergeCell ref="F150:I150"/>
    <mergeCell ref="P150:Q150"/>
    <mergeCell ref="M150:O150"/>
    <mergeCell ref="F151:I151"/>
    <mergeCell ref="P151:Q151"/>
    <mergeCell ref="M151:O151"/>
    <mergeCell ref="F152:I152"/>
    <mergeCell ref="P152:Q152"/>
    <mergeCell ref="M152:O152"/>
    <mergeCell ref="F153:I153"/>
    <mergeCell ref="P153:Q153"/>
    <mergeCell ref="M153:O153"/>
    <mergeCell ref="F154:I154"/>
    <mergeCell ref="P154:Q154"/>
    <mergeCell ref="M154:O154"/>
    <mergeCell ref="F142:I142"/>
    <mergeCell ref="P142:Q142"/>
    <mergeCell ref="M142:O142"/>
    <mergeCell ref="F144:I144"/>
    <mergeCell ref="P144:Q144"/>
    <mergeCell ref="M144:O144"/>
    <mergeCell ref="F145:I145"/>
    <mergeCell ref="P145:Q145"/>
    <mergeCell ref="M145:O145"/>
    <mergeCell ref="F146:I146"/>
    <mergeCell ref="P146:Q146"/>
    <mergeCell ref="M146:O146"/>
    <mergeCell ref="F147:I147"/>
    <mergeCell ref="P147:Q147"/>
    <mergeCell ref="M147:O147"/>
    <mergeCell ref="F148:I148"/>
    <mergeCell ref="P148:Q148"/>
    <mergeCell ref="M148:O148"/>
    <mergeCell ref="L119:Q119"/>
    <mergeCell ref="C125:Q125"/>
    <mergeCell ref="F127:P127"/>
    <mergeCell ref="F128:P128"/>
    <mergeCell ref="M130:P130"/>
    <mergeCell ref="M132:Q132"/>
    <mergeCell ref="M133:Q133"/>
    <mergeCell ref="F135:I135"/>
    <mergeCell ref="P135:Q135"/>
    <mergeCell ref="M135:O135"/>
    <mergeCell ref="F139:I139"/>
    <mergeCell ref="P139:Q139"/>
    <mergeCell ref="M139:O139"/>
    <mergeCell ref="F140:I140"/>
    <mergeCell ref="P140:Q140"/>
    <mergeCell ref="M140:O140"/>
    <mergeCell ref="F141:I141"/>
    <mergeCell ref="P141:Q141"/>
    <mergeCell ref="M141:O141"/>
    <mergeCell ref="H110:J110"/>
    <mergeCell ref="K110:L110"/>
    <mergeCell ref="M110:Q110"/>
    <mergeCell ref="H111:J111"/>
    <mergeCell ref="K111:L111"/>
    <mergeCell ref="M111:Q111"/>
    <mergeCell ref="H112:J112"/>
    <mergeCell ref="K112:L112"/>
    <mergeCell ref="M112:Q112"/>
    <mergeCell ref="H113:J113"/>
    <mergeCell ref="K113:L113"/>
    <mergeCell ref="M113:Q113"/>
    <mergeCell ref="M115:Q115"/>
    <mergeCell ref="D116:H116"/>
    <mergeCell ref="M116:Q116"/>
    <mergeCell ref="D117:H117"/>
    <mergeCell ref="M117:Q117"/>
    <mergeCell ref="H104:J104"/>
    <mergeCell ref="K104:L104"/>
    <mergeCell ref="M104:Q104"/>
    <mergeCell ref="H105:J105"/>
    <mergeCell ref="K105:L105"/>
    <mergeCell ref="M105:Q105"/>
    <mergeCell ref="H106:J106"/>
    <mergeCell ref="K106:L106"/>
    <mergeCell ref="M106:Q106"/>
    <mergeCell ref="H107:J107"/>
    <mergeCell ref="K107:L107"/>
    <mergeCell ref="M107:Q107"/>
    <mergeCell ref="H108:J108"/>
    <mergeCell ref="K108:L108"/>
    <mergeCell ref="M108:Q108"/>
    <mergeCell ref="H109:J109"/>
    <mergeCell ref="K109:L109"/>
    <mergeCell ref="M109:Q109"/>
    <mergeCell ref="H98:J98"/>
    <mergeCell ref="K98:L98"/>
    <mergeCell ref="M98:Q98"/>
    <mergeCell ref="H99:J99"/>
    <mergeCell ref="K99:L99"/>
    <mergeCell ref="M99:Q99"/>
    <mergeCell ref="H100:J100"/>
    <mergeCell ref="K100:L100"/>
    <mergeCell ref="M100:Q100"/>
    <mergeCell ref="H101:J101"/>
    <mergeCell ref="K101:L101"/>
    <mergeCell ref="M101:Q101"/>
    <mergeCell ref="H102:J102"/>
    <mergeCell ref="K102:L102"/>
    <mergeCell ref="M102:Q102"/>
    <mergeCell ref="H103:J103"/>
    <mergeCell ref="K103:L103"/>
    <mergeCell ref="M103:Q103"/>
    <mergeCell ref="H92:J92"/>
    <mergeCell ref="K92:L92"/>
    <mergeCell ref="M92:Q92"/>
    <mergeCell ref="H93:J93"/>
    <mergeCell ref="K93:L93"/>
    <mergeCell ref="M93:Q93"/>
    <mergeCell ref="H94:J94"/>
    <mergeCell ref="K94:L94"/>
    <mergeCell ref="M94:Q94"/>
    <mergeCell ref="H95:J95"/>
    <mergeCell ref="K95:L95"/>
    <mergeCell ref="M95:Q95"/>
    <mergeCell ref="H96:J96"/>
    <mergeCell ref="K96:L96"/>
    <mergeCell ref="M96:Q96"/>
    <mergeCell ref="H97:J97"/>
    <mergeCell ref="K97:L97"/>
    <mergeCell ref="M97:Q97"/>
    <mergeCell ref="M83:Q83"/>
    <mergeCell ref="M84:Q84"/>
    <mergeCell ref="C86:G86"/>
    <mergeCell ref="H86:J86"/>
    <mergeCell ref="K86:L86"/>
    <mergeCell ref="M86:Q86"/>
    <mergeCell ref="H88:J88"/>
    <mergeCell ref="K88:L88"/>
    <mergeCell ref="M88:Q88"/>
    <mergeCell ref="H89:J89"/>
    <mergeCell ref="K89:L89"/>
    <mergeCell ref="M89:Q89"/>
    <mergeCell ref="H90:J90"/>
    <mergeCell ref="K90:L90"/>
    <mergeCell ref="M90:Q90"/>
    <mergeCell ref="H91:J91"/>
    <mergeCell ref="K91:L91"/>
    <mergeCell ref="M91:Q91"/>
    <mergeCell ref="M30:P30"/>
    <mergeCell ref="M32:P32"/>
    <mergeCell ref="H34:J34"/>
    <mergeCell ref="M34:P34"/>
    <mergeCell ref="H35:J35"/>
    <mergeCell ref="M35:P35"/>
    <mergeCell ref="H36:J36"/>
    <mergeCell ref="M36:P36"/>
    <mergeCell ref="H37:J37"/>
    <mergeCell ref="M37:P37"/>
    <mergeCell ref="H38:J38"/>
    <mergeCell ref="M38:P38"/>
    <mergeCell ref="L40:P40"/>
    <mergeCell ref="C76:Q76"/>
    <mergeCell ref="F78:P78"/>
    <mergeCell ref="F79:P79"/>
    <mergeCell ref="M81:P81"/>
    <mergeCell ref="C2:Q2"/>
    <mergeCell ref="C4:Q4"/>
    <mergeCell ref="F6:P6"/>
    <mergeCell ref="F7:P7"/>
    <mergeCell ref="O9:P9"/>
    <mergeCell ref="O11:P11"/>
    <mergeCell ref="O12:P12"/>
    <mergeCell ref="O14:P14"/>
    <mergeCell ref="O15:P15"/>
    <mergeCell ref="O17:P17"/>
    <mergeCell ref="O18:P18"/>
    <mergeCell ref="O20:P20"/>
    <mergeCell ref="O21:P21"/>
    <mergeCell ref="E24:L24"/>
    <mergeCell ref="M27:P27"/>
    <mergeCell ref="M28:P28"/>
    <mergeCell ref="M29:P29"/>
  </mergeCells>
  <hyperlinks>
    <hyperlink ref="F1:G1" location="C2" display="1) Krycí list rozpočtu"/>
    <hyperlink ref="H1:K1" location="C86" display="2) Rekapitulace rozpočtu"/>
    <hyperlink ref="L1" location="C135" display="3) Rozpočet"/>
    <hyperlink ref="S1:T1" location="'Rekapitulace stavby'!C2" display="Rekapitulace stavby"/>
  </hyperlinks>
  <pageMargins left="0.58333330000000005" right="0.58333330000000005" top="0.5" bottom="0.46666669999999999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02.3 - Elektroinstalace</vt:lpstr>
      <vt:lpstr>'02.3 - Elektroinstalace'!Názvy_tisku</vt:lpstr>
      <vt:lpstr>'Rekapitulace stavby'!Názvy_tisku</vt:lpstr>
      <vt:lpstr>'02.3 - Elektroinstalace'!Oblast_tisku</vt:lpstr>
      <vt:lpstr>'Rekapitulace stavby'!Oblast_tisku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Blanka-PC\Blanka</dc:creator>
  <cp:lastModifiedBy>Blanka</cp:lastModifiedBy>
  <dcterms:created xsi:type="dcterms:W3CDTF">2017-11-15T21:35:13Z</dcterms:created>
  <dcterms:modified xsi:type="dcterms:W3CDTF">2017-11-15T21:35:19Z</dcterms:modified>
</cp:coreProperties>
</file>