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.1" sheetId="1" r:id="rId1"/>
    <sheet name="SO 001" sheetId="2" r:id="rId2"/>
    <sheet name="SO 101" sheetId="3" r:id="rId3"/>
    <sheet name="SO 121" sheetId="4" r:id="rId4"/>
    <sheet name="SO 131" sheetId="5" r:id="rId5"/>
    <sheet name="SO 190" sheetId="6" r:id="rId6"/>
    <sheet name="SO 251" sheetId="7" r:id="rId7"/>
    <sheet name="SO 252" sheetId="8" r:id="rId8"/>
    <sheet name="SO 301" sheetId="9" r:id="rId9"/>
    <sheet name="SO 801" sheetId="10" r:id="rId10"/>
    <sheet name="SO 901" sheetId="11" r:id="rId11"/>
    <sheet name="SO 911" sheetId="12" r:id="rId12"/>
  </sheets>
  <definedNames/>
  <calcPr/>
  <webPublishing/>
</workbook>
</file>

<file path=xl/sharedStrings.xml><?xml version="1.0" encoding="utf-8"?>
<sst xmlns="http://schemas.openxmlformats.org/spreadsheetml/2006/main" count="4267" uniqueCount="986">
  <si>
    <t>ASPE10</t>
  </si>
  <si>
    <t>S</t>
  </si>
  <si>
    <t>Firma: ÚDRŽBA SILNIC Královéhradeckého kraje a.s.</t>
  </si>
  <si>
    <t>Soupis prací objektu</t>
  </si>
  <si>
    <t xml:space="preserve">Stavba: </t>
  </si>
  <si>
    <t>34170_a</t>
  </si>
  <si>
    <t>III/3024 Jetřichov_KHK_10012022_neoceněný</t>
  </si>
  <si>
    <t>O</t>
  </si>
  <si>
    <t>Rozpočet:</t>
  </si>
  <si>
    <t>0,00</t>
  </si>
  <si>
    <t>15,00</t>
  </si>
  <si>
    <t>21,00</t>
  </si>
  <si>
    <t>3</t>
  </si>
  <si>
    <t>2</t>
  </si>
  <si>
    <t>SO 000.1</t>
  </si>
  <si>
    <t>Všeobecné a předběžné položky (Královehradecký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</si>
  <si>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</si>
  <si>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</si>
  <si>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</si>
  <si>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</si>
  <si>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</si>
  <si>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</si>
  <si>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</si>
  <si>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</si>
  <si>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</si>
  <si>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</si>
  <si>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</si>
  <si>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</si>
  <si>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</si>
  <si>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</si>
  <si>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</si>
  <si>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</si>
  <si>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</si>
  <si>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</si>
  <si>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</si>
  <si>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</si>
  <si>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</si>
  <si>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</si>
  <si>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</si>
  <si>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</si>
  <si>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</si>
  <si>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</si>
  <si>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</si>
  <si>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</si>
  <si>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</si>
  <si>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</si>
  <si>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</si>
  <si>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</si>
  <si>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KPL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</si>
  <si>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</si>
  <si>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</si>
  <si>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b</t>
  </si>
  <si>
    <t>Zaměření skutečného provedení díla ke kolaudaci stavby.   
3x tištěné paré + 1x CD   
PEVNÁ CENA</t>
  </si>
  <si>
    <t>c</t>
  </si>
  <si>
    <t>Zaměření vrstev pro určení kubatur sanací a pro určení kubatur konstrukčních vrstev a celkových plošných a délkových výměr.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</si>
  <si>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</si>
  <si>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</si>
  <si>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 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</si>
  <si>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</si>
  <si>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</si>
  <si>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</si>
  <si>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</si>
  <si>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</si>
  <si>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</si>
  <si>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</si>
  <si>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</si>
  <si>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</si>
  <si>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</si>
  <si>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</si>
  <si>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</si>
  <si>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</si>
  <si>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</si>
  <si>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</si>
  <si>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Předání pasportizace na datovém nosiči v digitální formě.  
PEVNÁ CENA</t>
  </si>
  <si>
    <t>02990</t>
  </si>
  <si>
    <t>OSTATNÍ POŽADAVKY - INFORMAČNÍ TABULE</t>
  </si>
  <si>
    <t>KUS</t>
  </si>
  <si>
    <t>Náklady na zřízení informační tabule (2ks na celou stavbu) s údaji o stavbě s textem dle vzoru objednatele, včetně kotvení.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</si>
  <si>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</si>
  <si>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</si>
  <si>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</si>
  <si>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</si>
  <si>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</si>
  <si>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zahrnuje objednatelem povolené náklady na požadovaná zařízení zhotovitele</t>
  </si>
  <si>
    <t>SO 001</t>
  </si>
  <si>
    <t>Příprava území (Královehradecký kraj)</t>
  </si>
  <si>
    <t>014112</t>
  </si>
  <si>
    <t>POPLATKY ZA SKLÁDKU TYP S-IO (INERTNÍ ODPAD)</t>
  </si>
  <si>
    <t>T</t>
  </si>
  <si>
    <t>demoliční materiál - stavební suť ( kámen, beton, železobeton)</t>
  </si>
  <si>
    <t>pol. 96615  20*2,2=44,000 [A] 
pol. 96687 24*0,5*0,5*1,3*2,2=17,160 [B] 
pol. 96688 63,0*(1,0*1,0-0,8*0,8)*2,0*2,2=99,792 [C] 
pol. 96715 4,8*2,2=10,560 [D] 
pol 969234 17*3,14*(0,125*0,125-0,10*0,10)*2,2=0,661 [E] 
pol. 969245 1203*3,14*(0,175*0,175-0,150*0,150)*2,2=67,521 [F] 
pol. 969246 298,4*3,14*(0,225*0,225-0,200*0,200)*2,2=21,902 [G] 
a+b+c+d+e+f+g=261,596 [H]</t>
  </si>
  <si>
    <t>zahrnuje veškeré poplatky provozovateli skládky související s uložením odpadu na skládce.</t>
  </si>
  <si>
    <t>014122</t>
  </si>
  <si>
    <t>POPLATKY ZA SKLÁDKU TYP S-OO (OSTATNÍ ODPAD)</t>
  </si>
  <si>
    <t>zemina, materiál z čištění</t>
  </si>
  <si>
    <t>bahno a usazeniny z čištění vodotečít dle pol. 12960: 69,40*1,9=131,860 [A] 
bahno a usazeniny z čištění šachet dle pol. 12970: 3,1416*18*1/4*1/8*1,9=3,358 [B] 
bahno a usazeniny z čištění trub dle pol. 12993: 3,1416*0,2*0,2/4/4*72,3*1,9=1,079 [C] 
bahno a usazeniny z čištění trub dle pol. 129945: 3,1416*0,3*0,3/4/4*222,77*1,9=7,480 [D] 
bahno a usazeniny z čištění trub dle pol. 129946: 3,1416*0,4*0,4/4/4*77,18*1,9=4,607 [E] 
bahno a usazeniny z čištění trub dle pol. 12996: 3,1416*0,8*0,8/4/4*45*1,9=10,744 [F] 
zemina pol. 13273: 2690,108*1,9=5 111,205 [G] 
zemina pol. 13283: 672,527*1,9=1 277,801 [H] 
drny pol. 11130: 639,800*0,1*1,8=115,164 [J] 
odečet pol. 17411 zpětné využití ve stavbě -939,408=- 939,408 [L] 
Celkem: A+B+C+D+E+F+G+H+J+L=5 723,890 [M]</t>
  </si>
  <si>
    <t>Zemní práce</t>
  </si>
  <si>
    <t>11120</t>
  </si>
  <si>
    <t>ODSTRANĚNÍ KŘOVIN</t>
  </si>
  <si>
    <t>M2</t>
  </si>
  <si>
    <t>včetně odvozu a štěpkování</t>
  </si>
  <si>
    <t>dle situace kácení a inventarizačních tabulek  
52=52,000 [A]</t>
  </si>
  <si>
    <t>odstranění křovin a stromů do průměru 100 mm  
doprava dřevin bez ohledu na vzdálenost  
spálení na hromadách nebo štěpkování</t>
  </si>
  <si>
    <t>11130</t>
  </si>
  <si>
    <t>SEJMUTÍ DRNU</t>
  </si>
  <si>
    <t>příprava ploch pro sejmutí ornice, předpoklad tl. 100 mm  
za chodníky a v úsecích kanalizace</t>
  </si>
  <si>
    <t>plochy odečteny ze zaměření: 
2,54+8,08+18,18+2,19+3,7+1,11+1,8+0,18+61,67+0,23+33,31+0,16=133,150 [A] 
1,67+10,49+30,47+4,63+12,14+60,34+4,04+9,53+0,58+2,14+2,12=138,150 [B] 
6,46+11,5+1,34+23,67+0,65+10,48+16,46+15,76+2,18+2,08+1,95=92,530 [C] 
1,10+6,98+10,33+15,05+0,1+1,41+9,11+33,32+0,81+115,28+7,07+75,41=275,970 [D] 
Celkem: A+B+C+D=639,800 [E]</t>
  </si>
  <si>
    <t>včetně vodorovné dopravy  a uložení na skládku</t>
  </si>
  <si>
    <t>11201</t>
  </si>
  <si>
    <t>KÁCENÍ STROMŮ D KMENE DO 0,5M S ODSTRANĚNÍM PAŘEZŮ</t>
  </si>
  <si>
    <t>kácení dřevin dle situace kácení včetně odstranění pařezu, odvozu a likvidace dřevní hmoty  
zhotovitel v ceně zohldení možnost zpětného využití materiálu na stavbě.</t>
  </si>
  <si>
    <t>dle situace kácení a inventarizačních tabulek  
6=6,000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</si>
  <si>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</si>
  <si>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</si>
  <si>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</si>
  <si>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dle situace kácení a inventarizačních tabulek 
2=2,000 [B]</t>
  </si>
  <si>
    <t>11203</t>
  </si>
  <si>
    <t>KÁCENÍ STROMŮ D KMENE PŘES 0,9M S ODSTRAN PAŘEZŮ</t>
  </si>
  <si>
    <t>dle situace kácení a inventarizačních tabulek 
1=1,000 [A]</t>
  </si>
  <si>
    <t>11204</t>
  </si>
  <si>
    <t>KÁCENÍ STROMŮ D KMENE DO 0,3M S ODSTRANĚNÍM PAŘEZŮ</t>
  </si>
  <si>
    <t>dle situace kácení a inventarizačních tabulek  
5=5,000 [A]</t>
  </si>
  <si>
    <t>12110</t>
  </si>
  <si>
    <t>SEJMUTÍ ORNICE NEBO LESNÍ PŮDY</t>
  </si>
  <si>
    <t>M3</t>
  </si>
  <si>
    <t>použije se zpět k ohumusování</t>
  </si>
  <si>
    <t>dle pol. 11130; odhad tl. 150 mm: 
639,8*0,15=95,970 [A]</t>
  </si>
  <si>
    <t>položka zahrnuje sejmutí ornice bez ohledu na tloušťku vrstvy a její vodorovnou dopravu  
nezahrnuje uložení na trvalou skládku</t>
  </si>
  <si>
    <t>12960</t>
  </si>
  <si>
    <t>ČIŠTĚNÍ VODOTEČÍ A MELIORAČ KANÁLŮ OD NÁNOSŮ</t>
  </si>
  <si>
    <t>odhad, provést dle skutečnosti v období výstavby</t>
  </si>
  <si>
    <t>odhadnuto z katastrální mapy: 
uvažovány úseky pod stáv.výustmi dostupné z veř.pozemků. 
(62+216+22+47)*1*0,2=69,400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</si>
  <si>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</si>
  <si>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12970</t>
  </si>
  <si>
    <t>ČIŠTĚNÍ KANALIZAČNÍCH ŠACHET</t>
  </si>
  <si>
    <t>odhad nánosu cca tl. 0,2 m</t>
  </si>
  <si>
    <t>odhad - na čištěnýxch stokách: 
2+16=18,000 [A]</t>
  </si>
  <si>
    <t>12</t>
  </si>
  <si>
    <t>12993</t>
  </si>
  <si>
    <t>ČIŠTĚNÍ POTRUBÍ DN DO 200MM</t>
  </si>
  <si>
    <t>M</t>
  </si>
  <si>
    <t>množství nánosů odhadnuto 1/4 profilu</t>
  </si>
  <si>
    <t>odměřeno ze situace; odhad: 
6,70+65,60=72,300 [A]</t>
  </si>
  <si>
    <t>13</t>
  </si>
  <si>
    <t>129945</t>
  </si>
  <si>
    <t>ČIŠTĚNÍ POTRUBÍ DN DO 300MM</t>
  </si>
  <si>
    <t>odměřeno ze situace; odhad: 
94,30+14,57+22,5+74,2+1,80+15,40=222,770 [A]</t>
  </si>
  <si>
    <t>14</t>
  </si>
  <si>
    <t>129946</t>
  </si>
  <si>
    <t>ČIŠTĚNÍ POTRUBÍ DN DO 400MM</t>
  </si>
  <si>
    <t>odměřeno ze situace; odhad: 
11,32+7,84+12,72+45,30=77,180 [A]</t>
  </si>
  <si>
    <t>15</t>
  </si>
  <si>
    <t>12996</t>
  </si>
  <si>
    <t>ČIŠTĚNÍ POTRUBÍ DN DO 800MM</t>
  </si>
  <si>
    <t>čištění stávajícího propustku (napoj."D2") - odhad profilu a délky: 
45=45,000 [A]</t>
  </si>
  <si>
    <t>16</t>
  </si>
  <si>
    <t>13273</t>
  </si>
  <si>
    <t>HLOUBENÍ RÝH ŠÍŘ DO 2M PAŽ I NEPAŽ TŘ. I</t>
  </si>
  <si>
    <t>výkopy rýh pro kanalizaci - odhad 80% výkopů (20% v tř. II), vše se odveze na trvalou skládku, vč.  rozšíření a prohl. pro šachty;  
včetně výkopů pro bourání stávající kanalizace, případně rozšíření výkopů</t>
  </si>
  <si>
    <t>dle výkazu výkopu rýh (pouze stoky) - viz. příloha TZ (listy 1-8, z listu 9 a z listu 14): 
(281,231+455,326+256,892+323,99+169,543+224,679+199,914+164,693+104,918+5,499)*0,80=1 749,348 [A] 
rozšíření pro šachty: 
2,4*0,9*(1,09+1,08+0,69+0,79+1,02+1,24+0,7+0,99+0,98+0,96+1,09+1,38)*0,80=20,753 [B] 
2,4*1,1*(1,14+0,92+0,93+0,98+1,41+1,09+0,85+1,14+1,22+1,3+1,77+1,03+0,99+1,01+0,93+0,62+0,81+0,93+0,62+1,01+0,96+1,06+1,04+1,09+1,02+1+1,11+1,29+1,19+0,97+0,9+0,91+0,99+1,03+1+1+1,07+0,79+0,98+1,29)*0,80=87,416 [C] 
3,0*1,5*1,75*0,8=6,300 [D] 
prohloubení pro šachty: 
2,4*2,4*0,3*52*0,8=71,885 [E] 
3,0*3,0*0,4*1*0,8=2,880 [F] 
výkopy, příp.rozšíření pro bourání stáv.kanalizace;  
plochy odečteny digitálně, hloubky odhadnuty (nutno podle skutečnosti): 
50,91*1,3*0,8=52,946 [G] 
2,11*2,1*0,8=3,545 [H] 
34,84*1,6*0,8=44,595 [I] 
7,47*1,2*0,8=7,171 [J] 
107,38*1,4*0,8=120,266 [K] 
97,39*1,36*0,8=105,960 [L] 
23,88*1,2*0,8=22,925 [M] 
14,28*1,2*0,8=13,709 [N] 
28,76*1,3*0,8=29,910 [O] 
10,22*1,3*0,8=10,629 [P] 
25,43*1,5*0,8=30,516 [Q] 
15*1,4*0,8=16,800 [R] 
55,56*1,3*0,8=57,782 [S] 
43,05*1,3*0,8=44,772 [T] 
98,04*1,2*0,8=94,118 [U] 
77,39*1,4*0,8=86,677 [V] 
3,61*1,7*0,8=4,910 [W] 
4,13*1,3*0,8=4,295 [X] 
Celkem: A+B+C+D+E+F+G+H+I+J+K+L+M+N+O+P+Q+R+S+T+U+V+W+X=2 690,108 [Y]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</si>
  <si>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</si>
  <si>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</si>
  <si>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13283</t>
  </si>
  <si>
    <t>HLOUBENÍ RÝH ŠÍŘ DO 2M PAŽ I NEPAŽ TŘ. II</t>
  </si>
  <si>
    <t>výkopy rýh pro kanalizaci - odhad 20% výkopů v tř. II, vše se odveze na trvalou skládku, vč.  rozšíření a prohl. pro šachty;  
včetně výkopů pro bourání stávající kanalizace, případně rozšíření výkopů</t>
  </si>
  <si>
    <t>dle výkazu výkopu rýh (pouze stoky) - viz. příloha TZ (listy 1-8, z listu 9 a z listu 14): 
(281,231+455,326+256,892+323,99+169,543+224,679+199,914+164,693+104,918+5,499)*0,20=437,337 [A] 
rozšíření pro šachty: 
2,4*0,9*(1,09+1,08+0,69+0,79+1,02+1,24+0,7+0,99+0,98+0,96+1,09+1,38)*0,20=5,188 [B] 
2,4*1,1*(1,14+0,92+0,93+0,98+1,41+1,09+0,85+1,14+1,22+1,3+1,77+1,03+0,99+1,01+0,93+0,62+0,81+0,93+0,62+1,01+0,96+1,06+1,04+1,09+1,02+1+1,11+1,29+1,19+0,97+0,9+0,91+0,99+1,03+1+1+1,07+0,79+0,98+1,29)*0,20=21,854 [C] 
3,0*1,5*1,75*0,2=1,575 [D] 
prohloubení pro šachty: 
2,4*2,4*0,3*52*0,2=17,971 [E] 
3,0*3,0*0,4*1*0,2=0,720 [F] 
výkopy, příp.rozšíření pro bourání stáv.kanalizace;  
plochy odečteny digitálně, hloubky odhadnuty (nutno podle skutečnosti): 
50,91*1,3*0,2=13,237 [G] 
2,11*2,1*0,2=0,886 [H] 
34,84*1,6*0,2=11,149 [I] 
7,47*1,2*0,2=1,793 [J] 
107,38*1,4*0,2=30,066 [K] 
97,39*1,36*0,2=26,490 [L] 
23,88*1,2*0,2=5,731 [M] 
14,28*1,2*0,2=3,427 [N] 
28,76*1,3*0,2=7,478 [O] 
10,22*1,3*0,2=2,657 [P] 
25,43*1,5*0,2=7,629 [Q] 
15*1,4*0,2=4,200 [R] 
55,56*1,3*0,2=14,446 [S] 
43,05*1,3*0,2=11,193 [T] 
98,04*1,2*0,2=23,530 [U] 
77,39*1,4*0,2=21,669 [V] 
3,61*1,7*0,2=1,227 [W] 
4,13*1,3*0,2=1,074 [X] 
Celkem: A+B+C+D+E+F+G+H+I+J+K+L+M+N+O+P+Q+R+S+T+U+V+W+X=672,527 [Y]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</si>
  <si>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</si>
  <si>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</si>
  <si>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</si>
  <si>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</si>
  <si>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ornice na mezideponii pol. 12110: 95,970=95,970 [J] 
zemina pol. 13273: 2690,108=2 690,108 [G] 
zemina pol. 13283: 672,527=672,527 [H] 
Celkem: J+G+H=3 458,605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</si>
  <si>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</si>
  <si>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</si>
  <si>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17411</t>
  </si>
  <si>
    <t>ZÁSYP JAM A RÝH ZEMINOU SE ZHUTNĚNÍM</t>
  </si>
  <si>
    <t>zpětný zásyp v trase vybourané kanalizace vytěženou zeminou</t>
  </si>
  <si>
    <t>zpětný zásyp po vybourané kanalizaci 
50,91*1,3+ 
2,11*2,1+ 
34,84*1,6+ 
7,47*1,2+ 
107,38*1,4+ 
97,39*1,36+ 
23,88*1,2+ 
14,28*1,2+ 
28,76*1,3+ 
10,22*1,3+ 
25,43*1,5+ 
15*1,4+ 
55,56*1,3+ 
43,05*1,3+ 
98,04*1,2+ 
77,39*1,4+ 
3,61*1,7+ 
4,13*1,3=939,408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</si>
  <si>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</si>
  <si>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</si>
  <si>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18481</t>
  </si>
  <si>
    <t>OCHRANA STROMŮ BEDNĚNÍM</t>
  </si>
  <si>
    <t>ochrana ponechávaných stromů dle ČSN 83 9061</t>
  </si>
  <si>
    <t>ponechané stromy v rozsahu stavby  
32*2*0,4*4=102,400 [A]</t>
  </si>
  <si>
    <t>položka zahrnuje veškerý materiál, výrobky a polotovary, včetně mimostaveništní a vnitrostaveništní dopravy (rovněž přesuny), včetně naložení a složení, případně s uložením</t>
  </si>
  <si>
    <t>Svislé konstrukce</t>
  </si>
  <si>
    <t>21</t>
  </si>
  <si>
    <t>327325</t>
  </si>
  <si>
    <t>ZDI OPĚRNÉ, ZÁRUBNÍ, NÁBŘEŽNÍ ZE ŽELEZOVÉHO BETONU DO C30/37</t>
  </si>
  <si>
    <t>dobetonávky k zajištění břehů, napojení na propustky a odvodňovací zařízení</t>
  </si>
  <si>
    <t>předpoklad dle pochůzky a stávajícího stavu  
10*0,5=5,000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</si>
  <si>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</si>
  <si>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</si>
  <si>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327365</t>
  </si>
  <si>
    <t>VÝZTUŽ ZDÍ OPĚRNÝCH, ZÁRUBNÍCH, NÁBŘEŽNÍCH Z OCELI 10505, B500B</t>
  </si>
  <si>
    <t>5*0,10=0,500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</si>
  <si>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</si>
  <si>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23</t>
  </si>
  <si>
    <t>333215</t>
  </si>
  <si>
    <t>PŘEZDĚNÍ OPĚR A KŘÍDEL Z KAMENNÉHO ZDIVA</t>
  </si>
  <si>
    <t>přezdění čel stávajících propustků</t>
  </si>
  <si>
    <t>dle prohlídky, předpoklad  
(1,5*1,0-0,4*0,4*3,14*0,25)*2*2=5,498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</si>
  <si>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</si>
  <si>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Potrubí</t>
  </si>
  <si>
    <t>24</t>
  </si>
  <si>
    <t>89980</t>
  </si>
  <si>
    <t>TELEVIZNÍ PROHLÍDKA POTRUBÍ</t>
  </si>
  <si>
    <t>včetně průzkumu stávající kanalizace mezi stokami "D2" a "D3" a mezi stokami "D3" a "D4" pro zjištění stavu stok a počtu přípojek</t>
  </si>
  <si>
    <t>180,99+1369,41+71,66=1 622,060 [A] 
st.kanalizace: 
94,28+61,20=155,480 [B] 
st. kanalizace na výtocích z proj. stok: 
14,57+11,32+7,84+12,72=46,450 [C] 
Celkem: A+B+C=1 823,990 [D]</t>
  </si>
  <si>
    <t>položka zahrnuje prohlídku potrubí televizní kamerou, záznam prohlídky na nosičích DVD a vyhotovení závěrečného písemného protokolu</t>
  </si>
  <si>
    <t>Ostatní konstrukce a práce</t>
  </si>
  <si>
    <t>25</t>
  </si>
  <si>
    <t>9111A3</t>
  </si>
  <si>
    <t>ZÁBRADLÍ SILNIČNÍ S VODOR MADLY - DEMONTÁŽ S PŘESUNEM</t>
  </si>
  <si>
    <t>dle stávajícího stavu 
35=35,000 [A]</t>
  </si>
  <si>
    <t>položka zahrnuje:  
- demontáž a odstranění zařízení  
- jeho odvoz na předepsané místo</t>
  </si>
  <si>
    <t>26</t>
  </si>
  <si>
    <t>9113A3</t>
  </si>
  <si>
    <t>SVODIDLO OCEL SILNIČ JEDNOSTR, ÚROVEŇ ZADRŽ N1, N2 - DEMONTÁŽ S PŘESUNEM</t>
  </si>
  <si>
    <t>dle stávajícího stavu  
50=50,000 [A]</t>
  </si>
  <si>
    <t>27</t>
  </si>
  <si>
    <t>914133</t>
  </si>
  <si>
    <t>DOPRAVNÍ ZNAČKY ZÁKLADNÍ VELIKOSTI OCELOVÉ FÓLIE TŘ 2 - DEMONTÁŽ</t>
  </si>
  <si>
    <t>dle stávajícího stavu  
40=40,000 [A]</t>
  </si>
  <si>
    <t>Položka zahrnuje odstranění, demontáž a odklizení materiálu s odvozem na předepsané místo</t>
  </si>
  <si>
    <t>28</t>
  </si>
  <si>
    <t>914413</t>
  </si>
  <si>
    <t>DOPRAVNÍ ZNAČKY 100X150CM OCELOVÉ - DEMONTÁŽ</t>
  </si>
  <si>
    <t>dle stávajícího stavu 
1=1,000 [A]</t>
  </si>
  <si>
    <t>29</t>
  </si>
  <si>
    <t>914913</t>
  </si>
  <si>
    <t>SLOUPKY A STOJKY DZ Z OCEL TRUBEK ZABETON DEMONTÁŽ</t>
  </si>
  <si>
    <t>dle stávajícího stavu  
30=30,000 [A]</t>
  </si>
  <si>
    <t>30</t>
  </si>
  <si>
    <t>96615</t>
  </si>
  <si>
    <t>BOURÁNÍ KONSTRUKCÍ Z PROSTÉHO BETONU</t>
  </si>
  <si>
    <t>odhad bourání ve výkopech pro kanalizaci: 
20=20,000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</si>
  <si>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</si>
  <si>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31</t>
  </si>
  <si>
    <t>96687</t>
  </si>
  <si>
    <t>VYBOURÁNÍ ULIČNÍCH VPUSTÍ KOMPLETNÍCH</t>
  </si>
  <si>
    <t>dle situace 
stávající vpusti u obruby vlevo  
24=24,000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</si>
  <si>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</si>
  <si>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32</t>
  </si>
  <si>
    <t>96688</t>
  </si>
  <si>
    <t>VYBOURÁNÍ KANALIZAČ ŠACHET KOMPLETNÍCH</t>
  </si>
  <si>
    <t>včetně poplatku za skládku; bourání stávajících šachet i šachet s mříží podle skutečnosti; včetně odhadu zaasfaltovaných šachet</t>
  </si>
  <si>
    <t>dle zaměření a zákresu dešťové kanalizace; upravit podle skutečnosti: 
54+2+7=63,000 [A]</t>
  </si>
  <si>
    <t>33</t>
  </si>
  <si>
    <t>96715</t>
  </si>
  <si>
    <t>VYBOURÁNÍ ČÁSTÍ KONSTRUKCÍ BETON</t>
  </si>
  <si>
    <t>stávající betonové čelo na st.dešťové kanalizaci - výměry upravit dle skutečnosti</t>
  </si>
  <si>
    <t>dle zaměření: 
4*0,47*1,36=2,557 [A] 
4*0,7*0,8=2,240 [B] 
Celkem: A+B=4,797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</si>
  <si>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</si>
  <si>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34</t>
  </si>
  <si>
    <t>969234</t>
  </si>
  <si>
    <t>VYBOURÁNÍ POTRUBÍ DN DO 200MM KANALIZAČ</t>
  </si>
  <si>
    <t>odhad stávajících trub - beton DN 200</t>
  </si>
  <si>
    <t>odhad v rozsahu výkopu pro kanalizaci - na stáv.dešť.přípojkách pro přepojení, upravit dle skutečnosti: 
0,5*34=17,000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</si>
  <si>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</si>
  <si>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35</t>
  </si>
  <si>
    <t>969245</t>
  </si>
  <si>
    <t>VYBOURÁNÍ POTRUBÍ DN DO 300MM KANALIZAČ</t>
  </si>
  <si>
    <t>odhad stávajících trub - plast DN 300; profily pokud možno ověřovány při pochůzce, nutno dle skutečnosti</t>
  </si>
  <si>
    <t>odměřeno ze situace: 
233,02+171,47+5,89+404,14+25,81+295,04+2,26+62,22+3,58=1 203,430 [A]</t>
  </si>
  <si>
    <t>36</t>
  </si>
  <si>
    <t>969246</t>
  </si>
  <si>
    <t>VYBOURÁNÍ POTRUBÍ DN DO 400MM KANALIZAČ</t>
  </si>
  <si>
    <t>odhad stávajících trub - beton DN 400; profily pokud možno ověřovány při pochůzce, nutno dle skutečnosti</t>
  </si>
  <si>
    <t>odměřeno ze situace: 
91,06+71,56+1,32+116,07+18,38=298,390 [A]</t>
  </si>
  <si>
    <t>SO 101</t>
  </si>
  <si>
    <t>Rekonstrukce silnice III/3024 v úseku km 0,008 - 1,727 (Královehradecký kraj)</t>
  </si>
  <si>
    <t>pol. 11332 1264*1,9=2 401,600 [A] 
pol. 11334 316*2,2=695,200 [B] 
pol. 11352 1161*0,15*0,3*2,2=114,939 [C] 
pol. 96615 3*2,2=6,600 [D] 
a+b+c+d=3 218,339 [E]</t>
  </si>
  <si>
    <t>pol. 12373 632*1,9=1 200,800 [A] 
pol. 12924 790 *0,15*1,9=225,150 [B] 
pol. 12932 1211*0,35*1,9  =805,315 [C]   průměrná hodnota 
pol. 13273 210*1,9=399,000 [D] 
pol. 212635 1725*0,4*0,4*1,9=524,400 [E] 
Celkem: A+B+C+D+E=3 154,665 [F]</t>
  </si>
  <si>
    <t>014132</t>
  </si>
  <si>
    <t>POPLATKY ZA SKLÁDKU TYP S-NO (NEBEZPEČNÝ ODPAD)</t>
  </si>
  <si>
    <t>trvalá skládka dle zhotovitele - materiál s asfaltem - dle diagnostiky PAU vrstvy PM v třídě ZAS-T3</t>
  </si>
  <si>
    <t>pol. 11333 505,6*2,2=1 112,320 [A]</t>
  </si>
  <si>
    <t>11332</t>
  </si>
  <si>
    <t>ODSTRANĚNÍ PODKLADŮ ZPEVNĚNÝCH PLOCH Z KAMENIVA NESTMELENÉHO</t>
  </si>
  <si>
    <t>stávající podkladní vrstvy ze ŠD a ŠP - na trvalou skládku</t>
  </si>
  <si>
    <t>dle situace, VPŘ a diagnostického průzkumu 
(3510+1380+360+1070)*0,25=1 580,000 [A]  
a*0,80=1 264,000 [C] předpoklad 80%ŠD a 20% SC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</si>
  <si>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</si>
  <si>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</si>
  <si>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</si>
  <si>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vrstvy PM s kvalit. třídou ZAS-T3  
(dle zprávy č.54/20/CL/HK)</t>
  </si>
  <si>
    <t>dle situace, VPŘ a diagnostického průzkumu 
(3510+1380+360+1070)*0,08=505,600 [A]</t>
  </si>
  <si>
    <t>11334</t>
  </si>
  <si>
    <t>ODSTRANĚNÍ PODKLADU ZPEVNĚNÝCH PLOCH S CEMENT POJIVEM</t>
  </si>
  <si>
    <t>vrstvy KSC na trvalou skládku - dle průzkumu potvrzen výskyt i vlevo silnice</t>
  </si>
  <si>
    <t>dle situace, VPŘ a diagnostického průzkumu 
(3510+1380+360+1070)*0,25=1 580,000 [A]  
a*0,20=316,000 [C] předpoklad 80%ŠD a 20% SC</t>
  </si>
  <si>
    <t>11352</t>
  </si>
  <si>
    <t>ODSTRANĚNÍ CHODNÍKOVÝCH A SILNIČNÍCH OBRUBNÍKŮ BETONOVÝCH</t>
  </si>
  <si>
    <t>stávající betonové obruby - na trvalou skládku</t>
  </si>
  <si>
    <t>dle situace 
13,316+15,512+28,805+25,790+37,841+12,536+31,755+21,128+14,467+18,306+3,784+1,990+6,768+12,202+26,505+18,327+30,412+12,348+12,672+12,236+17,024+6,689+24,655+13,867+24,031+23,504+12,880+19,270+20,805+41,662+10,333+11,658+16,728+19,520+21,510+15,743+11,156+27,136+9,301+7,952+6,607+11,321+11,719+30,942+27,635+12,470+17,414+8,368+29,861+1,639+8,124+7,793+1,064+1,085+1,359+14,511+7,526+36,654+31,807+0,259+24,799+13,184+22,587+6,201+15,064+13,202+6,101+16,371+12,064+12,413+15,772+8,076+14,732=1 160,848 [A]</t>
  </si>
  <si>
    <t>11372</t>
  </si>
  <si>
    <t>FRÉZOVÁNÍ ZPEVNĚNÝCH PLOCH ASFALTOVÝCH</t>
  </si>
  <si>
    <t>odstranění stávajících živičných vrstev vč. zazubení stávajících vrstev v místě napojení - v oblastech stavby s kvalit. třídou ZAS-T1   
(dle zprávy č.54/20/CL/HK)  
vč. naložení, odvozu a uložení na skládku dodavatele,    
zhotovitel v ceně zohlední možnost zpětného využití recyklovaného materiálu</t>
  </si>
  <si>
    <t>dle situace, VPŘ a diagnostického průzkumu 
(3510+1380+360+1070)*0,110=695,200 [A] frézování - konstrukce A 
(1135+1330)*0,04=98,600 [B]  frézování původního povrchu po kanalizaci - konstrukce B 
25*0,110=2,750 [C]  napojení hlavní trasy  
a+b+c=796,550 [D]</t>
  </si>
  <si>
    <t>113766</t>
  </si>
  <si>
    <t>FRÉZOVÁNÍ DRÁŽKY PRŮŘEZU DO 800MM2 V ASFALTOVÉ VOZOVCE</t>
  </si>
  <si>
    <t>komůrka dle VL 211.07 pro zálivku za horka</t>
  </si>
  <si>
    <t>drážka průřezu 800 mm2   
začátek a konec úseku 9,005+4,159+3,110+3,399+18,411+10,381=48,465 [A] 
odvodňovací žlab 25=25,000 [B] 
a+b=73,465 [C]</t>
  </si>
  <si>
    <t>Položka zahrnuje veškerou manipulaci s vybouranou sutí a s vybouranými hmotami vč. uložení na skládku.</t>
  </si>
  <si>
    <t>113768</t>
  </si>
  <si>
    <t>FRÉZOVÁNÍ DRÁŽKY PRŮŘEZU DO 1200MM2 V ASFALTOVÉ VOZOVCE</t>
  </si>
  <si>
    <t>oprava trhlin dle TP 115</t>
  </si>
  <si>
    <t>oprava trhlin dle TP 115 na ponechávané části  
1700/20=85,000 [D]  počet trhlin 
délka trhlin 2,5=2,500 [E] 
d*e=212,500 [F]</t>
  </si>
  <si>
    <t>12373</t>
  </si>
  <si>
    <t>ODKOP PRO SPOD STAVBU SILNIC A ŽELEZNIC TŘ. I</t>
  </si>
  <si>
    <t>odkop pod úrovní pláně pro případnou sanaci AZ  
bude čerpáno se souhlasem TDI</t>
  </si>
  <si>
    <t>dle situace a VPŘ 
(3510+1380+360+1070)=6 320,000 [A]  
předpoklad 20% plochy konstrukce A  
a*0,20*0,50=632,000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</si>
  <si>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</si>
  <si>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12924</t>
  </si>
  <si>
    <t>ČIŠTĚNÍ KRAJNIC OD NÁNOSU TL. DO 200MM</t>
  </si>
  <si>
    <t>seříznutí stávajících kraj - materiál na skládku</t>
  </si>
  <si>
    <t>dle situace 
odečteno z Autocadu  
33,879+7,666+30,376+6,792+18,228+28,299+43,681+46,482+19,983+93,224+57,982+24,985+12,850+43,091+21,936+2,138+44,393+30,101+6,362+16,685+24,239+30,752+20,096+42,148+28,203+38,991+16,454=790,016 [A]</t>
  </si>
  <si>
    <t>12932</t>
  </si>
  <si>
    <t>ČIŠTĚNÍ PŘÍKOPŮ OD NÁNOSU DO 0,5M3/M</t>
  </si>
  <si>
    <t>čištění a reprofilace stávajících příkopů</t>
  </si>
  <si>
    <t>dle situace 
51+11+40+9+24+37+59+83+27+124+10+81+43+61+18+59+48+67+39+11+22+44+10+40+26+55+38+52+22=1 211,000 [A]</t>
  </si>
  <si>
    <t>výkopy rýh pro kanalizaci, vše se odveze na trvalou skládku, vč. rozšíření a prohl. pro vpusti</t>
  </si>
  <si>
    <t>dle výkazu výkopu rýh (pouze přípojky) - viz. příloha TZ SO301 (z listů 9 až 14): 
3,228+20,413+16,227+15,615+13,327+13,279=82,089 [A] 
rozšíření pro vpusti: 
1,8*0,65*(31,71)=37,101 [B] 
prohloubení pro vpusti: 
1,8*1,8*0,57*(6+27+1)=62,791 [C] 
Celkem: A+B+C=181,981 [D] 
pro propustek v km 1,565 9*1,5*2,1=28,350 [E] 
d+e=210,331 [F]</t>
  </si>
  <si>
    <t>pol. 12373 632=632,000 [A] 
pol. 13273 210,331=210,331 [D] 
pol. 212635 1725*0,4*0,4=276,000 [E] 
Celkem: A+D+E=1 118,331 [F]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</si>
  <si>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</si>
  <si>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</si>
  <si>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</si>
  <si>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 rýh celkem: 181,981=181,981 [A] 
Odpočet: 
podsypy potrubí: -5,463=-5,463 [B] 
obsypy vč.trub: -27,313=-27,313 [C] 
desky pod vpusti: -11,016=-11,016 [D] 
vpusti: -3,1416*0,55*0,55/4*(31,71+0,47*34)=-11,330 [E] 
Celkem: A+B+C+D+E=126,859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</si>
  <si>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</si>
  <si>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</si>
  <si>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</si>
  <si>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0-8 mm, vč. ztratného a zhutnění</t>
  </si>
  <si>
    <t>dn 200: 47,5*1,15*0,5=27,313 [A] 
odpočet trub: 
-3,1416*0,2*0,2/4*47,5=-1,492 [B] 
Celkem: A+B=25,821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</si>
  <si>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</si>
  <si>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</si>
  <si>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</si>
  <si>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dle situace, VPŘ 
(3510+1380+360+1070)=6 320,000 [A]  
a*0,90=5 688,000 [B]  redukce pro odstupňování vůči ploše obrusu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</si>
  <si>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</si>
  <si>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</si>
  <si>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</si>
  <si>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</si>
  <si>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rýha šířky 0,4m, potrubí DN 150, obsyp do výšky min.350 mm štěrkem 16/32, těsnící materiál lože beton C12/15</t>
  </si>
  <si>
    <t>dle situace a VPŘ 
km 0,011 - 1,736 1725=1 725,000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</si>
  <si>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</si>
  <si>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21361</t>
  </si>
  <si>
    <t>DRENÁŽNÍ VRSTVY Z GEOTEXTILIE</t>
  </si>
  <si>
    <t>separační geotextílie na pláni nebo parapláni, CBR &gt; 3kN, dle TP 97</t>
  </si>
  <si>
    <t>dle situace, VPŘ 
(3510+1380+360+1070)=6 320,000 [A]  
a*1,35=8 532,000 [C]  rozvinutá plocha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</si>
  <si>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</si>
  <si>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</si>
  <si>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</si>
  <si>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drcené kamenivo sanací aktivní zóny - ŠD 0-63 a HDK 63-125  
bude čerpáno se souhlasem TDI</t>
  </si>
  <si>
    <t>dle situace a VPŘ 
(3510+1380+360+1070)=6 320,000 [A]  
předpoklad 20% plochy konstrukce A  
a*0,20*0,50=632,000 [C]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</si>
  <si>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</si>
  <si>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</si>
  <si>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451312</t>
  </si>
  <si>
    <t>PODKLADNÍ A VÝPLŇOVÉ VRSTVY Z PROSTÉHO BETONU C12/15</t>
  </si>
  <si>
    <t>podkladní desky pod obrubníkové a uliční vpusti a pod vpust štěrb. žlabu</t>
  </si>
  <si>
    <t>dle dokumentace: 
1,8*1,8*0,1*(6+27+1)=11,016 [A]</t>
  </si>
  <si>
    <t>451314</t>
  </si>
  <si>
    <t>PODKLADNÍ A VÝPLŇOVÉ VRSTVY Z PROSTÉHO BETONU C25/30</t>
  </si>
  <si>
    <t>podkladní základ štěrbinového žlabu s přesahy 0,1 m</t>
  </si>
  <si>
    <t>dle PD: 
0,65*0,1*(21,0+2*0,1)=1,378 [A]</t>
  </si>
  <si>
    <t>lože pod dlažby C20/25n XF3,  n - nekonstrukční beton</t>
  </si>
  <si>
    <t>dle situace 
opevnění skluzů do vodoteče, zpěvnění čel stávajících výstění  5+4*2=13,000 [A] 
vyústění propustku v km 1,565 5,0*1,5*2=15,000 [B] 
(a+b)*0,15=4,200 [C]</t>
  </si>
  <si>
    <t>451315</t>
  </si>
  <si>
    <t>PODKLADNÍ A VÝPLŇOVÉ VRSTVY Z PROSTÉHO BETONU C30/37</t>
  </si>
  <si>
    <t>obetonování štěrbinové žlabu a suchá betonová směs - C 30/37 - XF4</t>
  </si>
  <si>
    <t>plocha odečtena z řezu: 
0,22*(21,0+2*0,1)=4,664 [A]</t>
  </si>
  <si>
    <t>451523</t>
  </si>
  <si>
    <t>VÝPLŇ VRSTVY Z KAMENIVA DRCENÉHO, INDEX ZHUTNĚNÍ ID DO 0,9</t>
  </si>
  <si>
    <t>obsyp propustku v km 1,565</t>
  </si>
  <si>
    <t>dle situace 
0,5*1,2*9*2=10,800 [A]</t>
  </si>
  <si>
    <t>45157</t>
  </si>
  <si>
    <t>PODKLADNÍ A VÝPLŇOVÉ VRSTVY Z KAMENIVA TĚŽENÉHO</t>
  </si>
  <si>
    <t>štěrkopískový podsyp frakce 0-8 mm pod trouby</t>
  </si>
  <si>
    <t>dn 200: 47,5*1,15*0,1=5,463 [A] 
pod troubu propustku 1,5*0,20*9=2,700 [B] 
a+b=8,163 [C]</t>
  </si>
  <si>
    <t>465512</t>
  </si>
  <si>
    <t>DLAŽBY Z LOMOVÉHO KAMENE NA MC</t>
  </si>
  <si>
    <t>lomový kámen do bet. lože C20/25 XF3 - spárování M25 XF4    
lože viz položka 451314</t>
  </si>
  <si>
    <t>dle situace 
opevnění skluzů do vodoteče, zpěvnění čel stávajících výstění  5+4*2=13,000 [A] 
vyústění propustku v km 1,565 5,0*1,5*2=15,000 [B] 
(a+b)*0,20=5,600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</si>
  <si>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</si>
  <si>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465513</t>
  </si>
  <si>
    <t>PŘEDLÁŽDĚNÍ DLAŽBY Z LOMOVÉHO KAMENE</t>
  </si>
  <si>
    <t>oprava stávajících výustních objektů podle skutečnosti</t>
  </si>
  <si>
    <t>odhad: 
3*4,0=12,000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</si>
  <si>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</si>
  <si>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46731</t>
  </si>
  <si>
    <t>STUPNĚ A PRAHY VODNÍCH KORYT Z PROSTÉHO BETONU</t>
  </si>
  <si>
    <t>prahy pro opevnění v korytě</t>
  </si>
  <si>
    <t>dle situace 
opevnění skluzů do vodoteče, zpevnění čel stávajících výstění  2,0*0,4*0,8+4*1,5*0,4*0,8=2,560 [A] 
vyústění propustku v km 1,565 + příčný základ trouby 2,1*0,4*0,8+5,0*0,4*0,8=2,272 [B] 
a+b=4,832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</si>
  <si>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</si>
  <si>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</si>
  <si>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56210</t>
  </si>
  <si>
    <t>VOZOVKOVÉ VRSTVY Z MATERIÁLŮ STABIL CEMENTEM</t>
  </si>
  <si>
    <t>podkladní vrstva SC C8/10 tl. 130 mm</t>
  </si>
  <si>
    <t>dle situace a VPŘ 
(3510+1380+360+1070)=6 320,000 [A]  
a*0,130=821,600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</si>
  <si>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</si>
  <si>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56330</t>
  </si>
  <si>
    <t>VOZOVKOVÉ VRSTVY ZE ŠTĚRKODRTI</t>
  </si>
  <si>
    <t>ochranná vrstva ve vozovce ŠDA 0-32 včetně vyrovnávek</t>
  </si>
  <si>
    <t>dle situace a VPŘ 
(3510+1380+360+1070)=6 320,000 [A]  
a*0,20*1,05=1 327,200 [C] včetně vyrovnávek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</si>
  <si>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</si>
  <si>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56933</t>
  </si>
  <si>
    <t>ZPEVNĚNÍ KRAJNIC ZE ŠTĚRKODRTI TL. DO 150MM</t>
  </si>
  <si>
    <t>ŠD 0-22</t>
  </si>
  <si>
    <t>- dodání kameniva předepsané kvality a zrnitosti  
- rozprostření a zhutnění vrstvy v předepsané tloušťce  
- zřízení vrstvy bez rozlišení šířky, pokládání vrstvy po etapách</t>
  </si>
  <si>
    <t>572123</t>
  </si>
  <si>
    <t>INFILTRAČNÍ POSTŘIK Z EMULZE DO 1,0KG/M2</t>
  </si>
  <si>
    <t>0,6 kg/m2 zbytkového pojiva po vyštěpení, vč podrcení kamenivem    
PIE + HDK 2/4</t>
  </si>
  <si>
    <t>dle situace a VPŘ 
(3510+1380+360+1070)=6 320,000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</si>
  <si>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</si>
  <si>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</si>
  <si>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</si>
  <si>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0,5 kg/m2 zbytkového pojiva po vyštěpení</t>
  </si>
  <si>
    <t>dle situace, VPŘ  
(3510+1380+360+1070)=6 320,000 [A]  - konstrukce A 
(1135+1330)=2 465,000 [B]  konstrukce B 
25=25,000 [C]  napojení hlavní trasy  
a+b+c=8 810,000 [D]</t>
  </si>
  <si>
    <t>57475</t>
  </si>
  <si>
    <t>VOZOVKOVÉ VÝZTUŽNÉ VRSTVY Z GEOMŘÍŽOVINY</t>
  </si>
  <si>
    <t>výztužná sklovláknitá samolepící mříž s oky 25x25  tahová pevnost min. 100kN/m v obou směrech</t>
  </si>
  <si>
    <t>dle situace 
spára mezi skladbou A a B 
(920+730)*1,0=1 650,000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</si>
  <si>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</si>
  <si>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37</t>
  </si>
  <si>
    <t>574A33</t>
  </si>
  <si>
    <t>ASFALTOVÝ BETON PRO OBRUSNÉ VRSTVY ACO 11 TL. 40MM</t>
  </si>
  <si>
    <t>dle situace 
(3510+1380+360+1070)=6 320,000 [A]  - konstrukce A 
(1135+1330)=2 465,000 [B]  konstrukce B 
25=25,000 [C]  napojení hlavní trasy  
a+b+c=8 810,000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</si>
  <si>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</si>
  <si>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</si>
  <si>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574D08</t>
  </si>
  <si>
    <t>ASFALTOVÝ BETON PRO LOŽNÍ VRSTVY MODIFIK ACL 22+, 22S</t>
  </si>
  <si>
    <t>ACL 22S, PMB</t>
  </si>
  <si>
    <t>dle situace 
(3510+1380+360+1070)=6 320,000 [A]  - konstrukce A 
25=25,000 [B]  napojení hlavní trasy  
(a+b)*0,07=444,150 [C]  konstantní tloušťka 70mm 
a*0,02*0,10=12,640 [D] vyrovnávky 
c+d=456,790 [E]</t>
  </si>
  <si>
    <t>39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</si>
  <si>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</si>
  <si>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</si>
  <si>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</si>
  <si>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</si>
  <si>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40</t>
  </si>
  <si>
    <t>87434A</t>
  </si>
  <si>
    <t>POTRUBÍ Z TRUB PLASTOVÝCH ODPADNÍCH DN DO 200MM</t>
  </si>
  <si>
    <t>trouby PVC dn 200, SN 16 - vč.šachtových přechodek, tvarovek, montáže</t>
  </si>
  <si>
    <t>dle dokumentace - přípojky vpustí: 
47,5=47,500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</si>
  <si>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</si>
  <si>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41</t>
  </si>
  <si>
    <t>89712</t>
  </si>
  <si>
    <t>VPUSŤ KANALIZAČNÍ ULIČNÍ KOMPLETNÍ Z BETONOVÝCH DÍLCŮ</t>
  </si>
  <si>
    <t>6 ks s obrubníkovou mříží (typ dle skutečnosti), 27 ks s mříží pro vozovky D 400</t>
  </si>
  <si>
    <t>dle PD: 
6+27=33,000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</si>
  <si>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</si>
  <si>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42</t>
  </si>
  <si>
    <t>897626</t>
  </si>
  <si>
    <t>VPUSŤ ŠTĚRBINOVÝCH ŽLABŮ Z BETON DÍLCŮ SV. ŠÍŘKY DO 400MM</t>
  </si>
  <si>
    <t>vč. poklopu, vč.spodní části s kalovou prohlubní a velkým košem</t>
  </si>
  <si>
    <t>dle PD: 
1=1,000 [A]</t>
  </si>
  <si>
    <t>položka zahrnuje dodávku a osazení předepsaného dílce včetně mříže  
nezahrnuje předepsané podkladní konstrukce</t>
  </si>
  <si>
    <t>43</t>
  </si>
  <si>
    <t>89921</t>
  </si>
  <si>
    <t>VÝŠKOVÁ ÚPRAVA POKLOPŮ</t>
  </si>
  <si>
    <t>dle situace 
stávající poklopy kanalizace vpravo 
40=40,000 [A]</t>
  </si>
  <si>
    <t>- položka výškové úpravy zahrnuje všechny nutné práce a materiály pro zvýšení nebo snížení zařízení (včetně nutné úpravy stávajícího povrchu vozovky nebo chodníku).</t>
  </si>
  <si>
    <t>44</t>
  </si>
  <si>
    <t>89923</t>
  </si>
  <si>
    <t>VÝŠKOVÁ ÚPRAVA KRYCÍCH HRNCŮ</t>
  </si>
  <si>
    <t>dle situace 
uzávěry přípojek vodovodu vlevo 23=23,000 [A]</t>
  </si>
  <si>
    <t>45</t>
  </si>
  <si>
    <t>899524</t>
  </si>
  <si>
    <t>OBETONOVÁNÍ POTRUBÍ Z PROSTÉHO BETONU DO C25/30</t>
  </si>
  <si>
    <t>obetonování truby propustku v km 1,565</t>
  </si>
  <si>
    <t>dle situace  
9,0*(1,2*1,2-0,45*0,45*3,14*0,25)=11,529 [A]</t>
  </si>
  <si>
    <t>46</t>
  </si>
  <si>
    <t>917224</t>
  </si>
  <si>
    <t>SILNIČNÍ A CHODNÍKOVÉ OBRUBY Z BETONOVÝCH OBRUBNÍKŮ ŠÍŘ 150MM</t>
  </si>
  <si>
    <t>silniční obruby 150 x 250 do betonového lože s boční opěrou - standardní</t>
  </si>
  <si>
    <t>dle situace 
121,769+31,926+57,670+18,867+42,262+113,465+27,229+33,577+61,890+62,937+33,960+66,794+56,292+12,812+39,333+39,341+41,214+55,025+0,759+17,341+12,386+5,376+19,095+32,631+7,350+30,303+2,200+14,830+9,081+2,572+13,251+30,077+39,421+2,998+7,409+66,513+33,020+13,268+58,829+38,002+20,375+20,649+20,399+19,034+53,935+1,216+65,593+0,150=1 574,426 [A]</t>
  </si>
  <si>
    <t>Položka zahrnuje:  
dodání a pokládku betonových obrubníků o rozměrech předepsaných zadávací dokumentací  
betonové lože i boční betonovou opěrku.</t>
  </si>
  <si>
    <t>47</t>
  </si>
  <si>
    <t>betonové silniční obruby do betonového lože s boční opěrou - nájezdové a přechodové</t>
  </si>
  <si>
    <t>dle situace 
3,012+2,983+2,117+3,753+2,480+4,110+4,149+4,127+4,146+5,004+1,979+12,000+6,500+13,993+2,655+2,660+2,539+2,684+1,671+1,671+2,832+2,664+2,536+1,991+1,534+1,609+2,649+2,477+2,771+3,267+2,659+2,899+3,448+3,386+3,736+2,264+1,850+5,119+7,022+6,004+2,861+3,435+2,281+2,846+7,425+17,492+3,034+2,637+1,555+1,587=192,103 [A] 
52*2=104,000 [B] 
a+b=296,103 [C]</t>
  </si>
  <si>
    <t>48</t>
  </si>
  <si>
    <t>betonové obrubníky zastávek - výška 300 mm - podstupnice 160 - 200 mm  
do betonového lože</t>
  </si>
  <si>
    <t>dle situace a VPŘ 
13+13+13=39,000 [A]</t>
  </si>
  <si>
    <t>49</t>
  </si>
  <si>
    <t>91726</t>
  </si>
  <si>
    <t>KO OBRUBNÍKY BETONOVÉ</t>
  </si>
  <si>
    <t>zkosené  ploché přejízdné obrubníky 195 x 300 do sjezdů - do betonového lože</t>
  </si>
  <si>
    <t>dle situace 
4,0+8,0+4,0+3,0+5,0+3,0+6,5+3,0+4,0+3,5=44,000 [A]</t>
  </si>
  <si>
    <t>50</t>
  </si>
  <si>
    <t>přechodové kusy k plochým obrubníkům do sjezdů</t>
  </si>
  <si>
    <t>dle situace 
10*2=20,000 [A]</t>
  </si>
  <si>
    <t>51</t>
  </si>
  <si>
    <t>9183B3</t>
  </si>
  <si>
    <t>PROPUSTY Z TRUB DN 400MM PLASTOVÝCH</t>
  </si>
  <si>
    <t>náhrada propustku v km 1,565</t>
  </si>
  <si>
    <t>dle situace  
9,0=9,000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</si>
  <si>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</si>
  <si>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52</t>
  </si>
  <si>
    <t>919112</t>
  </si>
  <si>
    <t>ŘEZÁNÍ ASFALTOVÉHO KRYTU VOZOVEK TL DO 100MM</t>
  </si>
  <si>
    <t>spáry v hlavní trase  
9,005+4,159+3,110+3,399+18,411+10,381=48,465 [A]</t>
  </si>
  <si>
    <t>položka zahrnuje řezání vozovkové vrstvy v předepsané tloušťce, včetně spotřeby vody</t>
  </si>
  <si>
    <t>53</t>
  </si>
  <si>
    <t>931318</t>
  </si>
  <si>
    <t>TĚSNĚNÍ DILATAČ SPAR ASF ZÁLIVKOU PRŮŘ DO 1200MM2</t>
  </si>
  <si>
    <t>zálivka za horka dle ČSN 14188 - typ N2</t>
  </si>
  <si>
    <t>položka zahrnuje dodávku a osazení předepsaného materiálu, očištění ploch spáry před úpravou, očištění okolí spáry po úpravě  
nezahrnuje těsnící profil</t>
  </si>
  <si>
    <t>54</t>
  </si>
  <si>
    <t>931326</t>
  </si>
  <si>
    <t>TĚSNĚNÍ DILATAČ SPAR ASF ZÁLIVKOU MODIFIK PRŮŘ DO 800MM2</t>
  </si>
  <si>
    <t>začátek a konec úseku 9,005+4,159+3,110+3,399+18,411+10,381=48,465 [A] 
odvodňovací žlab 25=25,000 [B] 
Celkem: A+B=73,465 [C]</t>
  </si>
  <si>
    <t>55</t>
  </si>
  <si>
    <t>935111</t>
  </si>
  <si>
    <t>ŠTĚRBINOVÉ ŽLABY Z BETONOVÝCH DÍLCŮ ŠÍŘ DO 400MM VÝŠ DO 500MM BEZ OBRUBY</t>
  </si>
  <si>
    <t>štěrbinové trouby přerušované typ I-1, vč. záslepek, čistících kusů, montáže</t>
  </si>
  <si>
    <t>dle PD: 
21=21,000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</si>
  <si>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</si>
  <si>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56</t>
  </si>
  <si>
    <t>935812</t>
  </si>
  <si>
    <t>ŽLABY A RIGOLY DLÁŽDĚNÉ Z KOSTEK DROBNÝCH DO BETONU TL 100MM</t>
  </si>
  <si>
    <t>podobrubníkový rigol dlážděný z žulových kostek max.100x100 do belonového lože se spárování MC</t>
  </si>
  <si>
    <t>dle situace 
km 0,252 - 0,347 vpravo 95*0,50=47,500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</si>
  <si>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</si>
  <si>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57</t>
  </si>
  <si>
    <t>odhad bourání ve výkopech :  
3=3,000 [A]</t>
  </si>
  <si>
    <t>SO 121</t>
  </si>
  <si>
    <t>Vyvolané úpravy MK a ÚK v úseku km 0,008 - 1,757</t>
  </si>
  <si>
    <t>pol. 11332 29,8*1,9=56,620 [A] 
pol. 11334 7,45*2,2=16,390 [B] 
a+b=73,010 [C]</t>
  </si>
  <si>
    <t>pol. 11333 11,92*2,2=26,224 [A]</t>
  </si>
  <si>
    <t>dle situace, VPŘ a diagnostického průzkumu 
(149)*0,25=37,250 [A]  
a*0,80=29,800 [C] předpoklad 80%ŠD a 20% SC</t>
  </si>
  <si>
    <t>dle situace, VPŘ a diagnostického průzkumu 
(149)*0,08=11,920 [A]</t>
  </si>
  <si>
    <t>dle situace, VPŘ a diagnostického průzkumu 
(149)*0,25=37,250 [A]  
a*0,20=7,450 [C] předpoklad 80%ŠD a 20% SC</t>
  </si>
  <si>
    <t>dle situace, VPŘ a diagnostického průzkumu 
(149)*0,110=16,390 [A] frézování - konstrukce A</t>
  </si>
  <si>
    <t>drážka průřezu 800 mm2   
napojení 68,5=68,500 [A]</t>
  </si>
  <si>
    <t>dle situace, VPŘ 
(149)=149,000 [A]</t>
  </si>
  <si>
    <t>dle situace, VPŘ 
(149)=149,000 [A]  
a*1,35=201,150 [C]  rozvinutá plocha</t>
  </si>
  <si>
    <t>dle situace a VPŘ 
(149)=149,000 [A]  
a*0,130=19,370 [C]</t>
  </si>
  <si>
    <t>dle situace a VPŘ 
(149)=149,000 [A]  
a*0,20*1,05=31,290 [C] včetně vyrovnávek</t>
  </si>
  <si>
    <t>dle situace a VPŘ 
(149)=149,000 [A]</t>
  </si>
  <si>
    <t>dle situace, VPŘ  
149=149,000 [A]</t>
  </si>
  <si>
    <t>dle situace 
12,786+7,047+19,003+10,070+14,705+48,837+7,215+10,774+6,408+6,325+5,706=148,876 [A]</t>
  </si>
  <si>
    <t>dle situace 
(149)=149,000 [A]  - konstrukce A 
a*0,07=10,430 [B]   konstantní tloušťka 70mm 
a*0,02*0,1=0,298 [C] vyrovnávky 
b+c=10,728 [D]</t>
  </si>
  <si>
    <t>1=1,000 [A]</t>
  </si>
  <si>
    <t>dle situace 
11*2*2=44,000 [A] napojení do MK a ÚK</t>
  </si>
  <si>
    <t>napojení 
4,926+6,278+5,883+3,142+4,905+6,886+5,210+5,628+4,309+3,066+2,860+6,000+5,869+3,546=68,508 [A]</t>
  </si>
  <si>
    <t>napojení 68,5=68,500 [A]</t>
  </si>
  <si>
    <t>SO 131</t>
  </si>
  <si>
    <t>Vyvolané úpravy chodníků a sjezdů v úseku v km 0,008 - 1,757 (Královehradecký kraj)</t>
  </si>
  <si>
    <t>pol. 11316 7,2*2,4=17,280 [A] 
pol. 11332 151,938*1,9=288,682 [B] 
pol. 11334 37,985*2,2=83,567 [C] 
pol. 11348 12,375*2,2=27,225 [D] 
pol. 11352 62*0,15*0,3*2,2=6,138 [E] 
pol. 96615 3*2,2=6,600 [F] 
a+b+c+d+e+f=429,492 [G]</t>
  </si>
  <si>
    <t>pol. 12373 57,375*1,9=109,013 [A] 
pol. 129946 57 *0,15*0,3*1,9=4,874 [B] 
a+b=113,887 [C]</t>
  </si>
  <si>
    <t>pol. 11313 126,615*2,2=278,553 [A] 
pol. 11343 26,311*1,9=49,991 [B] 
a+b=328,544 [C]</t>
  </si>
  <si>
    <t>11313</t>
  </si>
  <si>
    <t>ODSTRANĚNÍ KRYTU ZPEVNĚNÝCH PLOCH S ASFALTOVÝM POJIVEM</t>
  </si>
  <si>
    <t>odstranění krytu stávajících chodníků - rozlámání do ker a odvoz na skládku</t>
  </si>
  <si>
    <t>dle stávajícího stavu 
130,116+48,724+24,207+88,131+130,079+111,340+70,109+138,485+39,005+13,124+61,022+128,250+76,849+34,182+23,630+148,897=1 266,150 [A] 
a*0,10=126,615 [B]</t>
  </si>
  <si>
    <t>11316</t>
  </si>
  <si>
    <t>ODSTRANĚNÍ KRYTU ZPEVNĚNÝCH PLOCH ZE SILNIČNÍCH DÍLCŮ</t>
  </si>
  <si>
    <t>odečteno ze zaměření: 
6*3,0*2,0*0,15=5,400 [A] 
6*2*0,15=1,800 [B] 
a+b=7,200 [C]</t>
  </si>
  <si>
    <t>podkladní vrstvy pod asfaltovými chodníky - předpoklad 80% rozsahu ze ŠD a ŠP   
na trvalou skládku</t>
  </si>
  <si>
    <t>130,116+48,724+24,207+88,131+130,079+111,340+70,109+138,485+39,005+13,124+61,022+128,250+76,849+34,182+23,630+148,897=1 266,150 [A] 
a*0,15*0,80=151,938 [B]</t>
  </si>
  <si>
    <t>podkladní vrstvy pod asfaltovými chodníky - předpoklad 20% rozsahu ze SC   
na trvalou skládku</t>
  </si>
  <si>
    <t>130,116+48,724+24,207+88,131+130,079+111,340+70,109+138,485+39,005+13,124+61,022+128,250+76,849+34,182+23,630+148,897=1 266,150 [A] 
a*0,15*0,20=37,985 [B]</t>
  </si>
  <si>
    <t>11343</t>
  </si>
  <si>
    <t>ODSTRAN KRYTU ZPEVNĚNÝCH PLOCH S ASFALT POJIVEM VČET PODKLADU</t>
  </si>
  <si>
    <t>stávající sjezdy ze ŠD a recyklátu - na trvalou skládku</t>
  </si>
  <si>
    <t>3,309+3,523+1,681+20,624+7,577+14,441+34,335+6,304+5,615+9,457+15,612+9,079=131,557 [A] 
a*0,20=26,311 [B]</t>
  </si>
  <si>
    <t>11348</t>
  </si>
  <si>
    <t>ODSTRANĚNÍ KRYTU ZPEVNĚNÝCH PLOCH Z DLAŽDIC VČETNĚ PODKLADU</t>
  </si>
  <si>
    <t>dlážděné chodníky z betonových dlaždic včetně podkladu -  odvoz na trvalou skládku</t>
  </si>
  <si>
    <t>dle stávajícího stavu 
49,50*0,250=12,375 [A]</t>
  </si>
  <si>
    <t>betonové obruby včetně lože na trvalou skládku</t>
  </si>
  <si>
    <t>dle stávajícího stavu 
35+12+15=62,000 [A]</t>
  </si>
  <si>
    <t>dle situace 
pro sanaci pouze v místě mimo výkop pro kanalizaci  
1,5*(94+44+15)*0,25=57,375 [A]</t>
  </si>
  <si>
    <t>čištění stávajících propustků</t>
  </si>
  <si>
    <t>dle situace 
km 0,930 7,0+ 
km 1,233 4,0+ 
km 1,463 15+ 
km 1,718 3+ 
km 1,727 3+ 
km 1,734 25=57,000 [A]</t>
  </si>
  <si>
    <t>pol. 12373 57,375=57,375 [D]</t>
  </si>
  <si>
    <t>dle situace a VPŘ 
chodníky základní plocha 999+ 
kontrastní pás 10,4+ 
hmatové úpravy chodníky 27+ 
vjezdy 100,3+ 
hmatové úpravy vjezdy 52,0=1 188,700 [A] 
a*1,10=1 307,570 [B] včetně přesahů a vyrovnávek</t>
  </si>
  <si>
    <t>separační geotextilie na pláň chodníků   CBR &gt; 3</t>
  </si>
  <si>
    <t>dle situace a VPŘ 
chodníky základní plocha 999+ 
kontrastní pás 10,4+ 
hmatové úpravy chodníky 27+ 
vjezdy 100,3+ 
hmatové úpravy vjezdy 52,0=1 188,700 [A] 
a*1,20=1 426,440 [B] včetně přesahů a vyrovnávek</t>
  </si>
  <si>
    <t>výměna AZ pod chodníky - ŠDb 0-63</t>
  </si>
  <si>
    <t>dle situace a VPŘ 
chodníky základní plocha 999+ 
kontrastní pás 10,4+ 
hmatové úpravy chodníky 27+ 
vjezdy 100,3+ 
hmatové úpravy vjezdy 52,0=1 188,700 [A] 
a*1,10*0,25=326,893 [B] včetně přesahů a vyrovnávek</t>
  </si>
  <si>
    <t>plochy nezpevněných sjezdů</t>
  </si>
  <si>
    <t>dle situace  
3,309+3,523+1,681+20,624+7,577+14,441+34,335+6,304+5,615+9,457+15,612+9,079=131,557 [A] 
a*0,20=26,311 [B]</t>
  </si>
  <si>
    <t>56333</t>
  </si>
  <si>
    <t>VOZOVKOVÉ VRSTVY ZE ŠTĚRKODRTI TL. DO 150MM</t>
  </si>
  <si>
    <t>ŠDb 0/32 tl.150 mm - podkladní vrstva chodníků</t>
  </si>
  <si>
    <t>582611</t>
  </si>
  <si>
    <t>KRYTY Z BETON DLAŽDIC SE ZÁMKEM ŠEDÝCH TL 60MM DO LOŽE Z KAM</t>
  </si>
  <si>
    <t>betonová (zámková) dlažba včetně 2x vyspárování drtí - konstrukce chodníků</t>
  </si>
  <si>
    <t>dle situace a VPŘ 
58,982+4,019+46,385+16,937+16,804+22,566+17,889+54,549+35,142+31,088+11,362+10,791+68,046+3,822+12,540+35,273+40,652+10,432+27,173+17,920+11,169+12,904+77,741+20,620+29,879+7,676+35,125+10,841+29,733+57,024+49,073+48,071+49,227+17,114=998,569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</si>
  <si>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</si>
  <si>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</si>
  <si>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</si>
  <si>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betonová (zámková) dlažba včetně 2x vyspárování drtí - konstrukce vjezdů</t>
  </si>
  <si>
    <t>dle situace a VPŘ 
3,038+6,856+2,104+1,922+3,360+1,124+1,558+2,472+4,003+27,772+3,360+4,990+3,210+13,048+4,159+2,145+5,469+1,583+3,385+1,660+1,453+1,649=100,320 [A]</t>
  </si>
  <si>
    <t>582614</t>
  </si>
  <si>
    <t>KRYTY Z BETON DLAŽDIC SE ZÁMKEM BAREV TL 60MM DO LOŽE Z KAM</t>
  </si>
  <si>
    <t>kontrastní pásy nástupišť včetně 2x vyspárování drtí - červená barva, dlažba s hmatovými výstupky</t>
  </si>
  <si>
    <t>dle situace a VPŘ 
13*0,40*2=10,400 [A]</t>
  </si>
  <si>
    <t>58261A</t>
  </si>
  <si>
    <t>KRYTY Z BETON DLAŽDIC SE ZÁMKEM BAREV RELIÉF TL 60MM DO LOŽE Z KAM</t>
  </si>
  <si>
    <t>varovné a signální pásy včetně 2x vyspárování drtí - červená barva, dlažba s hmatovými výstupky - chodníky a nároží</t>
  </si>
  <si>
    <t>dle situace a VPŘ 
1,057+1,057+1,013+1,298+1,323+1,465+0,708+0,708+1,137+1,057+0,724+1,112+1,037+1,153+1,230+0,692+0,960+1,055+0,920+0,837+1,061+1,109+1,145+1,132+1,170+0,931=27,091 [A]</t>
  </si>
  <si>
    <t>58261B</t>
  </si>
  <si>
    <t>KRYTY Z BETON DLAŽDIC SE ZÁMKEM BAREV RELIÉF TL 80MM DO LOŽE Z KAM</t>
  </si>
  <si>
    <t>varovné a signální pásy včetně 2x vyspárování drtí - červená barva, dlažba s hmatovými výstupky - ve vjezdech</t>
  </si>
  <si>
    <t>dle situace a VPŘ 
5,411+3,209+2,197+0,717+1,007+2,200+3,002+2,097+2,651+3,412+3,569+7,580+2,599+1,799+3,065+1,803+2,214+1,872+1,773=52,177 [A]</t>
  </si>
  <si>
    <t>587206</t>
  </si>
  <si>
    <t>PŘEDLÁŽDĚNÍ KRYTU Z BETONOVÝCH DLAŽDIC SE ZÁMKEM</t>
  </si>
  <si>
    <t>rozebrání stávající dlažby a pokládka dlažby ze stávajícího dlažebního materiálu</t>
  </si>
  <si>
    <t>v místech napojení na stávající stavy 
25+10+15+20=70,000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</si>
  <si>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</si>
  <si>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91710</t>
  </si>
  <si>
    <t>OBRUBY Z BETONOVÝCH PALISÁD</t>
  </si>
  <si>
    <t>obruby nástupiště - betonová palisáda 160x160x600</t>
  </si>
  <si>
    <t>dle situace 
km 1,110 zastávka 15*0,16*0,60=1,440 [A]</t>
  </si>
  <si>
    <t>Položka zahrnuje:  
dodání a pokládku betonových palisád o rozměrech předepsaných zadávací dokumentací  
betonové lože i boční betonovou opěrku.</t>
  </si>
  <si>
    <t>917223</t>
  </si>
  <si>
    <t>SILNIČNÍ A CHODNÍKOVÉ OBRUBY Z BETONOVÝCH OBRUBNÍKŮ ŠÍŘ 100MM</t>
  </si>
  <si>
    <t>vnější chodníkové obruby</t>
  </si>
  <si>
    <t>dle situace a VPŘ 
16,332+6,526+63,211+36,955+58,616+70,821+39,174+12,083+9,683+1,777+31,315+15,526+3,996+0,100+26,428+8,064+11,810+60,124+31,316+15,301+15,050+1,850+1,750+13,268+11,585+36,605+14,825+2,900+6,363+4,000+3,687+2,504+2,417+4,672+30,647+5,988+4,767+13,722+23,452+10,982+7,964+1,817+48,884+1,292+35,732+10,201+41,651+14,567+13,960+0,665+4,715+0,100+0,426+58,511+0,584+0,458+38,759+13,841+0,100+7,204+3,049+22,121+12,006+45,962+21,895+9,832+4,013+4,013+1,207+2,989+39,371+39,373+1,446+1,450+2,925+2,928+53,040+11,846+11,861+1,294+1,282+3,177+3,175+7,973+7,982+3,176+3,178+1,412+1,219=1 356,818 [A]</t>
  </si>
  <si>
    <t>silniční obruby 150 x 250 do betonového lože s boční opěrou</t>
  </si>
  <si>
    <t>dle situace   
vyrovnání a napojení ve sjezdech   
20=20,000 [A]</t>
  </si>
  <si>
    <t>93543</t>
  </si>
  <si>
    <t>ŽLABY Z DÍLCŮ Z POLYMERBETONU SVĚTLÉ ŠÍŘKY DO 200MM VČETNĚ MŘÍŽÍ</t>
  </si>
  <si>
    <t>typová sestava žlabu pro nosnost B250 ve vjezdu km 1,369-1,390  
včetně odtoku a napojení na dešťovou kanalizaci</t>
  </si>
  <si>
    <t>dle situace 
9=9,000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</si>
  <si>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</si>
  <si>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skryté konstrukce, šachty, obetonování, apod.  
3=3,000 [A]</t>
  </si>
  <si>
    <t>SO 190</t>
  </si>
  <si>
    <t>Trvalé dopravní značení III/3024 (Královéhradecký kraj)</t>
  </si>
  <si>
    <t>91228</t>
  </si>
  <si>
    <t>SMĚROVÉ SLOUPKY Z PLAST HMOT VČETNĚ ODRAZNÉHO PÁSKU</t>
  </si>
  <si>
    <t>bílé Z11a,b</t>
  </si>
  <si>
    <t>dle situace DZ a TZ 
délka úseku krajnic vpravo (1200)/20=60,000 [A] průměrně po 20 m</t>
  </si>
  <si>
    <t>položka zahrnuje:  
- dodání a osazení sloupku včetně nutných zemních prací  
- vnitrostaveništní a mimostaveništní doprava  
- odrazky plastové nebo z retroreflexní fólie</t>
  </si>
  <si>
    <t>Z11g</t>
  </si>
  <si>
    <t>dle situace DZ a TZ 
v místech sjezdů 11*2=22,000 [A]</t>
  </si>
  <si>
    <t>914131</t>
  </si>
  <si>
    <t>DOPRAVNÍ ZNAČKY ZÁKLADNÍ VELIKOSTI OCELOVÉ FÓLIE TŘ 2 - DODÁVKA A MONTÁŽ</t>
  </si>
  <si>
    <t>dle situace DZ 
41=41,000 [A]</t>
  </si>
  <si>
    <t>položka zahrnuje:  
- dodávku a montáž značek v požadovaném provedení</t>
  </si>
  <si>
    <t>914921</t>
  </si>
  <si>
    <t>SLOUPKY A STOJKY DOPRAVNÍCH ZNAČEK Z OCEL TRUBEK DO PATKY - DODÁVKA A MONTÁŽ</t>
  </si>
  <si>
    <t>dle situace DZ 
jednoduché 28=28,000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</si>
  <si>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</si>
  <si>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</si>
  <si>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</si>
  <si>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</si>
  <si>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(10+12,5+31,5+55+67+42+56+18+24+28,5)*0,125=43,063 [A] 
V2a (3/6/0,125) (139+69+69+84+100+167+64)*0,33*0,125=28,545 [B] 
V2b (1,5/1,5/0,125) (7,5+10+12+21,5+27,5+27,5+6+6,5+7+7+7,5+7,5+8+9)*0,5*0,125=10,281 [C] 
V2b (3,0/1,5/0,125) (10+12+26+50+50+50+50+6+7+77+50+50+50+53+72,5+75+8+9)*0,66*0,125=58,204 [D] 
V2b (3,0/1,5/0,25) (7,5+26)*0,5*0,25=4,188 [E] 
V4 (0,125) (11,5+119+123+157+170,5+175+194+195+23+258+33,5+36,5+439+488+85+864)*0,125=421,500 [F] 
V10b(0,125) 14,5*0,125=1,813 [G] 
V11a (3*65)*0,125=24,375 [H] 
V13a 36,5+39=75,500 [I] 
Celkem: A+B+C+D+E+F+G+H+I=667,469 [J]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</si>
  <si>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</si>
  <si>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</si>
  <si>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</si>
  <si>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915231</t>
  </si>
  <si>
    <t>VODOR DOPRAV ZNAČ PLASTEM PROFIL ZVUČÍCÍ - DOD A POKLÁDKA</t>
  </si>
  <si>
    <t>vodící linie v komunikaci</t>
  </si>
  <si>
    <t>dle situace 
0,150*(3,5+5+5,9+6,2)=3,090 [A]</t>
  </si>
  <si>
    <t>91551</t>
  </si>
  <si>
    <t>VODOROVNÉ DOPRAVNÍ ZNAČENÍ - PŘEDEM PŘIPRAVENÉ SYMBOLY</t>
  </si>
  <si>
    <t>dle situace DZ 
symboly V9a + V9b 
celkem 39=39,000 [A] 
2*A=78,000 [B] barvou a plastem</t>
  </si>
  <si>
    <t>položka zahrnuje:  
- dodání a pokládku předepsaného symbolu  
- zahrnuje předznačení a reflexní úpravu</t>
  </si>
  <si>
    <t>91552</t>
  </si>
  <si>
    <t>VODOR DOPRAV ZNAČ - PÍSMENA</t>
  </si>
  <si>
    <t>bílé trvalé - barvou a plastem</t>
  </si>
  <si>
    <t>dle situace DZ 
(3+3)*3=18,000 [A] 
a*2=36,000 [B] barvou a plastem</t>
  </si>
  <si>
    <t>položka zahrnuje:  
- dodání a pokládku nátěrového materiálu  
- předznačení a reflexní úpravu</t>
  </si>
  <si>
    <t>SO 251</t>
  </si>
  <si>
    <t>Opěrná zeď km 0,935 000 – km 0,961 160</t>
  </si>
  <si>
    <t>pol.13173 
69,846+ 
pol.13183 
24,036+ 
pol. 12960 
5,28 
=99,162 [A] 
a*1,9=188,408 [B]</t>
  </si>
  <si>
    <t>pol. 96613 
25,440=25,440 [A] 
a*2,4=61,056 [B]</t>
  </si>
  <si>
    <t>02740</t>
  </si>
  <si>
    <t>R</t>
  </si>
  <si>
    <t>POMOC PRÁCE ZŘÍZ NEBO ZAJIŠŤ PROVIZORNÍ MOSTKY, PROPUSTKY</t>
  </si>
  <si>
    <t>provizorvní zajištění a podchycení stávajících propustků v okolí opěrné zdi</t>
  </si>
  <si>
    <t>11526</t>
  </si>
  <si>
    <t>PŘEVEDENÍ VODY POTRUBÍM DN 800 NEBO ŽLABY R.O. DO 2,8M</t>
  </si>
  <si>
    <t>Provizorní zatrubnění koryta</t>
  </si>
  <si>
    <t>29=29,000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</si>
  <si>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</si>
  <si>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0,2*(10,5+15,9)=5,280 [A]</t>
  </si>
  <si>
    <t>13173</t>
  </si>
  <si>
    <t>HLOUBENÍ JAM ZAPAŽ I NEPAŽ TŘ. I</t>
  </si>
  <si>
    <t>3*10,5+3,54*15,9=87,786 [A] 
odpočet části bouraných zdí pol.96613 
6*1,73+6*1,26=17,940 [B] 
a-b=69,846 [C]</t>
  </si>
  <si>
    <t>13183</t>
  </si>
  <si>
    <t>HLOUBENÍ JAM ZAPAŽ I NEPAŽ TŘ II</t>
  </si>
  <si>
    <t>1,19*10,5+1,19*15,9=31,416 [A] 
odpočet části bouraných zdí pol.96613 
6*0,88+6*0,35=7,380 [B] 
a-b=24,036 [C]</t>
  </si>
  <si>
    <t>pol. 13173 
69,846=69,846 [A] 
pol. 13183 
24,036=24,036 [B] 
Celkem: A+B=93,882 [C]</t>
  </si>
  <si>
    <t>zásyp základu (do úrovně těsnící vrstvy) a v korytě</t>
  </si>
  <si>
    <t>1,2*(0,4+0,18)*10,5+(0,4+0,18)*15,9=16,530 [A]</t>
  </si>
  <si>
    <t>21331</t>
  </si>
  <si>
    <t>DRENÁŽNÍ VRSTVY Z BETONU MEZEROVITÉHO (DRENÁŽNÍHO)</t>
  </si>
  <si>
    <t>Obetonování drenáže</t>
  </si>
  <si>
    <t>(10,5+15,9)*0,4*0,4=4,224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</si>
  <si>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</si>
  <si>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22594</t>
  </si>
  <si>
    <t>ZÁPOROVÉ PAŽENÍ Z KOVU TRVALÉ</t>
  </si>
  <si>
    <t>rub 31*3,6=111,600 [A] 
A*26,7/1000=2,980 [B] 
Převázky 
2*30=60,000 [C] 
C*18,8/1000=1,128 [D] 
celkem b+d=4,108 [E]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</si>
  <si>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</si>
  <si>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</si>
  <si>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</si>
  <si>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18+27=45,000 [A]</t>
  </si>
  <si>
    <t>položka zahrnuje dodávku a osazení pažin bez ohledu na druh</t>
  </si>
  <si>
    <t>228172</t>
  </si>
  <si>
    <t>ODŘEZÁNÍ PILOT Z KOVOVÝCH DÍLCŮ</t>
  </si>
  <si>
    <t>Odstrnění ocelových zápor v úrovni pláně</t>
  </si>
  <si>
    <t>31=31,000 [A]</t>
  </si>
  <si>
    <t>zahrnuje i vodorovnou dopravu a uložení na skládku (bez poplatku)</t>
  </si>
  <si>
    <t>26122</t>
  </si>
  <si>
    <t>VRTY PRO KOTVENÍ, INJEKTÁŽ A MIKROPILOTY NA POVRCHU TŘ. II D DO 100MM</t>
  </si>
  <si>
    <t>Uvažovaná délka vrtání 3,5m á=2m</t>
  </si>
  <si>
    <t>3,5*(30/2)=52,500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</si>
  <si>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</si>
  <si>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264115</t>
  </si>
  <si>
    <t>VRTY PRO PILOTY TŘ. I D DO 300MM</t>
  </si>
  <si>
    <t>31*1,7=52,700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</si>
  <si>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</si>
  <si>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264215</t>
  </si>
  <si>
    <t>VRTY PRO PILOTY TŘ. II D DO 300MM</t>
  </si>
  <si>
    <t>31*2=62,000 [A]</t>
  </si>
  <si>
    <t>272325</t>
  </si>
  <si>
    <t>ZÁKLADY ZE ŽELEZOBETONU DO C30/37 (B37)</t>
  </si>
  <si>
    <t>1,9*0,75*(10,5+15,9)=37,620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</si>
  <si>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</si>
  <si>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</si>
  <si>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</si>
  <si>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odhad 80kg/m3 
1,9*0,75*(10,5+15,9)=37,620 [A] 
a*0,08=3,010 [B]</t>
  </si>
  <si>
    <t>286542</t>
  </si>
  <si>
    <t>KOTVY OCEL INJEKTOVANÉ V PODZEMÍ DÉLKY DO 6M ÚNOS DO 100KN</t>
  </si>
  <si>
    <t>30/2=15,000 [A]</t>
  </si>
  <si>
    <t>Zahrnuje kompletní dodávku kotev délky od 5,01m do 6,00m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</si>
  <si>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317325</t>
  </si>
  <si>
    <t>ŘÍMSY ZE ŽELEZOBETONU DO C30/37 (B37)</t>
  </si>
  <si>
    <t>dle tvaru a VPŘ 
0,22*(10,5+15,9)=5,808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</si>
  <si>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</si>
  <si>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</si>
  <si>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</si>
  <si>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odhad 200kg/m3 
0.2*(0,22*(10,5+15,9))=1,162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</si>
  <si>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</si>
  <si>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327221</t>
  </si>
  <si>
    <t>OBKLAD ZDÍ OPĚRNÝCH, ZÁRUBNÍCH, NÁBŘEŽNÍCH KVÁDROVÝ A ŘÁDKOVÝ</t>
  </si>
  <si>
    <t>včetně kotvení 4ks/m2</t>
  </si>
  <si>
    <t>0,25*(15,6+24)=9,900 [A]</t>
  </si>
  <si>
    <t>položka zahrnuje dodávku a osazení dvoustranně lícovaného kamene, jeho případné kotvení se všemi souvisejícími materiály a pracemi, dodávku předepsané malty, spárování.</t>
  </si>
  <si>
    <t>327315</t>
  </si>
  <si>
    <t>ZDI OPĚRNÉ, ZÁRUBNÍ, NÁBŘEŽNÍ Z PROSTÉHO BETONU DO C30/37 (B37)</t>
  </si>
  <si>
    <t>10,5*(0,71+0,83)/2+15,9*(0,71+0,84)/2=20,408 [A]</t>
  </si>
  <si>
    <t>odhad 150kg/m3 
10,5*(0,71+0,83)/2+15,9*(0,71+0,84)/2=20,408 [A] 
a*0,15=3,061 [B]</t>
  </si>
  <si>
    <t>Podkladní beton pod drenáže</t>
  </si>
  <si>
    <t>0,7*0,3*(10,5+15,9)=5,544 [A]</t>
  </si>
  <si>
    <t>45168</t>
  </si>
  <si>
    <t>PODKL A VÝPLŇ VRSTVY Z NEPROPUSTNÉ ZEMINY</t>
  </si>
  <si>
    <t>JÍLOVÁ TĚSNÍCÍ VRSTVA TL. MIN 150mm</t>
  </si>
  <si>
    <t>0,7*0,15*(10,5+15,9)=2,772 [A]</t>
  </si>
  <si>
    <t>položka zahrnuje dodávku předepsaného materiálu, mimostaveništní a vnitrostaveništní dopravu a jeho uložení  
není-li v zadávací dokumentaci uvedeno jinak, jedná se o nakupovaný jíl</t>
  </si>
  <si>
    <t>458523</t>
  </si>
  <si>
    <t>VÝPLŇ ZA OPĚRAMI A ZDMI Z KAMENIVA DRCENÉHO, INDEX ZHUTNĚNÍ ID DO 0,9</t>
  </si>
  <si>
    <t>0,32*10,5+0,21*15,9=6,699 [A] 
a*1,2=8,039 [B]</t>
  </si>
  <si>
    <t>46452</t>
  </si>
  <si>
    <t>POHOZ DNA A SVAHŮ Z KAMENIVA DRCENÉHO</t>
  </si>
  <si>
    <t>0,18*10,5+0,18*15,9=4,752 [A]</t>
  </si>
  <si>
    <t>Úpravy povrchů, podlahy, výplně otvorů</t>
  </si>
  <si>
    <t>626133</t>
  </si>
  <si>
    <t>REPROFIL PODHL, SVIS PLOCH SANAČ MALTOU TŘÍVRST TL DO 90MM</t>
  </si>
  <si>
    <t>Sanace čel propustků- případné poškození při provádění OP</t>
  </si>
  <si>
    <t>2*2*2+2*0,3=8,600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</si>
  <si>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</si>
  <si>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</si>
  <si>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711111</t>
  </si>
  <si>
    <t>IZOLACE BĚŽNÝCH KONSTRUKCÍ PROTI ZEMNÍ VLHKOSTI ASFALTOVÝMI NÁTĚRY</t>
  </si>
  <si>
    <t>základ (0,4+0,4)*(10,5+15,9)=21,120 [A] 
dřík 16+24=40,000 [B] 
a+b=61,120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</si>
  <si>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</si>
  <si>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</si>
  <si>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</si>
  <si>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ploš. drenáž geotextílie na rubu zdi - 1xGEOTEXTÍLIE 600g/m2</t>
  </si>
  <si>
    <t>0,8*(10,5+15,9)=21,120 [A] 
a*1,05=22,176 [B]</t>
  </si>
  <si>
    <t>položka zahrnuje:  
- dodání  předepsaného ochranného materiálu  
- zřízení ochrany izolace</t>
  </si>
  <si>
    <t>78383</t>
  </si>
  <si>
    <t>NÁTĚRY BETON KONSTR TYP S4 (OS-C)</t>
  </si>
  <si>
    <t>(10,5+15,9)*1,5=39,600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</si>
  <si>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</si>
  <si>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78385</t>
  </si>
  <si>
    <t>NÁTĚRY BETON KONSTR TYP S6 (OS-DII)</t>
  </si>
  <si>
    <t>(10,5+15,9)*0,3=7,920 [A]</t>
  </si>
  <si>
    <t>875332</t>
  </si>
  <si>
    <t>POTRUBÍ DREN Z TRUB PLAST DN DO 150MM DĚROVANÝCH</t>
  </si>
  <si>
    <t>drenážní potrubí, komplet včetně vyústění a zatěsnění v místech prostupů</t>
  </si>
  <si>
    <t>(10,5+15,9)*1,05=27,720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</si>
  <si>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</si>
  <si>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9112B1</t>
  </si>
  <si>
    <t>ZÁBRADLÍ MOSTNÍ SE SVISLOU VÝPLNÍ - DODÁVKA A MONTÁŽ</t>
  </si>
  <si>
    <t>zábradlí na římse včetně kotvení a PKO dle TKP 19B</t>
  </si>
  <si>
    <t>26,39=26,390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</si>
  <si>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</si>
  <si>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936501</t>
  </si>
  <si>
    <t>DROBNÉ DOPLŇK KONSTR KOVOVÉ NEREZ</t>
  </si>
  <si>
    <t>KG</t>
  </si>
  <si>
    <t>vyústění drenáží včetné výústek - DN do 200 mm</t>
  </si>
  <si>
    <t>vyústka DN200 tl. 3mm, délka 0,30m uažováno 7kg/ks 
5*7=35,000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</si>
  <si>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</si>
  <si>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96613</t>
  </si>
  <si>
    <t>BOURÁNÍ KONSTRUKCÍ Z KAMENE NA MC</t>
  </si>
  <si>
    <t>Stávající opěrné zdi u čel propustků</t>
  </si>
  <si>
    <t>6*2,62=15,720 [A] 
6*1,62=9,720 [B] 
a+b=25,440 [C]</t>
  </si>
  <si>
    <t>SO 252</t>
  </si>
  <si>
    <t>Opěrná zeď km 1,009 315 – km 1,044 215</t>
  </si>
  <si>
    <t>pol.13173 
106,750+ 
pol.13183 
41,650+ 
pol. 12960 
7 
=155,400 [A] 
a*1,9=295,260 [B]</t>
  </si>
  <si>
    <t>35=35,000 [A]</t>
  </si>
  <si>
    <t>0,2*(17,5+17,5)=7,000 [A]</t>
  </si>
  <si>
    <t>3,0*17,5+3,1*17,5=106,750 [A]</t>
  </si>
  <si>
    <t>1,19*17,5+1,19*17,5=41,650 [A]</t>
  </si>
  <si>
    <t>1,2*((0,52+0,31)*17,5+(0,3+0,21)*17,5)=28,140 [A]</t>
  </si>
  <si>
    <t>(17,5+17,5)*0,4*0,4=5,600 [A]</t>
  </si>
  <si>
    <t>rub 40*3,6=144,000 [A] 
A*26,7/1000=3,845 [B] 
Převázky 
2*39=78,000 [C] 
C*18,8/1000=1,466 [D] 
celkem b+d=5,311 [E]</t>
  </si>
  <si>
    <t>30+28=58,000 [A]</t>
  </si>
  <si>
    <t>40=40,000 [A]</t>
  </si>
  <si>
    <t>3,5*(40/2)=70,000 [A]</t>
  </si>
  <si>
    <t>40*1,8=72,000 [A]</t>
  </si>
  <si>
    <t>40*2=80,000 [A]</t>
  </si>
  <si>
    <t>1,9*0,75*(17,5+17,5)=49,875 [A]</t>
  </si>
  <si>
    <t>odhad 80kg/m3 
1,9*0,75*(17,5+17,5)=49,875 [A] 
a*0,08=3,990 [B]</t>
  </si>
  <si>
    <t>40/2=20,000 [A]</t>
  </si>
  <si>
    <t>dle tvaru a VPŘ 
0,22*(17,5+17,5)=7,700 [A]</t>
  </si>
  <si>
    <t>odhad 200kg/m3 
0.2*(0,22*(17,5+17,5))=1,540 [A]</t>
  </si>
  <si>
    <t>0,25*(27,5+25,3)=13,200 [A]</t>
  </si>
  <si>
    <t>17,5*(0,91+0,73)/2+17,5*(0,83+0,67)/2=27,475 [A]</t>
  </si>
  <si>
    <t>odhad 150kg/m3 
17,5*(0,91+0,73)/2+17,5*(0,83+0,67)/2=27,475 [A] 
a*0,15=4,121 [B]</t>
  </si>
  <si>
    <t>0,8*0,3*17,5+0,6*0,3*17,5=7,350 [A]</t>
  </si>
  <si>
    <t>0,7*0,15*(17,5+17,5)=3,675 [A]</t>
  </si>
  <si>
    <t>0,36*15,5+0,39*17,5=12,405 [A] 
a*1,2=14,886 [B]</t>
  </si>
  <si>
    <t>0,31*17,5+0,21*17,5=9,100 [A]</t>
  </si>
  <si>
    <t>2*2+2*0,3=4,600 [A]</t>
  </si>
  <si>
    <t>základ (0,4+0,4)*(17,5+17,5)=28,000 [A] 
dřík 28+26=54,000 [B] 
a+b=82,000 [C]</t>
  </si>
  <si>
    <t>0,9*(17,5+17,5)=31,500 [A] 
a*1,05=33,075 [B]</t>
  </si>
  <si>
    <t>(17,5+17,5)*1,5=52,500 [A]</t>
  </si>
  <si>
    <t>(17,5+17,5)*0,3=10,500 [A]</t>
  </si>
  <si>
    <t>(17,5+17,5)*1,05=36,750 [A]</t>
  </si>
  <si>
    <t>34,9=34,900 [A]</t>
  </si>
  <si>
    <t>vyústka DN200 tl. 3mm, délka 0,30m uažováno 7kg/ks 
6*7=42,000 [A]</t>
  </si>
  <si>
    <t>SO 301</t>
  </si>
  <si>
    <t>Rekonstrukce dešťové kanalizace v úseku km 0,008 - 1,757 (Královehradecký kraj a obec Jetřichov)</t>
  </si>
  <si>
    <t>Výkop rýh celkem:1938+485=2 423,000 [A] 
Odpočet: 
podsypy potrubí a šachet: -240=- 240,000 [B] 
obsypy vč.trub: -1209,491=-1 209,491 [C] 
desky pod šachty: -(11,70+0,4)=-12,100 [D] 
šachty: -3,1416*1,2*1,2/4*(12,01+41,39+52*0,2)=-72,156 [E] 
-3,1416*1,5*1,5/4*(1,75+0,4)=-3,799 [F] 
Celkem: A+B+C+D+E+F=885,454 [G]</t>
  </si>
  <si>
    <t>DN 400: 180,99*1,5*0,752=204,157 [A] 
DN 300: 1369,41*1,3*0,641=1 141,129 [B] 
dn 200: 33,66*1,15*0,5=19,355 [C] 
odpočet trub: 
-3,1416*0,452*0,452/4*180,99=-29,042 [D] 
-3,1416*0,341*0,341/4*1369,41=- 125,064 [E] 
-3,1416*0,2*0,2/4*33,66=-1,057 [F] 
Celkem: A+B+C+D+E+F=1 209,478 [G]</t>
  </si>
  <si>
    <t>451313</t>
  </si>
  <si>
    <t>PODKLADNÍ A VÝPLŇOVÉ VRSTVY Z PROSTÉHO BETONU C16/20</t>
  </si>
  <si>
    <t>desky pod šachty</t>
  </si>
  <si>
    <t>1,5*1,5*0,1*52=11,700 [A]</t>
  </si>
  <si>
    <t>45131A</t>
  </si>
  <si>
    <t>PODKLADNÍ A VÝPLŇOVÉ VRSTVY Z PROSTÉHO BETONU C20/25</t>
  </si>
  <si>
    <t>deska pod Šd47</t>
  </si>
  <si>
    <t>2*2*0,1=0,400 [A]</t>
  </si>
  <si>
    <t>štěrkopískový podsyp frakce 0-8 mm pod trouby a podklad šachet</t>
  </si>
  <si>
    <t>DN 400: 180,99*1,5*0,1=27,149 [A] 
DN 300: 1369,41*1,3*0,1=178,023 [B] 
dn 200: 33,66*1,15*0,1=3,871 [C] 
šachty: 2,4*2,4*0,1*52=29,952 [D] 
3,0*3,0*0,1=0,900 [E] 
Celkem: A+B+C+D+E=239,895 [F]</t>
  </si>
  <si>
    <t>trouby PVC dn 200, SN 12 - vč. tvarovek, šachtových přechodek, montáže</t>
  </si>
  <si>
    <t>dle dokumentace: 
3,66=3,660 [A] 
rezerva: 
30=30,000 [B] 
Celkem: A+B=33,660 [C]</t>
  </si>
  <si>
    <t>87445A</t>
  </si>
  <si>
    <t>POTRUBÍ Z TRUB PLASTOVÝCH ODPADNÍCH DN DO 300MM</t>
  </si>
  <si>
    <t>trouby PP DN 300, SN 12 a SN 16 - vč. tvarovek, šachtových přechodek, montáže</t>
  </si>
  <si>
    <t>dle dokumentace: 
SN16: 21,94+20,56+11,37+11,34+46,23+47,26+58,58+38,24+45,37+47,58+22,14=370,610 [A] 
SN12: 1369,41-370,61=998,800 [B] 
Celkem: A+B=1 369,410 [C]</t>
  </si>
  <si>
    <t>87446A</t>
  </si>
  <si>
    <t>POTRUBÍ Z TRUB PLASTOVÝCH ODPADNÍCH DN DO 400MM</t>
  </si>
  <si>
    <t>trouby PP DN 400, SN 12 a SN 16 - vč. tvarovek, šachtových přechodek, montáže</t>
  </si>
  <si>
    <t>dle dokumentace, stoky: 
SN16: 89,22+20,78=110,000 [A] 
SN12: 180,99-110=70,990 [B] 
Celkem: A+B=180,990 [C]</t>
  </si>
  <si>
    <t>894145</t>
  </si>
  <si>
    <t>ŠACHTY KANALIZAČNÍ Z BETON DÍLCŮ NA POTRUBÍ DN DO 300MM</t>
  </si>
  <si>
    <t>vč. šachet Šd1,Šd17b s monolitickým dnem</t>
  </si>
  <si>
    <t>dle PD, vč.2ks nových šachet na st.kanalizaci-upřesnit dle kamer.průzkumu: 
40+2=42,000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</si>
  <si>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</si>
  <si>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894146</t>
  </si>
  <si>
    <t>ŠACHTY KANALIZAČNÍ Z BETON DÍLCŮ NA POTRUBÍ DN DO 400MM</t>
  </si>
  <si>
    <t>vč. šachet Šd14,Šd32, Šd48, Šd49 s monolitickým dnem</t>
  </si>
  <si>
    <t>dle PD: 
12=12,000 [A]</t>
  </si>
  <si>
    <t>89432N</t>
  </si>
  <si>
    <t>VYSPRAVENÍ VSTUPNÍ ŠACHTY KANALIZACE</t>
  </si>
  <si>
    <t>KS</t>
  </si>
  <si>
    <t>rozsah dle skutečnosti, vč.opravy žlábku a pod - v případě ponechání stáv. kanalizace v úseku silnice cca 1,0-1,077 km dle výsledků kamerového průzkumu</t>
  </si>
  <si>
    <t>2=2,000 [A]</t>
  </si>
  <si>
    <t>894446</t>
  </si>
  <si>
    <t>ŠACHTY KANAL ZE ŽELEZOBET VČET VÝZT NA POTRUBÍ DN DO 400MM</t>
  </si>
  <si>
    <t>Šachta Šd47 DN 1500 mm na zakázku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</si>
  <si>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</si>
  <si>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89944</t>
  </si>
  <si>
    <t>VÝŘEZ, VÝSEK, ÚTES NA POTRUBÍ DN DO 200MM</t>
  </si>
  <si>
    <t>úprava stávajících přípojek cca DN 200 pro možnost přepojení na novou kanalizaci - upravit podle skutečnosti</t>
  </si>
  <si>
    <t>dle pol. 899901: 
34=34,000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</si>
  <si>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</si>
  <si>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89945</t>
  </si>
  <si>
    <t>VÝŘEZ, VÝSEK, ÚTES NA POTRUBÍ DN DO 300MM</t>
  </si>
  <si>
    <t>dle výsledků kamerového průzkumu: 
2=2,000 [A]</t>
  </si>
  <si>
    <t>89946</t>
  </si>
  <si>
    <t>VÝŘEZ, VÝSEK, ÚTES NA POTRUBÍ DN DO 400MM</t>
  </si>
  <si>
    <t>89952</t>
  </si>
  <si>
    <t>OBETONOVÁNÍ POTRUBÍ Z PROSTÉHO BETONU</t>
  </si>
  <si>
    <t>vyspravení stávajících trub na výtocích proj.stok; vč. výkopu; upravit podle skutečnosti - dle výsledků kamerového průzkumu</t>
  </si>
  <si>
    <t>(11,32+7,84+12,72)*0,89=28,373 [A] 
14,57*0,67=9,762 [B] 
Celkem: A+B=38,135 [C]</t>
  </si>
  <si>
    <t>SO 801</t>
  </si>
  <si>
    <t>Inventarizace dřevin a sadové úpravy (Královéhradecký kraj)</t>
  </si>
  <si>
    <t>18230</t>
  </si>
  <si>
    <t>ROZPROSTŘENÍ ORNICE V ROVINĚ</t>
  </si>
  <si>
    <t>za chodníky a v úsecích kanalizace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</si>
  <si>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</si>
  <si>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</si>
  <si>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</si>
  <si>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dle pol. 11130: 
639,8=639,800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</si>
  <si>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</si>
  <si>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</si>
  <si>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</si>
  <si>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</si>
  <si>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184721</t>
  </si>
  <si>
    <t>ZDRAVOTNÍ ŘEZ VĚTVÍ STROMŮ KMENE D DO 50CM</t>
  </si>
  <si>
    <t>zdravotní řez stromů a keřových porostů v rozhledových polích křižovatek a sjezdů</t>
  </si>
  <si>
    <t>dle situace 
km 0,197 - 0,250  53+ 
km 0,337 - 0,373 36+ 
km 0,382 - 0,400 24+ 
km 0,400 - 0,419 19+ 
km 0,413 - 0,426 13=145,000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</si>
  <si>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</si>
  <si>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SO 901</t>
  </si>
  <si>
    <t>Dopravně inženýrská opatření  - silnice (Královéhradecký kraj)</t>
  </si>
  <si>
    <t>pol. 11332 300*1,8=540,000 [A]</t>
  </si>
  <si>
    <t>027121</t>
  </si>
  <si>
    <t>PROVIZORNÍ PŘÍSTUPOVÉ CESTY - ZŘÍZENÍ</t>
  </si>
  <si>
    <t>provizorní nástupiště zastávek Jetřichov horní  
pronájem, doprava a osazení silničních panelů 3,0x1,0x0,15m po dobu výstavby včetně zajištění přístupu,</t>
  </si>
  <si>
    <t>12*2*2=48,000 [A]</t>
  </si>
  <si>
    <t>027123</t>
  </si>
  <si>
    <t>PROVIZORNÍ PŘÍSTUPOVÉ CESTY - ZRUŠENÍ</t>
  </si>
  <si>
    <t>provizorní nástupiště - demontáž a odvoz panelů, včetně veškeré manipulace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</si>
  <si>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</si>
  <si>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</si>
  <si>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 a včetně zajištění uzavírky opravy objízdné trasy.</t>
  </si>
  <si>
    <t>zrušení provizorních sjezdů, zajištění obslužnosti - pouze manipulace s materiálem</t>
  </si>
  <si>
    <t>30*10=300,000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</si>
  <si>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</si>
  <si>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</si>
  <si>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</si>
  <si>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</si>
  <si>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91400</t>
  </si>
  <si>
    <t>DOČASNÉ ZAKRYTÍ NEBO OTOČENÍ STÁVAJÍCÍCH DOPRAVNÍCH ZNAČEK</t>
  </si>
  <si>
    <t>odhad 10=10,000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</si>
  <si>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</si>
  <si>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dodávka, montáž s přemístěním, nájemné po celou dobu stavby včetně opravy objízdné trasy</t>
  </si>
  <si>
    <t>dle situace DZ  
30=30,000 [A] 
rezerva na souběžné stavby a dodatečné opatření  
20=20,000 [B] 
Celkem: A+B=50,000 [C] nájemné po celou dobu výstavby</t>
  </si>
  <si>
    <t>položka zahrnuje:  
- dodávku, montáž značek v požadovaném provedení a nájemné po celou dobu výstavby</t>
  </si>
  <si>
    <t>dle situace DZ  
30=30,000 [A] 
rezerva na souběžné stavby a dodatečné opatření  
20=20,000 [B] 
Celkem: A+B=50,000 [C]</t>
  </si>
  <si>
    <t>914411</t>
  </si>
  <si>
    <t>DOPRAVNÍ ZNAČKY 100X150CM OCELOVÉ - DODÁVKA A MONTÁŽ</t>
  </si>
  <si>
    <t>dle situace DZ  
10=10,000 [A] 
rezerva na souběžné stavby a dodatečné opatření  
10=10,000 [B] 
Celkem: A+B=20,000 [C] po celou dobu výstavby</t>
  </si>
  <si>
    <t>položka zahrnuje:   
- dodávku, montáž značek v požadovaném provedení a nájemné po celou dobu stavby</t>
  </si>
  <si>
    <t>dle situace DZ  
10=10,000 [A] 
rezerva na souběžné stavby a dodatečné opatření  
10=10,000 [B] 
Celkem: A+B=20,000 [C]</t>
  </si>
  <si>
    <t>916121</t>
  </si>
  <si>
    <t>DOPRAV SVĚTLO VÝSTRAŽ SOUPRAVA 3KS - DOD A MONTÁŽ</t>
  </si>
  <si>
    <t>3xS7    
dodávka, montáž s přemístěním, nájemné po celou dobu stavby včetně opravy objízdné trasy</t>
  </si>
  <si>
    <t>dle situace DIO 
3* sada po celou dobu výstavby  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</si>
  <si>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</si>
  <si>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</si>
  <si>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</si>
  <si>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Položka zahrnuje odstranění, demontáž a odklizení zařízení s odvozem na předepsané místo</t>
  </si>
  <si>
    <t>916321</t>
  </si>
  <si>
    <t>DOPRAVNÍ ZÁBRANY Z2 S FÓLIÍ TŘ 2 - DOD A MONTÁŽ</t>
  </si>
  <si>
    <t>dle situace DIO 
uzavírky s přesunem mezi fázemi stavby 4=4,000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</si>
  <si>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</si>
  <si>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916323</t>
  </si>
  <si>
    <t>DOPRAVNÍ ZÁBRANY Z2 S FÓLIÍ TŘ 2 - DEMONTÁŽ</t>
  </si>
  <si>
    <t>4=4,000 [A]</t>
  </si>
  <si>
    <t>916721</t>
  </si>
  <si>
    <t>UPEVŇOVACÍ KONSTR - PODKLADNÍ DESKA OD 28KG - DOD A MONTÁŽ</t>
  </si>
  <si>
    <t>dle situace DIO 
SDZ 50=50,000 [A] 
IP 20*2=40,000 [B] 
Z2 4*2=8,000 [C] 
Celkem: A+B+C=98,000 [D] po celou dobu výstavby</t>
  </si>
  <si>
    <t>916723</t>
  </si>
  <si>
    <t>UPEVŇOVACÍ KONSTR - PODKLADNÍ DESKA OD 28KG - DEMONTÁŽ</t>
  </si>
  <si>
    <t>dle situace DIO 
98=98,000 [A]</t>
  </si>
  <si>
    <t>916731</t>
  </si>
  <si>
    <t>UPEVŇOVACÍ KONSTR - OCEL STOJAN - DOD A MONTÁŽ</t>
  </si>
  <si>
    <t>916733</t>
  </si>
  <si>
    <t>UPEVŇOVACÍ KONSTR - OCEL STOJAN - DEMONTÁŽ</t>
  </si>
  <si>
    <t>SO 911</t>
  </si>
  <si>
    <t>Pomocné dopravní stavby a opatření (Královéhradecký kraj)</t>
  </si>
  <si>
    <t>027111</t>
  </si>
  <si>
    <t>PROVIZORNÍ OBJÍŽĎKY - ZŘÍZENÍ</t>
  </si>
  <si>
    <t>Passportizace objízdných tras před stavbou a po jejím skončení</t>
  </si>
  <si>
    <t>odstranění stávajících asfaltových vrstev vč. zazubení stávajících vrstev v místě napojení vč. naložení, odvozu a uložení na skládku dodavatele, zhotovitel v ceně zohlední možnost zpětného využití recyklovaného materiálu</t>
  </si>
  <si>
    <t>plocha oprav  
1000=1 000,000 [A] 
a*0,100=100,000 [B]</t>
  </si>
  <si>
    <t>Položka zahrnuje veškerou manipulaci s vybouranou sutí a s vybouranými hmotami vč. uložení na skládku dodavatele.</t>
  </si>
  <si>
    <t>577202</t>
  </si>
  <si>
    <t>VRSTVY PRO OBNOVU, OPRAVY - SPOJ POSTŘIK</t>
  </si>
  <si>
    <t>PS-E 0,4 kg/m2 zbytkového pojiva po vyštěpení  
pod ACO modifikovaný postřik</t>
  </si>
  <si>
    <t>plocha opravy  
pod ACO 1000+ 
pod ACL 1000+ 
na vyrovnávky 1000*0,20+ 
výtluky 1000*0,05=2 250,000 [A]</t>
  </si>
  <si>
    <t>5774BE</t>
  </si>
  <si>
    <t>VRSTVY PRO OBNOVU A OPRAVY Z ASF BETONU ACO 11+, 11S MODIFIK</t>
  </si>
  <si>
    <t>ACO 11+ tl. 40mm</t>
  </si>
  <si>
    <t>plocha opravy  
1000=1 000,000 [A] 
a*0,04=40,000 [B]  celoplošný obrus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</si>
  <si>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</si>
  <si>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</si>
  <si>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</si>
  <si>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ACL 16+ pro vyrovnávky, ložnou nebo výplně výtluků</t>
  </si>
  <si>
    <t>plocha opravy  
1000=1 000,000 [A] 
a*0,06=60,000 [B]  celoplošná ložná 
a*0,20*0,06=12,000 [C] vyrovnávky 
a*0,05*0,08=4,000 [D] výtluky  
b+c+d=76,000 [E]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</si>
</sst>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89.2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46</v>
      </c>
      <c s="24" t="s">
        <v>47</v>
      </c>
      <c s="25" t="s">
        <v>48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49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50</v>
      </c>
    </row>
    <row r="17" spans="1:16" ht="12.75">
      <c r="A17" s="19" t="s">
        <v>35</v>
      </c>
      <c s="23" t="s">
        <v>12</v>
      </c>
      <c s="23" t="s">
        <v>45</v>
      </c>
      <c s="19" t="s">
        <v>51</v>
      </c>
      <c s="24" t="s">
        <v>47</v>
      </c>
      <c s="25" t="s">
        <v>48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52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50</v>
      </c>
    </row>
    <row r="21" spans="1:16" ht="12.75">
      <c r="A21" s="19" t="s">
        <v>35</v>
      </c>
      <c s="23" t="s">
        <v>23</v>
      </c>
      <c s="23" t="s">
        <v>45</v>
      </c>
      <c s="19" t="s">
        <v>53</v>
      </c>
      <c s="24" t="s">
        <v>47</v>
      </c>
      <c s="25" t="s">
        <v>48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54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50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48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57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50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48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14.75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50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48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89.25">
      <c r="A36" t="s">
        <v>43</v>
      </c>
      <c r="E36" s="29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48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69</v>
      </c>
    </row>
    <row r="39" spans="1:5" ht="12.75">
      <c r="A39" s="30" t="s">
        <v>42</v>
      </c>
      <c r="E39" s="31" t="s">
        <v>37</v>
      </c>
    </row>
    <row r="40" spans="1:5" ht="63.75">
      <c r="A40" t="s">
        <v>43</v>
      </c>
      <c r="E40" s="29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73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50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89.25">
      <c r="A48" t="s">
        <v>43</v>
      </c>
      <c r="E48" s="29" t="s">
        <v>78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48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14.75">
      <c r="A50" s="28" t="s">
        <v>40</v>
      </c>
      <c r="E50" s="29" t="s">
        <v>82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890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890</v>
      </c>
      <c s="5"/>
      <c s="14" t="s">
        <v>891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96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892</v>
      </c>
      <c s="19" t="s">
        <v>37</v>
      </c>
      <c s="24" t="s">
        <v>893</v>
      </c>
      <c s="25" t="s">
        <v>124</v>
      </c>
      <c s="26">
        <v>95.97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894</v>
      </c>
    </row>
    <row r="11" spans="1:5" ht="25.5">
      <c r="A11" s="30" t="s">
        <v>42</v>
      </c>
      <c r="E11" s="31" t="s">
        <v>126</v>
      </c>
    </row>
    <row r="12" spans="1:5" ht="38.25">
      <c r="A12" t="s">
        <v>43</v>
      </c>
      <c r="E12" s="29" t="s">
        <v>895</v>
      </c>
    </row>
    <row r="13" spans="1:16" ht="12.75">
      <c r="A13" s="19" t="s">
        <v>35</v>
      </c>
      <c s="23" t="s">
        <v>13</v>
      </c>
      <c s="23" t="s">
        <v>896</v>
      </c>
      <c s="19" t="s">
        <v>37</v>
      </c>
      <c s="24" t="s">
        <v>897</v>
      </c>
      <c s="25" t="s">
        <v>99</v>
      </c>
      <c s="26">
        <v>639.8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25.5">
      <c r="A15" s="30" t="s">
        <v>42</v>
      </c>
      <c r="E15" s="31" t="s">
        <v>898</v>
      </c>
    </row>
    <row r="16" spans="1:5" ht="25.5">
      <c r="A16" t="s">
        <v>43</v>
      </c>
      <c r="E16" s="29" t="s">
        <v>899</v>
      </c>
    </row>
    <row r="17" spans="1:16" ht="12.75">
      <c r="A17" s="19" t="s">
        <v>35</v>
      </c>
      <c s="23" t="s">
        <v>12</v>
      </c>
      <c s="23" t="s">
        <v>900</v>
      </c>
      <c s="19" t="s">
        <v>37</v>
      </c>
      <c s="24" t="s">
        <v>901</v>
      </c>
      <c s="25" t="s">
        <v>99</v>
      </c>
      <c s="26">
        <v>639.8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25.5">
      <c r="A19" s="30" t="s">
        <v>42</v>
      </c>
      <c r="E19" s="31" t="s">
        <v>898</v>
      </c>
    </row>
    <row r="20" spans="1:5" ht="38.25">
      <c r="A20" t="s">
        <v>43</v>
      </c>
      <c r="E20" s="29" t="s">
        <v>902</v>
      </c>
    </row>
    <row r="21" spans="1:16" ht="12.75">
      <c r="A21" s="19" t="s">
        <v>35</v>
      </c>
      <c s="23" t="s">
        <v>23</v>
      </c>
      <c s="23" t="s">
        <v>903</v>
      </c>
      <c s="19" t="s">
        <v>667</v>
      </c>
      <c s="24" t="s">
        <v>904</v>
      </c>
      <c s="25" t="s">
        <v>76</v>
      </c>
      <c s="26">
        <v>145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905</v>
      </c>
    </row>
    <row r="23" spans="1:5" ht="76.5">
      <c r="A23" s="30" t="s">
        <v>42</v>
      </c>
      <c r="E23" s="31" t="s">
        <v>906</v>
      </c>
    </row>
    <row r="24" spans="1:5" ht="76.5">
      <c r="A24" t="s">
        <v>43</v>
      </c>
      <c r="E24" s="29" t="s">
        <v>907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908</v>
      </c>
      <c s="32">
        <f>0+I8+I25+I34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908</v>
      </c>
      <c s="5"/>
      <c s="14" t="s">
        <v>909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92</v>
      </c>
      <c s="19" t="s">
        <v>37</v>
      </c>
      <c s="24" t="s">
        <v>93</v>
      </c>
      <c s="25" t="s">
        <v>88</v>
      </c>
      <c s="26">
        <v>540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910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911</v>
      </c>
      <c s="19" t="s">
        <v>46</v>
      </c>
      <c s="24" t="s">
        <v>912</v>
      </c>
      <c s="25" t="s">
        <v>99</v>
      </c>
      <c s="26">
        <v>48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913</v>
      </c>
    </row>
    <row r="15" spans="1:5" ht="12.75">
      <c r="A15" s="30" t="s">
        <v>42</v>
      </c>
      <c r="E15" s="31" t="s">
        <v>914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915</v>
      </c>
      <c s="19" t="s">
        <v>46</v>
      </c>
      <c s="24" t="s">
        <v>916</v>
      </c>
      <c s="25" t="s">
        <v>99</v>
      </c>
      <c s="26">
        <v>48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917</v>
      </c>
    </row>
    <row r="19" spans="1:5" ht="12.75">
      <c r="A19" s="30" t="s">
        <v>42</v>
      </c>
      <c r="E19" s="31" t="s">
        <v>914</v>
      </c>
    </row>
    <row r="20" spans="1:5" ht="12.75">
      <c r="A20" t="s">
        <v>43</v>
      </c>
      <c r="E20" s="29" t="s">
        <v>44</v>
      </c>
    </row>
    <row r="21" spans="1:16" ht="12.75">
      <c r="A21" s="19" t="s">
        <v>35</v>
      </c>
      <c s="23" t="s">
        <v>23</v>
      </c>
      <c s="23" t="s">
        <v>918</v>
      </c>
      <c s="19" t="s">
        <v>37</v>
      </c>
      <c s="24" t="s">
        <v>919</v>
      </c>
      <c s="25" t="s">
        <v>48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63.75">
      <c r="A22" s="28" t="s">
        <v>40</v>
      </c>
      <c r="E22" s="29" t="s">
        <v>920</v>
      </c>
    </row>
    <row r="23" spans="1:5" ht="12.75">
      <c r="A23" s="30" t="s">
        <v>42</v>
      </c>
      <c r="E23" s="31" t="s">
        <v>538</v>
      </c>
    </row>
    <row r="24" spans="1:5" ht="12.75">
      <c r="A24" t="s">
        <v>43</v>
      </c>
      <c r="E24" s="29" t="s">
        <v>83</v>
      </c>
    </row>
    <row r="25" spans="1:18" ht="12.75" customHeight="1">
      <c r="A25" s="5" t="s">
        <v>33</v>
      </c>
      <c s="5"/>
      <c s="35" t="s">
        <v>19</v>
      </c>
      <c s="5"/>
      <c s="21" t="s">
        <v>96</v>
      </c>
      <c s="5"/>
      <c s="5"/>
      <c s="5"/>
      <c s="36">
        <f>0+Q25</f>
      </c>
      <c r="O25">
        <f>0+R25</f>
      </c>
      <c r="Q25">
        <f>0+I26+I30</f>
      </c>
      <c>
        <f>0+O26+O30</f>
      </c>
    </row>
    <row r="26" spans="1:16" ht="25.5">
      <c r="A26" s="19" t="s">
        <v>35</v>
      </c>
      <c s="23" t="s">
        <v>25</v>
      </c>
      <c s="23" t="s">
        <v>277</v>
      </c>
      <c s="19" t="s">
        <v>37</v>
      </c>
      <c s="24" t="s">
        <v>278</v>
      </c>
      <c s="25" t="s">
        <v>124</v>
      </c>
      <c s="26">
        <v>300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921</v>
      </c>
    </row>
    <row r="28" spans="1:5" ht="12.75">
      <c r="A28" s="30" t="s">
        <v>42</v>
      </c>
      <c r="E28" s="31" t="s">
        <v>922</v>
      </c>
    </row>
    <row r="29" spans="1:5" ht="63.75">
      <c r="A29" t="s">
        <v>43</v>
      </c>
      <c r="E29" s="29" t="s">
        <v>281</v>
      </c>
    </row>
    <row r="30" spans="1:16" ht="12.75">
      <c r="A30" s="19" t="s">
        <v>35</v>
      </c>
      <c s="23" t="s">
        <v>27</v>
      </c>
      <c s="23" t="s">
        <v>923</v>
      </c>
      <c s="19" t="s">
        <v>46</v>
      </c>
      <c s="24" t="s">
        <v>924</v>
      </c>
      <c s="25" t="s">
        <v>124</v>
      </c>
      <c s="26">
        <v>300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925</v>
      </c>
    </row>
    <row r="32" spans="1:5" ht="12.75">
      <c r="A32" s="30" t="s">
        <v>42</v>
      </c>
      <c r="E32" s="31" t="s">
        <v>922</v>
      </c>
    </row>
    <row r="33" spans="1:5" ht="267.75">
      <c r="A33" t="s">
        <v>43</v>
      </c>
      <c r="E33" s="29" t="s">
        <v>926</v>
      </c>
    </row>
    <row r="34" spans="1:18" ht="12.75" customHeight="1">
      <c r="A34" s="5" t="s">
        <v>33</v>
      </c>
      <c s="5"/>
      <c s="35" t="s">
        <v>30</v>
      </c>
      <c s="5"/>
      <c s="21" t="s">
        <v>209</v>
      </c>
      <c s="5"/>
      <c s="5"/>
      <c s="5"/>
      <c s="36">
        <f>0+Q34</f>
      </c>
      <c r="O34">
        <f>0+R34</f>
      </c>
      <c r="Q34">
        <f>0+I35+I39+I43+I47+I51+I55+I59+I63+I67+I71+I75+I79+I83</f>
      </c>
      <c>
        <f>0+O35+O39+O43+O47+O51+O55+O59+O63+O67+O71+O75+O79+O83</f>
      </c>
    </row>
    <row r="35" spans="1:16" ht="12.75">
      <c r="A35" s="19" t="s">
        <v>35</v>
      </c>
      <c s="23" t="s">
        <v>61</v>
      </c>
      <c s="23" t="s">
        <v>927</v>
      </c>
      <c s="19" t="s">
        <v>37</v>
      </c>
      <c s="24" t="s">
        <v>928</v>
      </c>
      <c s="25" t="s">
        <v>76</v>
      </c>
      <c s="26">
        <v>10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12.75">
      <c r="A37" s="30" t="s">
        <v>42</v>
      </c>
      <c r="E37" s="31" t="s">
        <v>929</v>
      </c>
    </row>
    <row r="38" spans="1:5" ht="38.25">
      <c r="A38" t="s">
        <v>43</v>
      </c>
      <c r="E38" s="29" t="s">
        <v>930</v>
      </c>
    </row>
    <row r="39" spans="1:16" ht="25.5">
      <c r="A39" s="19" t="s">
        <v>35</v>
      </c>
      <c s="23" t="s">
        <v>66</v>
      </c>
      <c s="23" t="s">
        <v>634</v>
      </c>
      <c s="19" t="s">
        <v>667</v>
      </c>
      <c s="24" t="s">
        <v>635</v>
      </c>
      <c s="25" t="s">
        <v>76</v>
      </c>
      <c s="26">
        <v>50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931</v>
      </c>
    </row>
    <row r="41" spans="1:5" ht="63.75">
      <c r="A41" s="30" t="s">
        <v>42</v>
      </c>
      <c r="E41" s="31" t="s">
        <v>932</v>
      </c>
    </row>
    <row r="42" spans="1:5" ht="38.25">
      <c r="A42" t="s">
        <v>43</v>
      </c>
      <c r="E42" s="29" t="s">
        <v>933</v>
      </c>
    </row>
    <row r="43" spans="1:16" ht="12.75">
      <c r="A43" s="19" t="s">
        <v>35</v>
      </c>
      <c s="23" t="s">
        <v>30</v>
      </c>
      <c s="23" t="s">
        <v>220</v>
      </c>
      <c s="19" t="s">
        <v>37</v>
      </c>
      <c s="24" t="s">
        <v>221</v>
      </c>
      <c s="25" t="s">
        <v>76</v>
      </c>
      <c s="26">
        <v>50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37</v>
      </c>
    </row>
    <row r="45" spans="1:5" ht="63.75">
      <c r="A45" s="30" t="s">
        <v>42</v>
      </c>
      <c r="E45" s="31" t="s">
        <v>934</v>
      </c>
    </row>
    <row r="46" spans="1:5" ht="25.5">
      <c r="A46" t="s">
        <v>43</v>
      </c>
      <c r="E46" s="29" t="s">
        <v>223</v>
      </c>
    </row>
    <row r="47" spans="1:16" ht="12.75">
      <c r="A47" s="19" t="s">
        <v>35</v>
      </c>
      <c s="23" t="s">
        <v>32</v>
      </c>
      <c s="23" t="s">
        <v>935</v>
      </c>
      <c s="19" t="s">
        <v>667</v>
      </c>
      <c s="24" t="s">
        <v>936</v>
      </c>
      <c s="25" t="s">
        <v>76</v>
      </c>
      <c s="26">
        <v>20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931</v>
      </c>
    </row>
    <row r="49" spans="1:5" ht="63.75">
      <c r="A49" s="30" t="s">
        <v>42</v>
      </c>
      <c r="E49" s="31" t="s">
        <v>937</v>
      </c>
    </row>
    <row r="50" spans="1:5" ht="38.25">
      <c r="A50" t="s">
        <v>43</v>
      </c>
      <c r="E50" s="29" t="s">
        <v>938</v>
      </c>
    </row>
    <row r="51" spans="1:16" ht="12.75">
      <c r="A51" s="19" t="s">
        <v>35</v>
      </c>
      <c s="23" t="s">
        <v>79</v>
      </c>
      <c s="23" t="s">
        <v>225</v>
      </c>
      <c s="19" t="s">
        <v>37</v>
      </c>
      <c s="24" t="s">
        <v>226</v>
      </c>
      <c s="25" t="s">
        <v>76</v>
      </c>
      <c s="26">
        <v>20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37</v>
      </c>
    </row>
    <row r="53" spans="1:5" ht="63.75">
      <c r="A53" s="30" t="s">
        <v>42</v>
      </c>
      <c r="E53" s="31" t="s">
        <v>939</v>
      </c>
    </row>
    <row r="54" spans="1:5" ht="25.5">
      <c r="A54" t="s">
        <v>43</v>
      </c>
      <c r="E54" s="29" t="s">
        <v>223</v>
      </c>
    </row>
    <row r="55" spans="1:16" ht="12.75">
      <c r="A55" s="19" t="s">
        <v>35</v>
      </c>
      <c s="23" t="s">
        <v>137</v>
      </c>
      <c s="23" t="s">
        <v>940</v>
      </c>
      <c s="19" t="s">
        <v>667</v>
      </c>
      <c s="24" t="s">
        <v>941</v>
      </c>
      <c s="25" t="s">
        <v>76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942</v>
      </c>
    </row>
    <row r="57" spans="1:5" ht="25.5">
      <c r="A57" s="30" t="s">
        <v>42</v>
      </c>
      <c r="E57" s="31" t="s">
        <v>943</v>
      </c>
    </row>
    <row r="58" spans="1:5" ht="76.5">
      <c r="A58" t="s">
        <v>43</v>
      </c>
      <c r="E58" s="29" t="s">
        <v>944</v>
      </c>
    </row>
    <row r="59" spans="1:16" ht="12.75">
      <c r="A59" s="19" t="s">
        <v>35</v>
      </c>
      <c s="23" t="s">
        <v>143</v>
      </c>
      <c s="23" t="s">
        <v>945</v>
      </c>
      <c s="19" t="s">
        <v>37</v>
      </c>
      <c s="24" t="s">
        <v>946</v>
      </c>
      <c s="25" t="s">
        <v>76</v>
      </c>
      <c s="26">
        <v>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37</v>
      </c>
    </row>
    <row r="61" spans="1:5" ht="12.75">
      <c r="A61" s="30" t="s">
        <v>42</v>
      </c>
      <c r="E61" s="31" t="s">
        <v>871</v>
      </c>
    </row>
    <row r="62" spans="1:5" ht="25.5">
      <c r="A62" t="s">
        <v>43</v>
      </c>
      <c r="E62" s="29" t="s">
        <v>947</v>
      </c>
    </row>
    <row r="63" spans="1:16" ht="12.75">
      <c r="A63" s="19" t="s">
        <v>35</v>
      </c>
      <c s="23" t="s">
        <v>147</v>
      </c>
      <c s="23" t="s">
        <v>948</v>
      </c>
      <c s="19" t="s">
        <v>667</v>
      </c>
      <c s="24" t="s">
        <v>949</v>
      </c>
      <c s="25" t="s">
        <v>76</v>
      </c>
      <c s="26">
        <v>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25.5">
      <c r="A64" s="28" t="s">
        <v>40</v>
      </c>
      <c r="E64" s="29" t="s">
        <v>931</v>
      </c>
    </row>
    <row r="65" spans="1:5" ht="25.5">
      <c r="A65" s="30" t="s">
        <v>42</v>
      </c>
      <c r="E65" s="31" t="s">
        <v>950</v>
      </c>
    </row>
    <row r="66" spans="1:5" ht="63.75">
      <c r="A66" t="s">
        <v>43</v>
      </c>
      <c r="E66" s="29" t="s">
        <v>951</v>
      </c>
    </row>
    <row r="67" spans="1:16" ht="12.75">
      <c r="A67" s="19" t="s">
        <v>35</v>
      </c>
      <c s="23" t="s">
        <v>151</v>
      </c>
      <c s="23" t="s">
        <v>952</v>
      </c>
      <c s="19" t="s">
        <v>37</v>
      </c>
      <c s="24" t="s">
        <v>953</v>
      </c>
      <c s="25" t="s">
        <v>76</v>
      </c>
      <c s="26">
        <v>4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954</v>
      </c>
    </row>
    <row r="70" spans="1:5" ht="25.5">
      <c r="A70" t="s">
        <v>43</v>
      </c>
      <c r="E70" s="29" t="s">
        <v>947</v>
      </c>
    </row>
    <row r="71" spans="1:16" ht="12.75">
      <c r="A71" s="19" t="s">
        <v>35</v>
      </c>
      <c s="23" t="s">
        <v>155</v>
      </c>
      <c s="23" t="s">
        <v>955</v>
      </c>
      <c s="19" t="s">
        <v>667</v>
      </c>
      <c s="24" t="s">
        <v>956</v>
      </c>
      <c s="25" t="s">
        <v>76</v>
      </c>
      <c s="26">
        <v>98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931</v>
      </c>
    </row>
    <row r="73" spans="1:5" ht="63.75">
      <c r="A73" s="30" t="s">
        <v>42</v>
      </c>
      <c r="E73" s="31" t="s">
        <v>957</v>
      </c>
    </row>
    <row r="74" spans="1:5" ht="63.75">
      <c r="A74" t="s">
        <v>43</v>
      </c>
      <c r="E74" s="29" t="s">
        <v>951</v>
      </c>
    </row>
    <row r="75" spans="1:16" ht="12.75">
      <c r="A75" s="19" t="s">
        <v>35</v>
      </c>
      <c s="23" t="s">
        <v>161</v>
      </c>
      <c s="23" t="s">
        <v>958</v>
      </c>
      <c s="19" t="s">
        <v>37</v>
      </c>
      <c s="24" t="s">
        <v>959</v>
      </c>
      <c s="25" t="s">
        <v>76</v>
      </c>
      <c s="26">
        <v>98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25.5">
      <c r="A77" s="30" t="s">
        <v>42</v>
      </c>
      <c r="E77" s="31" t="s">
        <v>960</v>
      </c>
    </row>
    <row r="78" spans="1:5" ht="25.5">
      <c r="A78" t="s">
        <v>43</v>
      </c>
      <c r="E78" s="29" t="s">
        <v>947</v>
      </c>
    </row>
    <row r="79" spans="1:16" ht="12.75">
      <c r="A79" s="19" t="s">
        <v>35</v>
      </c>
      <c s="23" t="s">
        <v>167</v>
      </c>
      <c s="23" t="s">
        <v>961</v>
      </c>
      <c s="19" t="s">
        <v>667</v>
      </c>
      <c s="24" t="s">
        <v>962</v>
      </c>
      <c s="25" t="s">
        <v>76</v>
      </c>
      <c s="26">
        <v>98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25.5">
      <c r="A80" s="28" t="s">
        <v>40</v>
      </c>
      <c r="E80" s="29" t="s">
        <v>931</v>
      </c>
    </row>
    <row r="81" spans="1:5" ht="63.75">
      <c r="A81" s="30" t="s">
        <v>42</v>
      </c>
      <c r="E81" s="31" t="s">
        <v>957</v>
      </c>
    </row>
    <row r="82" spans="1:5" ht="63.75">
      <c r="A82" t="s">
        <v>43</v>
      </c>
      <c r="E82" s="29" t="s">
        <v>951</v>
      </c>
    </row>
    <row r="83" spans="1:16" ht="12.75">
      <c r="A83" s="19" t="s">
        <v>35</v>
      </c>
      <c s="23" t="s">
        <v>172</v>
      </c>
      <c s="23" t="s">
        <v>963</v>
      </c>
      <c s="19" t="s">
        <v>37</v>
      </c>
      <c s="24" t="s">
        <v>964</v>
      </c>
      <c s="25" t="s">
        <v>76</v>
      </c>
      <c s="26">
        <v>98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25.5">
      <c r="A85" s="30" t="s">
        <v>42</v>
      </c>
      <c r="E85" s="31" t="s">
        <v>960</v>
      </c>
    </row>
    <row r="86" spans="1:5" ht="25.5">
      <c r="A86" t="s">
        <v>43</v>
      </c>
      <c r="E86" s="29" t="s">
        <v>947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965</v>
      </c>
      <c s="32">
        <f>0+I8+I13+I18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965</v>
      </c>
      <c s="5"/>
      <c s="14" t="s">
        <v>966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967</v>
      </c>
      <c s="19" t="s">
        <v>46</v>
      </c>
      <c s="24" t="s">
        <v>968</v>
      </c>
      <c s="25" t="s">
        <v>99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969</v>
      </c>
    </row>
    <row r="11" spans="1:5" ht="12.75">
      <c r="A11" s="30" t="s">
        <v>42</v>
      </c>
      <c r="E11" s="31" t="s">
        <v>538</v>
      </c>
    </row>
    <row r="12" spans="1:5" ht="12.75">
      <c r="A12" t="s">
        <v>43</v>
      </c>
      <c r="E12" s="29" t="s">
        <v>44</v>
      </c>
    </row>
    <row r="13" spans="1:18" ht="12.75" customHeight="1">
      <c r="A13" s="5" t="s">
        <v>33</v>
      </c>
      <c s="5"/>
      <c s="35" t="s">
        <v>19</v>
      </c>
      <c s="5"/>
      <c s="21" t="s">
        <v>96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13</v>
      </c>
      <c s="23" t="s">
        <v>294</v>
      </c>
      <c s="19" t="s">
        <v>37</v>
      </c>
      <c s="24" t="s">
        <v>295</v>
      </c>
      <c s="25" t="s">
        <v>124</v>
      </c>
      <c s="26">
        <v>100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970</v>
      </c>
    </row>
    <row r="16" spans="1:5" ht="38.25">
      <c r="A16" s="30" t="s">
        <v>42</v>
      </c>
      <c r="E16" s="31" t="s">
        <v>971</v>
      </c>
    </row>
    <row r="17" spans="1:5" ht="25.5">
      <c r="A17" t="s">
        <v>43</v>
      </c>
      <c r="E17" s="29" t="s">
        <v>972</v>
      </c>
    </row>
    <row r="18" spans="1:18" ht="12.75" customHeight="1">
      <c r="A18" s="5" t="s">
        <v>33</v>
      </c>
      <c s="5"/>
      <c s="35" t="s">
        <v>25</v>
      </c>
      <c s="5"/>
      <c s="21" t="s">
        <v>391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9" t="s">
        <v>35</v>
      </c>
      <c s="23" t="s">
        <v>12</v>
      </c>
      <c s="23" t="s">
        <v>973</v>
      </c>
      <c s="19" t="s">
        <v>46</v>
      </c>
      <c s="24" t="s">
        <v>974</v>
      </c>
      <c s="25" t="s">
        <v>99</v>
      </c>
      <c s="26">
        <v>2250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975</v>
      </c>
    </row>
    <row r="21" spans="1:5" ht="63.75">
      <c r="A21" s="30" t="s">
        <v>42</v>
      </c>
      <c r="E21" s="31" t="s">
        <v>976</v>
      </c>
    </row>
    <row r="22" spans="1:5" ht="102">
      <c r="A22" t="s">
        <v>43</v>
      </c>
      <c r="E22" s="29" t="s">
        <v>434</v>
      </c>
    </row>
    <row r="23" spans="1:16" ht="12.75">
      <c r="A23" s="19" t="s">
        <v>35</v>
      </c>
      <c s="23" t="s">
        <v>23</v>
      </c>
      <c s="23" t="s">
        <v>977</v>
      </c>
      <c s="19" t="s">
        <v>37</v>
      </c>
      <c s="24" t="s">
        <v>978</v>
      </c>
      <c s="25" t="s">
        <v>124</v>
      </c>
      <c s="26">
        <v>40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979</v>
      </c>
    </row>
    <row r="25" spans="1:5" ht="38.25">
      <c r="A25" s="30" t="s">
        <v>42</v>
      </c>
      <c r="E25" s="31" t="s">
        <v>980</v>
      </c>
    </row>
    <row r="26" spans="1:5" ht="204">
      <c r="A26" t="s">
        <v>43</v>
      </c>
      <c r="E26" s="29" t="s">
        <v>981</v>
      </c>
    </row>
    <row r="27" spans="1:16" ht="12.75">
      <c r="A27" s="19" t="s">
        <v>35</v>
      </c>
      <c s="23" t="s">
        <v>25</v>
      </c>
      <c s="23" t="s">
        <v>982</v>
      </c>
      <c s="19" t="s">
        <v>37</v>
      </c>
      <c s="24" t="s">
        <v>983</v>
      </c>
      <c s="25" t="s">
        <v>124</v>
      </c>
      <c s="26">
        <v>76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984</v>
      </c>
    </row>
    <row r="29" spans="1:5" ht="76.5">
      <c r="A29" s="30" t="s">
        <v>42</v>
      </c>
      <c r="E29" s="31" t="s">
        <v>985</v>
      </c>
    </row>
    <row r="30" spans="1:5" ht="204">
      <c r="A30" t="s">
        <v>43</v>
      </c>
      <c r="E30" s="29" t="s">
        <v>981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0+O8+O17+O90+O103+O108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0+I8+I17+I90+I103+I108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261.596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</v>
      </c>
    </row>
    <row r="11" spans="1:5" ht="102">
      <c r="A11" s="30" t="s">
        <v>42</v>
      </c>
      <c r="E11" s="31" t="s">
        <v>90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92</v>
      </c>
      <c s="19" t="s">
        <v>37</v>
      </c>
      <c s="24" t="s">
        <v>93</v>
      </c>
      <c s="25" t="s">
        <v>88</v>
      </c>
      <c s="26">
        <v>5723.89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94</v>
      </c>
    </row>
    <row r="15" spans="1:5" ht="204">
      <c r="A15" s="30" t="s">
        <v>42</v>
      </c>
      <c r="E15" s="31" t="s">
        <v>95</v>
      </c>
    </row>
    <row r="16" spans="1:5" ht="25.5">
      <c r="A16" t="s">
        <v>43</v>
      </c>
      <c r="E16" s="29" t="s">
        <v>91</v>
      </c>
    </row>
    <row r="17" spans="1:18" ht="12.75" customHeight="1">
      <c r="A17" s="5" t="s">
        <v>33</v>
      </c>
      <c s="5"/>
      <c s="35" t="s">
        <v>19</v>
      </c>
      <c s="5"/>
      <c s="21" t="s">
        <v>96</v>
      </c>
      <c s="5"/>
      <c s="5"/>
      <c s="5"/>
      <c s="36">
        <f>0+Q17</f>
      </c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19" t="s">
        <v>35</v>
      </c>
      <c s="23" t="s">
        <v>12</v>
      </c>
      <c s="23" t="s">
        <v>97</v>
      </c>
      <c s="19" t="s">
        <v>37</v>
      </c>
      <c s="24" t="s">
        <v>98</v>
      </c>
      <c s="25" t="s">
        <v>99</v>
      </c>
      <c s="26">
        <v>52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100</v>
      </c>
    </row>
    <row r="20" spans="1:5" ht="25.5">
      <c r="A20" s="30" t="s">
        <v>42</v>
      </c>
      <c r="E20" s="31" t="s">
        <v>101</v>
      </c>
    </row>
    <row r="21" spans="1:5" ht="38.25">
      <c r="A21" t="s">
        <v>43</v>
      </c>
      <c r="E21" s="29" t="s">
        <v>102</v>
      </c>
    </row>
    <row r="22" spans="1:16" ht="12.75">
      <c r="A22" s="19" t="s">
        <v>35</v>
      </c>
      <c s="23" t="s">
        <v>23</v>
      </c>
      <c s="23" t="s">
        <v>103</v>
      </c>
      <c s="19" t="s">
        <v>37</v>
      </c>
      <c s="24" t="s">
        <v>104</v>
      </c>
      <c s="25" t="s">
        <v>99</v>
      </c>
      <c s="26">
        <v>639.8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105</v>
      </c>
    </row>
    <row r="24" spans="1:5" ht="89.25">
      <c r="A24" s="30" t="s">
        <v>42</v>
      </c>
      <c r="E24" s="31" t="s">
        <v>106</v>
      </c>
    </row>
    <row r="25" spans="1:5" ht="12.75">
      <c r="A25" t="s">
        <v>43</v>
      </c>
      <c r="E25" s="29" t="s">
        <v>107</v>
      </c>
    </row>
    <row r="26" spans="1:16" ht="12.75">
      <c r="A26" s="19" t="s">
        <v>35</v>
      </c>
      <c s="23" t="s">
        <v>25</v>
      </c>
      <c s="23" t="s">
        <v>108</v>
      </c>
      <c s="19" t="s">
        <v>37</v>
      </c>
      <c s="24" t="s">
        <v>109</v>
      </c>
      <c s="25" t="s">
        <v>76</v>
      </c>
      <c s="26">
        <v>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110</v>
      </c>
    </row>
    <row r="28" spans="1:5" ht="25.5">
      <c r="A28" s="30" t="s">
        <v>42</v>
      </c>
      <c r="E28" s="31" t="s">
        <v>111</v>
      </c>
    </row>
    <row r="29" spans="1:5" ht="165.75">
      <c r="A29" t="s">
        <v>43</v>
      </c>
      <c r="E29" s="29" t="s">
        <v>112</v>
      </c>
    </row>
    <row r="30" spans="1:16" ht="12.75">
      <c r="A30" s="19" t="s">
        <v>35</v>
      </c>
      <c s="23" t="s">
        <v>27</v>
      </c>
      <c s="23" t="s">
        <v>113</v>
      </c>
      <c s="19" t="s">
        <v>37</v>
      </c>
      <c s="24" t="s">
        <v>114</v>
      </c>
      <c s="25" t="s">
        <v>76</v>
      </c>
      <c s="26">
        <v>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110</v>
      </c>
    </row>
    <row r="32" spans="1:5" ht="25.5">
      <c r="A32" s="30" t="s">
        <v>42</v>
      </c>
      <c r="E32" s="31" t="s">
        <v>115</v>
      </c>
    </row>
    <row r="33" spans="1:5" ht="165.75">
      <c r="A33" t="s">
        <v>43</v>
      </c>
      <c r="E33" s="29" t="s">
        <v>112</v>
      </c>
    </row>
    <row r="34" spans="1:16" ht="12.75">
      <c r="A34" s="19" t="s">
        <v>35</v>
      </c>
      <c s="23" t="s">
        <v>61</v>
      </c>
      <c s="23" t="s">
        <v>116</v>
      </c>
      <c s="19" t="s">
        <v>37</v>
      </c>
      <c s="24" t="s">
        <v>117</v>
      </c>
      <c s="25" t="s">
        <v>76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110</v>
      </c>
    </row>
    <row r="36" spans="1:5" ht="25.5">
      <c r="A36" s="30" t="s">
        <v>42</v>
      </c>
      <c r="E36" s="31" t="s">
        <v>118</v>
      </c>
    </row>
    <row r="37" spans="1:5" ht="165.75">
      <c r="A37" t="s">
        <v>43</v>
      </c>
      <c r="E37" s="29" t="s">
        <v>112</v>
      </c>
    </row>
    <row r="38" spans="1:16" ht="12.75">
      <c r="A38" s="19" t="s">
        <v>35</v>
      </c>
      <c s="23" t="s">
        <v>66</v>
      </c>
      <c s="23" t="s">
        <v>119</v>
      </c>
      <c s="19" t="s">
        <v>37</v>
      </c>
      <c s="24" t="s">
        <v>120</v>
      </c>
      <c s="25" t="s">
        <v>76</v>
      </c>
      <c s="26">
        <v>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110</v>
      </c>
    </row>
    <row r="40" spans="1:5" ht="25.5">
      <c r="A40" s="30" t="s">
        <v>42</v>
      </c>
      <c r="E40" s="31" t="s">
        <v>121</v>
      </c>
    </row>
    <row r="41" spans="1:5" ht="165.75">
      <c r="A41" t="s">
        <v>43</v>
      </c>
      <c r="E41" s="29" t="s">
        <v>112</v>
      </c>
    </row>
    <row r="42" spans="1:16" ht="12.75">
      <c r="A42" s="19" t="s">
        <v>35</v>
      </c>
      <c s="23" t="s">
        <v>30</v>
      </c>
      <c s="23" t="s">
        <v>122</v>
      </c>
      <c s="19" t="s">
        <v>37</v>
      </c>
      <c s="24" t="s">
        <v>123</v>
      </c>
      <c s="25" t="s">
        <v>124</v>
      </c>
      <c s="26">
        <v>95.97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125</v>
      </c>
    </row>
    <row r="44" spans="1:5" ht="25.5">
      <c r="A44" s="30" t="s">
        <v>42</v>
      </c>
      <c r="E44" s="31" t="s">
        <v>126</v>
      </c>
    </row>
    <row r="45" spans="1:5" ht="38.25">
      <c r="A45" t="s">
        <v>43</v>
      </c>
      <c r="E45" s="29" t="s">
        <v>127</v>
      </c>
    </row>
    <row r="46" spans="1:16" ht="12.75">
      <c r="A46" s="19" t="s">
        <v>35</v>
      </c>
      <c s="23" t="s">
        <v>32</v>
      </c>
      <c s="23" t="s">
        <v>128</v>
      </c>
      <c s="19" t="s">
        <v>37</v>
      </c>
      <c s="24" t="s">
        <v>129</v>
      </c>
      <c s="25" t="s">
        <v>124</v>
      </c>
      <c s="26">
        <v>69.4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130</v>
      </c>
    </row>
    <row r="48" spans="1:5" ht="38.25">
      <c r="A48" s="30" t="s">
        <v>42</v>
      </c>
      <c r="E48" s="31" t="s">
        <v>131</v>
      </c>
    </row>
    <row r="49" spans="1:5" ht="63.75">
      <c r="A49" t="s">
        <v>43</v>
      </c>
      <c r="E49" s="29" t="s">
        <v>132</v>
      </c>
    </row>
    <row r="50" spans="1:16" ht="12.75">
      <c r="A50" s="19" t="s">
        <v>35</v>
      </c>
      <c s="23" t="s">
        <v>79</v>
      </c>
      <c s="23" t="s">
        <v>133</v>
      </c>
      <c s="19" t="s">
        <v>37</v>
      </c>
      <c s="24" t="s">
        <v>134</v>
      </c>
      <c s="25" t="s">
        <v>76</v>
      </c>
      <c s="26">
        <v>18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135</v>
      </c>
    </row>
    <row r="52" spans="1:5" ht="25.5">
      <c r="A52" s="30" t="s">
        <v>42</v>
      </c>
      <c r="E52" s="31" t="s">
        <v>136</v>
      </c>
    </row>
    <row r="53" spans="1:5" ht="63.75">
      <c r="A53" t="s">
        <v>43</v>
      </c>
      <c r="E53" s="29" t="s">
        <v>132</v>
      </c>
    </row>
    <row r="54" spans="1:16" ht="12.75">
      <c r="A54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140</v>
      </c>
      <c s="26">
        <v>72.3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141</v>
      </c>
    </row>
    <row r="56" spans="1:5" ht="25.5">
      <c r="A56" s="30" t="s">
        <v>42</v>
      </c>
      <c r="E56" s="31" t="s">
        <v>142</v>
      </c>
    </row>
    <row r="57" spans="1:5" ht="63.75">
      <c r="A57" t="s">
        <v>43</v>
      </c>
      <c r="E57" s="29" t="s">
        <v>132</v>
      </c>
    </row>
    <row r="58" spans="1:16" ht="12.75">
      <c r="A58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140</v>
      </c>
      <c s="26">
        <v>222.77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141</v>
      </c>
    </row>
    <row r="60" spans="1:5" ht="25.5">
      <c r="A60" s="30" t="s">
        <v>42</v>
      </c>
      <c r="E60" s="31" t="s">
        <v>146</v>
      </c>
    </row>
    <row r="61" spans="1:5" ht="63.75">
      <c r="A61" t="s">
        <v>43</v>
      </c>
      <c r="E61" s="29" t="s">
        <v>132</v>
      </c>
    </row>
    <row r="62" spans="1:16" ht="12.75">
      <c r="A62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140</v>
      </c>
      <c s="26">
        <v>77.18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141</v>
      </c>
    </row>
    <row r="64" spans="1:5" ht="25.5">
      <c r="A64" s="30" t="s">
        <v>42</v>
      </c>
      <c r="E64" s="31" t="s">
        <v>150</v>
      </c>
    </row>
    <row r="65" spans="1:5" ht="63.75">
      <c r="A65" t="s">
        <v>43</v>
      </c>
      <c r="E65" s="29" t="s">
        <v>132</v>
      </c>
    </row>
    <row r="66" spans="1:16" ht="12.75">
      <c r="A66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140</v>
      </c>
      <c s="26">
        <v>45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141</v>
      </c>
    </row>
    <row r="68" spans="1:5" ht="25.5">
      <c r="A68" s="30" t="s">
        <v>42</v>
      </c>
      <c r="E68" s="31" t="s">
        <v>154</v>
      </c>
    </row>
    <row r="69" spans="1:5" ht="63.75">
      <c r="A69" t="s">
        <v>43</v>
      </c>
      <c r="E69" s="29" t="s">
        <v>132</v>
      </c>
    </row>
    <row r="70" spans="1:16" ht="12.75">
      <c r="A70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124</v>
      </c>
      <c s="26">
        <v>2690.108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158</v>
      </c>
    </row>
    <row r="72" spans="1:5" ht="409.5">
      <c r="A72" s="30" t="s">
        <v>42</v>
      </c>
      <c r="E72" s="31" t="s">
        <v>159</v>
      </c>
    </row>
    <row r="73" spans="1:5" ht="318.75">
      <c r="A73" t="s">
        <v>43</v>
      </c>
      <c r="E73" s="29" t="s">
        <v>160</v>
      </c>
    </row>
    <row r="74" spans="1:16" ht="12.75">
      <c r="A74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124</v>
      </c>
      <c s="26">
        <v>672.527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164</v>
      </c>
    </row>
    <row r="76" spans="1:5" ht="409.5">
      <c r="A76" s="30" t="s">
        <v>42</v>
      </c>
      <c r="E76" s="31" t="s">
        <v>165</v>
      </c>
    </row>
    <row r="77" spans="1:5" ht="318.75">
      <c r="A77" t="s">
        <v>43</v>
      </c>
      <c r="E77" s="29" t="s">
        <v>166</v>
      </c>
    </row>
    <row r="78" spans="1:16" ht="12.75">
      <c r="A78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124</v>
      </c>
      <c s="26">
        <v>3458.605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63.75">
      <c r="A80" s="30" t="s">
        <v>42</v>
      </c>
      <c r="E80" s="31" t="s">
        <v>170</v>
      </c>
    </row>
    <row r="81" spans="1:5" ht="191.25">
      <c r="A81" t="s">
        <v>43</v>
      </c>
      <c r="E81" s="29" t="s">
        <v>171</v>
      </c>
    </row>
    <row r="82" spans="1:16" ht="12.75">
      <c r="A82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124</v>
      </c>
      <c s="26">
        <v>939.408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175</v>
      </c>
    </row>
    <row r="84" spans="1:5" ht="242.25">
      <c r="A84" s="30" t="s">
        <v>42</v>
      </c>
      <c r="E84" s="31" t="s">
        <v>176</v>
      </c>
    </row>
    <row r="85" spans="1:5" ht="229.5">
      <c r="A85" t="s">
        <v>43</v>
      </c>
      <c r="E85" s="29" t="s">
        <v>177</v>
      </c>
    </row>
    <row r="86" spans="1:16" ht="12.75">
      <c r="A86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99</v>
      </c>
      <c s="26">
        <v>102.4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181</v>
      </c>
    </row>
    <row r="88" spans="1:5" ht="25.5">
      <c r="A88" s="30" t="s">
        <v>42</v>
      </c>
      <c r="E88" s="31" t="s">
        <v>182</v>
      </c>
    </row>
    <row r="89" spans="1:5" ht="38.25">
      <c r="A89" t="s">
        <v>43</v>
      </c>
      <c r="E89" s="29" t="s">
        <v>183</v>
      </c>
    </row>
    <row r="90" spans="1:18" ht="12.75" customHeight="1">
      <c r="A90" s="5" t="s">
        <v>33</v>
      </c>
      <c s="5"/>
      <c s="35" t="s">
        <v>12</v>
      </c>
      <c s="5"/>
      <c s="21" t="s">
        <v>184</v>
      </c>
      <c s="5"/>
      <c s="5"/>
      <c s="5"/>
      <c s="36">
        <f>0+Q90</f>
      </c>
      <c r="O90">
        <f>0+R90</f>
      </c>
      <c r="Q90">
        <f>0+I91+I95+I99</f>
      </c>
      <c>
        <f>0+O91+O95+O99</f>
      </c>
    </row>
    <row r="91" spans="1:16" ht="12.75">
      <c r="A91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124</v>
      </c>
      <c s="26">
        <v>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188</v>
      </c>
    </row>
    <row r="93" spans="1:5" ht="25.5">
      <c r="A93" s="30" t="s">
        <v>42</v>
      </c>
      <c r="E93" s="31" t="s">
        <v>189</v>
      </c>
    </row>
    <row r="94" spans="1:5" ht="369.75">
      <c r="A94" t="s">
        <v>43</v>
      </c>
      <c r="E94" s="29" t="s">
        <v>190</v>
      </c>
    </row>
    <row r="95" spans="1:16" ht="12.75">
      <c r="A95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88</v>
      </c>
      <c s="26">
        <v>0.5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37</v>
      </c>
    </row>
    <row r="97" spans="1:5" ht="12.75">
      <c r="A97" s="30" t="s">
        <v>42</v>
      </c>
      <c r="E97" s="31" t="s">
        <v>194</v>
      </c>
    </row>
    <row r="98" spans="1:5" ht="267.75">
      <c r="A98" t="s">
        <v>43</v>
      </c>
      <c r="E98" s="29" t="s">
        <v>195</v>
      </c>
    </row>
    <row r="99" spans="1:16" ht="12.75">
      <c r="A99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124</v>
      </c>
      <c s="26">
        <v>5.498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199</v>
      </c>
    </row>
    <row r="101" spans="1:5" ht="25.5">
      <c r="A101" s="30" t="s">
        <v>42</v>
      </c>
      <c r="E101" s="31" t="s">
        <v>200</v>
      </c>
    </row>
    <row r="102" spans="1:5" ht="51">
      <c r="A102" t="s">
        <v>43</v>
      </c>
      <c r="E102" s="29" t="s">
        <v>201</v>
      </c>
    </row>
    <row r="103" spans="1:18" ht="12.75" customHeight="1">
      <c r="A103" s="5" t="s">
        <v>33</v>
      </c>
      <c s="5"/>
      <c s="35" t="s">
        <v>66</v>
      </c>
      <c s="5"/>
      <c s="21" t="s">
        <v>202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12.75">
      <c r="A104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140</v>
      </c>
      <c s="26">
        <v>1823.99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206</v>
      </c>
    </row>
    <row r="106" spans="1:5" ht="76.5">
      <c r="A106" s="30" t="s">
        <v>42</v>
      </c>
      <c r="E106" s="31" t="s">
        <v>207</v>
      </c>
    </row>
    <row r="107" spans="1:5" ht="25.5">
      <c r="A107" t="s">
        <v>43</v>
      </c>
      <c r="E107" s="29" t="s">
        <v>208</v>
      </c>
    </row>
    <row r="108" spans="1:18" ht="12.75" customHeight="1">
      <c r="A108" s="5" t="s">
        <v>33</v>
      </c>
      <c s="5"/>
      <c s="35" t="s">
        <v>30</v>
      </c>
      <c s="5"/>
      <c s="21" t="s">
        <v>209</v>
      </c>
      <c s="5"/>
      <c s="5"/>
      <c s="5"/>
      <c s="36">
        <f>0+Q108</f>
      </c>
      <c r="O108">
        <f>0+R108</f>
      </c>
      <c r="Q108">
        <f>0+I109+I113+I117+I121+I125+I129+I133+I137+I141+I145+I149+I153</f>
      </c>
      <c>
        <f>0+O109+O113+O117+O121+O125+O129+O133+O137+O141+O145+O149+O153</f>
      </c>
    </row>
    <row r="109" spans="1:16" ht="12.75">
      <c r="A109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140</v>
      </c>
      <c s="26">
        <v>35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213</v>
      </c>
    </row>
    <row r="112" spans="1:5" ht="38.25">
      <c r="A112" t="s">
        <v>43</v>
      </c>
      <c r="E112" s="29" t="s">
        <v>214</v>
      </c>
    </row>
    <row r="113" spans="1:16" ht="25.5">
      <c r="A113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140</v>
      </c>
      <c s="26">
        <v>50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218</v>
      </c>
    </row>
    <row r="116" spans="1:5" ht="38.25">
      <c r="A116" t="s">
        <v>43</v>
      </c>
      <c r="E116" s="29" t="s">
        <v>214</v>
      </c>
    </row>
    <row r="117" spans="1:16" ht="12.75">
      <c r="A117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76</v>
      </c>
      <c s="26">
        <v>40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25.5">
      <c r="A119" s="30" t="s">
        <v>42</v>
      </c>
      <c r="E119" s="31" t="s">
        <v>222</v>
      </c>
    </row>
    <row r="120" spans="1:5" ht="25.5">
      <c r="A120" t="s">
        <v>43</v>
      </c>
      <c r="E120" s="29" t="s">
        <v>223</v>
      </c>
    </row>
    <row r="121" spans="1:16" ht="12.75">
      <c r="A121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76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25.5">
      <c r="A123" s="30" t="s">
        <v>42</v>
      </c>
      <c r="E123" s="31" t="s">
        <v>227</v>
      </c>
    </row>
    <row r="124" spans="1:5" ht="25.5">
      <c r="A124" t="s">
        <v>43</v>
      </c>
      <c r="E124" s="29" t="s">
        <v>223</v>
      </c>
    </row>
    <row r="125" spans="1:16" ht="12.75">
      <c r="A125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76</v>
      </c>
      <c s="26">
        <v>30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25.5">
      <c r="A127" s="30" t="s">
        <v>42</v>
      </c>
      <c r="E127" s="31" t="s">
        <v>231</v>
      </c>
    </row>
    <row r="128" spans="1:5" ht="25.5">
      <c r="A128" t="s">
        <v>43</v>
      </c>
      <c r="E128" s="29" t="s">
        <v>223</v>
      </c>
    </row>
    <row r="129" spans="1:16" ht="12.75">
      <c r="A129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124</v>
      </c>
      <c s="26">
        <v>20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25.5">
      <c r="A131" s="30" t="s">
        <v>42</v>
      </c>
      <c r="E131" s="31" t="s">
        <v>235</v>
      </c>
    </row>
    <row r="132" spans="1:5" ht="102">
      <c r="A132" t="s">
        <v>43</v>
      </c>
      <c r="E132" s="29" t="s">
        <v>236</v>
      </c>
    </row>
    <row r="133" spans="1:16" ht="12.75">
      <c r="A133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76</v>
      </c>
      <c s="26">
        <v>24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38.25">
      <c r="A135" s="30" t="s">
        <v>42</v>
      </c>
      <c r="E135" s="31" t="s">
        <v>240</v>
      </c>
    </row>
    <row r="136" spans="1:5" ht="89.25">
      <c r="A136" t="s">
        <v>43</v>
      </c>
      <c r="E136" s="29" t="s">
        <v>241</v>
      </c>
    </row>
    <row r="137" spans="1:16" ht="12.75">
      <c r="A137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76</v>
      </c>
      <c s="26">
        <v>63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25.5">
      <c r="A138" s="28" t="s">
        <v>40</v>
      </c>
      <c r="E138" s="29" t="s">
        <v>245</v>
      </c>
    </row>
    <row r="139" spans="1:5" ht="25.5">
      <c r="A139" s="30" t="s">
        <v>42</v>
      </c>
      <c r="E139" s="31" t="s">
        <v>246</v>
      </c>
    </row>
    <row r="140" spans="1:5" ht="89.25">
      <c r="A140" t="s">
        <v>43</v>
      </c>
      <c r="E140" s="29" t="s">
        <v>241</v>
      </c>
    </row>
    <row r="141" spans="1:16" ht="12.75">
      <c r="A141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124</v>
      </c>
      <c s="26">
        <v>4.797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250</v>
      </c>
    </row>
    <row r="143" spans="1:5" ht="51">
      <c r="A143" s="30" t="s">
        <v>42</v>
      </c>
      <c r="E143" s="31" t="s">
        <v>251</v>
      </c>
    </row>
    <row r="144" spans="1:5" ht="76.5">
      <c r="A144" t="s">
        <v>43</v>
      </c>
      <c r="E144" s="29" t="s">
        <v>252</v>
      </c>
    </row>
    <row r="145" spans="1:16" ht="12.75">
      <c r="A145" s="19" t="s">
        <v>35</v>
      </c>
      <c s="23" t="s">
        <v>253</v>
      </c>
      <c s="23" t="s">
        <v>254</v>
      </c>
      <c s="19" t="s">
        <v>37</v>
      </c>
      <c s="24" t="s">
        <v>255</v>
      </c>
      <c s="25" t="s">
        <v>140</v>
      </c>
      <c s="26">
        <v>17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256</v>
      </c>
    </row>
    <row r="147" spans="1:5" ht="38.25">
      <c r="A147" s="30" t="s">
        <v>42</v>
      </c>
      <c r="E147" s="31" t="s">
        <v>257</v>
      </c>
    </row>
    <row r="148" spans="1:5" ht="76.5">
      <c r="A148" t="s">
        <v>43</v>
      </c>
      <c r="E148" s="29" t="s">
        <v>258</v>
      </c>
    </row>
    <row r="149" spans="1:16" ht="12.75">
      <c r="A149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140</v>
      </c>
      <c s="26">
        <v>1203.43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25.5">
      <c r="A150" s="28" t="s">
        <v>40</v>
      </c>
      <c r="E150" s="29" t="s">
        <v>262</v>
      </c>
    </row>
    <row r="151" spans="1:5" ht="25.5">
      <c r="A151" s="30" t="s">
        <v>42</v>
      </c>
      <c r="E151" s="31" t="s">
        <v>263</v>
      </c>
    </row>
    <row r="152" spans="1:5" ht="76.5">
      <c r="A152" t="s">
        <v>43</v>
      </c>
      <c r="E152" s="29" t="s">
        <v>258</v>
      </c>
    </row>
    <row r="153" spans="1:16" ht="12.75">
      <c r="A153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140</v>
      </c>
      <c s="26">
        <v>298.39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267</v>
      </c>
    </row>
    <row r="155" spans="1:5" ht="25.5">
      <c r="A155" s="30" t="s">
        <v>42</v>
      </c>
      <c r="E155" s="31" t="s">
        <v>268</v>
      </c>
    </row>
    <row r="156" spans="1:5" ht="76.5">
      <c r="A156" t="s">
        <v>43</v>
      </c>
      <c r="E156" s="29" t="s">
        <v>258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0+O8+O21+O82+O95+O132+O169+O194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269</v>
      </c>
      <c s="32">
        <f>0+I8+I21+I82+I95+I132+I169+I194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269</v>
      </c>
      <c s="5"/>
      <c s="14" t="s">
        <v>270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3218.339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</v>
      </c>
    </row>
    <row r="11" spans="1:5" ht="63.75">
      <c r="A11" s="30" t="s">
        <v>42</v>
      </c>
      <c r="E11" s="31" t="s">
        <v>271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92</v>
      </c>
      <c s="19" t="s">
        <v>37</v>
      </c>
      <c s="24" t="s">
        <v>93</v>
      </c>
      <c s="25" t="s">
        <v>88</v>
      </c>
      <c s="26">
        <v>3154.665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94</v>
      </c>
    </row>
    <row r="15" spans="1:5" ht="76.5">
      <c r="A15" s="30" t="s">
        <v>42</v>
      </c>
      <c r="E15" s="31" t="s">
        <v>272</v>
      </c>
    </row>
    <row r="16" spans="1:5" ht="25.5">
      <c r="A16" t="s">
        <v>43</v>
      </c>
      <c r="E16" s="29" t="s">
        <v>91</v>
      </c>
    </row>
    <row r="17" spans="1:16" ht="12.75">
      <c r="A17" s="19" t="s">
        <v>35</v>
      </c>
      <c s="23" t="s">
        <v>12</v>
      </c>
      <c s="23" t="s">
        <v>273</v>
      </c>
      <c s="19" t="s">
        <v>37</v>
      </c>
      <c s="24" t="s">
        <v>274</v>
      </c>
      <c s="25" t="s">
        <v>88</v>
      </c>
      <c s="26">
        <v>1112.32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275</v>
      </c>
    </row>
    <row r="19" spans="1:5" ht="12.75">
      <c r="A19" s="30" t="s">
        <v>42</v>
      </c>
      <c r="E19" s="31" t="s">
        <v>276</v>
      </c>
    </row>
    <row r="20" spans="1:5" ht="25.5">
      <c r="A20" t="s">
        <v>43</v>
      </c>
      <c r="E20" s="29" t="s">
        <v>91</v>
      </c>
    </row>
    <row r="21" spans="1:18" ht="12.75" customHeight="1">
      <c r="A21" s="5" t="s">
        <v>33</v>
      </c>
      <c s="5"/>
      <c s="35" t="s">
        <v>19</v>
      </c>
      <c s="5"/>
      <c s="21" t="s">
        <v>96</v>
      </c>
      <c s="5"/>
      <c s="5"/>
      <c s="5"/>
      <c s="36">
        <f>0+Q21</f>
      </c>
      <c r="O21">
        <f>0+R21</f>
      </c>
      <c r="Q21">
        <f>0+I22+I26+I30+I34+I38+I42+I46+I50+I54+I58+I62+I66+I70+I74+I78</f>
      </c>
      <c>
        <f>0+O22+O26+O30+O34+O38+O42+O46+O50+O54+O58+O62+O66+O70+O74+O78</f>
      </c>
    </row>
    <row r="22" spans="1:16" ht="25.5">
      <c r="A22" s="19" t="s">
        <v>35</v>
      </c>
      <c s="23" t="s">
        <v>23</v>
      </c>
      <c s="23" t="s">
        <v>277</v>
      </c>
      <c s="19" t="s">
        <v>37</v>
      </c>
      <c s="24" t="s">
        <v>278</v>
      </c>
      <c s="25" t="s">
        <v>124</v>
      </c>
      <c s="26">
        <v>1264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279</v>
      </c>
    </row>
    <row r="24" spans="1:5" ht="51">
      <c r="A24" s="30" t="s">
        <v>42</v>
      </c>
      <c r="E24" s="31" t="s">
        <v>280</v>
      </c>
    </row>
    <row r="25" spans="1:5" ht="63.75">
      <c r="A25" t="s">
        <v>43</v>
      </c>
      <c r="E25" s="29" t="s">
        <v>281</v>
      </c>
    </row>
    <row r="26" spans="1:16" ht="12.75">
      <c r="A26" s="19" t="s">
        <v>35</v>
      </c>
      <c s="23" t="s">
        <v>25</v>
      </c>
      <c s="23" t="s">
        <v>282</v>
      </c>
      <c s="19" t="s">
        <v>37</v>
      </c>
      <c s="24" t="s">
        <v>283</v>
      </c>
      <c s="25" t="s">
        <v>124</v>
      </c>
      <c s="26">
        <v>505.6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284</v>
      </c>
    </row>
    <row r="28" spans="1:5" ht="25.5">
      <c r="A28" s="30" t="s">
        <v>42</v>
      </c>
      <c r="E28" s="31" t="s">
        <v>285</v>
      </c>
    </row>
    <row r="29" spans="1:5" ht="63.75">
      <c r="A29" t="s">
        <v>43</v>
      </c>
      <c r="E29" s="29" t="s">
        <v>281</v>
      </c>
    </row>
    <row r="30" spans="1:16" ht="12.75">
      <c r="A30" s="19" t="s">
        <v>35</v>
      </c>
      <c s="23" t="s">
        <v>27</v>
      </c>
      <c s="23" t="s">
        <v>286</v>
      </c>
      <c s="19" t="s">
        <v>37</v>
      </c>
      <c s="24" t="s">
        <v>287</v>
      </c>
      <c s="25" t="s">
        <v>124</v>
      </c>
      <c s="26">
        <v>316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288</v>
      </c>
    </row>
    <row r="32" spans="1:5" ht="51">
      <c r="A32" s="30" t="s">
        <v>42</v>
      </c>
      <c r="E32" s="31" t="s">
        <v>289</v>
      </c>
    </row>
    <row r="33" spans="1:5" ht="63.75">
      <c r="A33" t="s">
        <v>43</v>
      </c>
      <c r="E33" s="29" t="s">
        <v>281</v>
      </c>
    </row>
    <row r="34" spans="1:16" ht="12.75">
      <c r="A34" s="19" t="s">
        <v>35</v>
      </c>
      <c s="23" t="s">
        <v>61</v>
      </c>
      <c s="23" t="s">
        <v>290</v>
      </c>
      <c s="19" t="s">
        <v>37</v>
      </c>
      <c s="24" t="s">
        <v>291</v>
      </c>
      <c s="25" t="s">
        <v>140</v>
      </c>
      <c s="26">
        <v>1160.848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292</v>
      </c>
    </row>
    <row r="36" spans="1:5" ht="102">
      <c r="A36" s="30" t="s">
        <v>42</v>
      </c>
      <c r="E36" s="31" t="s">
        <v>293</v>
      </c>
    </row>
    <row r="37" spans="1:5" ht="63.75">
      <c r="A37" t="s">
        <v>43</v>
      </c>
      <c r="E37" s="29" t="s">
        <v>281</v>
      </c>
    </row>
    <row r="38" spans="1:16" ht="12.75">
      <c r="A38" s="19" t="s">
        <v>35</v>
      </c>
      <c s="23" t="s">
        <v>66</v>
      </c>
      <c s="23" t="s">
        <v>294</v>
      </c>
      <c s="19" t="s">
        <v>37</v>
      </c>
      <c s="24" t="s">
        <v>295</v>
      </c>
      <c s="25" t="s">
        <v>124</v>
      </c>
      <c s="26">
        <v>796.55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296</v>
      </c>
    </row>
    <row r="40" spans="1:5" ht="76.5">
      <c r="A40" s="30" t="s">
        <v>42</v>
      </c>
      <c r="E40" s="31" t="s">
        <v>297</v>
      </c>
    </row>
    <row r="41" spans="1:5" ht="63.75">
      <c r="A41" t="s">
        <v>43</v>
      </c>
      <c r="E41" s="29" t="s">
        <v>281</v>
      </c>
    </row>
    <row r="42" spans="1:16" ht="12.75">
      <c r="A42" s="19" t="s">
        <v>35</v>
      </c>
      <c s="23" t="s">
        <v>30</v>
      </c>
      <c s="23" t="s">
        <v>298</v>
      </c>
      <c s="19" t="s">
        <v>37</v>
      </c>
      <c s="24" t="s">
        <v>299</v>
      </c>
      <c s="25" t="s">
        <v>140</v>
      </c>
      <c s="26">
        <v>73.465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300</v>
      </c>
    </row>
    <row r="44" spans="1:5" ht="51">
      <c r="A44" s="30" t="s">
        <v>42</v>
      </c>
      <c r="E44" s="31" t="s">
        <v>301</v>
      </c>
    </row>
    <row r="45" spans="1:5" ht="25.5">
      <c r="A45" t="s">
        <v>43</v>
      </c>
      <c r="E45" s="29" t="s">
        <v>302</v>
      </c>
    </row>
    <row r="46" spans="1:16" ht="12.75">
      <c r="A46" s="19" t="s">
        <v>35</v>
      </c>
      <c s="23" t="s">
        <v>32</v>
      </c>
      <c s="23" t="s">
        <v>303</v>
      </c>
      <c s="19" t="s">
        <v>37</v>
      </c>
      <c s="24" t="s">
        <v>304</v>
      </c>
      <c s="25" t="s">
        <v>140</v>
      </c>
      <c s="26">
        <v>212.5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305</v>
      </c>
    </row>
    <row r="48" spans="1:5" ht="51">
      <c r="A48" s="30" t="s">
        <v>42</v>
      </c>
      <c r="E48" s="31" t="s">
        <v>306</v>
      </c>
    </row>
    <row r="49" spans="1:5" ht="25.5">
      <c r="A49" t="s">
        <v>43</v>
      </c>
      <c r="E49" s="29" t="s">
        <v>302</v>
      </c>
    </row>
    <row r="50" spans="1:16" ht="12.75">
      <c r="A50" s="19" t="s">
        <v>35</v>
      </c>
      <c s="23" t="s">
        <v>79</v>
      </c>
      <c s="23" t="s">
        <v>307</v>
      </c>
      <c s="19" t="s">
        <v>37</v>
      </c>
      <c s="24" t="s">
        <v>308</v>
      </c>
      <c s="25" t="s">
        <v>124</v>
      </c>
      <c s="26">
        <v>632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309</v>
      </c>
    </row>
    <row r="52" spans="1:5" ht="63.75">
      <c r="A52" s="30" t="s">
        <v>42</v>
      </c>
      <c r="E52" s="31" t="s">
        <v>310</v>
      </c>
    </row>
    <row r="53" spans="1:5" ht="369.75">
      <c r="A53" t="s">
        <v>43</v>
      </c>
      <c r="E53" s="29" t="s">
        <v>311</v>
      </c>
    </row>
    <row r="54" spans="1:16" ht="12.75">
      <c r="A54" s="19" t="s">
        <v>35</v>
      </c>
      <c s="23" t="s">
        <v>137</v>
      </c>
      <c s="23" t="s">
        <v>312</v>
      </c>
      <c s="19" t="s">
        <v>37</v>
      </c>
      <c s="24" t="s">
        <v>313</v>
      </c>
      <c s="25" t="s">
        <v>99</v>
      </c>
      <c s="26">
        <v>790.016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314</v>
      </c>
    </row>
    <row r="56" spans="1:5" ht="63.75">
      <c r="A56" s="30" t="s">
        <v>42</v>
      </c>
      <c r="E56" s="31" t="s">
        <v>315</v>
      </c>
    </row>
    <row r="57" spans="1:5" ht="63.75">
      <c r="A57" t="s">
        <v>43</v>
      </c>
      <c r="E57" s="29" t="s">
        <v>132</v>
      </c>
    </row>
    <row r="58" spans="1:16" ht="12.75">
      <c r="A58" s="19" t="s">
        <v>35</v>
      </c>
      <c s="23" t="s">
        <v>143</v>
      </c>
      <c s="23" t="s">
        <v>316</v>
      </c>
      <c s="19" t="s">
        <v>37</v>
      </c>
      <c s="24" t="s">
        <v>317</v>
      </c>
      <c s="25" t="s">
        <v>140</v>
      </c>
      <c s="26">
        <v>1211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318</v>
      </c>
    </row>
    <row r="60" spans="1:5" ht="38.25">
      <c r="A60" s="30" t="s">
        <v>42</v>
      </c>
      <c r="E60" s="31" t="s">
        <v>319</v>
      </c>
    </row>
    <row r="61" spans="1:5" ht="63.75">
      <c r="A61" t="s">
        <v>43</v>
      </c>
      <c r="E61" s="29" t="s">
        <v>132</v>
      </c>
    </row>
    <row r="62" spans="1:16" ht="12.75">
      <c r="A62" s="19" t="s">
        <v>35</v>
      </c>
      <c s="23" t="s">
        <v>147</v>
      </c>
      <c s="23" t="s">
        <v>156</v>
      </c>
      <c s="19" t="s">
        <v>37</v>
      </c>
      <c s="24" t="s">
        <v>157</v>
      </c>
      <c s="25" t="s">
        <v>124</v>
      </c>
      <c s="26">
        <v>210.331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320</v>
      </c>
    </row>
    <row r="64" spans="1:5" ht="114.75">
      <c r="A64" s="30" t="s">
        <v>42</v>
      </c>
      <c r="E64" s="31" t="s">
        <v>321</v>
      </c>
    </row>
    <row r="65" spans="1:5" ht="318.75">
      <c r="A65" t="s">
        <v>43</v>
      </c>
      <c r="E65" s="29" t="s">
        <v>160</v>
      </c>
    </row>
    <row r="66" spans="1:16" ht="12.75">
      <c r="A66" s="19" t="s">
        <v>35</v>
      </c>
      <c s="23" t="s">
        <v>151</v>
      </c>
      <c s="23" t="s">
        <v>168</v>
      </c>
      <c s="19" t="s">
        <v>37</v>
      </c>
      <c s="24" t="s">
        <v>169</v>
      </c>
      <c s="25" t="s">
        <v>124</v>
      </c>
      <c s="26">
        <v>1118.331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63.75">
      <c r="A68" s="30" t="s">
        <v>42</v>
      </c>
      <c r="E68" s="31" t="s">
        <v>322</v>
      </c>
    </row>
    <row r="69" spans="1:5" ht="191.25">
      <c r="A69" t="s">
        <v>43</v>
      </c>
      <c r="E69" s="29" t="s">
        <v>171</v>
      </c>
    </row>
    <row r="70" spans="1:16" ht="12.75">
      <c r="A70" s="19" t="s">
        <v>35</v>
      </c>
      <c s="23" t="s">
        <v>155</v>
      </c>
      <c s="23" t="s">
        <v>323</v>
      </c>
      <c s="19" t="s">
        <v>37</v>
      </c>
      <c s="24" t="s">
        <v>324</v>
      </c>
      <c s="25" t="s">
        <v>124</v>
      </c>
      <c s="26">
        <v>126.859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325</v>
      </c>
    </row>
    <row r="72" spans="1:5" ht="89.25">
      <c r="A72" s="30" t="s">
        <v>42</v>
      </c>
      <c r="E72" s="31" t="s">
        <v>326</v>
      </c>
    </row>
    <row r="73" spans="1:5" ht="229.5">
      <c r="A73" t="s">
        <v>43</v>
      </c>
      <c r="E73" s="29" t="s">
        <v>327</v>
      </c>
    </row>
    <row r="74" spans="1:16" ht="12.75">
      <c r="A74" s="19" t="s">
        <v>35</v>
      </c>
      <c s="23" t="s">
        <v>161</v>
      </c>
      <c s="23" t="s">
        <v>328</v>
      </c>
      <c s="19" t="s">
        <v>37</v>
      </c>
      <c s="24" t="s">
        <v>329</v>
      </c>
      <c s="25" t="s">
        <v>124</v>
      </c>
      <c s="26">
        <v>25.821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330</v>
      </c>
    </row>
    <row r="76" spans="1:5" ht="51">
      <c r="A76" s="30" t="s">
        <v>42</v>
      </c>
      <c r="E76" s="31" t="s">
        <v>331</v>
      </c>
    </row>
    <row r="77" spans="1:5" ht="293.25">
      <c r="A77" t="s">
        <v>43</v>
      </c>
      <c r="E77" s="29" t="s">
        <v>332</v>
      </c>
    </row>
    <row r="78" spans="1:16" ht="12.75">
      <c r="A78" s="19" t="s">
        <v>35</v>
      </c>
      <c s="23" t="s">
        <v>167</v>
      </c>
      <c s="23" t="s">
        <v>333</v>
      </c>
      <c s="19" t="s">
        <v>37</v>
      </c>
      <c s="24" t="s">
        <v>334</v>
      </c>
      <c s="25" t="s">
        <v>99</v>
      </c>
      <c s="26">
        <v>5688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38.25">
      <c r="A80" s="30" t="s">
        <v>42</v>
      </c>
      <c r="E80" s="31" t="s">
        <v>335</v>
      </c>
    </row>
    <row r="81" spans="1:5" ht="25.5">
      <c r="A81" t="s">
        <v>43</v>
      </c>
      <c r="E81" s="29" t="s">
        <v>336</v>
      </c>
    </row>
    <row r="82" spans="1:18" ht="12.75" customHeight="1">
      <c r="A82" s="5" t="s">
        <v>33</v>
      </c>
      <c s="5"/>
      <c s="35" t="s">
        <v>13</v>
      </c>
      <c s="5"/>
      <c s="21" t="s">
        <v>337</v>
      </c>
      <c s="5"/>
      <c s="5"/>
      <c s="5"/>
      <c s="36">
        <f>0+Q82</f>
      </c>
      <c r="O82">
        <f>0+R82</f>
      </c>
      <c r="Q82">
        <f>0+I83+I87+I91</f>
      </c>
      <c>
        <f>0+O83+O87+O91</f>
      </c>
    </row>
    <row r="83" spans="1:16" ht="12.75">
      <c r="A83" s="19" t="s">
        <v>35</v>
      </c>
      <c s="23" t="s">
        <v>172</v>
      </c>
      <c s="23" t="s">
        <v>338</v>
      </c>
      <c s="19" t="s">
        <v>37</v>
      </c>
      <c s="24" t="s">
        <v>339</v>
      </c>
      <c s="25" t="s">
        <v>140</v>
      </c>
      <c s="26">
        <v>1725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340</v>
      </c>
    </row>
    <row r="85" spans="1:5" ht="25.5">
      <c r="A85" s="30" t="s">
        <v>42</v>
      </c>
      <c r="E85" s="31" t="s">
        <v>341</v>
      </c>
    </row>
    <row r="86" spans="1:5" ht="165.75">
      <c r="A86" t="s">
        <v>43</v>
      </c>
      <c r="E86" s="29" t="s">
        <v>342</v>
      </c>
    </row>
    <row r="87" spans="1:16" ht="12.75">
      <c r="A87" s="19" t="s">
        <v>35</v>
      </c>
      <c s="23" t="s">
        <v>178</v>
      </c>
      <c s="23" t="s">
        <v>343</v>
      </c>
      <c s="19" t="s">
        <v>37</v>
      </c>
      <c s="24" t="s">
        <v>344</v>
      </c>
      <c s="25" t="s">
        <v>99</v>
      </c>
      <c s="26">
        <v>8532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345</v>
      </c>
    </row>
    <row r="89" spans="1:5" ht="38.25">
      <c r="A89" s="30" t="s">
        <v>42</v>
      </c>
      <c r="E89" s="31" t="s">
        <v>346</v>
      </c>
    </row>
    <row r="90" spans="1:5" ht="51">
      <c r="A90" t="s">
        <v>43</v>
      </c>
      <c r="E90" s="29" t="s">
        <v>347</v>
      </c>
    </row>
    <row r="91" spans="1:16" ht="12.75">
      <c r="A91" s="19" t="s">
        <v>35</v>
      </c>
      <c s="23" t="s">
        <v>185</v>
      </c>
      <c s="23" t="s">
        <v>348</v>
      </c>
      <c s="19" t="s">
        <v>37</v>
      </c>
      <c s="24" t="s">
        <v>349</v>
      </c>
      <c s="25" t="s">
        <v>124</v>
      </c>
      <c s="26">
        <v>632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25.5">
      <c r="A92" s="28" t="s">
        <v>40</v>
      </c>
      <c r="E92" s="29" t="s">
        <v>350</v>
      </c>
    </row>
    <row r="93" spans="1:5" ht="51">
      <c r="A93" s="30" t="s">
        <v>42</v>
      </c>
      <c r="E93" s="31" t="s">
        <v>351</v>
      </c>
    </row>
    <row r="94" spans="1:5" ht="38.25">
      <c r="A94" t="s">
        <v>43</v>
      </c>
      <c r="E94" s="29" t="s">
        <v>352</v>
      </c>
    </row>
    <row r="95" spans="1:18" ht="12.75" customHeight="1">
      <c r="A95" s="5" t="s">
        <v>33</v>
      </c>
      <c s="5"/>
      <c s="35" t="s">
        <v>23</v>
      </c>
      <c s="5"/>
      <c s="21" t="s">
        <v>353</v>
      </c>
      <c s="5"/>
      <c s="5"/>
      <c s="5"/>
      <c s="36">
        <f>0+Q95</f>
      </c>
      <c r="O95">
        <f>0+R95</f>
      </c>
      <c r="Q95">
        <f>0+I96+I100+I104+I108+I112+I116+I120+I124+I128</f>
      </c>
      <c>
        <f>0+O96+O100+O104+O108+O112+O116+O120+O124+O128</f>
      </c>
    </row>
    <row r="96" spans="1:16" ht="12.75">
      <c r="A96" s="19" t="s">
        <v>35</v>
      </c>
      <c s="23" t="s">
        <v>191</v>
      </c>
      <c s="23" t="s">
        <v>354</v>
      </c>
      <c s="19" t="s">
        <v>37</v>
      </c>
      <c s="24" t="s">
        <v>355</v>
      </c>
      <c s="25" t="s">
        <v>124</v>
      </c>
      <c s="26">
        <v>11.016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356</v>
      </c>
    </row>
    <row r="98" spans="1:5" ht="25.5">
      <c r="A98" s="30" t="s">
        <v>42</v>
      </c>
      <c r="E98" s="31" t="s">
        <v>357</v>
      </c>
    </row>
    <row r="99" spans="1:5" ht="369.75">
      <c r="A99" t="s">
        <v>43</v>
      </c>
      <c r="E99" s="29" t="s">
        <v>190</v>
      </c>
    </row>
    <row r="100" spans="1:16" ht="12.75">
      <c r="A100" s="19" t="s">
        <v>35</v>
      </c>
      <c s="23" t="s">
        <v>196</v>
      </c>
      <c s="23" t="s">
        <v>358</v>
      </c>
      <c s="19" t="s">
        <v>46</v>
      </c>
      <c s="24" t="s">
        <v>359</v>
      </c>
      <c s="25" t="s">
        <v>124</v>
      </c>
      <c s="26">
        <v>1.378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360</v>
      </c>
    </row>
    <row r="102" spans="1:5" ht="25.5">
      <c r="A102" s="30" t="s">
        <v>42</v>
      </c>
      <c r="E102" s="31" t="s">
        <v>361</v>
      </c>
    </row>
    <row r="103" spans="1:5" ht="369.75">
      <c r="A103" t="s">
        <v>43</v>
      </c>
      <c r="E103" s="29" t="s">
        <v>190</v>
      </c>
    </row>
    <row r="104" spans="1:16" ht="12.75">
      <c r="A104" s="19" t="s">
        <v>35</v>
      </c>
      <c s="23" t="s">
        <v>203</v>
      </c>
      <c s="23" t="s">
        <v>358</v>
      </c>
      <c s="19" t="s">
        <v>51</v>
      </c>
      <c s="24" t="s">
        <v>359</v>
      </c>
      <c s="25" t="s">
        <v>124</v>
      </c>
      <c s="26">
        <v>4.2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362</v>
      </c>
    </row>
    <row r="106" spans="1:5" ht="51">
      <c r="A106" s="30" t="s">
        <v>42</v>
      </c>
      <c r="E106" s="31" t="s">
        <v>363</v>
      </c>
    </row>
    <row r="107" spans="1:5" ht="369.75">
      <c r="A107" t="s">
        <v>43</v>
      </c>
      <c r="E107" s="29" t="s">
        <v>190</v>
      </c>
    </row>
    <row r="108" spans="1:16" ht="12.75">
      <c r="A108" s="19" t="s">
        <v>35</v>
      </c>
      <c s="23" t="s">
        <v>210</v>
      </c>
      <c s="23" t="s">
        <v>364</v>
      </c>
      <c s="19" t="s">
        <v>37</v>
      </c>
      <c s="24" t="s">
        <v>365</v>
      </c>
      <c s="25" t="s">
        <v>124</v>
      </c>
      <c s="26">
        <v>4.664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366</v>
      </c>
    </row>
    <row r="110" spans="1:5" ht="25.5">
      <c r="A110" s="30" t="s">
        <v>42</v>
      </c>
      <c r="E110" s="31" t="s">
        <v>367</v>
      </c>
    </row>
    <row r="111" spans="1:5" ht="369.75">
      <c r="A111" t="s">
        <v>43</v>
      </c>
      <c r="E111" s="29" t="s">
        <v>190</v>
      </c>
    </row>
    <row r="112" spans="1:16" ht="12.75">
      <c r="A112" s="19" t="s">
        <v>35</v>
      </c>
      <c s="23" t="s">
        <v>215</v>
      </c>
      <c s="23" t="s">
        <v>368</v>
      </c>
      <c s="19" t="s">
        <v>37</v>
      </c>
      <c s="24" t="s">
        <v>369</v>
      </c>
      <c s="25" t="s">
        <v>124</v>
      </c>
      <c s="26">
        <v>10.8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370</v>
      </c>
    </row>
    <row r="114" spans="1:5" ht="25.5">
      <c r="A114" s="30" t="s">
        <v>42</v>
      </c>
      <c r="E114" s="31" t="s">
        <v>371</v>
      </c>
    </row>
    <row r="115" spans="1:5" ht="38.25">
      <c r="A115" t="s">
        <v>43</v>
      </c>
      <c r="E115" s="29" t="s">
        <v>352</v>
      </c>
    </row>
    <row r="116" spans="1:16" ht="12.75">
      <c r="A116" s="19" t="s">
        <v>35</v>
      </c>
      <c s="23" t="s">
        <v>219</v>
      </c>
      <c s="23" t="s">
        <v>372</v>
      </c>
      <c s="19" t="s">
        <v>37</v>
      </c>
      <c s="24" t="s">
        <v>373</v>
      </c>
      <c s="25" t="s">
        <v>124</v>
      </c>
      <c s="26">
        <v>8.163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374</v>
      </c>
    </row>
    <row r="118" spans="1:5" ht="38.25">
      <c r="A118" s="30" t="s">
        <v>42</v>
      </c>
      <c r="E118" s="31" t="s">
        <v>375</v>
      </c>
    </row>
    <row r="119" spans="1:5" ht="38.25">
      <c r="A119" t="s">
        <v>43</v>
      </c>
      <c r="E119" s="29" t="s">
        <v>352</v>
      </c>
    </row>
    <row r="120" spans="1:16" ht="12.75">
      <c r="A120" s="19" t="s">
        <v>35</v>
      </c>
      <c s="23" t="s">
        <v>224</v>
      </c>
      <c s="23" t="s">
        <v>376</v>
      </c>
      <c s="19" t="s">
        <v>37</v>
      </c>
      <c s="24" t="s">
        <v>377</v>
      </c>
      <c s="25" t="s">
        <v>124</v>
      </c>
      <c s="26">
        <v>5.6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378</v>
      </c>
    </row>
    <row r="122" spans="1:5" ht="51">
      <c r="A122" s="30" t="s">
        <v>42</v>
      </c>
      <c r="E122" s="31" t="s">
        <v>379</v>
      </c>
    </row>
    <row r="123" spans="1:5" ht="102">
      <c r="A123" t="s">
        <v>43</v>
      </c>
      <c r="E123" s="29" t="s">
        <v>380</v>
      </c>
    </row>
    <row r="124" spans="1:16" ht="12.75">
      <c r="A124" s="19" t="s">
        <v>35</v>
      </c>
      <c s="23" t="s">
        <v>228</v>
      </c>
      <c s="23" t="s">
        <v>381</v>
      </c>
      <c s="19" t="s">
        <v>37</v>
      </c>
      <c s="24" t="s">
        <v>382</v>
      </c>
      <c s="25" t="s">
        <v>124</v>
      </c>
      <c s="26">
        <v>12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383</v>
      </c>
    </row>
    <row r="126" spans="1:5" ht="25.5">
      <c r="A126" s="30" t="s">
        <v>42</v>
      </c>
      <c r="E126" s="31" t="s">
        <v>384</v>
      </c>
    </row>
    <row r="127" spans="1:5" ht="102">
      <c r="A127" t="s">
        <v>43</v>
      </c>
      <c r="E127" s="29" t="s">
        <v>385</v>
      </c>
    </row>
    <row r="128" spans="1:16" ht="12.75">
      <c r="A128" s="19" t="s">
        <v>35</v>
      </c>
      <c s="23" t="s">
        <v>232</v>
      </c>
      <c s="23" t="s">
        <v>386</v>
      </c>
      <c s="19" t="s">
        <v>37</v>
      </c>
      <c s="24" t="s">
        <v>387</v>
      </c>
      <c s="25" t="s">
        <v>124</v>
      </c>
      <c s="26">
        <v>4.832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388</v>
      </c>
    </row>
    <row r="130" spans="1:5" ht="76.5">
      <c r="A130" s="30" t="s">
        <v>42</v>
      </c>
      <c r="E130" s="31" t="s">
        <v>389</v>
      </c>
    </row>
    <row r="131" spans="1:5" ht="357">
      <c r="A131" t="s">
        <v>43</v>
      </c>
      <c r="E131" s="29" t="s">
        <v>390</v>
      </c>
    </row>
    <row r="132" spans="1:18" ht="12.75" customHeight="1">
      <c r="A132" s="5" t="s">
        <v>33</v>
      </c>
      <c s="5"/>
      <c s="35" t="s">
        <v>25</v>
      </c>
      <c s="5"/>
      <c s="21" t="s">
        <v>391</v>
      </c>
      <c s="5"/>
      <c s="5"/>
      <c s="5"/>
      <c s="36">
        <f>0+Q132</f>
      </c>
      <c r="O132">
        <f>0+R132</f>
      </c>
      <c r="Q132">
        <f>0+I133+I137+I141+I145+I149+I153+I157+I161+I165</f>
      </c>
      <c>
        <f>0+O133+O137+O141+O145+O149+O153+O157+O161+O165</f>
      </c>
    </row>
    <row r="133" spans="1:16" ht="12.75">
      <c r="A133" s="19" t="s">
        <v>35</v>
      </c>
      <c s="23" t="s">
        <v>237</v>
      </c>
      <c s="23" t="s">
        <v>392</v>
      </c>
      <c s="19" t="s">
        <v>37</v>
      </c>
      <c s="24" t="s">
        <v>393</v>
      </c>
      <c s="25" t="s">
        <v>124</v>
      </c>
      <c s="26">
        <v>821.6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394</v>
      </c>
    </row>
    <row r="135" spans="1:5" ht="38.25">
      <c r="A135" s="30" t="s">
        <v>42</v>
      </c>
      <c r="E135" s="31" t="s">
        <v>395</v>
      </c>
    </row>
    <row r="136" spans="1:5" ht="127.5">
      <c r="A136" t="s">
        <v>43</v>
      </c>
      <c r="E136" s="29" t="s">
        <v>396</v>
      </c>
    </row>
    <row r="137" spans="1:16" ht="12.75">
      <c r="A137" s="19" t="s">
        <v>35</v>
      </c>
      <c s="23" t="s">
        <v>242</v>
      </c>
      <c s="23" t="s">
        <v>397</v>
      </c>
      <c s="19" t="s">
        <v>37</v>
      </c>
      <c s="24" t="s">
        <v>398</v>
      </c>
      <c s="25" t="s">
        <v>124</v>
      </c>
      <c s="26">
        <v>1327.2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399</v>
      </c>
    </row>
    <row r="139" spans="1:5" ht="38.25">
      <c r="A139" s="30" t="s">
        <v>42</v>
      </c>
      <c r="E139" s="31" t="s">
        <v>400</v>
      </c>
    </row>
    <row r="140" spans="1:5" ht="51">
      <c r="A140" t="s">
        <v>43</v>
      </c>
      <c r="E140" s="29" t="s">
        <v>401</v>
      </c>
    </row>
    <row r="141" spans="1:16" ht="12.75">
      <c r="A141" s="19" t="s">
        <v>35</v>
      </c>
      <c s="23" t="s">
        <v>247</v>
      </c>
      <c s="23" t="s">
        <v>402</v>
      </c>
      <c s="19" t="s">
        <v>37</v>
      </c>
      <c s="24" t="s">
        <v>403</v>
      </c>
      <c s="25" t="s">
        <v>99</v>
      </c>
      <c s="26">
        <v>790.016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404</v>
      </c>
    </row>
    <row r="143" spans="1:5" ht="63.75">
      <c r="A143" s="30" t="s">
        <v>42</v>
      </c>
      <c r="E143" s="31" t="s">
        <v>315</v>
      </c>
    </row>
    <row r="144" spans="1:5" ht="38.25">
      <c r="A144" t="s">
        <v>43</v>
      </c>
      <c r="E144" s="29" t="s">
        <v>405</v>
      </c>
    </row>
    <row r="145" spans="1:16" ht="12.75">
      <c r="A145" s="19" t="s">
        <v>35</v>
      </c>
      <c s="23" t="s">
        <v>253</v>
      </c>
      <c s="23" t="s">
        <v>406</v>
      </c>
      <c s="19" t="s">
        <v>37</v>
      </c>
      <c s="24" t="s">
        <v>407</v>
      </c>
      <c s="25" t="s">
        <v>99</v>
      </c>
      <c s="26">
        <v>6320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408</v>
      </c>
    </row>
    <row r="147" spans="1:5" ht="25.5">
      <c r="A147" s="30" t="s">
        <v>42</v>
      </c>
      <c r="E147" s="31" t="s">
        <v>409</v>
      </c>
    </row>
    <row r="148" spans="1:5" ht="51">
      <c r="A148" t="s">
        <v>43</v>
      </c>
      <c r="E148" s="29" t="s">
        <v>410</v>
      </c>
    </row>
    <row r="149" spans="1:16" ht="12.75">
      <c r="A149" s="19" t="s">
        <v>35</v>
      </c>
      <c s="23" t="s">
        <v>259</v>
      </c>
      <c s="23" t="s">
        <v>411</v>
      </c>
      <c s="19" t="s">
        <v>37</v>
      </c>
      <c s="24" t="s">
        <v>412</v>
      </c>
      <c s="25" t="s">
        <v>99</v>
      </c>
      <c s="26">
        <v>8810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413</v>
      </c>
    </row>
    <row r="151" spans="1:5" ht="63.75">
      <c r="A151" s="30" t="s">
        <v>42</v>
      </c>
      <c r="E151" s="31" t="s">
        <v>414</v>
      </c>
    </row>
    <row r="152" spans="1:5" ht="51">
      <c r="A152" t="s">
        <v>43</v>
      </c>
      <c r="E152" s="29" t="s">
        <v>410</v>
      </c>
    </row>
    <row r="153" spans="1:16" ht="12.75">
      <c r="A153" s="19" t="s">
        <v>35</v>
      </c>
      <c s="23" t="s">
        <v>264</v>
      </c>
      <c s="23" t="s">
        <v>415</v>
      </c>
      <c s="19" t="s">
        <v>37</v>
      </c>
      <c s="24" t="s">
        <v>416</v>
      </c>
      <c s="25" t="s">
        <v>99</v>
      </c>
      <c s="26">
        <v>1650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417</v>
      </c>
    </row>
    <row r="155" spans="1:5" ht="38.25">
      <c r="A155" s="30" t="s">
        <v>42</v>
      </c>
      <c r="E155" s="31" t="s">
        <v>418</v>
      </c>
    </row>
    <row r="156" spans="1:5" ht="51">
      <c r="A156" t="s">
        <v>43</v>
      </c>
      <c r="E156" s="29" t="s">
        <v>419</v>
      </c>
    </row>
    <row r="157" spans="1:16" ht="12.75">
      <c r="A157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99</v>
      </c>
      <c s="26">
        <v>8810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63.75">
      <c r="A159" s="30" t="s">
        <v>42</v>
      </c>
      <c r="E159" s="31" t="s">
        <v>423</v>
      </c>
    </row>
    <row r="160" spans="1:5" ht="140.25">
      <c r="A160" t="s">
        <v>43</v>
      </c>
      <c r="E160" s="29" t="s">
        <v>424</v>
      </c>
    </row>
    <row r="161" spans="1:16" ht="12.75">
      <c r="A161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124</v>
      </c>
      <c s="26">
        <v>456.79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428</v>
      </c>
    </row>
    <row r="163" spans="1:5" ht="76.5">
      <c r="A163" s="30" t="s">
        <v>42</v>
      </c>
      <c r="E163" s="31" t="s">
        <v>429</v>
      </c>
    </row>
    <row r="164" spans="1:5" ht="140.25">
      <c r="A164" t="s">
        <v>43</v>
      </c>
      <c r="E164" s="29" t="s">
        <v>424</v>
      </c>
    </row>
    <row r="165" spans="1:16" ht="12.75">
      <c r="A165" s="19" t="s">
        <v>35</v>
      </c>
      <c s="23" t="s">
        <v>430</v>
      </c>
      <c s="23" t="s">
        <v>431</v>
      </c>
      <c s="19" t="s">
        <v>37</v>
      </c>
      <c s="24" t="s">
        <v>432</v>
      </c>
      <c s="25" t="s">
        <v>99</v>
      </c>
      <c s="26">
        <v>1650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433</v>
      </c>
    </row>
    <row r="167" spans="1:5" ht="38.25">
      <c r="A167" s="30" t="s">
        <v>42</v>
      </c>
      <c r="E167" s="31" t="s">
        <v>418</v>
      </c>
    </row>
    <row r="168" spans="1:5" ht="102">
      <c r="A168" t="s">
        <v>43</v>
      </c>
      <c r="E168" s="29" t="s">
        <v>434</v>
      </c>
    </row>
    <row r="169" spans="1:18" ht="12.75" customHeight="1">
      <c r="A169" s="5" t="s">
        <v>33</v>
      </c>
      <c s="5"/>
      <c s="35" t="s">
        <v>66</v>
      </c>
      <c s="5"/>
      <c s="21" t="s">
        <v>202</v>
      </c>
      <c s="5"/>
      <c s="5"/>
      <c s="5"/>
      <c s="36">
        <f>0+Q169</f>
      </c>
      <c r="O169">
        <f>0+R169</f>
      </c>
      <c r="Q169">
        <f>0+I170+I174+I178+I182+I186+I190</f>
      </c>
      <c>
        <f>0+O170+O174+O178+O182+O186+O190</f>
      </c>
    </row>
    <row r="170" spans="1:16" ht="12.75">
      <c r="A170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140</v>
      </c>
      <c s="26">
        <v>47.5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438</v>
      </c>
    </row>
    <row r="172" spans="1:5" ht="25.5">
      <c r="A172" s="30" t="s">
        <v>42</v>
      </c>
      <c r="E172" s="31" t="s">
        <v>439</v>
      </c>
    </row>
    <row r="173" spans="1:5" ht="255">
      <c r="A173" t="s">
        <v>43</v>
      </c>
      <c r="E173" s="29" t="s">
        <v>440</v>
      </c>
    </row>
    <row r="174" spans="1:16" ht="12.75">
      <c r="A174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76</v>
      </c>
      <c s="26">
        <v>33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444</v>
      </c>
    </row>
    <row r="176" spans="1:5" ht="25.5">
      <c r="A176" s="30" t="s">
        <v>42</v>
      </c>
      <c r="E176" s="31" t="s">
        <v>445</v>
      </c>
    </row>
    <row r="177" spans="1:5" ht="76.5">
      <c r="A177" t="s">
        <v>43</v>
      </c>
      <c r="E177" s="29" t="s">
        <v>446</v>
      </c>
    </row>
    <row r="178" spans="1:16" ht="12.75">
      <c r="A178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76</v>
      </c>
      <c s="26">
        <v>1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450</v>
      </c>
    </row>
    <row r="180" spans="1:5" ht="25.5">
      <c r="A180" s="30" t="s">
        <v>42</v>
      </c>
      <c r="E180" s="31" t="s">
        <v>451</v>
      </c>
    </row>
    <row r="181" spans="1:5" ht="25.5">
      <c r="A181" t="s">
        <v>43</v>
      </c>
      <c r="E181" s="29" t="s">
        <v>452</v>
      </c>
    </row>
    <row r="182" spans="1:16" ht="12.75">
      <c r="A182" s="19" t="s">
        <v>35</v>
      </c>
      <c s="23" t="s">
        <v>453</v>
      </c>
      <c s="23" t="s">
        <v>454</v>
      </c>
      <c s="19" t="s">
        <v>37</v>
      </c>
      <c s="24" t="s">
        <v>455</v>
      </c>
      <c s="25" t="s">
        <v>76</v>
      </c>
      <c s="26">
        <v>40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38.25">
      <c r="A184" s="30" t="s">
        <v>42</v>
      </c>
      <c r="E184" s="31" t="s">
        <v>456</v>
      </c>
    </row>
    <row r="185" spans="1:5" ht="25.5">
      <c r="A185" t="s">
        <v>43</v>
      </c>
      <c r="E185" s="29" t="s">
        <v>457</v>
      </c>
    </row>
    <row r="186" spans="1:16" ht="12.75">
      <c r="A186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76</v>
      </c>
      <c s="26">
        <v>23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37</v>
      </c>
    </row>
    <row r="188" spans="1:5" ht="25.5">
      <c r="A188" s="30" t="s">
        <v>42</v>
      </c>
      <c r="E188" s="31" t="s">
        <v>461</v>
      </c>
    </row>
    <row r="189" spans="1:5" ht="25.5">
      <c r="A189" t="s">
        <v>43</v>
      </c>
      <c r="E189" s="29" t="s">
        <v>457</v>
      </c>
    </row>
    <row r="190" spans="1:16" ht="12.75">
      <c r="A190" s="19" t="s">
        <v>35</v>
      </c>
      <c s="23" t="s">
        <v>462</v>
      </c>
      <c s="23" t="s">
        <v>463</v>
      </c>
      <c s="19" t="s">
        <v>37</v>
      </c>
      <c s="24" t="s">
        <v>464</v>
      </c>
      <c s="25" t="s">
        <v>124</v>
      </c>
      <c s="26">
        <v>11.529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465</v>
      </c>
    </row>
    <row r="192" spans="1:5" ht="25.5">
      <c r="A192" s="30" t="s">
        <v>42</v>
      </c>
      <c r="E192" s="31" t="s">
        <v>466</v>
      </c>
    </row>
    <row r="193" spans="1:5" ht="369.75">
      <c r="A193" t="s">
        <v>43</v>
      </c>
      <c r="E193" s="29" t="s">
        <v>190</v>
      </c>
    </row>
    <row r="194" spans="1:18" ht="12.75" customHeight="1">
      <c r="A194" s="5" t="s">
        <v>33</v>
      </c>
      <c s="5"/>
      <c s="35" t="s">
        <v>30</v>
      </c>
      <c s="5"/>
      <c s="21" t="s">
        <v>209</v>
      </c>
      <c s="5"/>
      <c s="5"/>
      <c s="5"/>
      <c s="36">
        <f>0+Q194</f>
      </c>
      <c r="O194">
        <f>0+R194</f>
      </c>
      <c r="Q194">
        <f>0+I195+I199+I203+I207+I211+I215+I219+I223+I227+I231+I235+I239</f>
      </c>
      <c>
        <f>0+O195+O199+O203+O207+O211+O215+O219+O223+O227+O231+O235+O239</f>
      </c>
    </row>
    <row r="195" spans="1:16" ht="12.75">
      <c r="A195" s="19" t="s">
        <v>35</v>
      </c>
      <c s="23" t="s">
        <v>467</v>
      </c>
      <c s="23" t="s">
        <v>468</v>
      </c>
      <c s="19" t="s">
        <v>46</v>
      </c>
      <c s="24" t="s">
        <v>469</v>
      </c>
      <c s="25" t="s">
        <v>140</v>
      </c>
      <c s="26">
        <v>1574.426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470</v>
      </c>
    </row>
    <row r="197" spans="1:5" ht="76.5">
      <c r="A197" s="30" t="s">
        <v>42</v>
      </c>
      <c r="E197" s="31" t="s">
        <v>471</v>
      </c>
    </row>
    <row r="198" spans="1:5" ht="51">
      <c r="A198" t="s">
        <v>43</v>
      </c>
      <c r="E198" s="29" t="s">
        <v>472</v>
      </c>
    </row>
    <row r="199" spans="1:16" ht="12.75">
      <c r="A199" s="19" t="s">
        <v>35</v>
      </c>
      <c s="23" t="s">
        <v>473</v>
      </c>
      <c s="23" t="s">
        <v>468</v>
      </c>
      <c s="19" t="s">
        <v>51</v>
      </c>
      <c s="24" t="s">
        <v>469</v>
      </c>
      <c s="25" t="s">
        <v>140</v>
      </c>
      <c s="26">
        <v>296.103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474</v>
      </c>
    </row>
    <row r="201" spans="1:5" ht="102">
      <c r="A201" s="30" t="s">
        <v>42</v>
      </c>
      <c r="E201" s="31" t="s">
        <v>475</v>
      </c>
    </row>
    <row r="202" spans="1:5" ht="51">
      <c r="A202" t="s">
        <v>43</v>
      </c>
      <c r="E202" s="29" t="s">
        <v>472</v>
      </c>
    </row>
    <row r="203" spans="1:16" ht="12.75">
      <c r="A203" s="19" t="s">
        <v>35</v>
      </c>
      <c s="23" t="s">
        <v>476</v>
      </c>
      <c s="23" t="s">
        <v>468</v>
      </c>
      <c s="19" t="s">
        <v>53</v>
      </c>
      <c s="24" t="s">
        <v>469</v>
      </c>
      <c s="25" t="s">
        <v>140</v>
      </c>
      <c s="26">
        <v>39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25.5">
      <c r="A204" s="28" t="s">
        <v>40</v>
      </c>
      <c r="E204" s="29" t="s">
        <v>477</v>
      </c>
    </row>
    <row r="205" spans="1:5" ht="25.5">
      <c r="A205" s="30" t="s">
        <v>42</v>
      </c>
      <c r="E205" s="31" t="s">
        <v>478</v>
      </c>
    </row>
    <row r="206" spans="1:5" ht="51">
      <c r="A206" t="s">
        <v>43</v>
      </c>
      <c r="E206" s="29" t="s">
        <v>472</v>
      </c>
    </row>
    <row r="207" spans="1:16" ht="12.75">
      <c r="A207" s="19" t="s">
        <v>35</v>
      </c>
      <c s="23" t="s">
        <v>479</v>
      </c>
      <c s="23" t="s">
        <v>480</v>
      </c>
      <c s="19" t="s">
        <v>46</v>
      </c>
      <c s="24" t="s">
        <v>481</v>
      </c>
      <c s="25" t="s">
        <v>140</v>
      </c>
      <c s="26">
        <v>44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482</v>
      </c>
    </row>
    <row r="209" spans="1:5" ht="25.5">
      <c r="A209" s="30" t="s">
        <v>42</v>
      </c>
      <c r="E209" s="31" t="s">
        <v>483</v>
      </c>
    </row>
    <row r="210" spans="1:5" ht="51">
      <c r="A210" t="s">
        <v>43</v>
      </c>
      <c r="E210" s="29" t="s">
        <v>472</v>
      </c>
    </row>
    <row r="211" spans="1:16" ht="12.75">
      <c r="A211" s="19" t="s">
        <v>35</v>
      </c>
      <c s="23" t="s">
        <v>484</v>
      </c>
      <c s="23" t="s">
        <v>480</v>
      </c>
      <c s="19" t="s">
        <v>51</v>
      </c>
      <c s="24" t="s">
        <v>481</v>
      </c>
      <c s="25" t="s">
        <v>140</v>
      </c>
      <c s="26">
        <v>20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485</v>
      </c>
    </row>
    <row r="213" spans="1:5" ht="25.5">
      <c r="A213" s="30" t="s">
        <v>42</v>
      </c>
      <c r="E213" s="31" t="s">
        <v>486</v>
      </c>
    </row>
    <row r="214" spans="1:5" ht="51">
      <c r="A214" t="s">
        <v>43</v>
      </c>
      <c r="E214" s="29" t="s">
        <v>472</v>
      </c>
    </row>
    <row r="215" spans="1:16" ht="12.75">
      <c r="A215" s="19" t="s">
        <v>35</v>
      </c>
      <c s="23" t="s">
        <v>487</v>
      </c>
      <c s="23" t="s">
        <v>488</v>
      </c>
      <c s="19" t="s">
        <v>37</v>
      </c>
      <c s="24" t="s">
        <v>489</v>
      </c>
      <c s="25" t="s">
        <v>140</v>
      </c>
      <c s="26">
        <v>9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490</v>
      </c>
    </row>
    <row r="217" spans="1:5" ht="25.5">
      <c r="A217" s="30" t="s">
        <v>42</v>
      </c>
      <c r="E217" s="31" t="s">
        <v>491</v>
      </c>
    </row>
    <row r="218" spans="1:5" ht="63.75">
      <c r="A218" t="s">
        <v>43</v>
      </c>
      <c r="E218" s="29" t="s">
        <v>492</v>
      </c>
    </row>
    <row r="219" spans="1:16" ht="12.75">
      <c r="A219" s="19" t="s">
        <v>35</v>
      </c>
      <c s="23" t="s">
        <v>493</v>
      </c>
      <c s="23" t="s">
        <v>494</v>
      </c>
      <c s="19" t="s">
        <v>37</v>
      </c>
      <c s="24" t="s">
        <v>495</v>
      </c>
      <c s="25" t="s">
        <v>140</v>
      </c>
      <c s="26">
        <v>48.465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25.5">
      <c r="A221" s="30" t="s">
        <v>42</v>
      </c>
      <c r="E221" s="31" t="s">
        <v>496</v>
      </c>
    </row>
    <row r="222" spans="1:5" ht="25.5">
      <c r="A222" t="s">
        <v>43</v>
      </c>
      <c r="E222" s="29" t="s">
        <v>497</v>
      </c>
    </row>
    <row r="223" spans="1:16" ht="12.75">
      <c r="A223" s="19" t="s">
        <v>35</v>
      </c>
      <c s="23" t="s">
        <v>498</v>
      </c>
      <c s="23" t="s">
        <v>499</v>
      </c>
      <c s="19" t="s">
        <v>37</v>
      </c>
      <c s="24" t="s">
        <v>500</v>
      </c>
      <c s="25" t="s">
        <v>140</v>
      </c>
      <c s="26">
        <v>212.5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501</v>
      </c>
    </row>
    <row r="225" spans="1:5" ht="51">
      <c r="A225" s="30" t="s">
        <v>42</v>
      </c>
      <c r="E225" s="31" t="s">
        <v>306</v>
      </c>
    </row>
    <row r="226" spans="1:5" ht="38.25">
      <c r="A226" t="s">
        <v>43</v>
      </c>
      <c r="E226" s="29" t="s">
        <v>502</v>
      </c>
    </row>
    <row r="227" spans="1:16" ht="12.75">
      <c r="A227" s="19" t="s">
        <v>35</v>
      </c>
      <c s="23" t="s">
        <v>503</v>
      </c>
      <c s="23" t="s">
        <v>504</v>
      </c>
      <c s="19" t="s">
        <v>37</v>
      </c>
      <c s="24" t="s">
        <v>505</v>
      </c>
      <c s="25" t="s">
        <v>140</v>
      </c>
      <c s="26">
        <v>73.465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501</v>
      </c>
    </row>
    <row r="229" spans="1:5" ht="51">
      <c r="A229" s="30" t="s">
        <v>42</v>
      </c>
      <c r="E229" s="31" t="s">
        <v>506</v>
      </c>
    </row>
    <row r="230" spans="1:5" ht="38.25">
      <c r="A230" t="s">
        <v>43</v>
      </c>
      <c r="E230" s="29" t="s">
        <v>502</v>
      </c>
    </row>
    <row r="231" spans="1:16" ht="25.5">
      <c r="A231" s="19" t="s">
        <v>35</v>
      </c>
      <c s="23" t="s">
        <v>507</v>
      </c>
      <c s="23" t="s">
        <v>508</v>
      </c>
      <c s="19" t="s">
        <v>37</v>
      </c>
      <c s="24" t="s">
        <v>509</v>
      </c>
      <c s="25" t="s">
        <v>140</v>
      </c>
      <c s="26">
        <v>21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510</v>
      </c>
    </row>
    <row r="233" spans="1:5" ht="25.5">
      <c r="A233" s="30" t="s">
        <v>42</v>
      </c>
      <c r="E233" s="31" t="s">
        <v>511</v>
      </c>
    </row>
    <row r="234" spans="1:5" ht="76.5">
      <c r="A234" t="s">
        <v>43</v>
      </c>
      <c r="E234" s="29" t="s">
        <v>512</v>
      </c>
    </row>
    <row r="235" spans="1:16" ht="12.75">
      <c r="A235" s="19" t="s">
        <v>35</v>
      </c>
      <c s="23" t="s">
        <v>513</v>
      </c>
      <c s="23" t="s">
        <v>514</v>
      </c>
      <c s="19" t="s">
        <v>37</v>
      </c>
      <c s="24" t="s">
        <v>515</v>
      </c>
      <c s="25" t="s">
        <v>99</v>
      </c>
      <c s="26">
        <v>47.5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25.5">
      <c r="A236" s="28" t="s">
        <v>40</v>
      </c>
      <c r="E236" s="29" t="s">
        <v>516</v>
      </c>
    </row>
    <row r="237" spans="1:5" ht="25.5">
      <c r="A237" s="30" t="s">
        <v>42</v>
      </c>
      <c r="E237" s="31" t="s">
        <v>517</v>
      </c>
    </row>
    <row r="238" spans="1:5" ht="102">
      <c r="A238" t="s">
        <v>43</v>
      </c>
      <c r="E238" s="29" t="s">
        <v>518</v>
      </c>
    </row>
    <row r="239" spans="1:16" ht="12.75">
      <c r="A239" s="19" t="s">
        <v>35</v>
      </c>
      <c s="23" t="s">
        <v>519</v>
      </c>
      <c s="23" t="s">
        <v>233</v>
      </c>
      <c s="19" t="s">
        <v>37</v>
      </c>
      <c s="24" t="s">
        <v>234</v>
      </c>
      <c s="25" t="s">
        <v>124</v>
      </c>
      <c s="26">
        <v>3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37</v>
      </c>
    </row>
    <row r="241" spans="1:5" ht="25.5">
      <c r="A241" s="30" t="s">
        <v>42</v>
      </c>
      <c r="E241" s="31" t="s">
        <v>520</v>
      </c>
    </row>
    <row r="242" spans="1:5" ht="102">
      <c r="A242" t="s">
        <v>43</v>
      </c>
      <c r="E242" s="29" t="s">
        <v>236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0+O8+O17+O42+O47+O72+O81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521</v>
      </c>
      <c s="32">
        <f>0+I8+I17+I42+I47+I72+I81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521</v>
      </c>
      <c s="5"/>
      <c s="14" t="s">
        <v>522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73.01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</v>
      </c>
    </row>
    <row r="11" spans="1:5" ht="38.25">
      <c r="A11" s="30" t="s">
        <v>42</v>
      </c>
      <c r="E11" s="31" t="s">
        <v>523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273</v>
      </c>
      <c s="19" t="s">
        <v>37</v>
      </c>
      <c s="24" t="s">
        <v>274</v>
      </c>
      <c s="25" t="s">
        <v>88</v>
      </c>
      <c s="26">
        <v>26.224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275</v>
      </c>
    </row>
    <row r="15" spans="1:5" ht="12.75">
      <c r="A15" s="30" t="s">
        <v>42</v>
      </c>
      <c r="E15" s="31" t="s">
        <v>524</v>
      </c>
    </row>
    <row r="16" spans="1:5" ht="25.5">
      <c r="A16" t="s">
        <v>43</v>
      </c>
      <c r="E16" s="29" t="s">
        <v>91</v>
      </c>
    </row>
    <row r="17" spans="1:18" ht="12.75" customHeight="1">
      <c r="A17" s="5" t="s">
        <v>33</v>
      </c>
      <c s="5"/>
      <c s="35" t="s">
        <v>19</v>
      </c>
      <c s="5"/>
      <c s="21" t="s">
        <v>96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9" t="s">
        <v>35</v>
      </c>
      <c s="23" t="s">
        <v>12</v>
      </c>
      <c s="23" t="s">
        <v>277</v>
      </c>
      <c s="19" t="s">
        <v>37</v>
      </c>
      <c s="24" t="s">
        <v>278</v>
      </c>
      <c s="25" t="s">
        <v>124</v>
      </c>
      <c s="26">
        <v>29.8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279</v>
      </c>
    </row>
    <row r="20" spans="1:5" ht="38.25">
      <c r="A20" s="30" t="s">
        <v>42</v>
      </c>
      <c r="E20" s="31" t="s">
        <v>525</v>
      </c>
    </row>
    <row r="21" spans="1:5" ht="63.75">
      <c r="A21" t="s">
        <v>43</v>
      </c>
      <c r="E21" s="29" t="s">
        <v>281</v>
      </c>
    </row>
    <row r="22" spans="1:16" ht="12.75">
      <c r="A22" s="19" t="s">
        <v>35</v>
      </c>
      <c s="23" t="s">
        <v>23</v>
      </c>
      <c s="23" t="s">
        <v>282</v>
      </c>
      <c s="19" t="s">
        <v>37</v>
      </c>
      <c s="24" t="s">
        <v>283</v>
      </c>
      <c s="25" t="s">
        <v>124</v>
      </c>
      <c s="26">
        <v>11.92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284</v>
      </c>
    </row>
    <row r="24" spans="1:5" ht="25.5">
      <c r="A24" s="30" t="s">
        <v>42</v>
      </c>
      <c r="E24" s="31" t="s">
        <v>526</v>
      </c>
    </row>
    <row r="25" spans="1:5" ht="63.75">
      <c r="A25" t="s">
        <v>43</v>
      </c>
      <c r="E25" s="29" t="s">
        <v>281</v>
      </c>
    </row>
    <row r="26" spans="1:16" ht="12.75">
      <c r="A26" s="19" t="s">
        <v>35</v>
      </c>
      <c s="23" t="s">
        <v>25</v>
      </c>
      <c s="23" t="s">
        <v>286</v>
      </c>
      <c s="19" t="s">
        <v>37</v>
      </c>
      <c s="24" t="s">
        <v>287</v>
      </c>
      <c s="25" t="s">
        <v>124</v>
      </c>
      <c s="26">
        <v>7.45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288</v>
      </c>
    </row>
    <row r="28" spans="1:5" ht="38.25">
      <c r="A28" s="30" t="s">
        <v>42</v>
      </c>
      <c r="E28" s="31" t="s">
        <v>527</v>
      </c>
    </row>
    <row r="29" spans="1:5" ht="63.75">
      <c r="A29" t="s">
        <v>43</v>
      </c>
      <c r="E29" s="29" t="s">
        <v>281</v>
      </c>
    </row>
    <row r="30" spans="1:16" ht="12.75">
      <c r="A30" s="19" t="s">
        <v>35</v>
      </c>
      <c s="23" t="s">
        <v>27</v>
      </c>
      <c s="23" t="s">
        <v>294</v>
      </c>
      <c s="19" t="s">
        <v>37</v>
      </c>
      <c s="24" t="s">
        <v>295</v>
      </c>
      <c s="25" t="s">
        <v>124</v>
      </c>
      <c s="26">
        <v>16.39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296</v>
      </c>
    </row>
    <row r="32" spans="1:5" ht="25.5">
      <c r="A32" s="30" t="s">
        <v>42</v>
      </c>
      <c r="E32" s="31" t="s">
        <v>528</v>
      </c>
    </row>
    <row r="33" spans="1:5" ht="63.75">
      <c r="A33" t="s">
        <v>43</v>
      </c>
      <c r="E33" s="29" t="s">
        <v>281</v>
      </c>
    </row>
    <row r="34" spans="1:16" ht="12.75">
      <c r="A34" s="19" t="s">
        <v>35</v>
      </c>
      <c s="23" t="s">
        <v>61</v>
      </c>
      <c s="23" t="s">
        <v>298</v>
      </c>
      <c s="19" t="s">
        <v>37</v>
      </c>
      <c s="24" t="s">
        <v>299</v>
      </c>
      <c s="25" t="s">
        <v>140</v>
      </c>
      <c s="26">
        <v>68.5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300</v>
      </c>
    </row>
    <row r="36" spans="1:5" ht="25.5">
      <c r="A36" s="30" t="s">
        <v>42</v>
      </c>
      <c r="E36" s="31" t="s">
        <v>529</v>
      </c>
    </row>
    <row r="37" spans="1:5" ht="25.5">
      <c r="A37" t="s">
        <v>43</v>
      </c>
      <c r="E37" s="29" t="s">
        <v>302</v>
      </c>
    </row>
    <row r="38" spans="1:16" ht="12.75">
      <c r="A38" s="19" t="s">
        <v>35</v>
      </c>
      <c s="23" t="s">
        <v>66</v>
      </c>
      <c s="23" t="s">
        <v>333</v>
      </c>
      <c s="19" t="s">
        <v>37</v>
      </c>
      <c s="24" t="s">
        <v>334</v>
      </c>
      <c s="25" t="s">
        <v>99</v>
      </c>
      <c s="26">
        <v>149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530</v>
      </c>
    </row>
    <row r="41" spans="1:5" ht="25.5">
      <c r="A41" t="s">
        <v>43</v>
      </c>
      <c r="E41" s="29" t="s">
        <v>336</v>
      </c>
    </row>
    <row r="42" spans="1:18" ht="12.75" customHeight="1">
      <c r="A42" s="5" t="s">
        <v>33</v>
      </c>
      <c s="5"/>
      <c s="35" t="s">
        <v>13</v>
      </c>
      <c s="5"/>
      <c s="21" t="s">
        <v>337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9" t="s">
        <v>35</v>
      </c>
      <c s="23" t="s">
        <v>30</v>
      </c>
      <c s="23" t="s">
        <v>343</v>
      </c>
      <c s="19" t="s">
        <v>37</v>
      </c>
      <c s="24" t="s">
        <v>344</v>
      </c>
      <c s="25" t="s">
        <v>99</v>
      </c>
      <c s="26">
        <v>201.15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345</v>
      </c>
    </row>
    <row r="45" spans="1:5" ht="38.25">
      <c r="A45" s="30" t="s">
        <v>42</v>
      </c>
      <c r="E45" s="31" t="s">
        <v>531</v>
      </c>
    </row>
    <row r="46" spans="1:5" ht="51">
      <c r="A46" t="s">
        <v>43</v>
      </c>
      <c r="E46" s="29" t="s">
        <v>347</v>
      </c>
    </row>
    <row r="47" spans="1:18" ht="12.75" customHeight="1">
      <c r="A47" s="5" t="s">
        <v>33</v>
      </c>
      <c s="5"/>
      <c s="35" t="s">
        <v>25</v>
      </c>
      <c s="5"/>
      <c s="21" t="s">
        <v>391</v>
      </c>
      <c s="5"/>
      <c s="5"/>
      <c s="5"/>
      <c s="36">
        <f>0+Q47</f>
      </c>
      <c r="O47">
        <f>0+R47</f>
      </c>
      <c r="Q47">
        <f>0+I48+I52+I56+I60+I64+I68</f>
      </c>
      <c>
        <f>0+O48+O52+O56+O60+O64+O68</f>
      </c>
    </row>
    <row r="48" spans="1:16" ht="12.75">
      <c r="A48" s="19" t="s">
        <v>35</v>
      </c>
      <c s="23" t="s">
        <v>32</v>
      </c>
      <c s="23" t="s">
        <v>392</v>
      </c>
      <c s="19" t="s">
        <v>37</v>
      </c>
      <c s="24" t="s">
        <v>393</v>
      </c>
      <c s="25" t="s">
        <v>124</v>
      </c>
      <c s="26">
        <v>19.37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394</v>
      </c>
    </row>
    <row r="50" spans="1:5" ht="38.25">
      <c r="A50" s="30" t="s">
        <v>42</v>
      </c>
      <c r="E50" s="31" t="s">
        <v>532</v>
      </c>
    </row>
    <row r="51" spans="1:5" ht="127.5">
      <c r="A51" t="s">
        <v>43</v>
      </c>
      <c r="E51" s="29" t="s">
        <v>396</v>
      </c>
    </row>
    <row r="52" spans="1:16" ht="12.75">
      <c r="A52" s="19" t="s">
        <v>35</v>
      </c>
      <c s="23" t="s">
        <v>79</v>
      </c>
      <c s="23" t="s">
        <v>397</v>
      </c>
      <c s="19" t="s">
        <v>37</v>
      </c>
      <c s="24" t="s">
        <v>398</v>
      </c>
      <c s="25" t="s">
        <v>124</v>
      </c>
      <c s="26">
        <v>31.29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399</v>
      </c>
    </row>
    <row r="54" spans="1:5" ht="38.25">
      <c r="A54" s="30" t="s">
        <v>42</v>
      </c>
      <c r="E54" s="31" t="s">
        <v>533</v>
      </c>
    </row>
    <row r="55" spans="1:5" ht="51">
      <c r="A55" t="s">
        <v>43</v>
      </c>
      <c r="E55" s="29" t="s">
        <v>401</v>
      </c>
    </row>
    <row r="56" spans="1:16" ht="12.75">
      <c r="A56" s="19" t="s">
        <v>35</v>
      </c>
      <c s="23" t="s">
        <v>137</v>
      </c>
      <c s="23" t="s">
        <v>406</v>
      </c>
      <c s="19" t="s">
        <v>37</v>
      </c>
      <c s="24" t="s">
        <v>407</v>
      </c>
      <c s="25" t="s">
        <v>99</v>
      </c>
      <c s="26">
        <v>149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408</v>
      </c>
    </row>
    <row r="58" spans="1:5" ht="25.5">
      <c r="A58" s="30" t="s">
        <v>42</v>
      </c>
      <c r="E58" s="31" t="s">
        <v>534</v>
      </c>
    </row>
    <row r="59" spans="1:5" ht="51">
      <c r="A59" t="s">
        <v>43</v>
      </c>
      <c r="E59" s="29" t="s">
        <v>410</v>
      </c>
    </row>
    <row r="60" spans="1:16" ht="12.75">
      <c r="A60" s="19" t="s">
        <v>35</v>
      </c>
      <c s="23" t="s">
        <v>143</v>
      </c>
      <c s="23" t="s">
        <v>411</v>
      </c>
      <c s="19" t="s">
        <v>37</v>
      </c>
      <c s="24" t="s">
        <v>412</v>
      </c>
      <c s="25" t="s">
        <v>99</v>
      </c>
      <c s="26">
        <v>149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413</v>
      </c>
    </row>
    <row r="62" spans="1:5" ht="25.5">
      <c r="A62" s="30" t="s">
        <v>42</v>
      </c>
      <c r="E62" s="31" t="s">
        <v>535</v>
      </c>
    </row>
    <row r="63" spans="1:5" ht="51">
      <c r="A63" t="s">
        <v>43</v>
      </c>
      <c r="E63" s="29" t="s">
        <v>410</v>
      </c>
    </row>
    <row r="64" spans="1:16" ht="12.75">
      <c r="A64" s="19" t="s">
        <v>35</v>
      </c>
      <c s="23" t="s">
        <v>147</v>
      </c>
      <c s="23" t="s">
        <v>421</v>
      </c>
      <c s="19" t="s">
        <v>37</v>
      </c>
      <c s="24" t="s">
        <v>422</v>
      </c>
      <c s="25" t="s">
        <v>99</v>
      </c>
      <c s="26">
        <v>148.876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38.25">
      <c r="A66" s="30" t="s">
        <v>42</v>
      </c>
      <c r="E66" s="31" t="s">
        <v>536</v>
      </c>
    </row>
    <row r="67" spans="1:5" ht="140.25">
      <c r="A67" t="s">
        <v>43</v>
      </c>
      <c r="E67" s="29" t="s">
        <v>424</v>
      </c>
    </row>
    <row r="68" spans="1:16" ht="12.75">
      <c r="A68" s="19" t="s">
        <v>35</v>
      </c>
      <c s="23" t="s">
        <v>151</v>
      </c>
      <c s="23" t="s">
        <v>426</v>
      </c>
      <c s="19" t="s">
        <v>37</v>
      </c>
      <c s="24" t="s">
        <v>427</v>
      </c>
      <c s="25" t="s">
        <v>124</v>
      </c>
      <c s="26">
        <v>10.728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428</v>
      </c>
    </row>
    <row r="70" spans="1:5" ht="63.75">
      <c r="A70" s="30" t="s">
        <v>42</v>
      </c>
      <c r="E70" s="31" t="s">
        <v>537</v>
      </c>
    </row>
    <row r="71" spans="1:5" ht="140.25">
      <c r="A71" t="s">
        <v>43</v>
      </c>
      <c r="E71" s="29" t="s">
        <v>424</v>
      </c>
    </row>
    <row r="72" spans="1:18" ht="12.75" customHeight="1">
      <c r="A72" s="5" t="s">
        <v>33</v>
      </c>
      <c s="5"/>
      <c s="35" t="s">
        <v>66</v>
      </c>
      <c s="5"/>
      <c s="21" t="s">
        <v>202</v>
      </c>
      <c s="5"/>
      <c s="5"/>
      <c s="5"/>
      <c s="36">
        <f>0+Q72</f>
      </c>
      <c r="O72">
        <f>0+R72</f>
      </c>
      <c r="Q72">
        <f>0+I73+I77</f>
      </c>
      <c>
        <f>0+O73+O77</f>
      </c>
    </row>
    <row r="73" spans="1:16" ht="12.75">
      <c r="A73" s="19" t="s">
        <v>35</v>
      </c>
      <c s="23" t="s">
        <v>155</v>
      </c>
      <c s="23" t="s">
        <v>454</v>
      </c>
      <c s="19" t="s">
        <v>37</v>
      </c>
      <c s="24" t="s">
        <v>455</v>
      </c>
      <c s="25" t="s">
        <v>76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538</v>
      </c>
    </row>
    <row r="76" spans="1:5" ht="25.5">
      <c r="A76" t="s">
        <v>43</v>
      </c>
      <c r="E76" s="29" t="s">
        <v>457</v>
      </c>
    </row>
    <row r="77" spans="1:16" ht="12.75">
      <c r="A77" s="19" t="s">
        <v>35</v>
      </c>
      <c s="23" t="s">
        <v>161</v>
      </c>
      <c s="23" t="s">
        <v>459</v>
      </c>
      <c s="19" t="s">
        <v>37</v>
      </c>
      <c s="24" t="s">
        <v>460</v>
      </c>
      <c s="25" t="s">
        <v>76</v>
      </c>
      <c s="26">
        <v>1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538</v>
      </c>
    </row>
    <row r="80" spans="1:5" ht="25.5">
      <c r="A80" t="s">
        <v>43</v>
      </c>
      <c r="E80" s="29" t="s">
        <v>457</v>
      </c>
    </row>
    <row r="81" spans="1:18" ht="12.75" customHeight="1">
      <c r="A81" s="5" t="s">
        <v>33</v>
      </c>
      <c s="5"/>
      <c s="35" t="s">
        <v>30</v>
      </c>
      <c s="5"/>
      <c s="21" t="s">
        <v>209</v>
      </c>
      <c s="5"/>
      <c s="5"/>
      <c s="5"/>
      <c s="36">
        <f>0+Q81</f>
      </c>
      <c r="O81">
        <f>0+R81</f>
      </c>
      <c r="Q81">
        <f>0+I82+I86+I90</f>
      </c>
      <c>
        <f>0+O82+O86+O90</f>
      </c>
    </row>
    <row r="82" spans="1:16" ht="12.75">
      <c r="A82" s="19" t="s">
        <v>35</v>
      </c>
      <c s="23" t="s">
        <v>167</v>
      </c>
      <c s="23" t="s">
        <v>468</v>
      </c>
      <c s="19" t="s">
        <v>46</v>
      </c>
      <c s="24" t="s">
        <v>469</v>
      </c>
      <c s="25" t="s">
        <v>140</v>
      </c>
      <c s="26">
        <v>44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470</v>
      </c>
    </row>
    <row r="84" spans="1:5" ht="25.5">
      <c r="A84" s="30" t="s">
        <v>42</v>
      </c>
      <c r="E84" s="31" t="s">
        <v>539</v>
      </c>
    </row>
    <row r="85" spans="1:5" ht="51">
      <c r="A85" t="s">
        <v>43</v>
      </c>
      <c r="E85" s="29" t="s">
        <v>472</v>
      </c>
    </row>
    <row r="86" spans="1:16" ht="12.75">
      <c r="A86" s="19" t="s">
        <v>35</v>
      </c>
      <c s="23" t="s">
        <v>172</v>
      </c>
      <c s="23" t="s">
        <v>494</v>
      </c>
      <c s="19" t="s">
        <v>37</v>
      </c>
      <c s="24" t="s">
        <v>495</v>
      </c>
      <c s="25" t="s">
        <v>140</v>
      </c>
      <c s="26">
        <v>68.508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38.25">
      <c r="A88" s="30" t="s">
        <v>42</v>
      </c>
      <c r="E88" s="31" t="s">
        <v>540</v>
      </c>
    </row>
    <row r="89" spans="1:5" ht="25.5">
      <c r="A89" t="s">
        <v>43</v>
      </c>
      <c r="E89" s="29" t="s">
        <v>497</v>
      </c>
    </row>
    <row r="90" spans="1:16" ht="12.75">
      <c r="A90" s="19" t="s">
        <v>35</v>
      </c>
      <c s="23" t="s">
        <v>178</v>
      </c>
      <c s="23" t="s">
        <v>504</v>
      </c>
      <c s="19" t="s">
        <v>37</v>
      </c>
      <c s="24" t="s">
        <v>505</v>
      </c>
      <c s="25" t="s">
        <v>140</v>
      </c>
      <c s="26">
        <v>68.5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42</v>
      </c>
      <c r="E92" s="31" t="s">
        <v>541</v>
      </c>
    </row>
    <row r="93" spans="1:5" ht="38.25">
      <c r="A93" t="s">
        <v>43</v>
      </c>
      <c r="E93" s="29" t="s">
        <v>502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0+O8+O21+O66+O75+O108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542</v>
      </c>
      <c s="32">
        <f>0+I8+I21+I66+I75+I108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542</v>
      </c>
      <c s="5"/>
      <c s="14" t="s">
        <v>543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429.492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</v>
      </c>
    </row>
    <row r="11" spans="1:5" ht="89.25">
      <c r="A11" s="30" t="s">
        <v>42</v>
      </c>
      <c r="E11" s="31" t="s">
        <v>544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92</v>
      </c>
      <c s="19" t="s">
        <v>37</v>
      </c>
      <c s="24" t="s">
        <v>93</v>
      </c>
      <c s="25" t="s">
        <v>88</v>
      </c>
      <c s="26">
        <v>113.887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94</v>
      </c>
    </row>
    <row r="15" spans="1:5" ht="38.25">
      <c r="A15" s="30" t="s">
        <v>42</v>
      </c>
      <c r="E15" s="31" t="s">
        <v>545</v>
      </c>
    </row>
    <row r="16" spans="1:5" ht="25.5">
      <c r="A16" t="s">
        <v>43</v>
      </c>
      <c r="E16" s="29" t="s">
        <v>91</v>
      </c>
    </row>
    <row r="17" spans="1:16" ht="12.75">
      <c r="A17" s="19" t="s">
        <v>35</v>
      </c>
      <c s="23" t="s">
        <v>12</v>
      </c>
      <c s="23" t="s">
        <v>273</v>
      </c>
      <c s="19" t="s">
        <v>37</v>
      </c>
      <c s="24" t="s">
        <v>274</v>
      </c>
      <c s="25" t="s">
        <v>88</v>
      </c>
      <c s="26">
        <v>328.544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275</v>
      </c>
    </row>
    <row r="19" spans="1:5" ht="38.25">
      <c r="A19" s="30" t="s">
        <v>42</v>
      </c>
      <c r="E19" s="31" t="s">
        <v>546</v>
      </c>
    </row>
    <row r="20" spans="1:5" ht="25.5">
      <c r="A20" t="s">
        <v>43</v>
      </c>
      <c r="E20" s="29" t="s">
        <v>91</v>
      </c>
    </row>
    <row r="21" spans="1:18" ht="12.75" customHeight="1">
      <c r="A21" s="5" t="s">
        <v>33</v>
      </c>
      <c s="5"/>
      <c s="35" t="s">
        <v>19</v>
      </c>
      <c s="5"/>
      <c s="21" t="s">
        <v>96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547</v>
      </c>
      <c s="19" t="s">
        <v>37</v>
      </c>
      <c s="24" t="s">
        <v>548</v>
      </c>
      <c s="25" t="s">
        <v>124</v>
      </c>
      <c s="26">
        <v>126.615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549</v>
      </c>
    </row>
    <row r="24" spans="1:5" ht="51">
      <c r="A24" s="30" t="s">
        <v>42</v>
      </c>
      <c r="E24" s="31" t="s">
        <v>550</v>
      </c>
    </row>
    <row r="25" spans="1:5" ht="63.75">
      <c r="A25" t="s">
        <v>43</v>
      </c>
      <c r="E25" s="29" t="s">
        <v>281</v>
      </c>
    </row>
    <row r="26" spans="1:16" ht="12.75">
      <c r="A26" s="19" t="s">
        <v>35</v>
      </c>
      <c s="23" t="s">
        <v>25</v>
      </c>
      <c s="23" t="s">
        <v>551</v>
      </c>
      <c s="19" t="s">
        <v>37</v>
      </c>
      <c s="24" t="s">
        <v>552</v>
      </c>
      <c s="25" t="s">
        <v>124</v>
      </c>
      <c s="26">
        <v>7.2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51">
      <c r="A28" s="30" t="s">
        <v>42</v>
      </c>
      <c r="E28" s="31" t="s">
        <v>553</v>
      </c>
    </row>
    <row r="29" spans="1:5" ht="63.75">
      <c r="A29" t="s">
        <v>43</v>
      </c>
      <c r="E29" s="29" t="s">
        <v>281</v>
      </c>
    </row>
    <row r="30" spans="1:16" ht="25.5">
      <c r="A30" s="19" t="s">
        <v>35</v>
      </c>
      <c s="23" t="s">
        <v>27</v>
      </c>
      <c s="23" t="s">
        <v>277</v>
      </c>
      <c s="19" t="s">
        <v>37</v>
      </c>
      <c s="24" t="s">
        <v>278</v>
      </c>
      <c s="25" t="s">
        <v>124</v>
      </c>
      <c s="26">
        <v>151.938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554</v>
      </c>
    </row>
    <row r="32" spans="1:5" ht="38.25">
      <c r="A32" s="30" t="s">
        <v>42</v>
      </c>
      <c r="E32" s="31" t="s">
        <v>555</v>
      </c>
    </row>
    <row r="33" spans="1:5" ht="63.75">
      <c r="A33" t="s">
        <v>43</v>
      </c>
      <c r="E33" s="29" t="s">
        <v>281</v>
      </c>
    </row>
    <row r="34" spans="1:16" ht="12.75">
      <c r="A34" s="19" t="s">
        <v>35</v>
      </c>
      <c s="23" t="s">
        <v>61</v>
      </c>
      <c s="23" t="s">
        <v>286</v>
      </c>
      <c s="19" t="s">
        <v>37</v>
      </c>
      <c s="24" t="s">
        <v>287</v>
      </c>
      <c s="25" t="s">
        <v>124</v>
      </c>
      <c s="26">
        <v>37.985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556</v>
      </c>
    </row>
    <row r="36" spans="1:5" ht="38.25">
      <c r="A36" s="30" t="s">
        <v>42</v>
      </c>
      <c r="E36" s="31" t="s">
        <v>557</v>
      </c>
    </row>
    <row r="37" spans="1:5" ht="63.75">
      <c r="A37" t="s">
        <v>43</v>
      </c>
      <c r="E37" s="29" t="s">
        <v>281</v>
      </c>
    </row>
    <row r="38" spans="1:16" ht="12.75">
      <c r="A38" s="19" t="s">
        <v>35</v>
      </c>
      <c s="23" t="s">
        <v>66</v>
      </c>
      <c s="23" t="s">
        <v>558</v>
      </c>
      <c s="19" t="s">
        <v>37</v>
      </c>
      <c s="24" t="s">
        <v>559</v>
      </c>
      <c s="25" t="s">
        <v>124</v>
      </c>
      <c s="26">
        <v>26.311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560</v>
      </c>
    </row>
    <row r="40" spans="1:5" ht="38.25">
      <c r="A40" s="30" t="s">
        <v>42</v>
      </c>
      <c r="E40" s="31" t="s">
        <v>561</v>
      </c>
    </row>
    <row r="41" spans="1:5" ht="63.75">
      <c r="A41" t="s">
        <v>43</v>
      </c>
      <c r="E41" s="29" t="s">
        <v>281</v>
      </c>
    </row>
    <row r="42" spans="1:16" ht="12.75">
      <c r="A42" s="19" t="s">
        <v>35</v>
      </c>
      <c s="23" t="s">
        <v>30</v>
      </c>
      <c s="23" t="s">
        <v>562</v>
      </c>
      <c s="19" t="s">
        <v>37</v>
      </c>
      <c s="24" t="s">
        <v>563</v>
      </c>
      <c s="25" t="s">
        <v>124</v>
      </c>
      <c s="26">
        <v>12.375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564</v>
      </c>
    </row>
    <row r="44" spans="1:5" ht="25.5">
      <c r="A44" s="30" t="s">
        <v>42</v>
      </c>
      <c r="E44" s="31" t="s">
        <v>565</v>
      </c>
    </row>
    <row r="45" spans="1:5" ht="63.75">
      <c r="A45" t="s">
        <v>43</v>
      </c>
      <c r="E45" s="29" t="s">
        <v>281</v>
      </c>
    </row>
    <row r="46" spans="1:16" ht="12.75">
      <c r="A46" s="19" t="s">
        <v>35</v>
      </c>
      <c s="23" t="s">
        <v>32</v>
      </c>
      <c s="23" t="s">
        <v>290</v>
      </c>
      <c s="19" t="s">
        <v>37</v>
      </c>
      <c s="24" t="s">
        <v>291</v>
      </c>
      <c s="25" t="s">
        <v>140</v>
      </c>
      <c s="26">
        <v>62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566</v>
      </c>
    </row>
    <row r="48" spans="1:5" ht="25.5">
      <c r="A48" s="30" t="s">
        <v>42</v>
      </c>
      <c r="E48" s="31" t="s">
        <v>567</v>
      </c>
    </row>
    <row r="49" spans="1:5" ht="63.75">
      <c r="A49" t="s">
        <v>43</v>
      </c>
      <c r="E49" s="29" t="s">
        <v>281</v>
      </c>
    </row>
    <row r="50" spans="1:16" ht="12.75">
      <c r="A50" s="19" t="s">
        <v>35</v>
      </c>
      <c s="23" t="s">
        <v>79</v>
      </c>
      <c s="23" t="s">
        <v>307</v>
      </c>
      <c s="19" t="s">
        <v>37</v>
      </c>
      <c s="24" t="s">
        <v>308</v>
      </c>
      <c s="25" t="s">
        <v>124</v>
      </c>
      <c s="26">
        <v>57.375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38.25">
      <c r="A52" s="30" t="s">
        <v>42</v>
      </c>
      <c r="E52" s="31" t="s">
        <v>568</v>
      </c>
    </row>
    <row r="53" spans="1:5" ht="369.75">
      <c r="A53" t="s">
        <v>43</v>
      </c>
      <c r="E53" s="29" t="s">
        <v>311</v>
      </c>
    </row>
    <row r="54" spans="1:16" ht="12.75">
      <c r="A54" s="19" t="s">
        <v>35</v>
      </c>
      <c s="23" t="s">
        <v>137</v>
      </c>
      <c s="23" t="s">
        <v>148</v>
      </c>
      <c s="19" t="s">
        <v>37</v>
      </c>
      <c s="24" t="s">
        <v>149</v>
      </c>
      <c s="25" t="s">
        <v>140</v>
      </c>
      <c s="26">
        <v>57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569</v>
      </c>
    </row>
    <row r="56" spans="1:5" ht="89.25">
      <c r="A56" s="30" t="s">
        <v>42</v>
      </c>
      <c r="E56" s="31" t="s">
        <v>570</v>
      </c>
    </row>
    <row r="57" spans="1:5" ht="63.75">
      <c r="A57" t="s">
        <v>43</v>
      </c>
      <c r="E57" s="29" t="s">
        <v>132</v>
      </c>
    </row>
    <row r="58" spans="1:16" ht="12.75">
      <c r="A58" s="19" t="s">
        <v>35</v>
      </c>
      <c s="23" t="s">
        <v>143</v>
      </c>
      <c s="23" t="s">
        <v>168</v>
      </c>
      <c s="19" t="s">
        <v>37</v>
      </c>
      <c s="24" t="s">
        <v>169</v>
      </c>
      <c s="25" t="s">
        <v>124</v>
      </c>
      <c s="26">
        <v>57.375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571</v>
      </c>
    </row>
    <row r="61" spans="1:5" ht="191.25">
      <c r="A61" t="s">
        <v>43</v>
      </c>
      <c r="E61" s="29" t="s">
        <v>171</v>
      </c>
    </row>
    <row r="62" spans="1:16" ht="12.75">
      <c r="A62" s="19" t="s">
        <v>35</v>
      </c>
      <c s="23" t="s">
        <v>147</v>
      </c>
      <c s="23" t="s">
        <v>333</v>
      </c>
      <c s="19" t="s">
        <v>37</v>
      </c>
      <c s="24" t="s">
        <v>334</v>
      </c>
      <c s="25" t="s">
        <v>99</v>
      </c>
      <c s="26">
        <v>1307.57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89.25">
      <c r="A64" s="30" t="s">
        <v>42</v>
      </c>
      <c r="E64" s="31" t="s">
        <v>572</v>
      </c>
    </row>
    <row r="65" spans="1:5" ht="25.5">
      <c r="A65" t="s">
        <v>43</v>
      </c>
      <c r="E65" s="29" t="s">
        <v>336</v>
      </c>
    </row>
    <row r="66" spans="1:18" ht="12.75" customHeight="1">
      <c r="A66" s="5" t="s">
        <v>33</v>
      </c>
      <c s="5"/>
      <c s="35" t="s">
        <v>13</v>
      </c>
      <c s="5"/>
      <c s="21" t="s">
        <v>337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151</v>
      </c>
      <c s="23" t="s">
        <v>343</v>
      </c>
      <c s="19" t="s">
        <v>37</v>
      </c>
      <c s="24" t="s">
        <v>344</v>
      </c>
      <c s="25" t="s">
        <v>99</v>
      </c>
      <c s="26">
        <v>1426.44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573</v>
      </c>
    </row>
    <row r="69" spans="1:5" ht="89.25">
      <c r="A69" s="30" t="s">
        <v>42</v>
      </c>
      <c r="E69" s="31" t="s">
        <v>574</v>
      </c>
    </row>
    <row r="70" spans="1:5" ht="51">
      <c r="A70" t="s">
        <v>43</v>
      </c>
      <c r="E70" s="29" t="s">
        <v>347</v>
      </c>
    </row>
    <row r="71" spans="1:16" ht="12.75">
      <c r="A71" s="19" t="s">
        <v>35</v>
      </c>
      <c s="23" t="s">
        <v>155</v>
      </c>
      <c s="23" t="s">
        <v>348</v>
      </c>
      <c s="19" t="s">
        <v>37</v>
      </c>
      <c s="24" t="s">
        <v>349</v>
      </c>
      <c s="25" t="s">
        <v>124</v>
      </c>
      <c s="26">
        <v>326.893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575</v>
      </c>
    </row>
    <row r="73" spans="1:5" ht="89.25">
      <c r="A73" s="30" t="s">
        <v>42</v>
      </c>
      <c r="E73" s="31" t="s">
        <v>576</v>
      </c>
    </row>
    <row r="74" spans="1:5" ht="38.25">
      <c r="A74" t="s">
        <v>43</v>
      </c>
      <c r="E74" s="29" t="s">
        <v>352</v>
      </c>
    </row>
    <row r="75" spans="1:18" ht="12.75" customHeight="1">
      <c r="A75" s="5" t="s">
        <v>33</v>
      </c>
      <c s="5"/>
      <c s="35" t="s">
        <v>25</v>
      </c>
      <c s="5"/>
      <c s="21" t="s">
        <v>391</v>
      </c>
      <c s="5"/>
      <c s="5"/>
      <c s="5"/>
      <c s="36">
        <f>0+Q75</f>
      </c>
      <c r="O75">
        <f>0+R75</f>
      </c>
      <c r="Q75">
        <f>0+I76+I80+I84+I88+I92+I96+I100+I104</f>
      </c>
      <c>
        <f>0+O76+O80+O84+O88+O92+O96+O100+O104</f>
      </c>
    </row>
    <row r="76" spans="1:16" ht="12.75">
      <c r="A76" s="19" t="s">
        <v>35</v>
      </c>
      <c s="23" t="s">
        <v>161</v>
      </c>
      <c s="23" t="s">
        <v>397</v>
      </c>
      <c s="19" t="s">
        <v>37</v>
      </c>
      <c s="24" t="s">
        <v>398</v>
      </c>
      <c s="25" t="s">
        <v>124</v>
      </c>
      <c s="26">
        <v>26.311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577</v>
      </c>
    </row>
    <row r="78" spans="1:5" ht="51">
      <c r="A78" s="30" t="s">
        <v>42</v>
      </c>
      <c r="E78" s="31" t="s">
        <v>578</v>
      </c>
    </row>
    <row r="79" spans="1:5" ht="51">
      <c r="A79" t="s">
        <v>43</v>
      </c>
      <c r="E79" s="29" t="s">
        <v>401</v>
      </c>
    </row>
    <row r="80" spans="1:16" ht="12.75">
      <c r="A80" s="19" t="s">
        <v>35</v>
      </c>
      <c s="23" t="s">
        <v>167</v>
      </c>
      <c s="23" t="s">
        <v>579</v>
      </c>
      <c s="19" t="s">
        <v>37</v>
      </c>
      <c s="24" t="s">
        <v>580</v>
      </c>
      <c s="25" t="s">
        <v>99</v>
      </c>
      <c s="26">
        <v>1307.57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581</v>
      </c>
    </row>
    <row r="82" spans="1:5" ht="89.25">
      <c r="A82" s="30" t="s">
        <v>42</v>
      </c>
      <c r="E82" s="31" t="s">
        <v>572</v>
      </c>
    </row>
    <row r="83" spans="1:5" ht="51">
      <c r="A83" t="s">
        <v>43</v>
      </c>
      <c r="E83" s="29" t="s">
        <v>401</v>
      </c>
    </row>
    <row r="84" spans="1:16" ht="12.75">
      <c r="A84" s="19" t="s">
        <v>35</v>
      </c>
      <c s="23" t="s">
        <v>172</v>
      </c>
      <c s="23" t="s">
        <v>582</v>
      </c>
      <c s="19" t="s">
        <v>37</v>
      </c>
      <c s="24" t="s">
        <v>583</v>
      </c>
      <c s="25" t="s">
        <v>99</v>
      </c>
      <c s="26">
        <v>998.569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584</v>
      </c>
    </row>
    <row r="86" spans="1:5" ht="63.75">
      <c r="A86" s="30" t="s">
        <v>42</v>
      </c>
      <c r="E86" s="31" t="s">
        <v>585</v>
      </c>
    </row>
    <row r="87" spans="1:5" ht="153">
      <c r="A87" t="s">
        <v>43</v>
      </c>
      <c r="E87" s="29" t="s">
        <v>586</v>
      </c>
    </row>
    <row r="88" spans="1:16" ht="12.75">
      <c r="A88" s="19" t="s">
        <v>35</v>
      </c>
      <c s="23" t="s">
        <v>178</v>
      </c>
      <c s="23" t="s">
        <v>587</v>
      </c>
      <c s="19" t="s">
        <v>37</v>
      </c>
      <c s="24" t="s">
        <v>588</v>
      </c>
      <c s="25" t="s">
        <v>99</v>
      </c>
      <c s="26">
        <v>100.32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589</v>
      </c>
    </row>
    <row r="90" spans="1:5" ht="38.25">
      <c r="A90" s="30" t="s">
        <v>42</v>
      </c>
      <c r="E90" s="31" t="s">
        <v>590</v>
      </c>
    </row>
    <row r="91" spans="1:5" ht="153">
      <c r="A91" t="s">
        <v>43</v>
      </c>
      <c r="E91" s="29" t="s">
        <v>586</v>
      </c>
    </row>
    <row r="92" spans="1:16" ht="12.75">
      <c r="A92" s="19" t="s">
        <v>35</v>
      </c>
      <c s="23" t="s">
        <v>185</v>
      </c>
      <c s="23" t="s">
        <v>591</v>
      </c>
      <c s="19" t="s">
        <v>37</v>
      </c>
      <c s="24" t="s">
        <v>592</v>
      </c>
      <c s="25" t="s">
        <v>99</v>
      </c>
      <c s="26">
        <v>10.4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593</v>
      </c>
    </row>
    <row r="94" spans="1:5" ht="25.5">
      <c r="A94" s="30" t="s">
        <v>42</v>
      </c>
      <c r="E94" s="31" t="s">
        <v>594</v>
      </c>
    </row>
    <row r="95" spans="1:5" ht="153">
      <c r="A95" t="s">
        <v>43</v>
      </c>
      <c r="E95" s="29" t="s">
        <v>586</v>
      </c>
    </row>
    <row r="96" spans="1:16" ht="25.5">
      <c r="A96" s="19" t="s">
        <v>35</v>
      </c>
      <c s="23" t="s">
        <v>191</v>
      </c>
      <c s="23" t="s">
        <v>595</v>
      </c>
      <c s="19" t="s">
        <v>37</v>
      </c>
      <c s="24" t="s">
        <v>596</v>
      </c>
      <c s="25" t="s">
        <v>99</v>
      </c>
      <c s="26">
        <v>27.091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25.5">
      <c r="A97" s="28" t="s">
        <v>40</v>
      </c>
      <c r="E97" s="29" t="s">
        <v>597</v>
      </c>
    </row>
    <row r="98" spans="1:5" ht="51">
      <c r="A98" s="30" t="s">
        <v>42</v>
      </c>
      <c r="E98" s="31" t="s">
        <v>598</v>
      </c>
    </row>
    <row r="99" spans="1:5" ht="153">
      <c r="A99" t="s">
        <v>43</v>
      </c>
      <c r="E99" s="29" t="s">
        <v>586</v>
      </c>
    </row>
    <row r="100" spans="1:16" ht="25.5">
      <c r="A100" s="19" t="s">
        <v>35</v>
      </c>
      <c s="23" t="s">
        <v>196</v>
      </c>
      <c s="23" t="s">
        <v>599</v>
      </c>
      <c s="19" t="s">
        <v>37</v>
      </c>
      <c s="24" t="s">
        <v>600</v>
      </c>
      <c s="25" t="s">
        <v>99</v>
      </c>
      <c s="26">
        <v>52.177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601</v>
      </c>
    </row>
    <row r="102" spans="1:5" ht="38.25">
      <c r="A102" s="30" t="s">
        <v>42</v>
      </c>
      <c r="E102" s="31" t="s">
        <v>602</v>
      </c>
    </row>
    <row r="103" spans="1:5" ht="153">
      <c r="A103" t="s">
        <v>43</v>
      </c>
      <c r="E103" s="29" t="s">
        <v>586</v>
      </c>
    </row>
    <row r="104" spans="1:16" ht="12.75">
      <c r="A104" s="19" t="s">
        <v>35</v>
      </c>
      <c s="23" t="s">
        <v>203</v>
      </c>
      <c s="23" t="s">
        <v>603</v>
      </c>
      <c s="19" t="s">
        <v>37</v>
      </c>
      <c s="24" t="s">
        <v>604</v>
      </c>
      <c s="25" t="s">
        <v>99</v>
      </c>
      <c s="26">
        <v>70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605</v>
      </c>
    </row>
    <row r="106" spans="1:5" ht="25.5">
      <c r="A106" s="30" t="s">
        <v>42</v>
      </c>
      <c r="E106" s="31" t="s">
        <v>606</v>
      </c>
    </row>
    <row r="107" spans="1:5" ht="89.25">
      <c r="A107" t="s">
        <v>43</v>
      </c>
      <c r="E107" s="29" t="s">
        <v>607</v>
      </c>
    </row>
    <row r="108" spans="1:18" ht="12.75" customHeight="1">
      <c r="A108" s="5" t="s">
        <v>33</v>
      </c>
      <c s="5"/>
      <c s="35" t="s">
        <v>30</v>
      </c>
      <c s="5"/>
      <c s="21" t="s">
        <v>209</v>
      </c>
      <c s="5"/>
      <c s="5"/>
      <c s="5"/>
      <c s="36">
        <f>0+Q108</f>
      </c>
      <c r="O108">
        <f>0+R108</f>
      </c>
      <c r="Q108">
        <f>0+I109+I113+I117+I121+I125</f>
      </c>
      <c>
        <f>0+O109+O113+O117+O121+O125</f>
      </c>
    </row>
    <row r="109" spans="1:16" ht="12.75">
      <c r="A109" s="19" t="s">
        <v>35</v>
      </c>
      <c s="23" t="s">
        <v>210</v>
      </c>
      <c s="23" t="s">
        <v>608</v>
      </c>
      <c s="19" t="s">
        <v>37</v>
      </c>
      <c s="24" t="s">
        <v>609</v>
      </c>
      <c s="25" t="s">
        <v>124</v>
      </c>
      <c s="26">
        <v>1.44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610</v>
      </c>
    </row>
    <row r="111" spans="1:5" ht="25.5">
      <c r="A111" s="30" t="s">
        <v>42</v>
      </c>
      <c r="E111" s="31" t="s">
        <v>611</v>
      </c>
    </row>
    <row r="112" spans="1:5" ht="51">
      <c r="A112" t="s">
        <v>43</v>
      </c>
      <c r="E112" s="29" t="s">
        <v>612</v>
      </c>
    </row>
    <row r="113" spans="1:16" ht="12.75">
      <c r="A113" s="19" t="s">
        <v>35</v>
      </c>
      <c s="23" t="s">
        <v>215</v>
      </c>
      <c s="23" t="s">
        <v>613</v>
      </c>
      <c s="19" t="s">
        <v>37</v>
      </c>
      <c s="24" t="s">
        <v>614</v>
      </c>
      <c s="25" t="s">
        <v>140</v>
      </c>
      <c s="26">
        <v>1356.818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615</v>
      </c>
    </row>
    <row r="115" spans="1:5" ht="127.5">
      <c r="A115" s="30" t="s">
        <v>42</v>
      </c>
      <c r="E115" s="31" t="s">
        <v>616</v>
      </c>
    </row>
    <row r="116" spans="1:5" ht="51">
      <c r="A116" t="s">
        <v>43</v>
      </c>
      <c r="E116" s="29" t="s">
        <v>472</v>
      </c>
    </row>
    <row r="117" spans="1:16" ht="12.75">
      <c r="A117" s="19" t="s">
        <v>35</v>
      </c>
      <c s="23" t="s">
        <v>219</v>
      </c>
      <c s="23" t="s">
        <v>468</v>
      </c>
      <c s="19" t="s">
        <v>37</v>
      </c>
      <c s="24" t="s">
        <v>469</v>
      </c>
      <c s="25" t="s">
        <v>140</v>
      </c>
      <c s="26">
        <v>20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617</v>
      </c>
    </row>
    <row r="119" spans="1:5" ht="38.25">
      <c r="A119" s="30" t="s">
        <v>42</v>
      </c>
      <c r="E119" s="31" t="s">
        <v>618</v>
      </c>
    </row>
    <row r="120" spans="1:5" ht="51">
      <c r="A120" t="s">
        <v>43</v>
      </c>
      <c r="E120" s="29" t="s">
        <v>472</v>
      </c>
    </row>
    <row r="121" spans="1:16" ht="12.75">
      <c r="A121" s="19" t="s">
        <v>35</v>
      </c>
      <c s="23" t="s">
        <v>224</v>
      </c>
      <c s="23" t="s">
        <v>619</v>
      </c>
      <c s="19" t="s">
        <v>37</v>
      </c>
      <c s="24" t="s">
        <v>620</v>
      </c>
      <c s="25" t="s">
        <v>140</v>
      </c>
      <c s="26">
        <v>9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621</v>
      </c>
    </row>
    <row r="123" spans="1:5" ht="25.5">
      <c r="A123" s="30" t="s">
        <v>42</v>
      </c>
      <c r="E123" s="31" t="s">
        <v>622</v>
      </c>
    </row>
    <row r="124" spans="1:5" ht="76.5">
      <c r="A124" t="s">
        <v>43</v>
      </c>
      <c r="E124" s="29" t="s">
        <v>623</v>
      </c>
    </row>
    <row r="125" spans="1:16" ht="12.75">
      <c r="A125" s="19" t="s">
        <v>35</v>
      </c>
      <c s="23" t="s">
        <v>228</v>
      </c>
      <c s="23" t="s">
        <v>233</v>
      </c>
      <c s="19" t="s">
        <v>37</v>
      </c>
      <c s="24" t="s">
        <v>234</v>
      </c>
      <c s="25" t="s">
        <v>124</v>
      </c>
      <c s="26">
        <v>3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25.5">
      <c r="A127" s="30" t="s">
        <v>42</v>
      </c>
      <c r="E127" s="31" t="s">
        <v>624</v>
      </c>
    </row>
    <row r="128" spans="1:5" ht="102">
      <c r="A128" t="s">
        <v>43</v>
      </c>
      <c r="E128" s="29" t="s">
        <v>236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625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625</v>
      </c>
      <c s="5"/>
      <c s="14" t="s">
        <v>626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209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627</v>
      </c>
      <c s="19" t="s">
        <v>46</v>
      </c>
      <c s="24" t="s">
        <v>628</v>
      </c>
      <c s="25" t="s">
        <v>76</v>
      </c>
      <c s="26">
        <v>60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629</v>
      </c>
    </row>
    <row r="11" spans="1:5" ht="25.5">
      <c r="A11" s="30" t="s">
        <v>42</v>
      </c>
      <c r="E11" s="31" t="s">
        <v>630</v>
      </c>
    </row>
    <row r="12" spans="1:5" ht="51">
      <c r="A12" t="s">
        <v>43</v>
      </c>
      <c r="E12" s="29" t="s">
        <v>631</v>
      </c>
    </row>
    <row r="13" spans="1:16" ht="12.75">
      <c r="A13" s="19" t="s">
        <v>35</v>
      </c>
      <c s="23" t="s">
        <v>13</v>
      </c>
      <c s="23" t="s">
        <v>627</v>
      </c>
      <c s="19" t="s">
        <v>51</v>
      </c>
      <c s="24" t="s">
        <v>628</v>
      </c>
      <c s="25" t="s">
        <v>76</v>
      </c>
      <c s="26">
        <v>22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632</v>
      </c>
    </row>
    <row r="15" spans="1:5" ht="25.5">
      <c r="A15" s="30" t="s">
        <v>42</v>
      </c>
      <c r="E15" s="31" t="s">
        <v>633</v>
      </c>
    </row>
    <row r="16" spans="1:5" ht="51">
      <c r="A16" t="s">
        <v>43</v>
      </c>
      <c r="E16" s="29" t="s">
        <v>631</v>
      </c>
    </row>
    <row r="17" spans="1:16" ht="25.5">
      <c r="A17" s="19" t="s">
        <v>35</v>
      </c>
      <c s="23" t="s">
        <v>12</v>
      </c>
      <c s="23" t="s">
        <v>634</v>
      </c>
      <c s="19" t="s">
        <v>37</v>
      </c>
      <c s="24" t="s">
        <v>635</v>
      </c>
      <c s="25" t="s">
        <v>76</v>
      </c>
      <c s="26">
        <v>41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25.5">
      <c r="A19" s="30" t="s">
        <v>42</v>
      </c>
      <c r="E19" s="31" t="s">
        <v>636</v>
      </c>
    </row>
    <row r="20" spans="1:5" ht="25.5">
      <c r="A20" t="s">
        <v>43</v>
      </c>
      <c r="E20" s="29" t="s">
        <v>637</v>
      </c>
    </row>
    <row r="21" spans="1:16" ht="25.5">
      <c r="A21" s="19" t="s">
        <v>35</v>
      </c>
      <c s="23" t="s">
        <v>23</v>
      </c>
      <c s="23" t="s">
        <v>638</v>
      </c>
      <c s="19" t="s">
        <v>37</v>
      </c>
      <c s="24" t="s">
        <v>639</v>
      </c>
      <c s="25" t="s">
        <v>76</v>
      </c>
      <c s="26">
        <v>28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25.5">
      <c r="A23" s="30" t="s">
        <v>42</v>
      </c>
      <c r="E23" s="31" t="s">
        <v>640</v>
      </c>
    </row>
    <row r="24" spans="1:5" ht="25.5">
      <c r="A24" t="s">
        <v>43</v>
      </c>
      <c r="E24" s="29" t="s">
        <v>641</v>
      </c>
    </row>
    <row r="25" spans="1:16" ht="25.5">
      <c r="A25" s="19" t="s">
        <v>35</v>
      </c>
      <c s="23" t="s">
        <v>25</v>
      </c>
      <c s="23" t="s">
        <v>642</v>
      </c>
      <c s="19" t="s">
        <v>37</v>
      </c>
      <c s="24" t="s">
        <v>643</v>
      </c>
      <c s="25" t="s">
        <v>99</v>
      </c>
      <c s="26">
        <v>667.469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644</v>
      </c>
    </row>
    <row r="27" spans="1:5" ht="204">
      <c r="A27" s="30" t="s">
        <v>42</v>
      </c>
      <c r="E27" s="31" t="s">
        <v>645</v>
      </c>
    </row>
    <row r="28" spans="1:5" ht="38.25">
      <c r="A28" t="s">
        <v>43</v>
      </c>
      <c r="E28" s="29" t="s">
        <v>646</v>
      </c>
    </row>
    <row r="29" spans="1:16" ht="25.5">
      <c r="A29" s="19" t="s">
        <v>35</v>
      </c>
      <c s="23" t="s">
        <v>27</v>
      </c>
      <c s="23" t="s">
        <v>647</v>
      </c>
      <c s="19" t="s">
        <v>37</v>
      </c>
      <c s="24" t="s">
        <v>648</v>
      </c>
      <c s="25" t="s">
        <v>99</v>
      </c>
      <c s="26">
        <v>667.469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204">
      <c r="A31" s="30" t="s">
        <v>42</v>
      </c>
      <c r="E31" s="31" t="s">
        <v>645</v>
      </c>
    </row>
    <row r="32" spans="1:5" ht="38.25">
      <c r="A32" t="s">
        <v>43</v>
      </c>
      <c r="E32" s="29" t="s">
        <v>646</v>
      </c>
    </row>
    <row r="33" spans="1:16" ht="12.75">
      <c r="A33" s="19" t="s">
        <v>35</v>
      </c>
      <c s="23" t="s">
        <v>61</v>
      </c>
      <c s="23" t="s">
        <v>649</v>
      </c>
      <c s="19" t="s">
        <v>37</v>
      </c>
      <c s="24" t="s">
        <v>650</v>
      </c>
      <c s="25" t="s">
        <v>99</v>
      </c>
      <c s="26">
        <v>3.09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651</v>
      </c>
    </row>
    <row r="35" spans="1:5" ht="25.5">
      <c r="A35" s="30" t="s">
        <v>42</v>
      </c>
      <c r="E35" s="31" t="s">
        <v>652</v>
      </c>
    </row>
    <row r="36" spans="1:5" ht="38.25">
      <c r="A36" t="s">
        <v>43</v>
      </c>
      <c r="E36" s="29" t="s">
        <v>646</v>
      </c>
    </row>
    <row r="37" spans="1:16" ht="12.75">
      <c r="A37" s="19" t="s">
        <v>35</v>
      </c>
      <c s="23" t="s">
        <v>66</v>
      </c>
      <c s="23" t="s">
        <v>653</v>
      </c>
      <c s="19" t="s">
        <v>37</v>
      </c>
      <c s="24" t="s">
        <v>654</v>
      </c>
      <c s="25" t="s">
        <v>76</v>
      </c>
      <c s="26">
        <v>78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51">
      <c r="A39" s="30" t="s">
        <v>42</v>
      </c>
      <c r="E39" s="31" t="s">
        <v>655</v>
      </c>
    </row>
    <row r="40" spans="1:5" ht="38.25">
      <c r="A40" t="s">
        <v>43</v>
      </c>
      <c r="E40" s="29" t="s">
        <v>656</v>
      </c>
    </row>
    <row r="41" spans="1:16" ht="12.75">
      <c r="A41" s="19" t="s">
        <v>35</v>
      </c>
      <c s="23" t="s">
        <v>30</v>
      </c>
      <c s="23" t="s">
        <v>657</v>
      </c>
      <c s="19" t="s">
        <v>37</v>
      </c>
      <c s="24" t="s">
        <v>658</v>
      </c>
      <c s="25" t="s">
        <v>76</v>
      </c>
      <c s="26">
        <v>36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659</v>
      </c>
    </row>
    <row r="43" spans="1:5" ht="38.25">
      <c r="A43" s="30" t="s">
        <v>42</v>
      </c>
      <c r="E43" s="31" t="s">
        <v>660</v>
      </c>
    </row>
    <row r="44" spans="1:5" ht="38.25">
      <c r="A44" t="s">
        <v>43</v>
      </c>
      <c r="E44" s="29" t="s">
        <v>661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0+O8+O25+O50+O91+O112+O129+O134+O151+O156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662</v>
      </c>
      <c s="32">
        <f>0+I8+I25+I50+I91+I112+I129+I134+I151+I156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662</v>
      </c>
      <c s="5"/>
      <c s="14" t="s">
        <v>663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188.408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02">
      <c r="A11" s="30" t="s">
        <v>42</v>
      </c>
      <c r="E11" s="31" t="s">
        <v>664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92</v>
      </c>
      <c s="19" t="s">
        <v>37</v>
      </c>
      <c s="24" t="s">
        <v>93</v>
      </c>
      <c s="25" t="s">
        <v>88</v>
      </c>
      <c s="26">
        <v>61.056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38.25">
      <c r="A15" s="30" t="s">
        <v>42</v>
      </c>
      <c r="E15" s="31" t="s">
        <v>665</v>
      </c>
    </row>
    <row r="16" spans="1:5" ht="25.5">
      <c r="A16" t="s">
        <v>43</v>
      </c>
      <c r="E16" s="29" t="s">
        <v>91</v>
      </c>
    </row>
    <row r="17" spans="1:16" ht="12.75">
      <c r="A17" s="19" t="s">
        <v>35</v>
      </c>
      <c s="23" t="s">
        <v>12</v>
      </c>
      <c s="23" t="s">
        <v>36</v>
      </c>
      <c s="19" t="s">
        <v>37</v>
      </c>
      <c s="24" t="s">
        <v>38</v>
      </c>
      <c s="25" t="s">
        <v>48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89.25">
      <c r="A18" s="28" t="s">
        <v>40</v>
      </c>
      <c r="E18" s="29" t="s">
        <v>41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44</v>
      </c>
    </row>
    <row r="21" spans="1:16" ht="12.75">
      <c r="A21" s="19" t="s">
        <v>35</v>
      </c>
      <c s="23" t="s">
        <v>23</v>
      </c>
      <c s="23" t="s">
        <v>666</v>
      </c>
      <c s="19" t="s">
        <v>667</v>
      </c>
      <c s="24" t="s">
        <v>668</v>
      </c>
      <c s="25" t="s">
        <v>48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669</v>
      </c>
    </row>
    <row r="23" spans="1:5" ht="12.75">
      <c r="A23" s="30" t="s">
        <v>42</v>
      </c>
      <c r="E23" s="31" t="s">
        <v>538</v>
      </c>
    </row>
    <row r="24" spans="1:5" ht="12.75">
      <c r="A24" t="s">
        <v>43</v>
      </c>
      <c r="E24" s="29" t="s">
        <v>44</v>
      </c>
    </row>
    <row r="25" spans="1:18" ht="12.75" customHeight="1">
      <c r="A25" s="5" t="s">
        <v>33</v>
      </c>
      <c s="5"/>
      <c s="35" t="s">
        <v>19</v>
      </c>
      <c s="5"/>
      <c s="21" t="s">
        <v>96</v>
      </c>
      <c s="5"/>
      <c s="5"/>
      <c s="5"/>
      <c s="36">
        <f>0+Q25</f>
      </c>
      <c r="O25">
        <f>0+R25</f>
      </c>
      <c r="Q25">
        <f>0+I26+I30+I34+I38+I42+I46</f>
      </c>
      <c>
        <f>0+O26+O30+O34+O38+O42+O46</f>
      </c>
    </row>
    <row r="26" spans="1:16" ht="12.75">
      <c r="A26" s="19" t="s">
        <v>35</v>
      </c>
      <c s="23" t="s">
        <v>25</v>
      </c>
      <c s="23" t="s">
        <v>670</v>
      </c>
      <c s="19" t="s">
        <v>37</v>
      </c>
      <c s="24" t="s">
        <v>671</v>
      </c>
      <c s="25" t="s">
        <v>140</v>
      </c>
      <c s="26">
        <v>29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672</v>
      </c>
    </row>
    <row r="28" spans="1:5" ht="12.75">
      <c r="A28" s="30" t="s">
        <v>42</v>
      </c>
      <c r="E28" s="31" t="s">
        <v>673</v>
      </c>
    </row>
    <row r="29" spans="1:5" ht="38.25">
      <c r="A29" t="s">
        <v>43</v>
      </c>
      <c r="E29" s="29" t="s">
        <v>674</v>
      </c>
    </row>
    <row r="30" spans="1:16" ht="12.75">
      <c r="A30" s="19" t="s">
        <v>35</v>
      </c>
      <c s="23" t="s">
        <v>27</v>
      </c>
      <c s="23" t="s">
        <v>128</v>
      </c>
      <c s="19" t="s">
        <v>37</v>
      </c>
      <c s="24" t="s">
        <v>129</v>
      </c>
      <c s="25" t="s">
        <v>124</v>
      </c>
      <c s="26">
        <v>5.28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675</v>
      </c>
    </row>
    <row r="33" spans="1:5" ht="63.75">
      <c r="A33" t="s">
        <v>43</v>
      </c>
      <c r="E33" s="29" t="s">
        <v>132</v>
      </c>
    </row>
    <row r="34" spans="1:16" ht="12.75">
      <c r="A34" s="19" t="s">
        <v>35</v>
      </c>
      <c s="23" t="s">
        <v>61</v>
      </c>
      <c s="23" t="s">
        <v>676</v>
      </c>
      <c s="19" t="s">
        <v>37</v>
      </c>
      <c s="24" t="s">
        <v>677</v>
      </c>
      <c s="25" t="s">
        <v>124</v>
      </c>
      <c s="26">
        <v>69.846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51">
      <c r="A36" s="30" t="s">
        <v>42</v>
      </c>
      <c r="E36" s="31" t="s">
        <v>678</v>
      </c>
    </row>
    <row r="37" spans="1:5" ht="318.75">
      <c r="A37" t="s">
        <v>43</v>
      </c>
      <c r="E37" s="29" t="s">
        <v>160</v>
      </c>
    </row>
    <row r="38" spans="1:16" ht="12.75">
      <c r="A38" s="19" t="s">
        <v>35</v>
      </c>
      <c s="23" t="s">
        <v>66</v>
      </c>
      <c s="23" t="s">
        <v>679</v>
      </c>
      <c s="19" t="s">
        <v>37</v>
      </c>
      <c s="24" t="s">
        <v>680</v>
      </c>
      <c s="25" t="s">
        <v>124</v>
      </c>
      <c s="26">
        <v>24.036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681</v>
      </c>
    </row>
    <row r="41" spans="1:5" ht="318.75">
      <c r="A41" t="s">
        <v>43</v>
      </c>
      <c r="E41" s="29" t="s">
        <v>166</v>
      </c>
    </row>
    <row r="42" spans="1:16" ht="12.75">
      <c r="A42" s="19" t="s">
        <v>35</v>
      </c>
      <c s="23" t="s">
        <v>30</v>
      </c>
      <c s="23" t="s">
        <v>168</v>
      </c>
      <c s="19" t="s">
        <v>37</v>
      </c>
      <c s="24" t="s">
        <v>169</v>
      </c>
      <c s="25" t="s">
        <v>124</v>
      </c>
      <c s="26">
        <v>93.882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76.5">
      <c r="A44" s="30" t="s">
        <v>42</v>
      </c>
      <c r="E44" s="31" t="s">
        <v>682</v>
      </c>
    </row>
    <row r="45" spans="1:5" ht="191.25">
      <c r="A45" t="s">
        <v>43</v>
      </c>
      <c r="E45" s="29" t="s">
        <v>171</v>
      </c>
    </row>
    <row r="46" spans="1:16" ht="12.75">
      <c r="A46" s="19" t="s">
        <v>35</v>
      </c>
      <c s="23" t="s">
        <v>32</v>
      </c>
      <c s="23" t="s">
        <v>323</v>
      </c>
      <c s="19" t="s">
        <v>37</v>
      </c>
      <c s="24" t="s">
        <v>324</v>
      </c>
      <c s="25" t="s">
        <v>124</v>
      </c>
      <c s="26">
        <v>16.53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683</v>
      </c>
    </row>
    <row r="48" spans="1:5" ht="12.75">
      <c r="A48" s="30" t="s">
        <v>42</v>
      </c>
      <c r="E48" s="31" t="s">
        <v>684</v>
      </c>
    </row>
    <row r="49" spans="1:5" ht="229.5">
      <c r="A49" t="s">
        <v>43</v>
      </c>
      <c r="E49" s="29" t="s">
        <v>327</v>
      </c>
    </row>
    <row r="50" spans="1:18" ht="12.75" customHeight="1">
      <c r="A50" s="5" t="s">
        <v>33</v>
      </c>
      <c s="5"/>
      <c s="35" t="s">
        <v>13</v>
      </c>
      <c s="5"/>
      <c s="21" t="s">
        <v>337</v>
      </c>
      <c s="5"/>
      <c s="5"/>
      <c s="5"/>
      <c s="36">
        <f>0+Q50</f>
      </c>
      <c r="O50">
        <f>0+R50</f>
      </c>
      <c r="Q50">
        <f>0+I51+I55+I59+I63+I67+I71+I75+I79+I83+I87</f>
      </c>
      <c>
        <f>0+O51+O55+O59+O63+O67+O71+O75+O79+O83+O87</f>
      </c>
    </row>
    <row r="51" spans="1:16" ht="12.75">
      <c r="A51" s="19" t="s">
        <v>35</v>
      </c>
      <c s="23" t="s">
        <v>79</v>
      </c>
      <c s="23" t="s">
        <v>685</v>
      </c>
      <c s="19" t="s">
        <v>37</v>
      </c>
      <c s="24" t="s">
        <v>686</v>
      </c>
      <c s="25" t="s">
        <v>124</v>
      </c>
      <c s="26">
        <v>4.224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687</v>
      </c>
    </row>
    <row r="53" spans="1:5" ht="12.75">
      <c r="A53" s="30" t="s">
        <v>42</v>
      </c>
      <c r="E53" s="31" t="s">
        <v>688</v>
      </c>
    </row>
    <row r="54" spans="1:5" ht="51">
      <c r="A54" t="s">
        <v>43</v>
      </c>
      <c r="E54" s="29" t="s">
        <v>689</v>
      </c>
    </row>
    <row r="55" spans="1:16" ht="12.75">
      <c r="A55" s="19" t="s">
        <v>35</v>
      </c>
      <c s="23" t="s">
        <v>137</v>
      </c>
      <c s="23" t="s">
        <v>690</v>
      </c>
      <c s="19" t="s">
        <v>37</v>
      </c>
      <c s="24" t="s">
        <v>691</v>
      </c>
      <c s="25" t="s">
        <v>88</v>
      </c>
      <c s="26">
        <v>4.108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37</v>
      </c>
    </row>
    <row r="57" spans="1:5" ht="102">
      <c r="A57" s="30" t="s">
        <v>42</v>
      </c>
      <c r="E57" s="31" t="s">
        <v>692</v>
      </c>
    </row>
    <row r="58" spans="1:5" ht="38.25">
      <c r="A58" t="s">
        <v>43</v>
      </c>
      <c r="E58" s="29" t="s">
        <v>693</v>
      </c>
    </row>
    <row r="59" spans="1:16" ht="12.75">
      <c r="A59" s="19" t="s">
        <v>35</v>
      </c>
      <c s="23" t="s">
        <v>143</v>
      </c>
      <c s="23" t="s">
        <v>694</v>
      </c>
      <c s="19" t="s">
        <v>37</v>
      </c>
      <c s="24" t="s">
        <v>695</v>
      </c>
      <c s="25" t="s">
        <v>99</v>
      </c>
      <c s="26">
        <v>45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37</v>
      </c>
    </row>
    <row r="61" spans="1:5" ht="12.75">
      <c r="A61" s="30" t="s">
        <v>42</v>
      </c>
      <c r="E61" s="31" t="s">
        <v>696</v>
      </c>
    </row>
    <row r="62" spans="1:5" ht="12.75">
      <c r="A62" t="s">
        <v>43</v>
      </c>
      <c r="E62" s="29" t="s">
        <v>697</v>
      </c>
    </row>
    <row r="63" spans="1:16" ht="12.75">
      <c r="A63" s="19" t="s">
        <v>35</v>
      </c>
      <c s="23" t="s">
        <v>147</v>
      </c>
      <c s="23" t="s">
        <v>698</v>
      </c>
      <c s="19" t="s">
        <v>37</v>
      </c>
      <c s="24" t="s">
        <v>699</v>
      </c>
      <c s="25" t="s">
        <v>76</v>
      </c>
      <c s="26">
        <v>31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700</v>
      </c>
    </row>
    <row r="65" spans="1:5" ht="12.75">
      <c r="A65" s="30" t="s">
        <v>42</v>
      </c>
      <c r="E65" s="31" t="s">
        <v>701</v>
      </c>
    </row>
    <row r="66" spans="1:5" ht="12.75">
      <c r="A66" t="s">
        <v>43</v>
      </c>
      <c r="E66" s="29" t="s">
        <v>702</v>
      </c>
    </row>
    <row r="67" spans="1:16" ht="25.5">
      <c r="A67" s="19" t="s">
        <v>35</v>
      </c>
      <c s="23" t="s">
        <v>151</v>
      </c>
      <c s="23" t="s">
        <v>703</v>
      </c>
      <c s="19" t="s">
        <v>37</v>
      </c>
      <c s="24" t="s">
        <v>704</v>
      </c>
      <c s="25" t="s">
        <v>140</v>
      </c>
      <c s="26">
        <v>52.5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705</v>
      </c>
    </row>
    <row r="69" spans="1:5" ht="12.75">
      <c r="A69" s="30" t="s">
        <v>42</v>
      </c>
      <c r="E69" s="31" t="s">
        <v>706</v>
      </c>
    </row>
    <row r="70" spans="1:5" ht="63.75">
      <c r="A70" t="s">
        <v>43</v>
      </c>
      <c r="E70" s="29" t="s">
        <v>707</v>
      </c>
    </row>
    <row r="71" spans="1:16" ht="12.75">
      <c r="A71" s="19" t="s">
        <v>35</v>
      </c>
      <c s="23" t="s">
        <v>155</v>
      </c>
      <c s="23" t="s">
        <v>708</v>
      </c>
      <c s="19" t="s">
        <v>37</v>
      </c>
      <c s="24" t="s">
        <v>709</v>
      </c>
      <c s="25" t="s">
        <v>140</v>
      </c>
      <c s="26">
        <v>52.7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37</v>
      </c>
    </row>
    <row r="73" spans="1:5" ht="12.75">
      <c r="A73" s="30" t="s">
        <v>42</v>
      </c>
      <c r="E73" s="31" t="s">
        <v>710</v>
      </c>
    </row>
    <row r="74" spans="1:5" ht="191.25">
      <c r="A74" t="s">
        <v>43</v>
      </c>
      <c r="E74" s="29" t="s">
        <v>711</v>
      </c>
    </row>
    <row r="75" spans="1:16" ht="12.75">
      <c r="A75" s="19" t="s">
        <v>35</v>
      </c>
      <c s="23" t="s">
        <v>161</v>
      </c>
      <c s="23" t="s">
        <v>712</v>
      </c>
      <c s="19" t="s">
        <v>37</v>
      </c>
      <c s="24" t="s">
        <v>713</v>
      </c>
      <c s="25" t="s">
        <v>140</v>
      </c>
      <c s="26">
        <v>62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12.75">
      <c r="A77" s="30" t="s">
        <v>42</v>
      </c>
      <c r="E77" s="31" t="s">
        <v>714</v>
      </c>
    </row>
    <row r="78" spans="1:5" ht="191.25">
      <c r="A78" t="s">
        <v>43</v>
      </c>
      <c r="E78" s="29" t="s">
        <v>711</v>
      </c>
    </row>
    <row r="79" spans="1:16" ht="12.75">
      <c r="A79" s="19" t="s">
        <v>35</v>
      </c>
      <c s="23" t="s">
        <v>167</v>
      </c>
      <c s="23" t="s">
        <v>715</v>
      </c>
      <c s="19" t="s">
        <v>37</v>
      </c>
      <c s="24" t="s">
        <v>716</v>
      </c>
      <c s="25" t="s">
        <v>124</v>
      </c>
      <c s="26">
        <v>37.62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717</v>
      </c>
    </row>
    <row r="82" spans="1:5" ht="369.75">
      <c r="A82" t="s">
        <v>43</v>
      </c>
      <c r="E82" s="29" t="s">
        <v>718</v>
      </c>
    </row>
    <row r="83" spans="1:16" ht="12.75">
      <c r="A83" s="19" t="s">
        <v>35</v>
      </c>
      <c s="23" t="s">
        <v>172</v>
      </c>
      <c s="23" t="s">
        <v>719</v>
      </c>
      <c s="19" t="s">
        <v>37</v>
      </c>
      <c s="24" t="s">
        <v>720</v>
      </c>
      <c s="25" t="s">
        <v>88</v>
      </c>
      <c s="26">
        <v>3.01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38.25">
      <c r="A85" s="30" t="s">
        <v>42</v>
      </c>
      <c r="E85" s="31" t="s">
        <v>721</v>
      </c>
    </row>
    <row r="86" spans="1:5" ht="267.75">
      <c r="A86" t="s">
        <v>43</v>
      </c>
      <c r="E86" s="29" t="s">
        <v>195</v>
      </c>
    </row>
    <row r="87" spans="1:16" ht="12.75">
      <c r="A87" s="19" t="s">
        <v>35</v>
      </c>
      <c s="23" t="s">
        <v>178</v>
      </c>
      <c s="23" t="s">
        <v>722</v>
      </c>
      <c s="19" t="s">
        <v>37</v>
      </c>
      <c s="24" t="s">
        <v>723</v>
      </c>
      <c s="25" t="s">
        <v>76</v>
      </c>
      <c s="26">
        <v>15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12.75">
      <c r="A89" s="30" t="s">
        <v>42</v>
      </c>
      <c r="E89" s="31" t="s">
        <v>724</v>
      </c>
    </row>
    <row r="90" spans="1:5" ht="153">
      <c r="A90" t="s">
        <v>43</v>
      </c>
      <c r="E90" s="29" t="s">
        <v>725</v>
      </c>
    </row>
    <row r="91" spans="1:18" ht="12.75" customHeight="1">
      <c r="A91" s="5" t="s">
        <v>33</v>
      </c>
      <c s="5"/>
      <c s="35" t="s">
        <v>12</v>
      </c>
      <c s="5"/>
      <c s="21" t="s">
        <v>184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9" t="s">
        <v>35</v>
      </c>
      <c s="23" t="s">
        <v>185</v>
      </c>
      <c s="23" t="s">
        <v>726</v>
      </c>
      <c s="19" t="s">
        <v>37</v>
      </c>
      <c s="24" t="s">
        <v>727</v>
      </c>
      <c s="25" t="s">
        <v>124</v>
      </c>
      <c s="26">
        <v>5.808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25.5">
      <c r="A94" s="30" t="s">
        <v>42</v>
      </c>
      <c r="E94" s="31" t="s">
        <v>728</v>
      </c>
    </row>
    <row r="95" spans="1:5" ht="382.5">
      <c r="A95" t="s">
        <v>43</v>
      </c>
      <c r="E95" s="29" t="s">
        <v>729</v>
      </c>
    </row>
    <row r="96" spans="1:16" ht="12.75">
      <c r="A96" s="19" t="s">
        <v>35</v>
      </c>
      <c s="23" t="s">
        <v>191</v>
      </c>
      <c s="23" t="s">
        <v>730</v>
      </c>
      <c s="19" t="s">
        <v>37</v>
      </c>
      <c s="24" t="s">
        <v>731</v>
      </c>
      <c s="25" t="s">
        <v>88</v>
      </c>
      <c s="26">
        <v>1.162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25.5">
      <c r="A98" s="30" t="s">
        <v>42</v>
      </c>
      <c r="E98" s="31" t="s">
        <v>732</v>
      </c>
    </row>
    <row r="99" spans="1:5" ht="242.25">
      <c r="A99" t="s">
        <v>43</v>
      </c>
      <c r="E99" s="29" t="s">
        <v>733</v>
      </c>
    </row>
    <row r="100" spans="1:16" ht="12.75">
      <c r="A100" s="19" t="s">
        <v>35</v>
      </c>
      <c s="23" t="s">
        <v>196</v>
      </c>
      <c s="23" t="s">
        <v>734</v>
      </c>
      <c s="19" t="s">
        <v>37</v>
      </c>
      <c s="24" t="s">
        <v>735</v>
      </c>
      <c s="25" t="s">
        <v>124</v>
      </c>
      <c s="26">
        <v>9.9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736</v>
      </c>
    </row>
    <row r="102" spans="1:5" ht="12.75">
      <c r="A102" s="30" t="s">
        <v>42</v>
      </c>
      <c r="E102" s="31" t="s">
        <v>737</v>
      </c>
    </row>
    <row r="103" spans="1:5" ht="38.25">
      <c r="A103" t="s">
        <v>43</v>
      </c>
      <c r="E103" s="29" t="s">
        <v>738</v>
      </c>
    </row>
    <row r="104" spans="1:16" ht="12.75">
      <c r="A104" s="19" t="s">
        <v>35</v>
      </c>
      <c s="23" t="s">
        <v>203</v>
      </c>
      <c s="23" t="s">
        <v>739</v>
      </c>
      <c s="19" t="s">
        <v>37</v>
      </c>
      <c s="24" t="s">
        <v>740</v>
      </c>
      <c s="25" t="s">
        <v>124</v>
      </c>
      <c s="26">
        <v>20.408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37</v>
      </c>
    </row>
    <row r="106" spans="1:5" ht="12.75">
      <c r="A106" s="30" t="s">
        <v>42</v>
      </c>
      <c r="E106" s="31" t="s">
        <v>741</v>
      </c>
    </row>
    <row r="107" spans="1:5" ht="369.75">
      <c r="A107" t="s">
        <v>43</v>
      </c>
      <c r="E107" s="29" t="s">
        <v>190</v>
      </c>
    </row>
    <row r="108" spans="1:16" ht="12.75">
      <c r="A108" s="19" t="s">
        <v>35</v>
      </c>
      <c s="23" t="s">
        <v>210</v>
      </c>
      <c s="23" t="s">
        <v>192</v>
      </c>
      <c s="19" t="s">
        <v>37</v>
      </c>
      <c s="24" t="s">
        <v>193</v>
      </c>
      <c s="25" t="s">
        <v>88</v>
      </c>
      <c s="26">
        <v>3.061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38.25">
      <c r="A110" s="30" t="s">
        <v>42</v>
      </c>
      <c r="E110" s="31" t="s">
        <v>742</v>
      </c>
    </row>
    <row r="111" spans="1:5" ht="267.75">
      <c r="A111" t="s">
        <v>43</v>
      </c>
      <c r="E111" s="29" t="s">
        <v>195</v>
      </c>
    </row>
    <row r="112" spans="1:18" ht="12.75" customHeight="1">
      <c r="A112" s="5" t="s">
        <v>33</v>
      </c>
      <c s="5"/>
      <c s="35" t="s">
        <v>23</v>
      </c>
      <c s="5"/>
      <c s="21" t="s">
        <v>353</v>
      </c>
      <c s="5"/>
      <c s="5"/>
      <c s="5"/>
      <c s="36">
        <f>0+Q112</f>
      </c>
      <c r="O112">
        <f>0+R112</f>
      </c>
      <c r="Q112">
        <f>0+I113+I117+I121+I125</f>
      </c>
      <c>
        <f>0+O113+O117+O121+O125</f>
      </c>
    </row>
    <row r="113" spans="1:16" ht="12.75">
      <c r="A113" s="19" t="s">
        <v>35</v>
      </c>
      <c s="23" t="s">
        <v>215</v>
      </c>
      <c s="23" t="s">
        <v>358</v>
      </c>
      <c s="19" t="s">
        <v>37</v>
      </c>
      <c s="24" t="s">
        <v>359</v>
      </c>
      <c s="25" t="s">
        <v>124</v>
      </c>
      <c s="26">
        <v>5.544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743</v>
      </c>
    </row>
    <row r="115" spans="1:5" ht="12.75">
      <c r="A115" s="30" t="s">
        <v>42</v>
      </c>
      <c r="E115" s="31" t="s">
        <v>744</v>
      </c>
    </row>
    <row r="116" spans="1:5" ht="369.75">
      <c r="A116" t="s">
        <v>43</v>
      </c>
      <c r="E116" s="29" t="s">
        <v>190</v>
      </c>
    </row>
    <row r="117" spans="1:16" ht="12.75">
      <c r="A117" s="19" t="s">
        <v>35</v>
      </c>
      <c s="23" t="s">
        <v>219</v>
      </c>
      <c s="23" t="s">
        <v>745</v>
      </c>
      <c s="19" t="s">
        <v>37</v>
      </c>
      <c s="24" t="s">
        <v>746</v>
      </c>
      <c s="25" t="s">
        <v>124</v>
      </c>
      <c s="26">
        <v>2.772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747</v>
      </c>
    </row>
    <row r="119" spans="1:5" ht="12.75">
      <c r="A119" s="30" t="s">
        <v>42</v>
      </c>
      <c r="E119" s="31" t="s">
        <v>748</v>
      </c>
    </row>
    <row r="120" spans="1:5" ht="38.25">
      <c r="A120" t="s">
        <v>43</v>
      </c>
      <c r="E120" s="29" t="s">
        <v>749</v>
      </c>
    </row>
    <row r="121" spans="1:16" ht="25.5">
      <c r="A121" s="19" t="s">
        <v>35</v>
      </c>
      <c s="23" t="s">
        <v>224</v>
      </c>
      <c s="23" t="s">
        <v>750</v>
      </c>
      <c s="19" t="s">
        <v>37</v>
      </c>
      <c s="24" t="s">
        <v>751</v>
      </c>
      <c s="25" t="s">
        <v>124</v>
      </c>
      <c s="26">
        <v>8.039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25.5">
      <c r="A123" s="30" t="s">
        <v>42</v>
      </c>
      <c r="E123" s="31" t="s">
        <v>752</v>
      </c>
    </row>
    <row r="124" spans="1:5" ht="38.25">
      <c r="A124" t="s">
        <v>43</v>
      </c>
      <c r="E124" s="29" t="s">
        <v>352</v>
      </c>
    </row>
    <row r="125" spans="1:16" ht="12.75">
      <c r="A125" s="19" t="s">
        <v>35</v>
      </c>
      <c s="23" t="s">
        <v>228</v>
      </c>
      <c s="23" t="s">
        <v>753</v>
      </c>
      <c s="19" t="s">
        <v>37</v>
      </c>
      <c s="24" t="s">
        <v>754</v>
      </c>
      <c s="25" t="s">
        <v>124</v>
      </c>
      <c s="26">
        <v>4.752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755</v>
      </c>
    </row>
    <row r="128" spans="1:5" ht="38.25">
      <c r="A128" t="s">
        <v>43</v>
      </c>
      <c r="E128" s="29" t="s">
        <v>352</v>
      </c>
    </row>
    <row r="129" spans="1:18" ht="12.75" customHeight="1">
      <c r="A129" s="5" t="s">
        <v>33</v>
      </c>
      <c s="5"/>
      <c s="35" t="s">
        <v>27</v>
      </c>
      <c s="5"/>
      <c s="21" t="s">
        <v>756</v>
      </c>
      <c s="5"/>
      <c s="5"/>
      <c s="5"/>
      <c s="36">
        <f>0+Q129</f>
      </c>
      <c r="O129">
        <f>0+R129</f>
      </c>
      <c r="Q129">
        <f>0+I130</f>
      </c>
      <c>
        <f>0+O130</f>
      </c>
    </row>
    <row r="130" spans="1:16" ht="12.75">
      <c r="A130" s="19" t="s">
        <v>35</v>
      </c>
      <c s="23" t="s">
        <v>232</v>
      </c>
      <c s="23" t="s">
        <v>757</v>
      </c>
      <c s="19" t="s">
        <v>37</v>
      </c>
      <c s="24" t="s">
        <v>758</v>
      </c>
      <c s="25" t="s">
        <v>99</v>
      </c>
      <c s="26">
        <v>8.6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759</v>
      </c>
    </row>
    <row r="132" spans="1:5" ht="12.75">
      <c r="A132" s="30" t="s">
        <v>42</v>
      </c>
      <c r="E132" s="31" t="s">
        <v>760</v>
      </c>
    </row>
    <row r="133" spans="1:5" ht="76.5">
      <c r="A133" t="s">
        <v>43</v>
      </c>
      <c r="E133" s="29" t="s">
        <v>761</v>
      </c>
    </row>
    <row r="134" spans="1:18" ht="12.75" customHeight="1">
      <c r="A134" s="5" t="s">
        <v>33</v>
      </c>
      <c s="5"/>
      <c s="35" t="s">
        <v>61</v>
      </c>
      <c s="5"/>
      <c s="21" t="s">
        <v>762</v>
      </c>
      <c s="5"/>
      <c s="5"/>
      <c s="5"/>
      <c s="36">
        <f>0+Q134</f>
      </c>
      <c r="O134">
        <f>0+R134</f>
      </c>
      <c r="Q134">
        <f>0+I135+I139+I143+I147</f>
      </c>
      <c>
        <f>0+O135+O139+O143+O147</f>
      </c>
    </row>
    <row r="135" spans="1:16" ht="25.5">
      <c r="A135" s="19" t="s">
        <v>35</v>
      </c>
      <c s="23" t="s">
        <v>237</v>
      </c>
      <c s="23" t="s">
        <v>763</v>
      </c>
      <c s="19" t="s">
        <v>37</v>
      </c>
      <c s="24" t="s">
        <v>764</v>
      </c>
      <c s="25" t="s">
        <v>99</v>
      </c>
      <c s="26">
        <v>61.12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37</v>
      </c>
    </row>
    <row r="137" spans="1:5" ht="38.25">
      <c r="A137" s="30" t="s">
        <v>42</v>
      </c>
      <c r="E137" s="31" t="s">
        <v>765</v>
      </c>
    </row>
    <row r="138" spans="1:5" ht="191.25">
      <c r="A138" t="s">
        <v>43</v>
      </c>
      <c r="E138" s="29" t="s">
        <v>766</v>
      </c>
    </row>
    <row r="139" spans="1:16" ht="12.75">
      <c r="A139" s="19" t="s">
        <v>35</v>
      </c>
      <c s="23" t="s">
        <v>242</v>
      </c>
      <c s="23" t="s">
        <v>767</v>
      </c>
      <c s="19" t="s">
        <v>37</v>
      </c>
      <c s="24" t="s">
        <v>768</v>
      </c>
      <c s="25" t="s">
        <v>99</v>
      </c>
      <c s="26">
        <v>22.176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769</v>
      </c>
    </row>
    <row r="141" spans="1:5" ht="25.5">
      <c r="A141" s="30" t="s">
        <v>42</v>
      </c>
      <c r="E141" s="31" t="s">
        <v>770</v>
      </c>
    </row>
    <row r="142" spans="1:5" ht="38.25">
      <c r="A142" t="s">
        <v>43</v>
      </c>
      <c r="E142" s="29" t="s">
        <v>771</v>
      </c>
    </row>
    <row r="143" spans="1:16" ht="12.75">
      <c r="A143" s="19" t="s">
        <v>35</v>
      </c>
      <c s="23" t="s">
        <v>247</v>
      </c>
      <c s="23" t="s">
        <v>772</v>
      </c>
      <c s="19" t="s">
        <v>37</v>
      </c>
      <c s="24" t="s">
        <v>773</v>
      </c>
      <c s="25" t="s">
        <v>99</v>
      </c>
      <c s="26">
        <v>39.6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774</v>
      </c>
    </row>
    <row r="146" spans="1:5" ht="51">
      <c r="A146" t="s">
        <v>43</v>
      </c>
      <c r="E146" s="29" t="s">
        <v>775</v>
      </c>
    </row>
    <row r="147" spans="1:16" ht="12.75">
      <c r="A147" s="19" t="s">
        <v>35</v>
      </c>
      <c s="23" t="s">
        <v>253</v>
      </c>
      <c s="23" t="s">
        <v>776</v>
      </c>
      <c s="19" t="s">
        <v>37</v>
      </c>
      <c s="24" t="s">
        <v>777</v>
      </c>
      <c s="25" t="s">
        <v>99</v>
      </c>
      <c s="26">
        <v>7.92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42</v>
      </c>
      <c r="E149" s="31" t="s">
        <v>778</v>
      </c>
    </row>
    <row r="150" spans="1:5" ht="51">
      <c r="A150" t="s">
        <v>43</v>
      </c>
      <c r="E150" s="29" t="s">
        <v>775</v>
      </c>
    </row>
    <row r="151" spans="1:18" ht="12.75" customHeight="1">
      <c r="A151" s="5" t="s">
        <v>33</v>
      </c>
      <c s="5"/>
      <c s="35" t="s">
        <v>66</v>
      </c>
      <c s="5"/>
      <c s="21" t="s">
        <v>202</v>
      </c>
      <c s="5"/>
      <c s="5"/>
      <c s="5"/>
      <c s="36">
        <f>0+Q151</f>
      </c>
      <c r="O151">
        <f>0+R151</f>
      </c>
      <c r="Q151">
        <f>0+I152</f>
      </c>
      <c>
        <f>0+O152</f>
      </c>
    </row>
    <row r="152" spans="1:16" ht="12.75">
      <c r="A152" s="19" t="s">
        <v>35</v>
      </c>
      <c s="23" t="s">
        <v>259</v>
      </c>
      <c s="23" t="s">
        <v>779</v>
      </c>
      <c s="19" t="s">
        <v>37</v>
      </c>
      <c s="24" t="s">
        <v>780</v>
      </c>
      <c s="25" t="s">
        <v>140</v>
      </c>
      <c s="26">
        <v>27.72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781</v>
      </c>
    </row>
    <row r="154" spans="1:5" ht="12.75">
      <c r="A154" s="30" t="s">
        <v>42</v>
      </c>
      <c r="E154" s="31" t="s">
        <v>782</v>
      </c>
    </row>
    <row r="155" spans="1:5" ht="242.25">
      <c r="A155" t="s">
        <v>43</v>
      </c>
      <c r="E155" s="29" t="s">
        <v>783</v>
      </c>
    </row>
    <row r="156" spans="1:18" ht="12.75" customHeight="1">
      <c r="A156" s="5" t="s">
        <v>33</v>
      </c>
      <c s="5"/>
      <c s="35" t="s">
        <v>30</v>
      </c>
      <c s="5"/>
      <c s="21" t="s">
        <v>209</v>
      </c>
      <c s="5"/>
      <c s="5"/>
      <c s="5"/>
      <c s="36">
        <f>0+Q156</f>
      </c>
      <c r="O156">
        <f>0+R156</f>
      </c>
      <c r="Q156">
        <f>0+I157+I161+I165</f>
      </c>
      <c>
        <f>0+O157+O161+O165</f>
      </c>
    </row>
    <row r="157" spans="1:16" ht="12.75">
      <c r="A157" s="19" t="s">
        <v>35</v>
      </c>
      <c s="23" t="s">
        <v>264</v>
      </c>
      <c s="23" t="s">
        <v>784</v>
      </c>
      <c s="19" t="s">
        <v>37</v>
      </c>
      <c s="24" t="s">
        <v>785</v>
      </c>
      <c s="25" t="s">
        <v>140</v>
      </c>
      <c s="26">
        <v>26.39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786</v>
      </c>
    </row>
    <row r="159" spans="1:5" ht="12.75">
      <c r="A159" s="30" t="s">
        <v>42</v>
      </c>
      <c r="E159" s="31" t="s">
        <v>787</v>
      </c>
    </row>
    <row r="160" spans="1:5" ht="63.75">
      <c r="A160" t="s">
        <v>43</v>
      </c>
      <c r="E160" s="29" t="s">
        <v>788</v>
      </c>
    </row>
    <row r="161" spans="1:16" ht="12.75">
      <c r="A161" s="19" t="s">
        <v>35</v>
      </c>
      <c s="23" t="s">
        <v>420</v>
      </c>
      <c s="23" t="s">
        <v>789</v>
      </c>
      <c s="19" t="s">
        <v>46</v>
      </c>
      <c s="24" t="s">
        <v>790</v>
      </c>
      <c s="25" t="s">
        <v>791</v>
      </c>
      <c s="26">
        <v>35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792</v>
      </c>
    </row>
    <row r="163" spans="1:5" ht="25.5">
      <c r="A163" s="30" t="s">
        <v>42</v>
      </c>
      <c r="E163" s="31" t="s">
        <v>793</v>
      </c>
    </row>
    <row r="164" spans="1:5" ht="357">
      <c r="A164" t="s">
        <v>43</v>
      </c>
      <c r="E164" s="29" t="s">
        <v>794</v>
      </c>
    </row>
    <row r="165" spans="1:16" ht="12.75">
      <c r="A165" s="19" t="s">
        <v>35</v>
      </c>
      <c s="23" t="s">
        <v>425</v>
      </c>
      <c s="23" t="s">
        <v>795</v>
      </c>
      <c s="19" t="s">
        <v>37</v>
      </c>
      <c s="24" t="s">
        <v>796</v>
      </c>
      <c s="25" t="s">
        <v>124</v>
      </c>
      <c s="26">
        <v>25.44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797</v>
      </c>
    </row>
    <row r="167" spans="1:5" ht="38.25">
      <c r="A167" s="30" t="s">
        <v>42</v>
      </c>
      <c r="E167" s="31" t="s">
        <v>798</v>
      </c>
    </row>
    <row r="168" spans="1:5" ht="102">
      <c r="A168" t="s">
        <v>43</v>
      </c>
      <c r="E168" s="29" t="s">
        <v>236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0+O8+O21+O42+O83+O104+O121+O126+O143+O148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799</v>
      </c>
      <c s="32">
        <f>0+I8+I21+I42+I83+I104+I121+I126+I143+I148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799</v>
      </c>
      <c s="5"/>
      <c s="14" t="s">
        <v>800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295.26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02">
      <c r="A11" s="30" t="s">
        <v>42</v>
      </c>
      <c r="E11" s="31" t="s">
        <v>801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36</v>
      </c>
      <c s="19" t="s">
        <v>37</v>
      </c>
      <c s="24" t="s">
        <v>38</v>
      </c>
      <c s="25" t="s">
        <v>48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89.25">
      <c r="A14" s="28" t="s">
        <v>40</v>
      </c>
      <c r="E14" s="29" t="s">
        <v>41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666</v>
      </c>
      <c s="19" t="s">
        <v>667</v>
      </c>
      <c s="24" t="s">
        <v>668</v>
      </c>
      <c s="25" t="s">
        <v>48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669</v>
      </c>
    </row>
    <row r="19" spans="1:5" ht="12.75">
      <c r="A19" s="30" t="s">
        <v>42</v>
      </c>
      <c r="E19" s="31" t="s">
        <v>538</v>
      </c>
    </row>
    <row r="20" spans="1:5" ht="12.75">
      <c r="A20" t="s">
        <v>43</v>
      </c>
      <c r="E20" s="29" t="s">
        <v>44</v>
      </c>
    </row>
    <row r="21" spans="1:18" ht="12.75" customHeight="1">
      <c r="A21" s="5" t="s">
        <v>33</v>
      </c>
      <c s="5"/>
      <c s="35" t="s">
        <v>19</v>
      </c>
      <c s="5"/>
      <c s="21" t="s">
        <v>96</v>
      </c>
      <c s="5"/>
      <c s="5"/>
      <c s="5"/>
      <c s="36">
        <f>0+Q21</f>
      </c>
      <c r="O21">
        <f>0+R21</f>
      </c>
      <c r="Q21">
        <f>0+I22+I26+I30+I34+I38</f>
      </c>
      <c>
        <f>0+O22+O26+O30+O34+O38</f>
      </c>
    </row>
    <row r="22" spans="1:16" ht="12.75">
      <c r="A22" s="19" t="s">
        <v>35</v>
      </c>
      <c s="23" t="s">
        <v>23</v>
      </c>
      <c s="23" t="s">
        <v>670</v>
      </c>
      <c s="19" t="s">
        <v>37</v>
      </c>
      <c s="24" t="s">
        <v>671</v>
      </c>
      <c s="25" t="s">
        <v>140</v>
      </c>
      <c s="26">
        <v>35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672</v>
      </c>
    </row>
    <row r="24" spans="1:5" ht="12.75">
      <c r="A24" s="30" t="s">
        <v>42</v>
      </c>
      <c r="E24" s="31" t="s">
        <v>802</v>
      </c>
    </row>
    <row r="25" spans="1:5" ht="38.25">
      <c r="A25" t="s">
        <v>43</v>
      </c>
      <c r="E25" s="29" t="s">
        <v>674</v>
      </c>
    </row>
    <row r="26" spans="1:16" ht="12.75">
      <c r="A26" s="19" t="s">
        <v>35</v>
      </c>
      <c s="23" t="s">
        <v>25</v>
      </c>
      <c s="23" t="s">
        <v>128</v>
      </c>
      <c s="19" t="s">
        <v>37</v>
      </c>
      <c s="24" t="s">
        <v>129</v>
      </c>
      <c s="25" t="s">
        <v>124</v>
      </c>
      <c s="26">
        <v>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42</v>
      </c>
      <c r="E28" s="31" t="s">
        <v>803</v>
      </c>
    </row>
    <row r="29" spans="1:5" ht="63.75">
      <c r="A29" t="s">
        <v>43</v>
      </c>
      <c r="E29" s="29" t="s">
        <v>132</v>
      </c>
    </row>
    <row r="30" spans="1:16" ht="12.75">
      <c r="A30" s="19" t="s">
        <v>35</v>
      </c>
      <c s="23" t="s">
        <v>27</v>
      </c>
      <c s="23" t="s">
        <v>676</v>
      </c>
      <c s="19" t="s">
        <v>37</v>
      </c>
      <c s="24" t="s">
        <v>677</v>
      </c>
      <c s="25" t="s">
        <v>124</v>
      </c>
      <c s="26">
        <v>106.75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804</v>
      </c>
    </row>
    <row r="33" spans="1:5" ht="318.75">
      <c r="A33" t="s">
        <v>43</v>
      </c>
      <c r="E33" s="29" t="s">
        <v>160</v>
      </c>
    </row>
    <row r="34" spans="1:16" ht="12.75">
      <c r="A34" s="19" t="s">
        <v>35</v>
      </c>
      <c s="23" t="s">
        <v>61</v>
      </c>
      <c s="23" t="s">
        <v>679</v>
      </c>
      <c s="19" t="s">
        <v>37</v>
      </c>
      <c s="24" t="s">
        <v>680</v>
      </c>
      <c s="25" t="s">
        <v>124</v>
      </c>
      <c s="26">
        <v>41.65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805</v>
      </c>
    </row>
    <row r="37" spans="1:5" ht="318.75">
      <c r="A37" t="s">
        <v>43</v>
      </c>
      <c r="E37" s="29" t="s">
        <v>166</v>
      </c>
    </row>
    <row r="38" spans="1:16" ht="12.75">
      <c r="A38" s="19" t="s">
        <v>35</v>
      </c>
      <c s="23" t="s">
        <v>66</v>
      </c>
      <c s="23" t="s">
        <v>323</v>
      </c>
      <c s="19" t="s">
        <v>37</v>
      </c>
      <c s="24" t="s">
        <v>324</v>
      </c>
      <c s="25" t="s">
        <v>124</v>
      </c>
      <c s="26">
        <v>28.14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683</v>
      </c>
    </row>
    <row r="40" spans="1:5" ht="12.75">
      <c r="A40" s="30" t="s">
        <v>42</v>
      </c>
      <c r="E40" s="31" t="s">
        <v>806</v>
      </c>
    </row>
    <row r="41" spans="1:5" ht="229.5">
      <c r="A41" t="s">
        <v>43</v>
      </c>
      <c r="E41" s="29" t="s">
        <v>327</v>
      </c>
    </row>
    <row r="42" spans="1:18" ht="12.75" customHeight="1">
      <c r="A42" s="5" t="s">
        <v>33</v>
      </c>
      <c s="5"/>
      <c s="35" t="s">
        <v>13</v>
      </c>
      <c s="5"/>
      <c s="21" t="s">
        <v>337</v>
      </c>
      <c s="5"/>
      <c s="5"/>
      <c s="5"/>
      <c s="36">
        <f>0+Q42</f>
      </c>
      <c r="O42">
        <f>0+R42</f>
      </c>
      <c r="Q42">
        <f>0+I43+I47+I51+I55+I59+I63+I67+I71+I75+I79</f>
      </c>
      <c>
        <f>0+O43+O47+O51+O55+O59+O63+O67+O71+O75+O79</f>
      </c>
    </row>
    <row r="43" spans="1:16" ht="12.75">
      <c r="A43" s="19" t="s">
        <v>35</v>
      </c>
      <c s="23" t="s">
        <v>30</v>
      </c>
      <c s="23" t="s">
        <v>685</v>
      </c>
      <c s="19" t="s">
        <v>37</v>
      </c>
      <c s="24" t="s">
        <v>686</v>
      </c>
      <c s="25" t="s">
        <v>124</v>
      </c>
      <c s="26">
        <v>5.6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687</v>
      </c>
    </row>
    <row r="45" spans="1:5" ht="12.75">
      <c r="A45" s="30" t="s">
        <v>42</v>
      </c>
      <c r="E45" s="31" t="s">
        <v>807</v>
      </c>
    </row>
    <row r="46" spans="1:5" ht="51">
      <c r="A46" t="s">
        <v>43</v>
      </c>
      <c r="E46" s="29" t="s">
        <v>689</v>
      </c>
    </row>
    <row r="47" spans="1:16" ht="12.75">
      <c r="A47" s="19" t="s">
        <v>35</v>
      </c>
      <c s="23" t="s">
        <v>32</v>
      </c>
      <c s="23" t="s">
        <v>690</v>
      </c>
      <c s="19" t="s">
        <v>37</v>
      </c>
      <c s="24" t="s">
        <v>691</v>
      </c>
      <c s="25" t="s">
        <v>88</v>
      </c>
      <c s="26">
        <v>5.311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37</v>
      </c>
    </row>
    <row r="49" spans="1:5" ht="102">
      <c r="A49" s="30" t="s">
        <v>42</v>
      </c>
      <c r="E49" s="31" t="s">
        <v>808</v>
      </c>
    </row>
    <row r="50" spans="1:5" ht="38.25">
      <c r="A50" t="s">
        <v>43</v>
      </c>
      <c r="E50" s="29" t="s">
        <v>693</v>
      </c>
    </row>
    <row r="51" spans="1:16" ht="12.75">
      <c r="A51" s="19" t="s">
        <v>35</v>
      </c>
      <c s="23" t="s">
        <v>79</v>
      </c>
      <c s="23" t="s">
        <v>694</v>
      </c>
      <c s="19" t="s">
        <v>37</v>
      </c>
      <c s="24" t="s">
        <v>695</v>
      </c>
      <c s="25" t="s">
        <v>99</v>
      </c>
      <c s="26">
        <v>58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37</v>
      </c>
    </row>
    <row r="53" spans="1:5" ht="12.75">
      <c r="A53" s="30" t="s">
        <v>42</v>
      </c>
      <c r="E53" s="31" t="s">
        <v>809</v>
      </c>
    </row>
    <row r="54" spans="1:5" ht="12.75">
      <c r="A54" t="s">
        <v>43</v>
      </c>
      <c r="E54" s="29" t="s">
        <v>697</v>
      </c>
    </row>
    <row r="55" spans="1:16" ht="12.75">
      <c r="A55" s="19" t="s">
        <v>35</v>
      </c>
      <c s="23" t="s">
        <v>137</v>
      </c>
      <c s="23" t="s">
        <v>698</v>
      </c>
      <c s="19" t="s">
        <v>37</v>
      </c>
      <c s="24" t="s">
        <v>699</v>
      </c>
      <c s="25" t="s">
        <v>76</v>
      </c>
      <c s="26">
        <v>40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700</v>
      </c>
    </row>
    <row r="57" spans="1:5" ht="12.75">
      <c r="A57" s="30" t="s">
        <v>42</v>
      </c>
      <c r="E57" s="31" t="s">
        <v>810</v>
      </c>
    </row>
    <row r="58" spans="1:5" ht="12.75">
      <c r="A58" t="s">
        <v>43</v>
      </c>
      <c r="E58" s="29" t="s">
        <v>702</v>
      </c>
    </row>
    <row r="59" spans="1:16" ht="25.5">
      <c r="A59" s="19" t="s">
        <v>35</v>
      </c>
      <c s="23" t="s">
        <v>143</v>
      </c>
      <c s="23" t="s">
        <v>703</v>
      </c>
      <c s="19" t="s">
        <v>37</v>
      </c>
      <c s="24" t="s">
        <v>704</v>
      </c>
      <c s="25" t="s">
        <v>140</v>
      </c>
      <c s="26">
        <v>70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705</v>
      </c>
    </row>
    <row r="61" spans="1:5" ht="12.75">
      <c r="A61" s="30" t="s">
        <v>42</v>
      </c>
      <c r="E61" s="31" t="s">
        <v>811</v>
      </c>
    </row>
    <row r="62" spans="1:5" ht="63.75">
      <c r="A62" t="s">
        <v>43</v>
      </c>
      <c r="E62" s="29" t="s">
        <v>707</v>
      </c>
    </row>
    <row r="63" spans="1:16" ht="12.75">
      <c r="A63" s="19" t="s">
        <v>35</v>
      </c>
      <c s="23" t="s">
        <v>147</v>
      </c>
      <c s="23" t="s">
        <v>708</v>
      </c>
      <c s="19" t="s">
        <v>37</v>
      </c>
      <c s="24" t="s">
        <v>709</v>
      </c>
      <c s="25" t="s">
        <v>140</v>
      </c>
      <c s="26">
        <v>72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12.75">
      <c r="A65" s="30" t="s">
        <v>42</v>
      </c>
      <c r="E65" s="31" t="s">
        <v>812</v>
      </c>
    </row>
    <row r="66" spans="1:5" ht="191.25">
      <c r="A66" t="s">
        <v>43</v>
      </c>
      <c r="E66" s="29" t="s">
        <v>711</v>
      </c>
    </row>
    <row r="67" spans="1:16" ht="12.75">
      <c r="A67" s="19" t="s">
        <v>35</v>
      </c>
      <c s="23" t="s">
        <v>151</v>
      </c>
      <c s="23" t="s">
        <v>712</v>
      </c>
      <c s="19" t="s">
        <v>37</v>
      </c>
      <c s="24" t="s">
        <v>713</v>
      </c>
      <c s="25" t="s">
        <v>140</v>
      </c>
      <c s="26">
        <v>80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813</v>
      </c>
    </row>
    <row r="70" spans="1:5" ht="191.25">
      <c r="A70" t="s">
        <v>43</v>
      </c>
      <c r="E70" s="29" t="s">
        <v>711</v>
      </c>
    </row>
    <row r="71" spans="1:16" ht="12.75">
      <c r="A71" s="19" t="s">
        <v>35</v>
      </c>
      <c s="23" t="s">
        <v>155</v>
      </c>
      <c s="23" t="s">
        <v>715</v>
      </c>
      <c s="19" t="s">
        <v>37</v>
      </c>
      <c s="24" t="s">
        <v>716</v>
      </c>
      <c s="25" t="s">
        <v>124</v>
      </c>
      <c s="26">
        <v>49.875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37</v>
      </c>
    </row>
    <row r="73" spans="1:5" ht="12.75">
      <c r="A73" s="30" t="s">
        <v>42</v>
      </c>
      <c r="E73" s="31" t="s">
        <v>814</v>
      </c>
    </row>
    <row r="74" spans="1:5" ht="369.75">
      <c r="A74" t="s">
        <v>43</v>
      </c>
      <c r="E74" s="29" t="s">
        <v>718</v>
      </c>
    </row>
    <row r="75" spans="1:16" ht="12.75">
      <c r="A75" s="19" t="s">
        <v>35</v>
      </c>
      <c s="23" t="s">
        <v>161</v>
      </c>
      <c s="23" t="s">
        <v>719</v>
      </c>
      <c s="19" t="s">
        <v>37</v>
      </c>
      <c s="24" t="s">
        <v>720</v>
      </c>
      <c s="25" t="s">
        <v>88</v>
      </c>
      <c s="26">
        <v>3.99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38.25">
      <c r="A77" s="30" t="s">
        <v>42</v>
      </c>
      <c r="E77" s="31" t="s">
        <v>815</v>
      </c>
    </row>
    <row r="78" spans="1:5" ht="267.75">
      <c r="A78" t="s">
        <v>43</v>
      </c>
      <c r="E78" s="29" t="s">
        <v>195</v>
      </c>
    </row>
    <row r="79" spans="1:16" ht="12.75">
      <c r="A79" s="19" t="s">
        <v>35</v>
      </c>
      <c s="23" t="s">
        <v>167</v>
      </c>
      <c s="23" t="s">
        <v>722</v>
      </c>
      <c s="19" t="s">
        <v>37</v>
      </c>
      <c s="24" t="s">
        <v>723</v>
      </c>
      <c s="25" t="s">
        <v>76</v>
      </c>
      <c s="26">
        <v>20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816</v>
      </c>
    </row>
    <row r="82" spans="1:5" ht="153">
      <c r="A82" t="s">
        <v>43</v>
      </c>
      <c r="E82" s="29" t="s">
        <v>725</v>
      </c>
    </row>
    <row r="83" spans="1:18" ht="12.75" customHeight="1">
      <c r="A83" s="5" t="s">
        <v>33</v>
      </c>
      <c s="5"/>
      <c s="35" t="s">
        <v>12</v>
      </c>
      <c s="5"/>
      <c s="21" t="s">
        <v>184</v>
      </c>
      <c s="5"/>
      <c s="5"/>
      <c s="5"/>
      <c s="36">
        <f>0+Q83</f>
      </c>
      <c r="O83">
        <f>0+R83</f>
      </c>
      <c r="Q83">
        <f>0+I84+I88+I92+I96+I100</f>
      </c>
      <c>
        <f>0+O84+O88+O92+O96+O100</f>
      </c>
    </row>
    <row r="84" spans="1:16" ht="12.75">
      <c r="A84" s="19" t="s">
        <v>35</v>
      </c>
      <c s="23" t="s">
        <v>172</v>
      </c>
      <c s="23" t="s">
        <v>726</v>
      </c>
      <c s="19" t="s">
        <v>37</v>
      </c>
      <c s="24" t="s">
        <v>727</v>
      </c>
      <c s="25" t="s">
        <v>124</v>
      </c>
      <c s="26">
        <v>7.7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25.5">
      <c r="A86" s="30" t="s">
        <v>42</v>
      </c>
      <c r="E86" s="31" t="s">
        <v>817</v>
      </c>
    </row>
    <row r="87" spans="1:5" ht="382.5">
      <c r="A87" t="s">
        <v>43</v>
      </c>
      <c r="E87" s="29" t="s">
        <v>729</v>
      </c>
    </row>
    <row r="88" spans="1:16" ht="12.75">
      <c r="A88" s="19" t="s">
        <v>35</v>
      </c>
      <c s="23" t="s">
        <v>178</v>
      </c>
      <c s="23" t="s">
        <v>730</v>
      </c>
      <c s="19" t="s">
        <v>37</v>
      </c>
      <c s="24" t="s">
        <v>731</v>
      </c>
      <c s="25" t="s">
        <v>88</v>
      </c>
      <c s="26">
        <v>1.54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25.5">
      <c r="A90" s="30" t="s">
        <v>42</v>
      </c>
      <c r="E90" s="31" t="s">
        <v>818</v>
      </c>
    </row>
    <row r="91" spans="1:5" ht="242.25">
      <c r="A91" t="s">
        <v>43</v>
      </c>
      <c r="E91" s="29" t="s">
        <v>733</v>
      </c>
    </row>
    <row r="92" spans="1:16" ht="12.75">
      <c r="A92" s="19" t="s">
        <v>35</v>
      </c>
      <c s="23" t="s">
        <v>185</v>
      </c>
      <c s="23" t="s">
        <v>734</v>
      </c>
      <c s="19" t="s">
        <v>37</v>
      </c>
      <c s="24" t="s">
        <v>735</v>
      </c>
      <c s="25" t="s">
        <v>124</v>
      </c>
      <c s="26">
        <v>13.2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736</v>
      </c>
    </row>
    <row r="94" spans="1:5" ht="12.75">
      <c r="A94" s="30" t="s">
        <v>42</v>
      </c>
      <c r="E94" s="31" t="s">
        <v>819</v>
      </c>
    </row>
    <row r="95" spans="1:5" ht="38.25">
      <c r="A95" t="s">
        <v>43</v>
      </c>
      <c r="E95" s="29" t="s">
        <v>738</v>
      </c>
    </row>
    <row r="96" spans="1:16" ht="12.75">
      <c r="A96" s="19" t="s">
        <v>35</v>
      </c>
      <c s="23" t="s">
        <v>191</v>
      </c>
      <c s="23" t="s">
        <v>739</v>
      </c>
      <c s="19" t="s">
        <v>37</v>
      </c>
      <c s="24" t="s">
        <v>740</v>
      </c>
      <c s="25" t="s">
        <v>124</v>
      </c>
      <c s="26">
        <v>27.475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12.75">
      <c r="A98" s="30" t="s">
        <v>42</v>
      </c>
      <c r="E98" s="31" t="s">
        <v>820</v>
      </c>
    </row>
    <row r="99" spans="1:5" ht="369.75">
      <c r="A99" t="s">
        <v>43</v>
      </c>
      <c r="E99" s="29" t="s">
        <v>190</v>
      </c>
    </row>
    <row r="100" spans="1:16" ht="12.75">
      <c r="A100" s="19" t="s">
        <v>35</v>
      </c>
      <c s="23" t="s">
        <v>196</v>
      </c>
      <c s="23" t="s">
        <v>192</v>
      </c>
      <c s="19" t="s">
        <v>37</v>
      </c>
      <c s="24" t="s">
        <v>193</v>
      </c>
      <c s="25" t="s">
        <v>88</v>
      </c>
      <c s="26">
        <v>4.121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38.25">
      <c r="A102" s="30" t="s">
        <v>42</v>
      </c>
      <c r="E102" s="31" t="s">
        <v>821</v>
      </c>
    </row>
    <row r="103" spans="1:5" ht="267.75">
      <c r="A103" t="s">
        <v>43</v>
      </c>
      <c r="E103" s="29" t="s">
        <v>195</v>
      </c>
    </row>
    <row r="104" spans="1:18" ht="12.75" customHeight="1">
      <c r="A104" s="5" t="s">
        <v>33</v>
      </c>
      <c s="5"/>
      <c s="35" t="s">
        <v>23</v>
      </c>
      <c s="5"/>
      <c s="21" t="s">
        <v>353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9" t="s">
        <v>35</v>
      </c>
      <c s="23" t="s">
        <v>203</v>
      </c>
      <c s="23" t="s">
        <v>358</v>
      </c>
      <c s="19" t="s">
        <v>37</v>
      </c>
      <c s="24" t="s">
        <v>359</v>
      </c>
      <c s="25" t="s">
        <v>124</v>
      </c>
      <c s="26">
        <v>7.35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743</v>
      </c>
    </row>
    <row r="107" spans="1:5" ht="12.75">
      <c r="A107" s="30" t="s">
        <v>42</v>
      </c>
      <c r="E107" s="31" t="s">
        <v>822</v>
      </c>
    </row>
    <row r="108" spans="1:5" ht="369.75">
      <c r="A108" t="s">
        <v>43</v>
      </c>
      <c r="E108" s="29" t="s">
        <v>190</v>
      </c>
    </row>
    <row r="109" spans="1:16" ht="12.75">
      <c r="A109" s="19" t="s">
        <v>35</v>
      </c>
      <c s="23" t="s">
        <v>210</v>
      </c>
      <c s="23" t="s">
        <v>745</v>
      </c>
      <c s="19" t="s">
        <v>37</v>
      </c>
      <c s="24" t="s">
        <v>746</v>
      </c>
      <c s="25" t="s">
        <v>124</v>
      </c>
      <c s="26">
        <v>3.675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747</v>
      </c>
    </row>
    <row r="111" spans="1:5" ht="12.75">
      <c r="A111" s="30" t="s">
        <v>42</v>
      </c>
      <c r="E111" s="31" t="s">
        <v>823</v>
      </c>
    </row>
    <row r="112" spans="1:5" ht="38.25">
      <c r="A112" t="s">
        <v>43</v>
      </c>
      <c r="E112" s="29" t="s">
        <v>749</v>
      </c>
    </row>
    <row r="113" spans="1:16" ht="25.5">
      <c r="A113" s="19" t="s">
        <v>35</v>
      </c>
      <c s="23" t="s">
        <v>215</v>
      </c>
      <c s="23" t="s">
        <v>750</v>
      </c>
      <c s="19" t="s">
        <v>37</v>
      </c>
      <c s="24" t="s">
        <v>751</v>
      </c>
      <c s="25" t="s">
        <v>124</v>
      </c>
      <c s="26">
        <v>14.886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824</v>
      </c>
    </row>
    <row r="116" spans="1:5" ht="38.25">
      <c r="A116" t="s">
        <v>43</v>
      </c>
      <c r="E116" s="29" t="s">
        <v>352</v>
      </c>
    </row>
    <row r="117" spans="1:16" ht="12.75">
      <c r="A117" s="19" t="s">
        <v>35</v>
      </c>
      <c s="23" t="s">
        <v>219</v>
      </c>
      <c s="23" t="s">
        <v>753</v>
      </c>
      <c s="19" t="s">
        <v>37</v>
      </c>
      <c s="24" t="s">
        <v>754</v>
      </c>
      <c s="25" t="s">
        <v>124</v>
      </c>
      <c s="26">
        <v>9.1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825</v>
      </c>
    </row>
    <row r="120" spans="1:5" ht="38.25">
      <c r="A120" t="s">
        <v>43</v>
      </c>
      <c r="E120" s="29" t="s">
        <v>352</v>
      </c>
    </row>
    <row r="121" spans="1:18" ht="12.75" customHeight="1">
      <c r="A121" s="5" t="s">
        <v>33</v>
      </c>
      <c s="5"/>
      <c s="35" t="s">
        <v>27</v>
      </c>
      <c s="5"/>
      <c s="21" t="s">
        <v>756</v>
      </c>
      <c s="5"/>
      <c s="5"/>
      <c s="5"/>
      <c s="36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35</v>
      </c>
      <c s="23" t="s">
        <v>224</v>
      </c>
      <c s="23" t="s">
        <v>757</v>
      </c>
      <c s="19" t="s">
        <v>37</v>
      </c>
      <c s="24" t="s">
        <v>758</v>
      </c>
      <c s="25" t="s">
        <v>99</v>
      </c>
      <c s="26">
        <v>4.6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759</v>
      </c>
    </row>
    <row r="124" spans="1:5" ht="12.75">
      <c r="A124" s="30" t="s">
        <v>42</v>
      </c>
      <c r="E124" s="31" t="s">
        <v>826</v>
      </c>
    </row>
    <row r="125" spans="1:5" ht="76.5">
      <c r="A125" t="s">
        <v>43</v>
      </c>
      <c r="E125" s="29" t="s">
        <v>761</v>
      </c>
    </row>
    <row r="126" spans="1:18" ht="12.75" customHeight="1">
      <c r="A126" s="5" t="s">
        <v>33</v>
      </c>
      <c s="5"/>
      <c s="35" t="s">
        <v>61</v>
      </c>
      <c s="5"/>
      <c s="21" t="s">
        <v>762</v>
      </c>
      <c s="5"/>
      <c s="5"/>
      <c s="5"/>
      <c s="36">
        <f>0+Q126</f>
      </c>
      <c r="O126">
        <f>0+R126</f>
      </c>
      <c r="Q126">
        <f>0+I127+I131+I135+I139</f>
      </c>
      <c>
        <f>0+O127+O131+O135+O139</f>
      </c>
    </row>
    <row r="127" spans="1:16" ht="25.5">
      <c r="A127" s="19" t="s">
        <v>35</v>
      </c>
      <c s="23" t="s">
        <v>228</v>
      </c>
      <c s="23" t="s">
        <v>763</v>
      </c>
      <c s="19" t="s">
        <v>37</v>
      </c>
      <c s="24" t="s">
        <v>764</v>
      </c>
      <c s="25" t="s">
        <v>99</v>
      </c>
      <c s="26">
        <v>82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37</v>
      </c>
    </row>
    <row r="129" spans="1:5" ht="38.25">
      <c r="A129" s="30" t="s">
        <v>42</v>
      </c>
      <c r="E129" s="31" t="s">
        <v>827</v>
      </c>
    </row>
    <row r="130" spans="1:5" ht="191.25">
      <c r="A130" t="s">
        <v>43</v>
      </c>
      <c r="E130" s="29" t="s">
        <v>766</v>
      </c>
    </row>
    <row r="131" spans="1:16" ht="12.75">
      <c r="A131" s="19" t="s">
        <v>35</v>
      </c>
      <c s="23" t="s">
        <v>232</v>
      </c>
      <c s="23" t="s">
        <v>767</v>
      </c>
      <c s="19" t="s">
        <v>37</v>
      </c>
      <c s="24" t="s">
        <v>768</v>
      </c>
      <c s="25" t="s">
        <v>99</v>
      </c>
      <c s="26">
        <v>33.075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769</v>
      </c>
    </row>
    <row r="133" spans="1:5" ht="25.5">
      <c r="A133" s="30" t="s">
        <v>42</v>
      </c>
      <c r="E133" s="31" t="s">
        <v>828</v>
      </c>
    </row>
    <row r="134" spans="1:5" ht="38.25">
      <c r="A134" t="s">
        <v>43</v>
      </c>
      <c r="E134" s="29" t="s">
        <v>771</v>
      </c>
    </row>
    <row r="135" spans="1:16" ht="12.75">
      <c r="A135" s="19" t="s">
        <v>35</v>
      </c>
      <c s="23" t="s">
        <v>237</v>
      </c>
      <c s="23" t="s">
        <v>772</v>
      </c>
      <c s="19" t="s">
        <v>37</v>
      </c>
      <c s="24" t="s">
        <v>773</v>
      </c>
      <c s="25" t="s">
        <v>99</v>
      </c>
      <c s="26">
        <v>52.5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37</v>
      </c>
    </row>
    <row r="137" spans="1:5" ht="12.75">
      <c r="A137" s="30" t="s">
        <v>42</v>
      </c>
      <c r="E137" s="31" t="s">
        <v>829</v>
      </c>
    </row>
    <row r="138" spans="1:5" ht="51">
      <c r="A138" t="s">
        <v>43</v>
      </c>
      <c r="E138" s="29" t="s">
        <v>775</v>
      </c>
    </row>
    <row r="139" spans="1:16" ht="12.75">
      <c r="A139" s="19" t="s">
        <v>35</v>
      </c>
      <c s="23" t="s">
        <v>242</v>
      </c>
      <c s="23" t="s">
        <v>776</v>
      </c>
      <c s="19" t="s">
        <v>37</v>
      </c>
      <c s="24" t="s">
        <v>777</v>
      </c>
      <c s="25" t="s">
        <v>99</v>
      </c>
      <c s="26">
        <v>10.5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37</v>
      </c>
    </row>
    <row r="141" spans="1:5" ht="12.75">
      <c r="A141" s="30" t="s">
        <v>42</v>
      </c>
      <c r="E141" s="31" t="s">
        <v>830</v>
      </c>
    </row>
    <row r="142" spans="1:5" ht="51">
      <c r="A142" t="s">
        <v>43</v>
      </c>
      <c r="E142" s="29" t="s">
        <v>775</v>
      </c>
    </row>
    <row r="143" spans="1:18" ht="12.75" customHeight="1">
      <c r="A143" s="5" t="s">
        <v>33</v>
      </c>
      <c s="5"/>
      <c s="35" t="s">
        <v>66</v>
      </c>
      <c s="5"/>
      <c s="21" t="s">
        <v>202</v>
      </c>
      <c s="5"/>
      <c s="5"/>
      <c s="5"/>
      <c s="36">
        <f>0+Q143</f>
      </c>
      <c r="O143">
        <f>0+R143</f>
      </c>
      <c r="Q143">
        <f>0+I144</f>
      </c>
      <c>
        <f>0+O144</f>
      </c>
    </row>
    <row r="144" spans="1:16" ht="12.75">
      <c r="A144" s="19" t="s">
        <v>35</v>
      </c>
      <c s="23" t="s">
        <v>247</v>
      </c>
      <c s="23" t="s">
        <v>779</v>
      </c>
      <c s="19" t="s">
        <v>37</v>
      </c>
      <c s="24" t="s">
        <v>780</v>
      </c>
      <c s="25" t="s">
        <v>140</v>
      </c>
      <c s="26">
        <v>36.75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781</v>
      </c>
    </row>
    <row r="146" spans="1:5" ht="12.75">
      <c r="A146" s="30" t="s">
        <v>42</v>
      </c>
      <c r="E146" s="31" t="s">
        <v>831</v>
      </c>
    </row>
    <row r="147" spans="1:5" ht="242.25">
      <c r="A147" t="s">
        <v>43</v>
      </c>
      <c r="E147" s="29" t="s">
        <v>783</v>
      </c>
    </row>
    <row r="148" spans="1:18" ht="12.75" customHeight="1">
      <c r="A148" s="5" t="s">
        <v>33</v>
      </c>
      <c s="5"/>
      <c s="35" t="s">
        <v>30</v>
      </c>
      <c s="5"/>
      <c s="21" t="s">
        <v>209</v>
      </c>
      <c s="5"/>
      <c s="5"/>
      <c s="5"/>
      <c s="36">
        <f>0+Q148</f>
      </c>
      <c r="O148">
        <f>0+R148</f>
      </c>
      <c r="Q148">
        <f>0+I149+I153</f>
      </c>
      <c>
        <f>0+O149+O153</f>
      </c>
    </row>
    <row r="149" spans="1:16" ht="12.75">
      <c r="A149" s="19" t="s">
        <v>35</v>
      </c>
      <c s="23" t="s">
        <v>253</v>
      </c>
      <c s="23" t="s">
        <v>784</v>
      </c>
      <c s="19" t="s">
        <v>37</v>
      </c>
      <c s="24" t="s">
        <v>785</v>
      </c>
      <c s="25" t="s">
        <v>140</v>
      </c>
      <c s="26">
        <v>34.9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786</v>
      </c>
    </row>
    <row r="151" spans="1:5" ht="12.75">
      <c r="A151" s="30" t="s">
        <v>42</v>
      </c>
      <c r="E151" s="31" t="s">
        <v>832</v>
      </c>
    </row>
    <row r="152" spans="1:5" ht="63.75">
      <c r="A152" t="s">
        <v>43</v>
      </c>
      <c r="E152" s="29" t="s">
        <v>788</v>
      </c>
    </row>
    <row r="153" spans="1:16" ht="12.75">
      <c r="A153" s="19" t="s">
        <v>35</v>
      </c>
      <c s="23" t="s">
        <v>259</v>
      </c>
      <c s="23" t="s">
        <v>789</v>
      </c>
      <c s="19" t="s">
        <v>46</v>
      </c>
      <c s="24" t="s">
        <v>790</v>
      </c>
      <c s="25" t="s">
        <v>791</v>
      </c>
      <c s="26">
        <v>42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792</v>
      </c>
    </row>
    <row r="155" spans="1:5" ht="25.5">
      <c r="A155" s="30" t="s">
        <v>42</v>
      </c>
      <c r="E155" s="31" t="s">
        <v>833</v>
      </c>
    </row>
    <row r="156" spans="1:5" ht="357">
      <c r="A156" t="s">
        <v>43</v>
      </c>
      <c r="E156" s="29" t="s">
        <v>794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834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834</v>
      </c>
      <c s="5"/>
      <c s="14" t="s">
        <v>835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96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323</v>
      </c>
      <c s="19" t="s">
        <v>37</v>
      </c>
      <c s="24" t="s">
        <v>324</v>
      </c>
      <c s="25" t="s">
        <v>124</v>
      </c>
      <c s="26">
        <v>885.454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325</v>
      </c>
    </row>
    <row r="11" spans="1:5" ht="102">
      <c r="A11" s="30" t="s">
        <v>42</v>
      </c>
      <c r="E11" s="31" t="s">
        <v>836</v>
      </c>
    </row>
    <row r="12" spans="1:5" ht="229.5">
      <c r="A12" t="s">
        <v>43</v>
      </c>
      <c r="E12" s="29" t="s">
        <v>327</v>
      </c>
    </row>
    <row r="13" spans="1:16" ht="12.75">
      <c r="A13" s="19" t="s">
        <v>35</v>
      </c>
      <c s="23" t="s">
        <v>13</v>
      </c>
      <c s="23" t="s">
        <v>328</v>
      </c>
      <c s="19" t="s">
        <v>37</v>
      </c>
      <c s="24" t="s">
        <v>329</v>
      </c>
      <c s="25" t="s">
        <v>124</v>
      </c>
      <c s="26">
        <v>1209.478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330</v>
      </c>
    </row>
    <row r="15" spans="1:5" ht="102">
      <c r="A15" s="30" t="s">
        <v>42</v>
      </c>
      <c r="E15" s="31" t="s">
        <v>837</v>
      </c>
    </row>
    <row r="16" spans="1:5" ht="293.25">
      <c r="A16" t="s">
        <v>43</v>
      </c>
      <c r="E16" s="29" t="s">
        <v>332</v>
      </c>
    </row>
    <row r="17" spans="1:18" ht="12.75" customHeight="1">
      <c r="A17" s="5" t="s">
        <v>33</v>
      </c>
      <c s="5"/>
      <c s="35" t="s">
        <v>23</v>
      </c>
      <c s="5"/>
      <c s="21" t="s">
        <v>353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35</v>
      </c>
      <c s="23" t="s">
        <v>12</v>
      </c>
      <c s="23" t="s">
        <v>838</v>
      </c>
      <c s="19" t="s">
        <v>37</v>
      </c>
      <c s="24" t="s">
        <v>839</v>
      </c>
      <c s="25" t="s">
        <v>124</v>
      </c>
      <c s="26">
        <v>11.7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840</v>
      </c>
    </row>
    <row r="20" spans="1:5" ht="12.75">
      <c r="A20" s="30" t="s">
        <v>42</v>
      </c>
      <c r="E20" s="31" t="s">
        <v>841</v>
      </c>
    </row>
    <row r="21" spans="1:5" ht="369.75">
      <c r="A21" t="s">
        <v>43</v>
      </c>
      <c r="E21" s="29" t="s">
        <v>190</v>
      </c>
    </row>
    <row r="22" spans="1:16" ht="12.75">
      <c r="A22" s="19" t="s">
        <v>35</v>
      </c>
      <c s="23" t="s">
        <v>23</v>
      </c>
      <c s="23" t="s">
        <v>842</v>
      </c>
      <c s="19" t="s">
        <v>37</v>
      </c>
      <c s="24" t="s">
        <v>843</v>
      </c>
      <c s="25" t="s">
        <v>124</v>
      </c>
      <c s="26">
        <v>0.4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844</v>
      </c>
    </row>
    <row r="24" spans="1:5" ht="12.75">
      <c r="A24" s="30" t="s">
        <v>42</v>
      </c>
      <c r="E24" s="31" t="s">
        <v>845</v>
      </c>
    </row>
    <row r="25" spans="1:5" ht="369.75">
      <c r="A25" t="s">
        <v>43</v>
      </c>
      <c r="E25" s="29" t="s">
        <v>190</v>
      </c>
    </row>
    <row r="26" spans="1:16" ht="12.75">
      <c r="A26" s="19" t="s">
        <v>35</v>
      </c>
      <c s="23" t="s">
        <v>25</v>
      </c>
      <c s="23" t="s">
        <v>372</v>
      </c>
      <c s="19" t="s">
        <v>37</v>
      </c>
      <c s="24" t="s">
        <v>373</v>
      </c>
      <c s="25" t="s">
        <v>124</v>
      </c>
      <c s="26">
        <v>239.895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846</v>
      </c>
    </row>
    <row r="28" spans="1:5" ht="76.5">
      <c r="A28" s="30" t="s">
        <v>42</v>
      </c>
      <c r="E28" s="31" t="s">
        <v>847</v>
      </c>
    </row>
    <row r="29" spans="1:5" ht="38.25">
      <c r="A29" t="s">
        <v>43</v>
      </c>
      <c r="E29" s="29" t="s">
        <v>352</v>
      </c>
    </row>
    <row r="30" spans="1:16" ht="12.75">
      <c r="A30" s="19" t="s">
        <v>35</v>
      </c>
      <c s="23" t="s">
        <v>27</v>
      </c>
      <c s="23" t="s">
        <v>381</v>
      </c>
      <c s="19" t="s">
        <v>37</v>
      </c>
      <c s="24" t="s">
        <v>382</v>
      </c>
      <c s="25" t="s">
        <v>124</v>
      </c>
      <c s="26">
        <v>12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383</v>
      </c>
    </row>
    <row r="32" spans="1:5" ht="25.5">
      <c r="A32" s="30" t="s">
        <v>42</v>
      </c>
      <c r="E32" s="31" t="s">
        <v>384</v>
      </c>
    </row>
    <row r="33" spans="1:5" ht="102">
      <c r="A33" t="s">
        <v>43</v>
      </c>
      <c r="E33" s="29" t="s">
        <v>385</v>
      </c>
    </row>
    <row r="34" spans="1:18" ht="12.75" customHeight="1">
      <c r="A34" s="5" t="s">
        <v>33</v>
      </c>
      <c s="5"/>
      <c s="35" t="s">
        <v>66</v>
      </c>
      <c s="5"/>
      <c s="21" t="s">
        <v>202</v>
      </c>
      <c s="5"/>
      <c s="5"/>
      <c s="5"/>
      <c s="36">
        <f>0+Q34</f>
      </c>
      <c r="O34">
        <f>0+R34</f>
      </c>
      <c r="Q34">
        <f>0+I35+I39+I43+I47+I51+I55+I59+I63+I67+I71+I75</f>
      </c>
      <c>
        <f>0+O35+O39+O43+O47+O51+O55+O59+O63+O67+O71+O75</f>
      </c>
    </row>
    <row r="35" spans="1:16" ht="12.75">
      <c r="A35" s="19" t="s">
        <v>35</v>
      </c>
      <c s="23" t="s">
        <v>61</v>
      </c>
      <c s="23" t="s">
        <v>436</v>
      </c>
      <c s="19" t="s">
        <v>37</v>
      </c>
      <c s="24" t="s">
        <v>437</v>
      </c>
      <c s="25" t="s">
        <v>140</v>
      </c>
      <c s="26">
        <v>33.66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848</v>
      </c>
    </row>
    <row r="37" spans="1:5" ht="63.75">
      <c r="A37" s="30" t="s">
        <v>42</v>
      </c>
      <c r="E37" s="31" t="s">
        <v>849</v>
      </c>
    </row>
    <row r="38" spans="1:5" ht="255">
      <c r="A38" t="s">
        <v>43</v>
      </c>
      <c r="E38" s="29" t="s">
        <v>440</v>
      </c>
    </row>
    <row r="39" spans="1:16" ht="12.75">
      <c r="A39" s="19" t="s">
        <v>35</v>
      </c>
      <c s="23" t="s">
        <v>66</v>
      </c>
      <c s="23" t="s">
        <v>850</v>
      </c>
      <c s="19" t="s">
        <v>37</v>
      </c>
      <c s="24" t="s">
        <v>851</v>
      </c>
      <c s="25" t="s">
        <v>140</v>
      </c>
      <c s="26">
        <v>1369.41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852</v>
      </c>
    </row>
    <row r="41" spans="1:5" ht="76.5">
      <c r="A41" s="30" t="s">
        <v>42</v>
      </c>
      <c r="E41" s="31" t="s">
        <v>853</v>
      </c>
    </row>
    <row r="42" spans="1:5" ht="255">
      <c r="A42" t="s">
        <v>43</v>
      </c>
      <c r="E42" s="29" t="s">
        <v>440</v>
      </c>
    </row>
    <row r="43" spans="1:16" ht="12.75">
      <c r="A43" s="19" t="s">
        <v>35</v>
      </c>
      <c s="23" t="s">
        <v>30</v>
      </c>
      <c s="23" t="s">
        <v>854</v>
      </c>
      <c s="19" t="s">
        <v>37</v>
      </c>
      <c s="24" t="s">
        <v>855</v>
      </c>
      <c s="25" t="s">
        <v>140</v>
      </c>
      <c s="26">
        <v>180.99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856</v>
      </c>
    </row>
    <row r="45" spans="1:5" ht="51">
      <c r="A45" s="30" t="s">
        <v>42</v>
      </c>
      <c r="E45" s="31" t="s">
        <v>857</v>
      </c>
    </row>
    <row r="46" spans="1:5" ht="255">
      <c r="A46" t="s">
        <v>43</v>
      </c>
      <c r="E46" s="29" t="s">
        <v>440</v>
      </c>
    </row>
    <row r="47" spans="1:16" ht="12.75">
      <c r="A47" s="19" t="s">
        <v>35</v>
      </c>
      <c s="23" t="s">
        <v>32</v>
      </c>
      <c s="23" t="s">
        <v>858</v>
      </c>
      <c s="19" t="s">
        <v>37</v>
      </c>
      <c s="24" t="s">
        <v>859</v>
      </c>
      <c s="25" t="s">
        <v>76</v>
      </c>
      <c s="26">
        <v>42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860</v>
      </c>
    </row>
    <row r="49" spans="1:5" ht="25.5">
      <c r="A49" s="30" t="s">
        <v>42</v>
      </c>
      <c r="E49" s="31" t="s">
        <v>861</v>
      </c>
    </row>
    <row r="50" spans="1:5" ht="242.25">
      <c r="A50" t="s">
        <v>43</v>
      </c>
      <c r="E50" s="29" t="s">
        <v>862</v>
      </c>
    </row>
    <row r="51" spans="1:16" ht="12.75">
      <c r="A51" s="19" t="s">
        <v>35</v>
      </c>
      <c s="23" t="s">
        <v>79</v>
      </c>
      <c s="23" t="s">
        <v>863</v>
      </c>
      <c s="19" t="s">
        <v>37</v>
      </c>
      <c s="24" t="s">
        <v>864</v>
      </c>
      <c s="25" t="s">
        <v>76</v>
      </c>
      <c s="26">
        <v>12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865</v>
      </c>
    </row>
    <row r="53" spans="1:5" ht="25.5">
      <c r="A53" s="30" t="s">
        <v>42</v>
      </c>
      <c r="E53" s="31" t="s">
        <v>866</v>
      </c>
    </row>
    <row r="54" spans="1:5" ht="242.25">
      <c r="A54" t="s">
        <v>43</v>
      </c>
      <c r="E54" s="29" t="s">
        <v>862</v>
      </c>
    </row>
    <row r="55" spans="1:16" ht="12.75">
      <c r="A55" s="19" t="s">
        <v>35</v>
      </c>
      <c s="23" t="s">
        <v>137</v>
      </c>
      <c s="23" t="s">
        <v>867</v>
      </c>
      <c s="19" t="s">
        <v>37</v>
      </c>
      <c s="24" t="s">
        <v>868</v>
      </c>
      <c s="25" t="s">
        <v>869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870</v>
      </c>
    </row>
    <row r="57" spans="1:5" ht="12.75">
      <c r="A57" s="30" t="s">
        <v>42</v>
      </c>
      <c r="E57" s="31" t="s">
        <v>871</v>
      </c>
    </row>
    <row r="58" spans="1:5" ht="12.75">
      <c r="A58" t="s">
        <v>43</v>
      </c>
      <c r="E58" s="29" t="s">
        <v>37</v>
      </c>
    </row>
    <row r="59" spans="1:16" ht="12.75">
      <c r="A59" s="19" t="s">
        <v>35</v>
      </c>
      <c s="23" t="s">
        <v>143</v>
      </c>
      <c s="23" t="s">
        <v>872</v>
      </c>
      <c s="19" t="s">
        <v>37</v>
      </c>
      <c s="24" t="s">
        <v>873</v>
      </c>
      <c s="25" t="s">
        <v>76</v>
      </c>
      <c s="26">
        <v>1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874</v>
      </c>
    </row>
    <row r="61" spans="1:5" ht="12.75">
      <c r="A61" s="30" t="s">
        <v>42</v>
      </c>
      <c r="E61" s="31" t="s">
        <v>538</v>
      </c>
    </row>
    <row r="62" spans="1:5" ht="409.5">
      <c r="A62" t="s">
        <v>43</v>
      </c>
      <c r="E62" s="29" t="s">
        <v>875</v>
      </c>
    </row>
    <row r="63" spans="1:16" ht="12.75">
      <c r="A63" s="19" t="s">
        <v>35</v>
      </c>
      <c s="23" t="s">
        <v>147</v>
      </c>
      <c s="23" t="s">
        <v>876</v>
      </c>
      <c s="19" t="s">
        <v>37</v>
      </c>
      <c s="24" t="s">
        <v>877</v>
      </c>
      <c s="25" t="s">
        <v>76</v>
      </c>
      <c s="26">
        <v>34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25.5">
      <c r="A64" s="28" t="s">
        <v>40</v>
      </c>
      <c r="E64" s="29" t="s">
        <v>878</v>
      </c>
    </row>
    <row r="65" spans="1:5" ht="25.5">
      <c r="A65" s="30" t="s">
        <v>42</v>
      </c>
      <c r="E65" s="31" t="s">
        <v>879</v>
      </c>
    </row>
    <row r="66" spans="1:5" ht="51">
      <c r="A66" t="s">
        <v>43</v>
      </c>
      <c r="E66" s="29" t="s">
        <v>880</v>
      </c>
    </row>
    <row r="67" spans="1:16" ht="12.75">
      <c r="A67" s="19" t="s">
        <v>35</v>
      </c>
      <c s="23" t="s">
        <v>151</v>
      </c>
      <c s="23" t="s">
        <v>881</v>
      </c>
      <c s="19" t="s">
        <v>37</v>
      </c>
      <c s="24" t="s">
        <v>882</v>
      </c>
      <c s="25" t="s">
        <v>76</v>
      </c>
      <c s="26">
        <v>2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25.5">
      <c r="A69" s="30" t="s">
        <v>42</v>
      </c>
      <c r="E69" s="31" t="s">
        <v>883</v>
      </c>
    </row>
    <row r="70" spans="1:5" ht="51">
      <c r="A70" t="s">
        <v>43</v>
      </c>
      <c r="E70" s="29" t="s">
        <v>880</v>
      </c>
    </row>
    <row r="71" spans="1:16" ht="12.75">
      <c r="A71" s="19" t="s">
        <v>35</v>
      </c>
      <c s="23" t="s">
        <v>155</v>
      </c>
      <c s="23" t="s">
        <v>884</v>
      </c>
      <c s="19" t="s">
        <v>37</v>
      </c>
      <c s="24" t="s">
        <v>885</v>
      </c>
      <c s="25" t="s">
        <v>76</v>
      </c>
      <c s="26">
        <v>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37</v>
      </c>
    </row>
    <row r="73" spans="1:5" ht="25.5">
      <c r="A73" s="30" t="s">
        <v>42</v>
      </c>
      <c r="E73" s="31" t="s">
        <v>883</v>
      </c>
    </row>
    <row r="74" spans="1:5" ht="51">
      <c r="A74" t="s">
        <v>43</v>
      </c>
      <c r="E74" s="29" t="s">
        <v>880</v>
      </c>
    </row>
    <row r="75" spans="1:16" ht="12.75">
      <c r="A75" s="19" t="s">
        <v>35</v>
      </c>
      <c s="23" t="s">
        <v>161</v>
      </c>
      <c s="23" t="s">
        <v>886</v>
      </c>
      <c s="19" t="s">
        <v>37</v>
      </c>
      <c s="24" t="s">
        <v>887</v>
      </c>
      <c s="25" t="s">
        <v>124</v>
      </c>
      <c s="26">
        <v>38.135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888</v>
      </c>
    </row>
    <row r="77" spans="1:5" ht="38.25">
      <c r="A77" s="30" t="s">
        <v>42</v>
      </c>
      <c r="E77" s="31" t="s">
        <v>889</v>
      </c>
    </row>
    <row r="78" spans="1:5" ht="369.75">
      <c r="A78" t="s">
        <v>43</v>
      </c>
      <c r="E78" s="29" t="s">
        <v>190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